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kolya\Downloads\ФСА-6\"/>
    </mc:Choice>
  </mc:AlternateContent>
  <xr:revisionPtr revIDLastSave="0" documentId="13_ncr:1_{0F080A2D-22A0-4A1E-B723-2A41134E166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Классификация функций" sheetId="1" r:id="rId1"/>
    <sheet name="Оценка функций" sheetId="2" r:id="rId2"/>
    <sheet name="Оценка компонентов" sheetId="3" r:id="rId3"/>
    <sheet name="Матрица (стоимость согласно пре" sheetId="4" r:id="rId4"/>
    <sheet name="Диаграммы (стоимость согласно п" sheetId="5" state="hidden" r:id="rId5"/>
    <sheet name="Матрица (пересчитанный коэффици" sheetId="6" r:id="rId6"/>
    <sheet name="Диаграммы (пересчитанный коэффи" sheetId="7" state="hidden" r:id="rId7"/>
    <sheet name="Допосле функци" sheetId="8" state="hidden" r:id="rId8"/>
    <sheet name="Допосле компоненты" sheetId="9" state="hidden" r:id="rId9"/>
    <sheet name="Лист2" sheetId="10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0" l="1"/>
  <c r="H6" i="10"/>
  <c r="H5" i="10"/>
  <c r="H4" i="10"/>
  <c r="H3" i="10"/>
  <c r="H2" i="10"/>
  <c r="T8" i="9"/>
  <c r="N19" i="8"/>
  <c r="N18" i="8"/>
  <c r="F18" i="8"/>
  <c r="F17" i="8"/>
  <c r="F16" i="8"/>
  <c r="F15" i="8"/>
  <c r="F14" i="8"/>
  <c r="F13" i="8"/>
  <c r="F12" i="8"/>
  <c r="F11" i="8"/>
  <c r="F10" i="8"/>
  <c r="F9" i="8"/>
  <c r="F20" i="8" s="1"/>
  <c r="F8" i="8"/>
  <c r="F7" i="8"/>
  <c r="F6" i="8"/>
  <c r="F5" i="8"/>
  <c r="F4" i="8"/>
  <c r="F3" i="8"/>
  <c r="F2" i="8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B40" i="7"/>
  <c r="B39" i="7"/>
  <c r="B38" i="7"/>
  <c r="B37" i="7"/>
  <c r="B36" i="7"/>
  <c r="B35" i="7"/>
  <c r="B34" i="7"/>
  <c r="B33" i="7"/>
  <c r="B32" i="7"/>
  <c r="B31" i="7"/>
  <c r="B30" i="7"/>
  <c r="B29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W18" i="6"/>
  <c r="W17" i="6"/>
  <c r="W16" i="6"/>
  <c r="W15" i="6"/>
  <c r="W14" i="6"/>
  <c r="W13" i="6"/>
  <c r="W12" i="6"/>
  <c r="W11" i="6"/>
  <c r="W10" i="6"/>
  <c r="W9" i="6"/>
  <c r="W8" i="6"/>
  <c r="W7" i="6"/>
  <c r="E7" i="6"/>
  <c r="X7" i="6" s="1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B40" i="5"/>
  <c r="B39" i="5"/>
  <c r="B38" i="5"/>
  <c r="B37" i="5"/>
  <c r="B36" i="5"/>
  <c r="B35" i="5"/>
  <c r="B34" i="5"/>
  <c r="B33" i="5"/>
  <c r="B32" i="5"/>
  <c r="B31" i="5"/>
  <c r="B30" i="5"/>
  <c r="B29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W18" i="4"/>
  <c r="W17" i="4"/>
  <c r="E17" i="4"/>
  <c r="W16" i="4"/>
  <c r="W15" i="4"/>
  <c r="E15" i="4"/>
  <c r="W14" i="4"/>
  <c r="W13" i="4"/>
  <c r="E13" i="4"/>
  <c r="W12" i="4"/>
  <c r="W11" i="4"/>
  <c r="E11" i="4"/>
  <c r="W10" i="4"/>
  <c r="W9" i="4"/>
  <c r="W8" i="4"/>
  <c r="E8" i="4"/>
  <c r="C30" i="5" s="1"/>
  <c r="I3" i="8" s="1"/>
  <c r="W7" i="4"/>
  <c r="E7" i="4"/>
  <c r="Q21" i="3"/>
  <c r="H21" i="3"/>
  <c r="R20" i="3"/>
  <c r="O20" i="3"/>
  <c r="L20" i="3"/>
  <c r="J20" i="3"/>
  <c r="G20" i="3"/>
  <c r="F20" i="3"/>
  <c r="R19" i="3"/>
  <c r="O19" i="3"/>
  <c r="L19" i="3"/>
  <c r="J19" i="3"/>
  <c r="F19" i="3"/>
  <c r="R18" i="3"/>
  <c r="O18" i="3"/>
  <c r="L18" i="3"/>
  <c r="J18" i="3"/>
  <c r="F18" i="3"/>
  <c r="R17" i="3"/>
  <c r="O17" i="3"/>
  <c r="L17" i="3"/>
  <c r="J17" i="3"/>
  <c r="F17" i="3"/>
  <c r="P16" i="3"/>
  <c r="R16" i="3" s="1"/>
  <c r="O16" i="3"/>
  <c r="L16" i="3"/>
  <c r="J16" i="3"/>
  <c r="F16" i="3"/>
  <c r="P15" i="3"/>
  <c r="R15" i="3" s="1"/>
  <c r="L15" i="3"/>
  <c r="J15" i="3"/>
  <c r="F15" i="3"/>
  <c r="P14" i="3"/>
  <c r="R14" i="3" s="1"/>
  <c r="O14" i="3"/>
  <c r="O21" i="3" s="1"/>
  <c r="L14" i="3"/>
  <c r="J14" i="3"/>
  <c r="F14" i="3"/>
  <c r="R13" i="3"/>
  <c r="P13" i="3"/>
  <c r="O13" i="3"/>
  <c r="L13" i="3"/>
  <c r="J13" i="3"/>
  <c r="G13" i="3"/>
  <c r="G21" i="3" s="1"/>
  <c r="F13" i="3"/>
  <c r="R12" i="3"/>
  <c r="O12" i="3"/>
  <c r="L12" i="3"/>
  <c r="J12" i="3"/>
  <c r="F12" i="3"/>
  <c r="R11" i="3"/>
  <c r="L11" i="3"/>
  <c r="F11" i="3"/>
  <c r="R10" i="3"/>
  <c r="P10" i="3"/>
  <c r="P21" i="3" s="1"/>
  <c r="L10" i="3"/>
  <c r="F10" i="3"/>
  <c r="R9" i="3"/>
  <c r="L9" i="3"/>
  <c r="F9" i="3"/>
  <c r="R8" i="3"/>
  <c r="L8" i="3"/>
  <c r="F8" i="3"/>
  <c r="R7" i="3"/>
  <c r="L7" i="3"/>
  <c r="J7" i="3"/>
  <c r="F7" i="3"/>
  <c r="R6" i="3"/>
  <c r="L6" i="3"/>
  <c r="J6" i="3"/>
  <c r="F6" i="3"/>
  <c r="R5" i="3"/>
  <c r="L5" i="3"/>
  <c r="F5" i="3"/>
  <c r="R4" i="3"/>
  <c r="L4" i="3"/>
  <c r="F4" i="3"/>
  <c r="H13" i="2"/>
  <c r="H12" i="2"/>
  <c r="E17" i="6" s="1"/>
  <c r="H11" i="2"/>
  <c r="H10" i="2"/>
  <c r="E15" i="6" s="1"/>
  <c r="H9" i="2"/>
  <c r="H8" i="2"/>
  <c r="E13" i="6" s="1"/>
  <c r="H7" i="2"/>
  <c r="H6" i="2"/>
  <c r="E11" i="6" s="1"/>
  <c r="D6" i="2"/>
  <c r="E13" i="2" s="1"/>
  <c r="F13" i="2" s="1"/>
  <c r="H5" i="2"/>
  <c r="H4" i="2"/>
  <c r="E9" i="4" s="1"/>
  <c r="H3" i="2"/>
  <c r="E8" i="6" s="1"/>
  <c r="C30" i="7" s="1"/>
  <c r="H2" i="2"/>
  <c r="X9" i="4" l="1"/>
  <c r="C31" i="5"/>
  <c r="I4" i="8" s="1"/>
  <c r="R21" i="3"/>
  <c r="E5" i="2"/>
  <c r="F5" i="2" s="1"/>
  <c r="E10" i="2"/>
  <c r="F10" i="2" s="1"/>
  <c r="E14" i="6"/>
  <c r="E14" i="4"/>
  <c r="E10" i="6"/>
  <c r="E10" i="4"/>
  <c r="X15" i="6"/>
  <c r="C37" i="7"/>
  <c r="E11" i="2"/>
  <c r="F11" i="2" s="1"/>
  <c r="X13" i="4"/>
  <c r="C39" i="5"/>
  <c r="I16" i="8" s="1"/>
  <c r="X17" i="4"/>
  <c r="E6" i="2"/>
  <c r="F6" i="2" s="1"/>
  <c r="E16" i="6"/>
  <c r="E16" i="4"/>
  <c r="E7" i="2"/>
  <c r="F7" i="2" s="1"/>
  <c r="E2" i="2"/>
  <c r="F2" i="2" s="1"/>
  <c r="C39" i="7"/>
  <c r="X17" i="6"/>
  <c r="E12" i="6"/>
  <c r="E12" i="4"/>
  <c r="C35" i="5"/>
  <c r="I9" i="8" s="1"/>
  <c r="C33" i="7"/>
  <c r="X11" i="6"/>
  <c r="X7" i="4"/>
  <c r="C29" i="5"/>
  <c r="I2" i="8" s="1"/>
  <c r="X13" i="6"/>
  <c r="C35" i="7"/>
  <c r="E18" i="6"/>
  <c r="E18" i="4"/>
  <c r="C33" i="5"/>
  <c r="I6" i="8" s="1"/>
  <c r="X11" i="4"/>
  <c r="X15" i="4"/>
  <c r="C37" i="5"/>
  <c r="I12" i="8" s="1"/>
  <c r="X8" i="6"/>
  <c r="E9" i="6"/>
  <c r="E12" i="2"/>
  <c r="F12" i="2" s="1"/>
  <c r="E8" i="2"/>
  <c r="F8" i="2" s="1"/>
  <c r="E3" i="2"/>
  <c r="F3" i="2" s="1"/>
  <c r="E4" i="2"/>
  <c r="F4" i="2" s="1"/>
  <c r="E9" i="2"/>
  <c r="F9" i="2" s="1"/>
  <c r="F21" i="3"/>
  <c r="X8" i="4"/>
  <c r="C29" i="7"/>
  <c r="X18" i="4" l="1"/>
  <c r="C40" i="5"/>
  <c r="I17" i="8" s="1"/>
  <c r="X16" i="4"/>
  <c r="C38" i="5"/>
  <c r="I13" i="8" s="1"/>
  <c r="X10" i="4"/>
  <c r="H21" i="4" s="1"/>
  <c r="C32" i="5"/>
  <c r="I5" i="8" s="1"/>
  <c r="C40" i="7"/>
  <c r="X18" i="6"/>
  <c r="C32" i="7"/>
  <c r="X10" i="6"/>
  <c r="C36" i="5"/>
  <c r="I11" i="8" s="1"/>
  <c r="X14" i="4"/>
  <c r="C36" i="7"/>
  <c r="X14" i="6"/>
  <c r="M21" i="6" s="1"/>
  <c r="X12" i="4"/>
  <c r="C34" i="5"/>
  <c r="I7" i="8" s="1"/>
  <c r="X9" i="6"/>
  <c r="G21" i="6" s="1"/>
  <c r="C31" i="7"/>
  <c r="L21" i="4"/>
  <c r="K21" i="4"/>
  <c r="V21" i="4"/>
  <c r="J21" i="4"/>
  <c r="T21" i="4"/>
  <c r="M21" i="4"/>
  <c r="S21" i="4"/>
  <c r="R21" i="4"/>
  <c r="I21" i="4"/>
  <c r="G21" i="4"/>
  <c r="F21" i="4"/>
  <c r="U21" i="4"/>
  <c r="C34" i="7"/>
  <c r="X12" i="6"/>
  <c r="C38" i="7"/>
  <c r="X16" i="6"/>
  <c r="I30" i="5" l="1"/>
  <c r="E9" i="9" s="1"/>
  <c r="H30" i="7"/>
  <c r="I5" i="3"/>
  <c r="N30" i="7"/>
  <c r="I11" i="3"/>
  <c r="U22" i="4"/>
  <c r="V30" i="5"/>
  <c r="R9" i="9" s="1"/>
  <c r="J21" i="6"/>
  <c r="K30" i="5"/>
  <c r="G9" i="9" s="1"/>
  <c r="S21" i="6"/>
  <c r="L21" i="6"/>
  <c r="W30" i="5"/>
  <c r="S9" i="9" s="1"/>
  <c r="V22" i="4"/>
  <c r="I21" i="6"/>
  <c r="M22" i="6" s="1"/>
  <c r="R21" i="6"/>
  <c r="H30" i="5"/>
  <c r="D9" i="9" s="1"/>
  <c r="S30" i="5"/>
  <c r="O9" i="9" s="1"/>
  <c r="N21" i="4"/>
  <c r="U30" i="5"/>
  <c r="Q9" i="9" s="1"/>
  <c r="T22" i="4"/>
  <c r="I22" i="4"/>
  <c r="J30" i="5"/>
  <c r="F9" i="9" s="1"/>
  <c r="N30" i="5"/>
  <c r="J9" i="9" s="1"/>
  <c r="P21" i="4"/>
  <c r="L30" i="5"/>
  <c r="H9" i="9" s="1"/>
  <c r="S22" i="4"/>
  <c r="T30" i="5"/>
  <c r="P9" i="9" s="1"/>
  <c r="O21" i="6"/>
  <c r="T21" i="6"/>
  <c r="F21" i="6"/>
  <c r="Q21" i="6"/>
  <c r="P21" i="6"/>
  <c r="V21" i="6"/>
  <c r="U21" i="6"/>
  <c r="Q21" i="4"/>
  <c r="F22" i="4"/>
  <c r="G30" i="5"/>
  <c r="B9" i="9" s="1"/>
  <c r="M30" i="5"/>
  <c r="I9" i="9" s="1"/>
  <c r="O21" i="4"/>
  <c r="N21" i="6"/>
  <c r="K21" i="6"/>
  <c r="H21" i="6"/>
  <c r="O30" i="5" l="1"/>
  <c r="K9" i="9" s="1"/>
  <c r="N22" i="4"/>
  <c r="Q30" i="5"/>
  <c r="M9" i="9" s="1"/>
  <c r="P22" i="4"/>
  <c r="K22" i="4"/>
  <c r="P22" i="6"/>
  <c r="Q30" i="7"/>
  <c r="I14" i="3"/>
  <c r="Q22" i="4"/>
  <c r="R30" i="5"/>
  <c r="N9" i="9" s="1"/>
  <c r="T30" i="7"/>
  <c r="I17" i="3"/>
  <c r="S22" i="6"/>
  <c r="J22" i="4"/>
  <c r="Q22" i="6"/>
  <c r="R30" i="7"/>
  <c r="I15" i="3"/>
  <c r="V30" i="7"/>
  <c r="U22" i="6"/>
  <c r="I19" i="3"/>
  <c r="W30" i="7"/>
  <c r="V22" i="6"/>
  <c r="I20" i="3"/>
  <c r="I4" i="3"/>
  <c r="M5" i="3" s="1"/>
  <c r="N5" i="3" s="1"/>
  <c r="T5" i="3" s="1"/>
  <c r="G30" i="7"/>
  <c r="F22" i="6"/>
  <c r="K30" i="7"/>
  <c r="J22" i="6"/>
  <c r="I8" i="3"/>
  <c r="J30" i="7"/>
  <c r="I22" i="6"/>
  <c r="I7" i="3"/>
  <c r="M30" i="7"/>
  <c r="L22" i="6"/>
  <c r="I10" i="3"/>
  <c r="M10" i="3" s="1"/>
  <c r="N10" i="3" s="1"/>
  <c r="T10" i="3" s="1"/>
  <c r="I30" i="7"/>
  <c r="H22" i="6"/>
  <c r="I6" i="3"/>
  <c r="G22" i="6"/>
  <c r="M22" i="4"/>
  <c r="N22" i="6"/>
  <c r="O30" i="7"/>
  <c r="I12" i="3"/>
  <c r="U30" i="7"/>
  <c r="T22" i="6"/>
  <c r="I18" i="3"/>
  <c r="G22" i="4"/>
  <c r="H22" i="4"/>
  <c r="L30" i="7"/>
  <c r="K22" i="6"/>
  <c r="I9" i="3"/>
  <c r="R22" i="4"/>
  <c r="P30" i="5"/>
  <c r="L9" i="9" s="1"/>
  <c r="O22" i="4"/>
  <c r="L22" i="4"/>
  <c r="I13" i="3"/>
  <c r="O22" i="6"/>
  <c r="P30" i="7"/>
  <c r="S30" i="7"/>
  <c r="R22" i="6"/>
  <c r="I16" i="3"/>
  <c r="S5" i="3" l="1"/>
  <c r="V5" i="3"/>
  <c r="G6" i="4" s="1"/>
  <c r="M14" i="3"/>
  <c r="N14" i="3" s="1"/>
  <c r="T14" i="3" s="1"/>
  <c r="M11" i="3"/>
  <c r="N11" i="3" s="1"/>
  <c r="T11" i="3" s="1"/>
  <c r="V10" i="3"/>
  <c r="L6" i="4" s="1"/>
  <c r="S10" i="3"/>
  <c r="M12" i="3"/>
  <c r="N12" i="3" s="1"/>
  <c r="T12" i="3" s="1"/>
  <c r="M16" i="3"/>
  <c r="N16" i="3" s="1"/>
  <c r="T16" i="3" s="1"/>
  <c r="M17" i="3"/>
  <c r="N17" i="3" s="1"/>
  <c r="T17" i="3" s="1"/>
  <c r="M6" i="3"/>
  <c r="N6" i="3" s="1"/>
  <c r="T6" i="3" s="1"/>
  <c r="M8" i="3"/>
  <c r="N8" i="3" s="1"/>
  <c r="T8" i="3" s="1"/>
  <c r="M19" i="3"/>
  <c r="N19" i="3" s="1"/>
  <c r="T19" i="3" s="1"/>
  <c r="M15" i="3"/>
  <c r="N15" i="3" s="1"/>
  <c r="T15" i="3" s="1"/>
  <c r="M9" i="3"/>
  <c r="N9" i="3" s="1"/>
  <c r="T9" i="3" s="1"/>
  <c r="M20" i="3"/>
  <c r="N20" i="3" s="1"/>
  <c r="T20" i="3" s="1"/>
  <c r="M4" i="3"/>
  <c r="M7" i="3"/>
  <c r="N7" i="3" s="1"/>
  <c r="T7" i="3" s="1"/>
  <c r="M13" i="3"/>
  <c r="N13" i="3" s="1"/>
  <c r="T13" i="3" s="1"/>
  <c r="M18" i="3"/>
  <c r="N18" i="3" s="1"/>
  <c r="T18" i="3" s="1"/>
  <c r="S16" i="3" l="1"/>
  <c r="V16" i="3"/>
  <c r="R6" i="4" s="1"/>
  <c r="M29" i="5"/>
  <c r="I8" i="9" s="1"/>
  <c r="L20" i="4"/>
  <c r="L23" i="4"/>
  <c r="M31" i="5" s="1"/>
  <c r="I10" i="9" s="1"/>
  <c r="S17" i="3"/>
  <c r="V17" i="3"/>
  <c r="S6" i="4" s="1"/>
  <c r="V9" i="3"/>
  <c r="K6" i="4" s="1"/>
  <c r="S9" i="3"/>
  <c r="S18" i="3"/>
  <c r="V18" i="3"/>
  <c r="T6" i="4" s="1"/>
  <c r="V12" i="3"/>
  <c r="N6" i="4" s="1"/>
  <c r="S12" i="3"/>
  <c r="V7" i="3"/>
  <c r="I6" i="4" s="1"/>
  <c r="S7" i="3"/>
  <c r="V20" i="3"/>
  <c r="V6" i="4" s="1"/>
  <c r="S20" i="3"/>
  <c r="V14" i="3"/>
  <c r="P6" i="4" s="1"/>
  <c r="S14" i="3"/>
  <c r="S19" i="3"/>
  <c r="V19" i="3"/>
  <c r="U6" i="4" s="1"/>
  <c r="V6" i="3"/>
  <c r="H6" i="4" s="1"/>
  <c r="S6" i="3"/>
  <c r="V13" i="3"/>
  <c r="O6" i="4" s="1"/>
  <c r="S13" i="3"/>
  <c r="M21" i="3"/>
  <c r="N4" i="3"/>
  <c r="V11" i="3"/>
  <c r="M6" i="4" s="1"/>
  <c r="S11" i="3"/>
  <c r="V15" i="3"/>
  <c r="Q6" i="4" s="1"/>
  <c r="S15" i="3"/>
  <c r="H29" i="5"/>
  <c r="D8" i="9" s="1"/>
  <c r="G20" i="4"/>
  <c r="G23" i="4"/>
  <c r="H31" i="5" s="1"/>
  <c r="D10" i="9" s="1"/>
  <c r="V8" i="3"/>
  <c r="J6" i="4" s="1"/>
  <c r="S8" i="3"/>
  <c r="O20" i="4" l="1"/>
  <c r="P29" i="5"/>
  <c r="L8" i="9" s="1"/>
  <c r="O23" i="4"/>
  <c r="P31" i="5" s="1"/>
  <c r="L10" i="9" s="1"/>
  <c r="L29" i="5"/>
  <c r="H8" i="9" s="1"/>
  <c r="K20" i="4"/>
  <c r="K23" i="4"/>
  <c r="L31" i="5" s="1"/>
  <c r="H10" i="9" s="1"/>
  <c r="U29" i="5"/>
  <c r="Q8" i="9" s="1"/>
  <c r="T20" i="4"/>
  <c r="T23" i="4"/>
  <c r="U31" i="5" s="1"/>
  <c r="Q10" i="9" s="1"/>
  <c r="W29" i="5"/>
  <c r="S8" i="9" s="1"/>
  <c r="V20" i="4"/>
  <c r="V23" i="4"/>
  <c r="W31" i="5" s="1"/>
  <c r="S10" i="9" s="1"/>
  <c r="T29" i="5"/>
  <c r="P8" i="9" s="1"/>
  <c r="S20" i="4"/>
  <c r="S23" i="4"/>
  <c r="T31" i="5" s="1"/>
  <c r="P10" i="9" s="1"/>
  <c r="I20" i="4"/>
  <c r="J29" i="5"/>
  <c r="F8" i="9" s="1"/>
  <c r="I23" i="4"/>
  <c r="J31" i="5" s="1"/>
  <c r="F10" i="9" s="1"/>
  <c r="U20" i="4"/>
  <c r="V29" i="5"/>
  <c r="R8" i="9" s="1"/>
  <c r="U23" i="4"/>
  <c r="V31" i="5" s="1"/>
  <c r="R10" i="9" s="1"/>
  <c r="I29" i="5"/>
  <c r="E8" i="9" s="1"/>
  <c r="H20" i="4"/>
  <c r="H23" i="4"/>
  <c r="I31" i="5" s="1"/>
  <c r="E10" i="9" s="1"/>
  <c r="Q20" i="4"/>
  <c r="R29" i="5"/>
  <c r="N8" i="9" s="1"/>
  <c r="Q23" i="4"/>
  <c r="R31" i="5" s="1"/>
  <c r="N10" i="9" s="1"/>
  <c r="O29" i="5"/>
  <c r="K8" i="9" s="1"/>
  <c r="N20" i="4"/>
  <c r="N23" i="4"/>
  <c r="O31" i="5" s="1"/>
  <c r="K10" i="9" s="1"/>
  <c r="N29" i="5"/>
  <c r="J8" i="9" s="1"/>
  <c r="M20" i="4"/>
  <c r="M23" i="4"/>
  <c r="N31" i="5" s="1"/>
  <c r="J10" i="9" s="1"/>
  <c r="R20" i="4"/>
  <c r="S29" i="5"/>
  <c r="O8" i="9" s="1"/>
  <c r="R23" i="4"/>
  <c r="S31" i="5" s="1"/>
  <c r="O10" i="9" s="1"/>
  <c r="N21" i="3"/>
  <c r="T4" i="3"/>
  <c r="K29" i="5"/>
  <c r="G8" i="9" s="1"/>
  <c r="J20" i="4"/>
  <c r="J23" i="4"/>
  <c r="K31" i="5" s="1"/>
  <c r="G10" i="9" s="1"/>
  <c r="P20" i="4"/>
  <c r="Q29" i="5"/>
  <c r="M8" i="9" s="1"/>
  <c r="P23" i="4"/>
  <c r="Q31" i="5" s="1"/>
  <c r="M10" i="9" s="1"/>
  <c r="S4" i="3" l="1"/>
  <c r="S21" i="3" s="1"/>
  <c r="T21" i="3"/>
  <c r="V4" i="3"/>
  <c r="F6" i="4" s="1"/>
  <c r="V24" i="3"/>
  <c r="U4" i="3" s="1"/>
  <c r="F6" i="6" s="1"/>
  <c r="G29" i="7" l="1"/>
  <c r="B11" i="9" s="1"/>
  <c r="F20" i="6"/>
  <c r="F23" i="6"/>
  <c r="G31" i="7" s="1"/>
  <c r="B12" i="9" s="1"/>
  <c r="U5" i="3"/>
  <c r="G6" i="6" s="1"/>
  <c r="U10" i="3"/>
  <c r="L6" i="6" s="1"/>
  <c r="U16" i="3"/>
  <c r="R6" i="6" s="1"/>
  <c r="U18" i="3"/>
  <c r="T6" i="6" s="1"/>
  <c r="U13" i="3"/>
  <c r="O6" i="6" s="1"/>
  <c r="U14" i="3"/>
  <c r="P6" i="6" s="1"/>
  <c r="U11" i="3"/>
  <c r="M6" i="6" s="1"/>
  <c r="U12" i="3"/>
  <c r="N6" i="6" s="1"/>
  <c r="U7" i="3"/>
  <c r="I6" i="6" s="1"/>
  <c r="U20" i="3"/>
  <c r="V6" i="6" s="1"/>
  <c r="U8" i="3"/>
  <c r="J6" i="6" s="1"/>
  <c r="U15" i="3"/>
  <c r="Q6" i="6" s="1"/>
  <c r="U9" i="3"/>
  <c r="K6" i="6" s="1"/>
  <c r="U19" i="3"/>
  <c r="U6" i="6" s="1"/>
  <c r="U17" i="3"/>
  <c r="S6" i="6" s="1"/>
  <c r="U6" i="3"/>
  <c r="H6" i="6" s="1"/>
  <c r="F20" i="4"/>
  <c r="G29" i="5"/>
  <c r="B8" i="9" s="1"/>
  <c r="F23" i="4"/>
  <c r="G31" i="5" s="1"/>
  <c r="B10" i="9" s="1"/>
  <c r="N20" i="6" l="1"/>
  <c r="O29" i="7"/>
  <c r="K11" i="9" s="1"/>
  <c r="N23" i="6"/>
  <c r="O31" i="7" s="1"/>
  <c r="K12" i="9" s="1"/>
  <c r="M20" i="6"/>
  <c r="N29" i="7"/>
  <c r="J11" i="9" s="1"/>
  <c r="M23" i="6"/>
  <c r="N31" i="7" s="1"/>
  <c r="J12" i="9" s="1"/>
  <c r="S29" i="7"/>
  <c r="O11" i="9" s="1"/>
  <c r="R20" i="6"/>
  <c r="R23" i="6"/>
  <c r="S31" i="7" s="1"/>
  <c r="O12" i="9" s="1"/>
  <c r="J29" i="7"/>
  <c r="F11" i="9" s="1"/>
  <c r="I20" i="6"/>
  <c r="Y15" i="6" s="1"/>
  <c r="I23" i="6"/>
  <c r="J31" i="7" s="1"/>
  <c r="F12" i="9" s="1"/>
  <c r="Y18" i="4"/>
  <c r="Y16" i="4"/>
  <c r="Y14" i="4"/>
  <c r="Y12" i="4"/>
  <c r="Y10" i="4"/>
  <c r="Y8" i="4"/>
  <c r="Y7" i="4"/>
  <c r="Y13" i="4"/>
  <c r="Y17" i="4"/>
  <c r="Y9" i="4"/>
  <c r="Y15" i="4"/>
  <c r="Y11" i="4"/>
  <c r="U29" i="7"/>
  <c r="Q11" i="9" s="1"/>
  <c r="T20" i="6"/>
  <c r="T23" i="6"/>
  <c r="U31" i="7" s="1"/>
  <c r="Q12" i="9" s="1"/>
  <c r="M29" i="7"/>
  <c r="I11" i="9" s="1"/>
  <c r="L20" i="6"/>
  <c r="L23" i="6"/>
  <c r="M31" i="7" s="1"/>
  <c r="I12" i="9" s="1"/>
  <c r="R29" i="7"/>
  <c r="N11" i="9" s="1"/>
  <c r="Q20" i="6"/>
  <c r="Q23" i="6"/>
  <c r="R31" i="7" s="1"/>
  <c r="N12" i="9" s="1"/>
  <c r="Y18" i="6"/>
  <c r="Y16" i="6"/>
  <c r="Y14" i="6"/>
  <c r="Q29" i="7"/>
  <c r="M11" i="9" s="1"/>
  <c r="P20" i="6"/>
  <c r="P23" i="6"/>
  <c r="Q31" i="7" s="1"/>
  <c r="M12" i="9" s="1"/>
  <c r="O20" i="6"/>
  <c r="P29" i="7"/>
  <c r="L11" i="9" s="1"/>
  <c r="O23" i="6"/>
  <c r="P31" i="7" s="1"/>
  <c r="L12" i="9" s="1"/>
  <c r="I29" i="7"/>
  <c r="E11" i="9" s="1"/>
  <c r="H20" i="6"/>
  <c r="H23" i="6"/>
  <c r="I31" i="7" s="1"/>
  <c r="E12" i="9" s="1"/>
  <c r="T29" i="7"/>
  <c r="P11" i="9" s="1"/>
  <c r="S20" i="6"/>
  <c r="S23" i="6"/>
  <c r="T31" i="7" s="1"/>
  <c r="P12" i="9" s="1"/>
  <c r="V29" i="7"/>
  <c r="R11" i="9" s="1"/>
  <c r="U20" i="6"/>
  <c r="U23" i="6"/>
  <c r="V31" i="7" s="1"/>
  <c r="R12" i="9" s="1"/>
  <c r="K20" i="6"/>
  <c r="L29" i="7"/>
  <c r="H11" i="9" s="1"/>
  <c r="K23" i="6"/>
  <c r="L31" i="7" s="1"/>
  <c r="H12" i="9" s="1"/>
  <c r="H29" i="7"/>
  <c r="D11" i="9" s="1"/>
  <c r="G20" i="6"/>
  <c r="Y12" i="6" s="1"/>
  <c r="G23" i="6"/>
  <c r="H31" i="7" s="1"/>
  <c r="D12" i="9" s="1"/>
  <c r="K29" i="7"/>
  <c r="G11" i="9" s="1"/>
  <c r="J20" i="6"/>
  <c r="J23" i="6"/>
  <c r="K31" i="7" s="1"/>
  <c r="G12" i="9" s="1"/>
  <c r="W29" i="7"/>
  <c r="S11" i="9" s="1"/>
  <c r="V20" i="6"/>
  <c r="V23" i="6"/>
  <c r="W31" i="7" s="1"/>
  <c r="S12" i="9" s="1"/>
  <c r="D37" i="7" l="1"/>
  <c r="M12" i="8" s="1"/>
  <c r="AA15" i="6"/>
  <c r="E37" i="7" s="1"/>
  <c r="N12" i="8" s="1"/>
  <c r="O12" i="8" s="1"/>
  <c r="D34" i="7"/>
  <c r="M7" i="8" s="1"/>
  <c r="AA12" i="6"/>
  <c r="E34" i="7" s="1"/>
  <c r="N7" i="8" s="1"/>
  <c r="O7" i="8" s="1"/>
  <c r="D36" i="7"/>
  <c r="M11" i="8" s="1"/>
  <c r="AA14" i="6"/>
  <c r="E36" i="7" s="1"/>
  <c r="N11" i="8" s="1"/>
  <c r="O11" i="8" s="1"/>
  <c r="Z9" i="4"/>
  <c r="D31" i="5"/>
  <c r="J4" i="8" s="1"/>
  <c r="AA9" i="4"/>
  <c r="E31" i="5" s="1"/>
  <c r="K4" i="8" s="1"/>
  <c r="L4" i="8" s="1"/>
  <c r="Y7" i="6"/>
  <c r="D40" i="7"/>
  <c r="M17" i="8" s="1"/>
  <c r="AA18" i="6"/>
  <c r="E40" i="7" s="1"/>
  <c r="N17" i="8" s="1"/>
  <c r="O17" i="8" s="1"/>
  <c r="D30" i="5"/>
  <c r="J3" i="8" s="1"/>
  <c r="AA8" i="4"/>
  <c r="E30" i="5" s="1"/>
  <c r="K3" i="8" s="1"/>
  <c r="L3" i="8" s="1"/>
  <c r="Z8" i="4"/>
  <c r="D38" i="7"/>
  <c r="M13" i="8" s="1"/>
  <c r="AA16" i="6"/>
  <c r="E38" i="7" s="1"/>
  <c r="N13" i="8" s="1"/>
  <c r="O13" i="8" s="1"/>
  <c r="Z7" i="4"/>
  <c r="D29" i="5"/>
  <c r="J2" i="8" s="1"/>
  <c r="AA7" i="4"/>
  <c r="E29" i="5" s="1"/>
  <c r="K2" i="8" s="1"/>
  <c r="L2" i="8" s="1"/>
  <c r="D32" i="5"/>
  <c r="J5" i="8" s="1"/>
  <c r="Z10" i="4"/>
  <c r="AA10" i="4"/>
  <c r="E32" i="5" s="1"/>
  <c r="K5" i="8" s="1"/>
  <c r="L5" i="8" s="1"/>
  <c r="Z13" i="4"/>
  <c r="D35" i="5"/>
  <c r="J9" i="8" s="1"/>
  <c r="AA13" i="4"/>
  <c r="E35" i="5" s="1"/>
  <c r="K9" i="8" s="1"/>
  <c r="L9" i="8" s="1"/>
  <c r="Y17" i="6"/>
  <c r="D34" i="5"/>
  <c r="J7" i="8" s="1"/>
  <c r="Z12" i="4"/>
  <c r="AA12" i="4"/>
  <c r="E34" i="5" s="1"/>
  <c r="K7" i="8" s="1"/>
  <c r="L7" i="8" s="1"/>
  <c r="Z11" i="4"/>
  <c r="D33" i="5"/>
  <c r="J6" i="8" s="1"/>
  <c r="AA11" i="4"/>
  <c r="E33" i="5" s="1"/>
  <c r="K6" i="8" s="1"/>
  <c r="L6" i="8" s="1"/>
  <c r="Z17" i="4"/>
  <c r="D39" i="5"/>
  <c r="J16" i="8" s="1"/>
  <c r="AA17" i="4"/>
  <c r="E39" i="5" s="1"/>
  <c r="K16" i="8" s="1"/>
  <c r="L16" i="8" s="1"/>
  <c r="Y8" i="6"/>
  <c r="Z12" i="6" s="1"/>
  <c r="D36" i="5"/>
  <c r="J11" i="8" s="1"/>
  <c r="Z14" i="4"/>
  <c r="AA14" i="4"/>
  <c r="E36" i="5" s="1"/>
  <c r="K11" i="8" s="1"/>
  <c r="L11" i="8" s="1"/>
  <c r="Y9" i="6"/>
  <c r="Y13" i="6"/>
  <c r="D38" i="5"/>
  <c r="J13" i="8" s="1"/>
  <c r="Z16" i="4"/>
  <c r="AA16" i="4"/>
  <c r="E38" i="5" s="1"/>
  <c r="K13" i="8" s="1"/>
  <c r="L13" i="8" s="1"/>
  <c r="Z15" i="4"/>
  <c r="D37" i="5"/>
  <c r="J12" i="8" s="1"/>
  <c r="AA15" i="4"/>
  <c r="E37" i="5" s="1"/>
  <c r="K12" i="8" s="1"/>
  <c r="L12" i="8" s="1"/>
  <c r="Y11" i="6"/>
  <c r="Y10" i="6"/>
  <c r="D40" i="5"/>
  <c r="J17" i="8" s="1"/>
  <c r="Z18" i="4"/>
  <c r="AA18" i="4"/>
  <c r="E40" i="5" s="1"/>
  <c r="K17" i="8" s="1"/>
  <c r="L17" i="8" s="1"/>
  <c r="D31" i="7" l="1"/>
  <c r="M4" i="8" s="1"/>
  <c r="Z9" i="6"/>
  <c r="AA9" i="6"/>
  <c r="E31" i="7" s="1"/>
  <c r="N4" i="8" s="1"/>
  <c r="O4" i="8" s="1"/>
  <c r="D32" i="7"/>
  <c r="M5" i="8" s="1"/>
  <c r="Z10" i="6"/>
  <c r="AA10" i="6"/>
  <c r="E32" i="7" s="1"/>
  <c r="N5" i="8" s="1"/>
  <c r="O5" i="8" s="1"/>
  <c r="Z14" i="6"/>
  <c r="D35" i="7"/>
  <c r="M9" i="8" s="1"/>
  <c r="Z13" i="6"/>
  <c r="AA13" i="6"/>
  <c r="E35" i="7" s="1"/>
  <c r="N9" i="8" s="1"/>
  <c r="O9" i="8" s="1"/>
  <c r="Z16" i="6"/>
  <c r="Z17" i="6"/>
  <c r="D39" i="7"/>
  <c r="M16" i="8" s="1"/>
  <c r="AA17" i="6"/>
  <c r="E39" i="7" s="1"/>
  <c r="N16" i="8" s="1"/>
  <c r="O16" i="8" s="1"/>
  <c r="Z11" i="6"/>
  <c r="D33" i="7"/>
  <c r="M6" i="8" s="1"/>
  <c r="AA11" i="6"/>
  <c r="E33" i="7" s="1"/>
  <c r="N6" i="8" s="1"/>
  <c r="O6" i="8" s="1"/>
  <c r="Z8" i="6"/>
  <c r="D30" i="7"/>
  <c r="M3" i="8" s="1"/>
  <c r="AA8" i="6"/>
  <c r="E30" i="7" s="1"/>
  <c r="N3" i="8" s="1"/>
  <c r="O3" i="8" s="1"/>
  <c r="Z18" i="6"/>
  <c r="Z15" i="6"/>
  <c r="L20" i="8"/>
  <c r="D29" i="7"/>
  <c r="M2" i="8" s="1"/>
  <c r="Z7" i="6"/>
  <c r="AA7" i="6"/>
  <c r="E29" i="7" s="1"/>
  <c r="N2" i="8" s="1"/>
  <c r="O2" i="8" s="1"/>
  <c r="O20" i="8" l="1"/>
</calcChain>
</file>

<file path=xl/sharedStrings.xml><?xml version="1.0" encoding="utf-8"?>
<sst xmlns="http://schemas.openxmlformats.org/spreadsheetml/2006/main" count="483" uniqueCount="309">
  <si>
    <t>Функции</t>
  </si>
  <si>
    <t xml:space="preserve">Классификация </t>
  </si>
  <si>
    <t>По содержанию</t>
  </si>
  <si>
    <t xml:space="preserve">По области действия </t>
  </si>
  <si>
    <t xml:space="preserve">По полезности </t>
  </si>
  <si>
    <t xml:space="preserve">По возникновению </t>
  </si>
  <si>
    <t xml:space="preserve">По степени проявления </t>
  </si>
  <si>
    <t>Потребительские</t>
  </si>
  <si>
    <t xml:space="preserve">Технологические </t>
  </si>
  <si>
    <t xml:space="preserve">Внешние </t>
  </si>
  <si>
    <t xml:space="preserve">Внтуренние </t>
  </si>
  <si>
    <t xml:space="preserve">Полезные </t>
  </si>
  <si>
    <t xml:space="preserve">Вредные </t>
  </si>
  <si>
    <t xml:space="preserve">Нейтральные </t>
  </si>
  <si>
    <t xml:space="preserve">Первичные </t>
  </si>
  <si>
    <t xml:space="preserve">Производные </t>
  </si>
  <si>
    <t xml:space="preserve">Актуальные </t>
  </si>
  <si>
    <t xml:space="preserve">Потенциальные </t>
  </si>
  <si>
    <t xml:space="preserve">Главные </t>
  </si>
  <si>
    <t xml:space="preserve">Второстепенные </t>
  </si>
  <si>
    <t xml:space="preserve">Основные </t>
  </si>
  <si>
    <t>Вспомогательные</t>
  </si>
  <si>
    <r>
      <rPr>
        <b/>
        <sz val="10"/>
        <color theme="1"/>
        <rFont val="Arial"/>
      </rPr>
      <t>1</t>
    </r>
    <r>
      <rPr>
        <sz val="10"/>
        <color theme="1"/>
        <rFont val="Arial"/>
      </rPr>
      <t xml:space="preserve"> Взять плед в аренду клиентом </t>
    </r>
  </si>
  <si>
    <r>
      <rPr>
        <b/>
        <sz val="10"/>
        <color theme="1"/>
        <rFont val="Arial"/>
      </rPr>
      <t xml:space="preserve">  1.1</t>
    </r>
    <r>
      <rPr>
        <sz val="10"/>
        <color theme="1"/>
        <rFont val="Arial"/>
      </rPr>
      <t xml:space="preserve"> Взять плату за аренду </t>
    </r>
  </si>
  <si>
    <r>
      <rPr>
        <b/>
        <sz val="10"/>
        <color theme="1"/>
        <rFont val="Arial"/>
      </rPr>
      <t xml:space="preserve">    1.1.1</t>
    </r>
    <r>
      <rPr>
        <sz val="10"/>
        <color theme="1"/>
        <rFont val="Arial"/>
      </rPr>
      <t xml:space="preserve"> Определить тариф аренды</t>
    </r>
  </si>
  <si>
    <r>
      <rPr>
        <b/>
        <sz val="10"/>
        <color theme="1"/>
        <rFont val="Arial"/>
      </rPr>
      <t xml:space="preserve">    1.1.2</t>
    </r>
    <r>
      <rPr>
        <sz val="10"/>
        <color theme="1"/>
        <rFont val="Arial"/>
      </rPr>
      <t xml:space="preserve"> Оплатить аренду пледа</t>
    </r>
  </si>
  <si>
    <r>
      <rPr>
        <b/>
        <sz val="10"/>
        <color theme="1"/>
        <rFont val="Arial"/>
      </rPr>
      <t xml:space="preserve">  1.2</t>
    </r>
    <r>
      <rPr>
        <sz val="10"/>
        <color theme="1"/>
        <rFont val="Arial"/>
      </rPr>
      <t xml:space="preserve"> Выбрать плед</t>
    </r>
  </si>
  <si>
    <r>
      <rPr>
        <b/>
        <sz val="10"/>
        <color theme="1"/>
        <rFont val="Arial"/>
      </rPr>
      <t xml:space="preserve">  1.3</t>
    </r>
    <r>
      <rPr>
        <sz val="10"/>
        <color theme="1"/>
        <rFont val="Arial"/>
      </rPr>
      <t xml:space="preserve"> Открыть ячейку для получения пледа клиентом</t>
    </r>
  </si>
  <si>
    <r>
      <rPr>
        <b/>
        <sz val="10"/>
        <color theme="1"/>
        <rFont val="Arial"/>
      </rPr>
      <t xml:space="preserve">  1.4 (2.1)</t>
    </r>
    <r>
      <rPr>
        <sz val="10"/>
        <color theme="1"/>
        <rFont val="Arial"/>
      </rPr>
      <t xml:space="preserve"> Авторизовать клиента</t>
    </r>
  </si>
  <si>
    <r>
      <rPr>
        <b/>
        <sz val="10"/>
        <color theme="1"/>
        <rFont val="Arial"/>
      </rPr>
      <t>2</t>
    </r>
    <r>
      <rPr>
        <sz val="10"/>
        <color theme="1"/>
        <rFont val="Arial"/>
      </rPr>
      <t xml:space="preserve"> Вернуть плед клиентом </t>
    </r>
  </si>
  <si>
    <r>
      <rPr>
        <b/>
        <sz val="10"/>
        <color theme="1"/>
        <rFont val="Arial"/>
      </rPr>
      <t xml:space="preserve">  2.2</t>
    </r>
    <r>
      <rPr>
        <sz val="10"/>
        <color theme="1"/>
        <rFont val="Arial"/>
      </rPr>
      <t xml:space="preserve"> Открыть ячейку для возврата пледа клиентом</t>
    </r>
  </si>
  <si>
    <r>
      <rPr>
        <b/>
        <sz val="10"/>
        <color theme="1"/>
        <rFont val="Arial"/>
      </rPr>
      <t>3</t>
    </r>
    <r>
      <rPr>
        <sz val="10"/>
        <color theme="1"/>
        <rFont val="Arial"/>
      </rPr>
      <t xml:space="preserve"> Выбрать автомат </t>
    </r>
  </si>
  <si>
    <r>
      <rPr>
        <b/>
        <sz val="10"/>
        <color theme="1"/>
        <rFont val="Arial"/>
      </rPr>
      <t xml:space="preserve">  3.1</t>
    </r>
    <r>
      <rPr>
        <sz val="10"/>
        <color theme="1"/>
        <rFont val="Arial"/>
      </rPr>
      <t xml:space="preserve"> Найти ближайшее место на карте, где можно взять/сдать плед</t>
    </r>
  </si>
  <si>
    <r>
      <rPr>
        <b/>
        <sz val="10"/>
        <color theme="1"/>
        <rFont val="Arial"/>
      </rPr>
      <t xml:space="preserve">  3.3</t>
    </r>
    <r>
      <rPr>
        <sz val="10"/>
        <color theme="1"/>
        <rFont val="Arial"/>
      </rPr>
      <t xml:space="preserve"> Открыть меню конкретного автомата, введя идентификационный код автомата (код написан на автомате)</t>
    </r>
  </si>
  <si>
    <r>
      <rPr>
        <b/>
        <sz val="10"/>
        <color theme="1"/>
        <rFont val="Arial"/>
      </rPr>
      <t xml:space="preserve">  3.4</t>
    </r>
    <r>
      <rPr>
        <sz val="10"/>
        <color theme="1"/>
        <rFont val="Arial"/>
      </rPr>
      <t xml:space="preserve"> Открыть меню конкретного автомата по ссылке</t>
    </r>
  </si>
  <si>
    <r>
      <rPr>
        <b/>
        <sz val="10"/>
        <color theme="1"/>
        <rFont val="Arial"/>
      </rPr>
      <t>4</t>
    </r>
    <r>
      <rPr>
        <sz val="10"/>
        <color theme="1"/>
        <rFont val="Arial"/>
      </rPr>
      <t xml:space="preserve"> Технически обслужить автомат </t>
    </r>
  </si>
  <si>
    <r>
      <rPr>
        <b/>
        <sz val="10"/>
        <color theme="1"/>
        <rFont val="Arial"/>
      </rPr>
      <t xml:space="preserve">  4.1</t>
    </r>
    <r>
      <rPr>
        <sz val="10"/>
        <color theme="1"/>
        <rFont val="Arial"/>
      </rPr>
      <t xml:space="preserve"> Открыть все ячейки с использованными пледами</t>
    </r>
  </si>
  <si>
    <r>
      <rPr>
        <b/>
        <sz val="10"/>
        <color theme="1"/>
        <rFont val="Arial"/>
      </rPr>
      <t xml:space="preserve">  4.4</t>
    </r>
    <r>
      <rPr>
        <sz val="10"/>
        <color theme="1"/>
        <rFont val="Arial"/>
      </rPr>
      <t xml:space="preserve"> Сохранить видео с камеры наблюдения</t>
    </r>
  </si>
  <si>
    <r>
      <rPr>
        <b/>
        <sz val="10"/>
        <color theme="1"/>
        <rFont val="Arial"/>
      </rPr>
      <t xml:space="preserve">  4.5</t>
    </r>
    <r>
      <rPr>
        <sz val="10"/>
        <color theme="1"/>
        <rFont val="Arial"/>
      </rPr>
      <t xml:space="preserve"> Авторизовать специалиста технической службы</t>
    </r>
  </si>
  <si>
    <t>Процент значимости</t>
  </si>
  <si>
    <t>Нормализированные данные</t>
  </si>
  <si>
    <t>Выведенная 10-балльная система</t>
  </si>
  <si>
    <t>Экспертная бальная система</t>
  </si>
  <si>
    <t>Итоговая оценка</t>
  </si>
  <si>
    <r>
      <rPr>
        <b/>
        <sz val="10"/>
        <color rgb="FF000000"/>
        <rFont val="Arial"/>
      </rPr>
      <t xml:space="preserve">1 </t>
    </r>
    <r>
      <rPr>
        <sz val="10"/>
        <color rgb="FF000000"/>
        <rFont val="Arial"/>
      </rPr>
      <t>Сдача пледа в аренду</t>
    </r>
  </si>
  <si>
    <r>
      <rPr>
        <b/>
        <sz val="10"/>
        <color theme="1"/>
        <rFont val="Arial"/>
      </rPr>
      <t xml:space="preserve">1.1 </t>
    </r>
    <r>
      <rPr>
        <sz val="10"/>
        <color theme="1"/>
        <rFont val="Arial"/>
      </rPr>
      <t>Взять плату за аренду</t>
    </r>
  </si>
  <si>
    <r>
      <rPr>
        <b/>
        <sz val="10"/>
        <color theme="1"/>
        <rFont val="Arial"/>
      </rPr>
      <t>1.1.1</t>
    </r>
    <r>
      <rPr>
        <sz val="10"/>
        <color theme="1"/>
        <rFont val="Arial"/>
      </rPr>
      <t xml:space="preserve"> Определить тариф аренды</t>
    </r>
  </si>
  <si>
    <r>
      <rPr>
        <b/>
        <sz val="10"/>
        <color theme="1"/>
        <rFont val="Arial"/>
      </rPr>
      <t>1.1.2</t>
    </r>
    <r>
      <rPr>
        <sz val="10"/>
        <color theme="1"/>
        <rFont val="Arial"/>
      </rPr>
      <t xml:space="preserve"> Оплатить аренду пледа</t>
    </r>
  </si>
  <si>
    <r>
      <rPr>
        <b/>
        <sz val="10"/>
        <color theme="1"/>
        <rFont val="Arial"/>
      </rPr>
      <t>1.2</t>
    </r>
    <r>
      <rPr>
        <sz val="10"/>
        <color theme="1"/>
        <rFont val="Arial"/>
      </rPr>
      <t xml:space="preserve"> Выбрать плед</t>
    </r>
  </si>
  <si>
    <r>
      <rPr>
        <b/>
        <sz val="10"/>
        <color theme="1"/>
        <rFont val="Arial"/>
      </rPr>
      <t>1.3</t>
    </r>
    <r>
      <rPr>
        <sz val="10"/>
        <color theme="1"/>
        <rFont val="Arial"/>
      </rPr>
      <t xml:space="preserve"> Открыть ячейку для получения пледа клиентом</t>
    </r>
  </si>
  <si>
    <r>
      <rPr>
        <b/>
        <sz val="10"/>
        <color theme="1"/>
        <rFont val="Arial"/>
      </rPr>
      <t>1.4 (2.1)</t>
    </r>
    <r>
      <rPr>
        <sz val="10"/>
        <color theme="1"/>
        <rFont val="Arial"/>
      </rPr>
      <t xml:space="preserve"> Авторизовать клиента</t>
    </r>
  </si>
  <si>
    <r>
      <rPr>
        <b/>
        <sz val="10"/>
        <color theme="1"/>
        <rFont val="Arial"/>
      </rPr>
      <t xml:space="preserve">2 </t>
    </r>
    <r>
      <rPr>
        <sz val="10"/>
        <color theme="1"/>
        <rFont val="Arial"/>
      </rPr>
      <t>Возврат пледа в автомат</t>
    </r>
  </si>
  <si>
    <r>
      <rPr>
        <b/>
        <sz val="10"/>
        <color theme="1"/>
        <rFont val="Arial"/>
      </rPr>
      <t>2.2</t>
    </r>
    <r>
      <rPr>
        <sz val="10"/>
        <color theme="1"/>
        <rFont val="Arial"/>
      </rPr>
      <t xml:space="preserve"> Открыть ячейку для возврата пледа клиентом</t>
    </r>
  </si>
  <si>
    <r>
      <rPr>
        <b/>
        <sz val="10"/>
        <color theme="1"/>
        <rFont val="Arial"/>
      </rPr>
      <t xml:space="preserve">3 </t>
    </r>
    <r>
      <rPr>
        <sz val="10"/>
        <color theme="1"/>
        <rFont val="Arial"/>
      </rPr>
      <t xml:space="preserve">Выбор автомата </t>
    </r>
  </si>
  <si>
    <r>
      <rPr>
        <b/>
        <sz val="10"/>
        <color theme="1"/>
        <rFont val="Arial"/>
      </rPr>
      <t>3.1</t>
    </r>
    <r>
      <rPr>
        <sz val="10"/>
        <color theme="1"/>
        <rFont val="Arial"/>
      </rPr>
      <t xml:space="preserve"> Найти ближайшее место на карте, где можно взять/сдать плед</t>
    </r>
  </si>
  <si>
    <r>
      <rPr>
        <b/>
        <sz val="10"/>
        <color theme="1"/>
        <rFont val="Arial"/>
      </rPr>
      <t>3.3</t>
    </r>
    <r>
      <rPr>
        <sz val="10"/>
        <color theme="1"/>
        <rFont val="Arial"/>
      </rPr>
      <t xml:space="preserve"> Открыть меню конкретного автомата, введя идентификационный код автомата (код написан на автомате)</t>
    </r>
  </si>
  <si>
    <r>
      <rPr>
        <b/>
        <sz val="10"/>
        <color theme="1"/>
        <rFont val="Arial"/>
      </rPr>
      <t>3.4</t>
    </r>
    <r>
      <rPr>
        <sz val="10"/>
        <color theme="1"/>
        <rFont val="Arial"/>
      </rPr>
      <t xml:space="preserve"> Открыть меню конкретного автомата по ссылке</t>
    </r>
  </si>
  <si>
    <r>
      <rPr>
        <b/>
        <sz val="10"/>
        <color theme="1"/>
        <rFont val="Arial"/>
      </rPr>
      <t xml:space="preserve">4 </t>
    </r>
    <r>
      <rPr>
        <sz val="10"/>
        <color theme="1"/>
        <rFont val="Arial"/>
      </rPr>
      <t xml:space="preserve">Техническое обслуживание </t>
    </r>
  </si>
  <si>
    <r>
      <rPr>
        <b/>
        <sz val="10"/>
        <color theme="1"/>
        <rFont val="Arial"/>
      </rPr>
      <t>4.1</t>
    </r>
    <r>
      <rPr>
        <sz val="10"/>
        <color theme="1"/>
        <rFont val="Arial"/>
      </rPr>
      <t xml:space="preserve"> Открыть все ячейки с использованными пледами</t>
    </r>
  </si>
  <si>
    <r>
      <rPr>
        <b/>
        <sz val="10"/>
        <color theme="1"/>
        <rFont val="Arial"/>
      </rPr>
      <t>4.4</t>
    </r>
    <r>
      <rPr>
        <sz val="10"/>
        <color theme="1"/>
        <rFont val="Arial"/>
      </rPr>
      <t xml:space="preserve"> Сохранить видео с камеры наблюдения</t>
    </r>
  </si>
  <si>
    <r>
      <rPr>
        <b/>
        <sz val="10"/>
        <color theme="1"/>
        <rFont val="Arial"/>
      </rPr>
      <t>4.5</t>
    </r>
    <r>
      <rPr>
        <sz val="10"/>
        <color theme="1"/>
        <rFont val="Arial"/>
      </rPr>
      <t xml:space="preserve"> Авторизовать специалиста технической службы</t>
    </r>
  </si>
  <si>
    <t>Компоненты</t>
  </si>
  <si>
    <t>Разовые затраты</t>
  </si>
  <si>
    <t>Множественные затраты</t>
  </si>
  <si>
    <t>Оценка затрат на компоненты</t>
  </si>
  <si>
    <t>Итоговые значения (нормализация)</t>
  </si>
  <si>
    <t>Итоговые значения (баллы стоят столько же сколько в первой модели)</t>
  </si>
  <si>
    <t>Реализация</t>
  </si>
  <si>
    <t>Комплектующие</t>
  </si>
  <si>
    <t>Вывод из эксплуатации</t>
  </si>
  <si>
    <t>Оценка беспокойства</t>
  </si>
  <si>
    <t>Общаяя оценка разовых затрат</t>
  </si>
  <si>
    <t>На 1 новый экзепляр</t>
  </si>
  <si>
    <t>В ходе эксплуатации</t>
  </si>
  <si>
    <t>Общая стоимость без разовых затрат</t>
  </si>
  <si>
    <t>Процент затраченных ресурсов</t>
  </si>
  <si>
    <t>Цена реализации</t>
  </si>
  <si>
    <t>Цена комплектующих</t>
  </si>
  <si>
    <t>Стоимость вывода из эксплуатации</t>
  </si>
  <si>
    <t>Оценка стоимости выхода из строя (значимость)</t>
  </si>
  <si>
    <t>Оценка стоимости восстановления в состояние до выхода из строя</t>
  </si>
  <si>
    <t>Оценка вероятности выхода из строя</t>
  </si>
  <si>
    <t>Вероятность выхода из строя</t>
  </si>
  <si>
    <t>Цена беспокойства</t>
  </si>
  <si>
    <t>Оценка стоимости внедрения</t>
  </si>
  <si>
    <t>Оценка стоимости эксплуатации</t>
  </si>
  <si>
    <t>Оценка стоимости сопровождения</t>
  </si>
  <si>
    <t>Общая оценка затрат в ходе эксплуатации</t>
  </si>
  <si>
    <r>
      <rPr>
        <b/>
        <sz val="10"/>
        <color theme="1"/>
        <rFont val="Arial"/>
      </rPr>
      <t xml:space="preserve">1 </t>
    </r>
    <r>
      <rPr>
        <sz val="10"/>
        <color theme="1"/>
        <rFont val="Arial"/>
      </rPr>
      <t>Удлаенный сервер</t>
    </r>
  </si>
  <si>
    <r>
      <rPr>
        <b/>
        <sz val="10"/>
        <color theme="1"/>
        <rFont val="Arial"/>
      </rPr>
      <t xml:space="preserve">1.1 </t>
    </r>
    <r>
      <rPr>
        <sz val="10"/>
        <color theme="1"/>
        <rFont val="Arial"/>
      </rPr>
      <t>Клиентский сайт</t>
    </r>
  </si>
  <si>
    <r>
      <rPr>
        <b/>
        <sz val="10"/>
        <color theme="1"/>
        <rFont val="Arial"/>
      </rPr>
      <t>1.1.1</t>
    </r>
    <r>
      <rPr>
        <sz val="10"/>
        <color theme="1"/>
        <rFont val="Arial"/>
      </rPr>
      <t xml:space="preserve"> Интерфейс ввода идентификационного кода автомата</t>
    </r>
  </si>
  <si>
    <t>Редко</t>
  </si>
  <si>
    <r>
      <rPr>
        <b/>
        <sz val="10"/>
        <color theme="1"/>
        <rFont val="Arial"/>
      </rPr>
      <t>1.1.3</t>
    </r>
    <r>
      <rPr>
        <sz val="10"/>
        <color theme="1"/>
        <rFont val="Arial"/>
      </rPr>
      <t xml:space="preserve"> Интерфейс получения пледа</t>
    </r>
  </si>
  <si>
    <r>
      <rPr>
        <b/>
        <sz val="10"/>
        <color theme="1"/>
        <rFont val="Arial"/>
      </rPr>
      <t>1.1.4</t>
    </r>
    <r>
      <rPr>
        <sz val="10"/>
        <color theme="1"/>
        <rFont val="Arial"/>
      </rPr>
      <t xml:space="preserve"> Интерфейс выбора тарифа</t>
    </r>
  </si>
  <si>
    <t>Нечасто</t>
  </si>
  <si>
    <r>
      <rPr>
        <b/>
        <sz val="10"/>
        <color theme="1"/>
        <rFont val="Arial"/>
      </rPr>
      <t>1.1.5</t>
    </r>
    <r>
      <rPr>
        <sz val="10"/>
        <color theme="1"/>
        <rFont val="Arial"/>
      </rPr>
      <t xml:space="preserve"> Интерфейс возврата пледа</t>
    </r>
  </si>
  <si>
    <r>
      <rPr>
        <b/>
        <sz val="10"/>
        <color theme="1"/>
        <rFont val="Arial"/>
      </rPr>
      <t>1.1.6</t>
    </r>
    <r>
      <rPr>
        <sz val="10"/>
        <color theme="1"/>
        <rFont val="Arial"/>
      </rPr>
      <t xml:space="preserve"> Интерфейс оплаты</t>
    </r>
  </si>
  <si>
    <r>
      <rPr>
        <b/>
        <sz val="10"/>
        <color theme="1"/>
        <rFont val="Arial"/>
      </rPr>
      <t>1.1.7</t>
    </r>
    <r>
      <rPr>
        <sz val="10"/>
        <color theme="1"/>
        <rFont val="Arial"/>
      </rPr>
      <t xml:space="preserve"> Интерфейс карты с автоматам</t>
    </r>
  </si>
  <si>
    <r>
      <rPr>
        <b/>
        <sz val="10"/>
        <color theme="1"/>
        <rFont val="Arial"/>
      </rPr>
      <t>1.1.8</t>
    </r>
    <r>
      <rPr>
        <sz val="10"/>
        <color theme="1"/>
        <rFont val="Arial"/>
      </rPr>
      <t xml:space="preserve"> Интерфейс авторизации</t>
    </r>
  </si>
  <si>
    <r>
      <rPr>
        <b/>
        <sz val="10"/>
        <color theme="1"/>
        <rFont val="Arial"/>
      </rPr>
      <t>1.1.9</t>
    </r>
    <r>
      <rPr>
        <sz val="10"/>
        <color theme="1"/>
        <rFont val="Arial"/>
      </rPr>
      <t xml:space="preserve"> Интерфейс меню автомата (возврат пледа, получение пледа)</t>
    </r>
  </si>
  <si>
    <t>Очень редко</t>
  </si>
  <si>
    <r>
      <rPr>
        <b/>
        <sz val="10"/>
        <color theme="1"/>
        <rFont val="Arial"/>
      </rPr>
      <t>1.2</t>
    </r>
    <r>
      <rPr>
        <sz val="10"/>
        <color theme="1"/>
        <rFont val="Arial"/>
      </rPr>
      <t xml:space="preserve"> Информационный сервер </t>
    </r>
  </si>
  <si>
    <r>
      <rPr>
        <b/>
        <sz val="10"/>
        <color theme="1"/>
        <rFont val="Arial"/>
      </rPr>
      <t>1.2.1</t>
    </r>
    <r>
      <rPr>
        <sz val="10"/>
        <color theme="1"/>
        <rFont val="Arial"/>
      </rPr>
      <t xml:space="preserve"> Модуль информации об автомате (какие ячейки доступны)</t>
    </r>
  </si>
  <si>
    <r>
      <rPr>
        <b/>
        <sz val="10"/>
        <color theme="1"/>
        <rFont val="Arial"/>
      </rPr>
      <t>1.2.2</t>
    </r>
    <r>
      <rPr>
        <sz val="10"/>
        <color theme="1"/>
        <rFont val="Arial"/>
      </rPr>
      <t xml:space="preserve"> Модуль видеозаписей</t>
    </r>
  </si>
  <si>
    <r>
      <rPr>
        <b/>
        <sz val="10"/>
        <color theme="1"/>
        <rFont val="Arial"/>
      </rPr>
      <t>1.2.3</t>
    </r>
    <r>
      <rPr>
        <sz val="10"/>
        <color theme="1"/>
        <rFont val="Arial"/>
      </rPr>
      <t xml:space="preserve"> Модуль информации об автоматах (о местоположении автоматов)</t>
    </r>
  </si>
  <si>
    <r>
      <rPr>
        <b/>
        <sz val="10"/>
        <color theme="1"/>
        <rFont val="Arial"/>
      </rPr>
      <t>1.2.4</t>
    </r>
    <r>
      <rPr>
        <sz val="10"/>
        <color theme="1"/>
        <rFont val="Arial"/>
      </rPr>
      <t xml:space="preserve"> Модуль оплаты</t>
    </r>
  </si>
  <si>
    <r>
      <rPr>
        <b/>
        <sz val="10"/>
        <color theme="1"/>
        <rFont val="Arial"/>
      </rPr>
      <t>1.2.5</t>
    </r>
    <r>
      <rPr>
        <sz val="10"/>
        <color theme="1"/>
        <rFont val="Arial"/>
      </rPr>
      <t xml:space="preserve"> Модуль аутентификации </t>
    </r>
  </si>
  <si>
    <r>
      <rPr>
        <b/>
        <sz val="10"/>
        <color theme="1"/>
        <rFont val="Arial"/>
      </rPr>
      <t xml:space="preserve">2 </t>
    </r>
    <r>
      <rPr>
        <sz val="10"/>
        <color theme="1"/>
        <rFont val="Arial"/>
      </rPr>
      <t xml:space="preserve">Программа для автомата </t>
    </r>
  </si>
  <si>
    <r>
      <rPr>
        <b/>
        <sz val="10"/>
        <color theme="1"/>
        <rFont val="Arial"/>
      </rPr>
      <t>2.1</t>
    </r>
    <r>
      <rPr>
        <sz val="10"/>
        <color theme="1"/>
        <rFont val="Arial"/>
      </rPr>
      <t xml:space="preserve"> Модуль удаленного управления ячейками</t>
    </r>
  </si>
  <si>
    <t>Часто</t>
  </si>
  <si>
    <r>
      <rPr>
        <b/>
        <sz val="10"/>
        <color theme="1"/>
        <rFont val="Arial"/>
      </rPr>
      <t>2.2</t>
    </r>
    <r>
      <rPr>
        <sz val="10"/>
        <color theme="1"/>
        <rFont val="Arial"/>
      </rPr>
      <t xml:space="preserve"> Модуль связи с информационным сервером (аутентификация)</t>
    </r>
  </si>
  <si>
    <r>
      <rPr>
        <b/>
        <sz val="10"/>
        <color theme="1"/>
        <rFont val="Arial"/>
      </rPr>
      <t xml:space="preserve">2.3 </t>
    </r>
    <r>
      <rPr>
        <sz val="10"/>
        <color theme="1"/>
        <rFont val="Arial"/>
      </rPr>
      <t>Модуль связи с приложением клиента (открытие ячейки)</t>
    </r>
  </si>
  <si>
    <r>
      <rPr>
        <b/>
        <sz val="10"/>
        <color theme="1"/>
        <rFont val="Arial"/>
      </rPr>
      <t>2.4</t>
    </r>
    <r>
      <rPr>
        <sz val="10"/>
        <color theme="1"/>
        <rFont val="Arial"/>
      </rPr>
      <t xml:space="preserve"> Модуль видеозаписи</t>
    </r>
  </si>
  <si>
    <t>Общая цена</t>
  </si>
  <si>
    <t>Коэфициент из прошлой матрицы:</t>
  </si>
  <si>
    <t>Коэфициент преобразования стоимости в баллы:</t>
  </si>
  <si>
    <t>Количество компонентов</t>
  </si>
  <si>
    <t>Значимость на один компонент</t>
  </si>
  <si>
    <t>Стоимость функции</t>
  </si>
  <si>
    <t>Нормированная стоимость функции</t>
  </si>
  <si>
    <t>Отношение значимости к стоимости функции</t>
  </si>
  <si>
    <r>
      <rPr>
        <b/>
        <sz val="10"/>
        <color theme="1"/>
        <rFont val="Arial"/>
      </rPr>
      <t xml:space="preserve">1 </t>
    </r>
    <r>
      <rPr>
        <sz val="10"/>
        <color theme="1"/>
        <rFont val="Arial"/>
      </rPr>
      <t>Удлаенный сервер</t>
    </r>
  </si>
  <si>
    <r>
      <rPr>
        <b/>
        <sz val="10"/>
        <color theme="1"/>
        <rFont val="Arial"/>
      </rPr>
      <t xml:space="preserve">2 </t>
    </r>
    <r>
      <rPr>
        <sz val="10"/>
        <color theme="1"/>
        <rFont val="Arial"/>
      </rPr>
      <t xml:space="preserve">Программа для автомата </t>
    </r>
  </si>
  <si>
    <r>
      <rPr>
        <b/>
        <sz val="10"/>
        <color theme="1"/>
        <rFont val="Arial"/>
      </rPr>
      <t xml:space="preserve">1.1 </t>
    </r>
    <r>
      <rPr>
        <sz val="10"/>
        <color theme="1"/>
        <rFont val="Arial"/>
      </rPr>
      <t>Клиентский сайт</t>
    </r>
  </si>
  <si>
    <r>
      <rPr>
        <b/>
        <sz val="10"/>
        <color theme="1"/>
        <rFont val="Arial"/>
      </rPr>
      <t>1.2</t>
    </r>
    <r>
      <rPr>
        <sz val="10"/>
        <color theme="1"/>
        <rFont val="Arial"/>
      </rPr>
      <t xml:space="preserve"> Информационный сервер </t>
    </r>
  </si>
  <si>
    <r>
      <rPr>
        <b/>
        <sz val="10"/>
        <color theme="1"/>
        <rFont val="Arial"/>
      </rPr>
      <t>1.1.1</t>
    </r>
    <r>
      <rPr>
        <sz val="10"/>
        <color theme="1"/>
        <rFont val="Arial"/>
      </rPr>
      <t xml:space="preserve"> Интерфейс ввода идентификационного кода автомата</t>
    </r>
  </si>
  <si>
    <r>
      <rPr>
        <b/>
        <sz val="10"/>
        <color theme="1"/>
        <rFont val="Arial"/>
      </rPr>
      <t>1.1.3</t>
    </r>
    <r>
      <rPr>
        <sz val="10"/>
        <color theme="1"/>
        <rFont val="Arial"/>
      </rPr>
      <t xml:space="preserve"> Интерфейс получения пледа</t>
    </r>
  </si>
  <si>
    <r>
      <rPr>
        <b/>
        <sz val="10"/>
        <color theme="1"/>
        <rFont val="Arial"/>
      </rPr>
      <t>1.1.4</t>
    </r>
    <r>
      <rPr>
        <sz val="10"/>
        <color theme="1"/>
        <rFont val="Arial"/>
      </rPr>
      <t xml:space="preserve"> Интерфейс выбора тарифа</t>
    </r>
  </si>
  <si>
    <r>
      <rPr>
        <b/>
        <sz val="10"/>
        <color theme="1"/>
        <rFont val="Arial"/>
      </rPr>
      <t>1.1.5</t>
    </r>
    <r>
      <rPr>
        <sz val="10"/>
        <color theme="1"/>
        <rFont val="Arial"/>
      </rPr>
      <t xml:space="preserve"> Интерфейс возврата пледа</t>
    </r>
  </si>
  <si>
    <r>
      <rPr>
        <b/>
        <sz val="10"/>
        <color theme="1"/>
        <rFont val="Arial"/>
      </rPr>
      <t>1.1.6</t>
    </r>
    <r>
      <rPr>
        <sz val="10"/>
        <color theme="1"/>
        <rFont val="Arial"/>
      </rPr>
      <t xml:space="preserve"> Интерфейс оплаты</t>
    </r>
  </si>
  <si>
    <r>
      <rPr>
        <b/>
        <sz val="10"/>
        <color theme="1"/>
        <rFont val="Arial"/>
      </rPr>
      <t>1.1.7</t>
    </r>
    <r>
      <rPr>
        <sz val="10"/>
        <color theme="1"/>
        <rFont val="Arial"/>
      </rPr>
      <t xml:space="preserve"> Интерфейс карты с автоматами</t>
    </r>
  </si>
  <si>
    <r>
      <rPr>
        <b/>
        <sz val="10"/>
        <color theme="1"/>
        <rFont val="Arial"/>
      </rPr>
      <t>1.1.8</t>
    </r>
    <r>
      <rPr>
        <sz val="10"/>
        <color theme="1"/>
        <rFont val="Arial"/>
      </rPr>
      <t xml:space="preserve"> Интерфейс авторизации</t>
    </r>
  </si>
  <si>
    <r>
      <rPr>
        <b/>
        <sz val="10"/>
        <color theme="1"/>
        <rFont val="Arial"/>
      </rPr>
      <t>1.1.9</t>
    </r>
    <r>
      <rPr>
        <sz val="10"/>
        <color theme="1"/>
        <rFont val="Arial"/>
      </rPr>
      <t xml:space="preserve"> Интерфейс меню автомата (возврат пледа, получение пледа)</t>
    </r>
  </si>
  <si>
    <r>
      <rPr>
        <b/>
        <sz val="10"/>
        <color theme="1"/>
        <rFont val="Arial"/>
      </rPr>
      <t>1.2.1</t>
    </r>
    <r>
      <rPr>
        <sz val="10"/>
        <color theme="1"/>
        <rFont val="Arial"/>
      </rPr>
      <t xml:space="preserve"> Модуль информации об автомате (какие ячейки доступны)</t>
    </r>
  </si>
  <si>
    <r>
      <rPr>
        <b/>
        <sz val="10"/>
        <color theme="1"/>
        <rFont val="Arial"/>
      </rPr>
      <t>1.2.2</t>
    </r>
    <r>
      <rPr>
        <sz val="10"/>
        <color theme="1"/>
        <rFont val="Arial"/>
      </rPr>
      <t xml:space="preserve"> Модуль видеозаписей</t>
    </r>
  </si>
  <si>
    <r>
      <rPr>
        <b/>
        <sz val="10"/>
        <color theme="1"/>
        <rFont val="Arial"/>
      </rPr>
      <t>1.2.3</t>
    </r>
    <r>
      <rPr>
        <sz val="10"/>
        <color theme="1"/>
        <rFont val="Arial"/>
      </rPr>
      <t xml:space="preserve"> Модуль информации об автоматах (о местоположении автоматов)</t>
    </r>
  </si>
  <si>
    <r>
      <rPr>
        <b/>
        <sz val="10"/>
        <color theme="1"/>
        <rFont val="Arial"/>
      </rPr>
      <t>1.2.4</t>
    </r>
    <r>
      <rPr>
        <sz val="10"/>
        <color theme="1"/>
        <rFont val="Arial"/>
      </rPr>
      <t xml:space="preserve"> Модуль оплаты</t>
    </r>
  </si>
  <si>
    <r>
      <rPr>
        <b/>
        <sz val="10"/>
        <color theme="1"/>
        <rFont val="Arial"/>
      </rPr>
      <t>1.2.5</t>
    </r>
    <r>
      <rPr>
        <sz val="10"/>
        <color theme="1"/>
        <rFont val="Arial"/>
      </rPr>
      <t xml:space="preserve"> Модуль аутентификации </t>
    </r>
  </si>
  <si>
    <r>
      <rPr>
        <b/>
        <sz val="10"/>
        <color theme="1"/>
        <rFont val="Arial"/>
      </rPr>
      <t>2.1</t>
    </r>
    <r>
      <rPr>
        <sz val="10"/>
        <color theme="1"/>
        <rFont val="Arial"/>
      </rPr>
      <t xml:space="preserve"> Модуль удаленного управления ячейками</t>
    </r>
  </si>
  <si>
    <r>
      <rPr>
        <b/>
        <sz val="10"/>
        <color theme="1"/>
        <rFont val="Arial"/>
      </rPr>
      <t>2.2</t>
    </r>
    <r>
      <rPr>
        <sz val="10"/>
        <color theme="1"/>
        <rFont val="Arial"/>
      </rPr>
      <t xml:space="preserve"> Модуль связи с информационным сервером (аутентификация)</t>
    </r>
  </si>
  <si>
    <r>
      <rPr>
        <b/>
        <sz val="10"/>
        <color theme="1"/>
        <rFont val="Arial"/>
      </rPr>
      <t xml:space="preserve">2.3 </t>
    </r>
    <r>
      <rPr>
        <sz val="10"/>
        <color theme="1"/>
        <rFont val="Arial"/>
      </rPr>
      <t>Модуль связи с приложением клиента (открытие ячейки)</t>
    </r>
  </si>
  <si>
    <r>
      <rPr>
        <b/>
        <sz val="10"/>
        <color theme="1"/>
        <rFont val="Arial"/>
      </rPr>
      <t>2.4</t>
    </r>
    <r>
      <rPr>
        <sz val="10"/>
        <color theme="1"/>
        <rFont val="Arial"/>
      </rPr>
      <t xml:space="preserve"> Модуль видеозаписи</t>
    </r>
  </si>
  <si>
    <t>Вес</t>
  </si>
  <si>
    <r>
      <rPr>
        <b/>
        <sz val="10"/>
        <color rgb="FF000000"/>
        <rFont val="Arial"/>
      </rPr>
      <t xml:space="preserve">1 </t>
    </r>
    <r>
      <rPr>
        <sz val="10"/>
        <color rgb="FF000000"/>
        <rFont val="Arial"/>
      </rPr>
      <t>Сдача пледа в аренду</t>
    </r>
  </si>
  <si>
    <r>
      <rPr>
        <b/>
        <sz val="10"/>
        <color theme="1"/>
        <rFont val="Arial"/>
      </rPr>
      <t xml:space="preserve">1.1 </t>
    </r>
    <r>
      <rPr>
        <sz val="10"/>
        <color theme="1"/>
        <rFont val="Arial"/>
      </rPr>
      <t>Взять плату за аренду</t>
    </r>
  </si>
  <si>
    <r>
      <rPr>
        <b/>
        <sz val="10"/>
        <color theme="1"/>
        <rFont val="Arial"/>
      </rPr>
      <t>1.1.1</t>
    </r>
    <r>
      <rPr>
        <sz val="10"/>
        <color theme="1"/>
        <rFont val="Arial"/>
      </rPr>
      <t xml:space="preserve"> Определить тариф аренды</t>
    </r>
  </si>
  <si>
    <r>
      <rPr>
        <b/>
        <sz val="10"/>
        <color theme="1"/>
        <rFont val="Arial"/>
      </rPr>
      <t>1.1.2</t>
    </r>
    <r>
      <rPr>
        <sz val="10"/>
        <color theme="1"/>
        <rFont val="Arial"/>
      </rPr>
      <t xml:space="preserve"> Оплатить аренду пледа</t>
    </r>
  </si>
  <si>
    <r>
      <rPr>
        <b/>
        <sz val="10"/>
        <color theme="1"/>
        <rFont val="Arial"/>
      </rPr>
      <t>1.2</t>
    </r>
    <r>
      <rPr>
        <sz val="10"/>
        <color theme="1"/>
        <rFont val="Arial"/>
      </rPr>
      <t xml:space="preserve"> Выбрать плед</t>
    </r>
  </si>
  <si>
    <r>
      <rPr>
        <b/>
        <sz val="10"/>
        <color theme="1"/>
        <rFont val="Arial"/>
      </rPr>
      <t>1.3</t>
    </r>
    <r>
      <rPr>
        <sz val="10"/>
        <color theme="1"/>
        <rFont val="Arial"/>
      </rPr>
      <t xml:space="preserve"> Открыть ячейку для получения пледа клиентом</t>
    </r>
  </si>
  <si>
    <r>
      <rPr>
        <b/>
        <sz val="10"/>
        <color theme="1"/>
        <rFont val="Arial"/>
      </rPr>
      <t>1.4 (2.1)</t>
    </r>
    <r>
      <rPr>
        <sz val="10"/>
        <color theme="1"/>
        <rFont val="Arial"/>
      </rPr>
      <t xml:space="preserve"> Авторизовать клиента</t>
    </r>
  </si>
  <si>
    <r>
      <rPr>
        <b/>
        <sz val="10"/>
        <color theme="1"/>
        <rFont val="Arial"/>
      </rPr>
      <t xml:space="preserve">2 </t>
    </r>
    <r>
      <rPr>
        <sz val="10"/>
        <color theme="1"/>
        <rFont val="Arial"/>
      </rPr>
      <t>Возврат пледа в автомат</t>
    </r>
  </si>
  <si>
    <r>
      <rPr>
        <b/>
        <sz val="10"/>
        <color theme="1"/>
        <rFont val="Arial"/>
      </rPr>
      <t>2.2</t>
    </r>
    <r>
      <rPr>
        <sz val="10"/>
        <color theme="1"/>
        <rFont val="Arial"/>
      </rPr>
      <t xml:space="preserve"> Открыть ячейку для возврата пледа клиентом</t>
    </r>
  </si>
  <si>
    <r>
      <rPr>
        <b/>
        <sz val="10"/>
        <color theme="1"/>
        <rFont val="Arial"/>
      </rPr>
      <t xml:space="preserve">3 </t>
    </r>
    <r>
      <rPr>
        <sz val="10"/>
        <color theme="1"/>
        <rFont val="Arial"/>
      </rPr>
      <t xml:space="preserve">Выбор автомата </t>
    </r>
  </si>
  <si>
    <r>
      <rPr>
        <b/>
        <sz val="10"/>
        <color theme="1"/>
        <rFont val="Arial"/>
      </rPr>
      <t>3.1</t>
    </r>
    <r>
      <rPr>
        <sz val="10"/>
        <color theme="1"/>
        <rFont val="Arial"/>
      </rPr>
      <t xml:space="preserve"> Найти ближайшее место на карте, где можно взять/сдать плед</t>
    </r>
  </si>
  <si>
    <r>
      <rPr>
        <b/>
        <sz val="10"/>
        <color theme="1"/>
        <rFont val="Arial"/>
      </rPr>
      <t>3.3</t>
    </r>
    <r>
      <rPr>
        <sz val="10"/>
        <color theme="1"/>
        <rFont val="Arial"/>
      </rPr>
      <t xml:space="preserve"> Открыть меню конкретного автомата, введя идентификационный код автомата (код написан на автомате)</t>
    </r>
  </si>
  <si>
    <r>
      <rPr>
        <b/>
        <sz val="10"/>
        <color theme="1"/>
        <rFont val="Arial"/>
      </rPr>
      <t>3.4</t>
    </r>
    <r>
      <rPr>
        <sz val="10"/>
        <color theme="1"/>
        <rFont val="Arial"/>
      </rPr>
      <t xml:space="preserve"> Открыть меню конкретного автомата по ссылке</t>
    </r>
  </si>
  <si>
    <r>
      <rPr>
        <b/>
        <sz val="10"/>
        <color theme="1"/>
        <rFont val="Arial"/>
      </rPr>
      <t xml:space="preserve">4 </t>
    </r>
    <r>
      <rPr>
        <sz val="10"/>
        <color theme="1"/>
        <rFont val="Arial"/>
      </rPr>
      <t xml:space="preserve">Техническое обслуживание </t>
    </r>
  </si>
  <si>
    <r>
      <rPr>
        <b/>
        <sz val="10"/>
        <color theme="1"/>
        <rFont val="Arial"/>
      </rPr>
      <t>4.1</t>
    </r>
    <r>
      <rPr>
        <sz val="10"/>
        <color theme="1"/>
        <rFont val="Arial"/>
      </rPr>
      <t xml:space="preserve"> Открыть все ячейки с использованными пледами</t>
    </r>
  </si>
  <si>
    <r>
      <rPr>
        <b/>
        <sz val="10"/>
        <color theme="1"/>
        <rFont val="Arial"/>
      </rPr>
      <t>4.4</t>
    </r>
    <r>
      <rPr>
        <sz val="10"/>
        <color theme="1"/>
        <rFont val="Arial"/>
      </rPr>
      <t xml:space="preserve"> Сохранить видео с камеры наблюдения</t>
    </r>
  </si>
  <si>
    <r>
      <rPr>
        <b/>
        <sz val="10"/>
        <color theme="1"/>
        <rFont val="Arial"/>
      </rPr>
      <t>4.5</t>
    </r>
    <r>
      <rPr>
        <sz val="10"/>
        <color theme="1"/>
        <rFont val="Arial"/>
      </rPr>
      <t xml:space="preserve"> Авторизовать специалиста технической службы</t>
    </r>
  </si>
  <si>
    <t>Количество функций</t>
  </si>
  <si>
    <t>Стоимость на одну функцию</t>
  </si>
  <si>
    <t>Значимость компонента</t>
  </si>
  <si>
    <t>Нормированная значимость компонента</t>
  </si>
  <si>
    <t>Отношение значимости к стоимости компонента</t>
  </si>
  <si>
    <t>№ функции</t>
  </si>
  <si>
    <t>Функция</t>
  </si>
  <si>
    <t xml:space="preserve">Значимость </t>
  </si>
  <si>
    <t>Стоимость</t>
  </si>
  <si>
    <t>Значимость/стоимость</t>
  </si>
  <si>
    <t>Компонент</t>
  </si>
  <si>
    <t>1.1.1</t>
  </si>
  <si>
    <t xml:space="preserve">Стоимость </t>
  </si>
  <si>
    <t>1.1.2</t>
  </si>
  <si>
    <t>1.2</t>
  </si>
  <si>
    <t>1.3</t>
  </si>
  <si>
    <t>№ компонента</t>
  </si>
  <si>
    <t>1.1.3</t>
  </si>
  <si>
    <t>1.1.4</t>
  </si>
  <si>
    <t>1.1.5</t>
  </si>
  <si>
    <t>1.1.6</t>
  </si>
  <si>
    <t>1.1.7</t>
  </si>
  <si>
    <t>1.1.8</t>
  </si>
  <si>
    <t>1.1.9</t>
  </si>
  <si>
    <t>1.2.1</t>
  </si>
  <si>
    <t>1.2.2</t>
  </si>
  <si>
    <t>1.2.3</t>
  </si>
  <si>
    <t>1.2.4</t>
  </si>
  <si>
    <t>1.2.5</t>
  </si>
  <si>
    <t>2.1</t>
  </si>
  <si>
    <t>2.2</t>
  </si>
  <si>
    <t>2.3</t>
  </si>
  <si>
    <t>2.4</t>
  </si>
  <si>
    <t>1.4 (2.1)</t>
  </si>
  <si>
    <t>3.1</t>
  </si>
  <si>
    <t>3.3</t>
  </si>
  <si>
    <t>3.4</t>
  </si>
  <si>
    <t>4.1</t>
  </si>
  <si>
    <t>4.4</t>
  </si>
  <si>
    <t>4.5</t>
  </si>
  <si>
    <r>
      <rPr>
        <b/>
        <sz val="10"/>
        <color theme="1"/>
        <rFont val="Arial"/>
      </rPr>
      <t xml:space="preserve">1 </t>
    </r>
    <r>
      <rPr>
        <sz val="10"/>
        <color theme="1"/>
        <rFont val="Arial"/>
      </rPr>
      <t>Удлаенный сервер</t>
    </r>
  </si>
  <si>
    <r>
      <rPr>
        <b/>
        <sz val="10"/>
        <color theme="1"/>
        <rFont val="Arial"/>
      </rPr>
      <t xml:space="preserve">2 </t>
    </r>
    <r>
      <rPr>
        <sz val="10"/>
        <color theme="1"/>
        <rFont val="Arial"/>
      </rPr>
      <t xml:space="preserve">Программа для автомата </t>
    </r>
  </si>
  <si>
    <r>
      <rPr>
        <b/>
        <sz val="10"/>
        <color theme="1"/>
        <rFont val="Arial"/>
      </rPr>
      <t xml:space="preserve">1.1 </t>
    </r>
    <r>
      <rPr>
        <sz val="10"/>
        <color theme="1"/>
        <rFont val="Arial"/>
      </rPr>
      <t>Клиентский сайт</t>
    </r>
  </si>
  <si>
    <r>
      <rPr>
        <b/>
        <sz val="10"/>
        <color theme="1"/>
        <rFont val="Arial"/>
      </rPr>
      <t>1.2</t>
    </r>
    <r>
      <rPr>
        <sz val="10"/>
        <color theme="1"/>
        <rFont val="Arial"/>
      </rPr>
      <t xml:space="preserve"> Информационный сервер </t>
    </r>
  </si>
  <si>
    <r>
      <rPr>
        <b/>
        <sz val="10"/>
        <color theme="1"/>
        <rFont val="Arial"/>
      </rPr>
      <t>1.1.1</t>
    </r>
    <r>
      <rPr>
        <sz val="10"/>
        <color theme="1"/>
        <rFont val="Arial"/>
      </rPr>
      <t xml:space="preserve"> Интерфейс ввода идентификационного кода автомата</t>
    </r>
  </si>
  <si>
    <r>
      <rPr>
        <b/>
        <sz val="10"/>
        <color theme="1"/>
        <rFont val="Arial"/>
      </rPr>
      <t>1.1.3</t>
    </r>
    <r>
      <rPr>
        <sz val="10"/>
        <color theme="1"/>
        <rFont val="Arial"/>
      </rPr>
      <t xml:space="preserve"> Интерфейс получения пледа</t>
    </r>
  </si>
  <si>
    <r>
      <rPr>
        <b/>
        <sz val="10"/>
        <color theme="1"/>
        <rFont val="Arial"/>
      </rPr>
      <t>1.1.4</t>
    </r>
    <r>
      <rPr>
        <sz val="10"/>
        <color theme="1"/>
        <rFont val="Arial"/>
      </rPr>
      <t xml:space="preserve"> Интерфейс выбора тарифа</t>
    </r>
  </si>
  <si>
    <r>
      <rPr>
        <b/>
        <sz val="10"/>
        <color theme="1"/>
        <rFont val="Arial"/>
      </rPr>
      <t>1.1.5</t>
    </r>
    <r>
      <rPr>
        <sz val="10"/>
        <color theme="1"/>
        <rFont val="Arial"/>
      </rPr>
      <t xml:space="preserve"> Интерфейс возврата пледа</t>
    </r>
  </si>
  <si>
    <r>
      <rPr>
        <b/>
        <sz val="10"/>
        <color theme="1"/>
        <rFont val="Arial"/>
      </rPr>
      <t>1.1.6</t>
    </r>
    <r>
      <rPr>
        <sz val="10"/>
        <color theme="1"/>
        <rFont val="Arial"/>
      </rPr>
      <t xml:space="preserve"> Интерфейс оплаты</t>
    </r>
  </si>
  <si>
    <r>
      <rPr>
        <b/>
        <sz val="10"/>
        <color theme="1"/>
        <rFont val="Arial"/>
      </rPr>
      <t>1.1.7</t>
    </r>
    <r>
      <rPr>
        <sz val="10"/>
        <color theme="1"/>
        <rFont val="Arial"/>
      </rPr>
      <t xml:space="preserve"> Интерфейс карты с автоматами</t>
    </r>
  </si>
  <si>
    <r>
      <rPr>
        <b/>
        <sz val="10"/>
        <color theme="1"/>
        <rFont val="Arial"/>
      </rPr>
      <t>1.1.8</t>
    </r>
    <r>
      <rPr>
        <sz val="10"/>
        <color theme="1"/>
        <rFont val="Arial"/>
      </rPr>
      <t xml:space="preserve"> Интерфейс авторизации</t>
    </r>
  </si>
  <si>
    <r>
      <rPr>
        <b/>
        <sz val="10"/>
        <color theme="1"/>
        <rFont val="Arial"/>
      </rPr>
      <t>1.1.9</t>
    </r>
    <r>
      <rPr>
        <sz val="10"/>
        <color theme="1"/>
        <rFont val="Arial"/>
      </rPr>
      <t xml:space="preserve"> Интерфейс меню автомата (возврат пледа, получение пледа)</t>
    </r>
  </si>
  <si>
    <r>
      <rPr>
        <b/>
        <sz val="10"/>
        <color theme="1"/>
        <rFont val="Arial"/>
      </rPr>
      <t>1.2.1</t>
    </r>
    <r>
      <rPr>
        <sz val="10"/>
        <color theme="1"/>
        <rFont val="Arial"/>
      </rPr>
      <t xml:space="preserve"> Модуль информации об автомате (какие ячейки доступны)</t>
    </r>
  </si>
  <si>
    <r>
      <rPr>
        <b/>
        <sz val="10"/>
        <color theme="1"/>
        <rFont val="Arial"/>
      </rPr>
      <t>1.2.2</t>
    </r>
    <r>
      <rPr>
        <sz val="10"/>
        <color theme="1"/>
        <rFont val="Arial"/>
      </rPr>
      <t xml:space="preserve"> Модуль видеозаписей</t>
    </r>
  </si>
  <si>
    <r>
      <rPr>
        <b/>
        <sz val="10"/>
        <color theme="1"/>
        <rFont val="Arial"/>
      </rPr>
      <t>1.2.3</t>
    </r>
    <r>
      <rPr>
        <sz val="10"/>
        <color theme="1"/>
        <rFont val="Arial"/>
      </rPr>
      <t xml:space="preserve"> Модуль информации об автоматах (о местоположении автоматов)</t>
    </r>
  </si>
  <si>
    <r>
      <rPr>
        <b/>
        <sz val="10"/>
        <color theme="1"/>
        <rFont val="Arial"/>
      </rPr>
      <t>1.2.4</t>
    </r>
    <r>
      <rPr>
        <sz val="10"/>
        <color theme="1"/>
        <rFont val="Arial"/>
      </rPr>
      <t xml:space="preserve"> Модуль оплаты</t>
    </r>
  </si>
  <si>
    <r>
      <rPr>
        <b/>
        <sz val="10"/>
        <color theme="1"/>
        <rFont val="Arial"/>
      </rPr>
      <t>1.2.5</t>
    </r>
    <r>
      <rPr>
        <sz val="10"/>
        <color theme="1"/>
        <rFont val="Arial"/>
      </rPr>
      <t xml:space="preserve"> Модуль аутентификации </t>
    </r>
  </si>
  <si>
    <r>
      <rPr>
        <b/>
        <sz val="10"/>
        <color theme="1"/>
        <rFont val="Arial"/>
      </rPr>
      <t>2.1</t>
    </r>
    <r>
      <rPr>
        <sz val="10"/>
        <color theme="1"/>
        <rFont val="Arial"/>
      </rPr>
      <t xml:space="preserve"> Модуль удаленного управления ячейками</t>
    </r>
  </si>
  <si>
    <r>
      <rPr>
        <b/>
        <sz val="10"/>
        <color theme="1"/>
        <rFont val="Arial"/>
      </rPr>
      <t>2.2</t>
    </r>
    <r>
      <rPr>
        <sz val="10"/>
        <color theme="1"/>
        <rFont val="Arial"/>
      </rPr>
      <t xml:space="preserve"> Модуль связи с информационным сервером (аутентификация)</t>
    </r>
  </si>
  <si>
    <r>
      <rPr>
        <b/>
        <sz val="10"/>
        <color theme="1"/>
        <rFont val="Arial"/>
      </rPr>
      <t xml:space="preserve">2.3 </t>
    </r>
    <r>
      <rPr>
        <sz val="10"/>
        <color theme="1"/>
        <rFont val="Arial"/>
      </rPr>
      <t>Модуль связи с приложением клиента (открытие ячейки)</t>
    </r>
  </si>
  <si>
    <r>
      <rPr>
        <b/>
        <sz val="10"/>
        <color theme="1"/>
        <rFont val="Arial"/>
      </rPr>
      <t>2.4</t>
    </r>
    <r>
      <rPr>
        <sz val="10"/>
        <color theme="1"/>
        <rFont val="Arial"/>
      </rPr>
      <t xml:space="preserve"> Модуль видеозаписи</t>
    </r>
  </si>
  <si>
    <r>
      <rPr>
        <b/>
        <sz val="10"/>
        <color rgb="FF000000"/>
        <rFont val="Arial"/>
      </rPr>
      <t xml:space="preserve">1 </t>
    </r>
    <r>
      <rPr>
        <sz val="10"/>
        <color rgb="FF000000"/>
        <rFont val="Arial"/>
      </rPr>
      <t>Сдача пледа в аренду</t>
    </r>
  </si>
  <si>
    <r>
      <rPr>
        <b/>
        <sz val="10"/>
        <color theme="1"/>
        <rFont val="Arial"/>
      </rPr>
      <t xml:space="preserve">1.1 </t>
    </r>
    <r>
      <rPr>
        <sz val="10"/>
        <color theme="1"/>
        <rFont val="Arial"/>
      </rPr>
      <t>Взять плату за аренду</t>
    </r>
  </si>
  <si>
    <r>
      <rPr>
        <b/>
        <sz val="10"/>
        <color theme="1"/>
        <rFont val="Arial"/>
      </rPr>
      <t>1.1.1</t>
    </r>
    <r>
      <rPr>
        <sz val="10"/>
        <color theme="1"/>
        <rFont val="Arial"/>
      </rPr>
      <t xml:space="preserve"> Определить тариф аренды</t>
    </r>
  </si>
  <si>
    <r>
      <rPr>
        <b/>
        <sz val="10"/>
        <color theme="1"/>
        <rFont val="Arial"/>
      </rPr>
      <t>1.1.2</t>
    </r>
    <r>
      <rPr>
        <sz val="10"/>
        <color theme="1"/>
        <rFont val="Arial"/>
      </rPr>
      <t xml:space="preserve"> Оплатить аренду пледа</t>
    </r>
  </si>
  <si>
    <r>
      <rPr>
        <b/>
        <sz val="10"/>
        <color theme="1"/>
        <rFont val="Arial"/>
      </rPr>
      <t>1.2</t>
    </r>
    <r>
      <rPr>
        <sz val="10"/>
        <color theme="1"/>
        <rFont val="Arial"/>
      </rPr>
      <t xml:space="preserve"> Выбрать плед</t>
    </r>
  </si>
  <si>
    <r>
      <rPr>
        <b/>
        <sz val="10"/>
        <color theme="1"/>
        <rFont val="Arial"/>
      </rPr>
      <t>1.3</t>
    </r>
    <r>
      <rPr>
        <sz val="10"/>
        <color theme="1"/>
        <rFont val="Arial"/>
      </rPr>
      <t xml:space="preserve"> Открыть ячейку для получения пледа клиентом</t>
    </r>
  </si>
  <si>
    <r>
      <rPr>
        <b/>
        <sz val="10"/>
        <color theme="1"/>
        <rFont val="Arial"/>
      </rPr>
      <t>1.4 (2.1)</t>
    </r>
    <r>
      <rPr>
        <sz val="10"/>
        <color theme="1"/>
        <rFont val="Arial"/>
      </rPr>
      <t xml:space="preserve"> Авторизовать клиента</t>
    </r>
  </si>
  <si>
    <r>
      <rPr>
        <b/>
        <sz val="10"/>
        <color theme="1"/>
        <rFont val="Arial"/>
      </rPr>
      <t xml:space="preserve">2 </t>
    </r>
    <r>
      <rPr>
        <sz val="10"/>
        <color theme="1"/>
        <rFont val="Arial"/>
      </rPr>
      <t>Возврат пледа в автомат</t>
    </r>
  </si>
  <si>
    <r>
      <rPr>
        <b/>
        <sz val="10"/>
        <color theme="1"/>
        <rFont val="Arial"/>
      </rPr>
      <t>2.2</t>
    </r>
    <r>
      <rPr>
        <sz val="10"/>
        <color theme="1"/>
        <rFont val="Arial"/>
      </rPr>
      <t xml:space="preserve"> Открыть ячейку для возврата пледа клиентом</t>
    </r>
  </si>
  <si>
    <r>
      <rPr>
        <b/>
        <sz val="10"/>
        <color theme="1"/>
        <rFont val="Arial"/>
      </rPr>
      <t xml:space="preserve">3 </t>
    </r>
    <r>
      <rPr>
        <sz val="10"/>
        <color theme="1"/>
        <rFont val="Arial"/>
      </rPr>
      <t xml:space="preserve">Выбор автомата </t>
    </r>
  </si>
  <si>
    <r>
      <rPr>
        <b/>
        <sz val="10"/>
        <color theme="1"/>
        <rFont val="Arial"/>
      </rPr>
      <t>3.1</t>
    </r>
    <r>
      <rPr>
        <sz val="10"/>
        <color theme="1"/>
        <rFont val="Arial"/>
      </rPr>
      <t xml:space="preserve"> Найти ближайшее место на карте, где можно взять/сдать плед</t>
    </r>
  </si>
  <si>
    <r>
      <rPr>
        <b/>
        <sz val="10"/>
        <color theme="1"/>
        <rFont val="Arial"/>
      </rPr>
      <t>3.3</t>
    </r>
    <r>
      <rPr>
        <sz val="10"/>
        <color theme="1"/>
        <rFont val="Arial"/>
      </rPr>
      <t xml:space="preserve"> Открыть меню конкретного автомата, введя идентификационный код автомата (код написан на автомате)</t>
    </r>
  </si>
  <si>
    <r>
      <rPr>
        <b/>
        <sz val="10"/>
        <color theme="1"/>
        <rFont val="Arial"/>
      </rPr>
      <t>3.4</t>
    </r>
    <r>
      <rPr>
        <sz val="10"/>
        <color theme="1"/>
        <rFont val="Arial"/>
      </rPr>
      <t xml:space="preserve"> Открыть меню конкретного автомата по ссылке</t>
    </r>
  </si>
  <si>
    <r>
      <rPr>
        <b/>
        <sz val="10"/>
        <color theme="1"/>
        <rFont val="Arial"/>
      </rPr>
      <t xml:space="preserve">4 </t>
    </r>
    <r>
      <rPr>
        <sz val="10"/>
        <color theme="1"/>
        <rFont val="Arial"/>
      </rPr>
      <t xml:space="preserve">Техническое обслуживание </t>
    </r>
  </si>
  <si>
    <r>
      <rPr>
        <b/>
        <sz val="10"/>
        <color theme="1"/>
        <rFont val="Arial"/>
      </rPr>
      <t>4.1</t>
    </r>
    <r>
      <rPr>
        <sz val="10"/>
        <color theme="1"/>
        <rFont val="Arial"/>
      </rPr>
      <t xml:space="preserve"> Открыть все ячейки с использованными пледами</t>
    </r>
  </si>
  <si>
    <r>
      <rPr>
        <b/>
        <sz val="10"/>
        <color theme="1"/>
        <rFont val="Arial"/>
      </rPr>
      <t>4.4</t>
    </r>
    <r>
      <rPr>
        <sz val="10"/>
        <color theme="1"/>
        <rFont val="Arial"/>
      </rPr>
      <t xml:space="preserve"> Сохранить видео с камеры наблюдения</t>
    </r>
  </si>
  <si>
    <r>
      <rPr>
        <b/>
        <sz val="10"/>
        <color theme="1"/>
        <rFont val="Arial"/>
      </rPr>
      <t>4.5</t>
    </r>
    <r>
      <rPr>
        <sz val="10"/>
        <color theme="1"/>
        <rFont val="Arial"/>
      </rPr>
      <t xml:space="preserve"> Авторизовать специалиста технической службы</t>
    </r>
  </si>
  <si>
    <t>Значимость</t>
  </si>
  <si>
    <t>До</t>
  </si>
  <si>
    <t>Ошибка до</t>
  </si>
  <si>
    <t>Значимость (после)</t>
  </si>
  <si>
    <t>Стоимость (страрый коэфф. стоимости)</t>
  </si>
  <si>
    <t>После (страрый коэфф. стоимости)</t>
  </si>
  <si>
    <t>Ошибка после</t>
  </si>
  <si>
    <t>Стоимость (новый коэфф. стоимости)</t>
  </si>
  <si>
    <t>После (новый коэфф. стоимости)</t>
  </si>
  <si>
    <t>1.1.1 Определить тариф аренды</t>
  </si>
  <si>
    <t>1.1.2 Оплатить аренду пледа</t>
  </si>
  <si>
    <t>1.2 Выбрать плед</t>
  </si>
  <si>
    <t>1.3 Открыть ячейку для получения пледа клиентом</t>
  </si>
  <si>
    <t>1.4 (2.1) Авторизовать клиента</t>
  </si>
  <si>
    <t>2.2 Открыть ячейку для возврата пледа клиентом</t>
  </si>
  <si>
    <t>2.3 Определить, положен ли плед в ячейку</t>
  </si>
  <si>
    <t>3.1 Найти ближайшее место на карте, где можно взять/сдать плед</t>
  </si>
  <si>
    <t>3.2</t>
  </si>
  <si>
    <t>3.2 Открыть меню конкретного автомата, сканировав QR-код на сайте</t>
  </si>
  <si>
    <t>3.3 Открыть меню конкретного автомата, введя идентификационный код автомата (код написан на автомате)</t>
  </si>
  <si>
    <t>3.4 Открыть меню конкретного автомата по ссылке</t>
  </si>
  <si>
    <t>4.1 Открыть все ячейки с использованными пледами</t>
  </si>
  <si>
    <t>4.2</t>
  </si>
  <si>
    <t>4.2 Удаленно открыть определенные ячейки</t>
  </si>
  <si>
    <t>4.3</t>
  </si>
  <si>
    <t>4.3 Просмотреть видео с камеры наблюдения</t>
  </si>
  <si>
    <t>4.4 Сохранить видео с камеры наблюдения</t>
  </si>
  <si>
    <t>4.5 Авторизовать специалиста технической службы</t>
  </si>
  <si>
    <t>4.6</t>
  </si>
  <si>
    <t>4.6 Динамически изменять цены в соответствии с функцией</t>
  </si>
  <si>
    <t>Средний квадрат логарифма по 10</t>
  </si>
  <si>
    <t>1.1.1 Интерфейс ввода идентификационного кода автомата</t>
  </si>
  <si>
    <t>1.1.2 Интерфейс считывания QR-кода</t>
  </si>
  <si>
    <t>1.1.3 Интерфейс получения пледа</t>
  </si>
  <si>
    <t>1.1.4 Интерфейс выбора тарифа</t>
  </si>
  <si>
    <t>1.1.5 Интерфейс возврата пледа</t>
  </si>
  <si>
    <t>1.1.6 Интерфейс оплаты</t>
  </si>
  <si>
    <t>1.1.7 Интерфейс карты с автоматами</t>
  </si>
  <si>
    <t>1.1.8 Интерфейс авторизации</t>
  </si>
  <si>
    <t>1.1.9 Интерфейс меню автомата (возврат пледа, получение пледа)</t>
  </si>
  <si>
    <t>1.2.1 Модуль информации об автомате (какие ячейки доступны)</t>
  </si>
  <si>
    <t>1.2.2 Модуль видеозаписей</t>
  </si>
  <si>
    <t>1.2.3 Модуль информации об автоматах (о местоположении автоматов)</t>
  </si>
  <si>
    <t>1.2.4 Модуль оплаты</t>
  </si>
  <si>
    <t>1.2.5 Модуль аутентификации</t>
  </si>
  <si>
    <t>2.1 Модуль удаленного управления ячейками</t>
  </si>
  <si>
    <t>2.2 Модуль связи с информационным сервером (аутентификация)</t>
  </si>
  <si>
    <t>2.3 Модуль связи с приложением клиента (открытие ячейки)</t>
  </si>
  <si>
    <t>2.4 Модуль видеозаписи</t>
  </si>
  <si>
    <t>2.5 Модуль онлайн видео</t>
  </si>
  <si>
    <t>2.6 Модуль считывания информации о пледе в ячейке</t>
  </si>
  <si>
    <t>Стоимость (до)</t>
  </si>
  <si>
    <t>Значимость (до)</t>
  </si>
  <si>
    <t>2.5</t>
  </si>
  <si>
    <t>2.6</t>
  </si>
  <si>
    <t xml:space="preserve">1.2.5 Модуль аутентификации </t>
  </si>
  <si>
    <t>Стоимость (страый коэфф. стоимости)</t>
  </si>
  <si>
    <t>После (страый коэфф. стоимости)</t>
  </si>
  <si>
    <t xml:space="preserve"> </t>
  </si>
  <si>
    <r>
      <rPr>
        <b/>
        <sz val="10"/>
        <color theme="1"/>
        <rFont val="Arial"/>
      </rPr>
      <t>2.1</t>
    </r>
    <r>
      <rPr>
        <sz val="10"/>
        <color theme="1"/>
        <rFont val="Arial"/>
      </rPr>
      <t xml:space="preserve"> Модуль удаленного управления ячейками</t>
    </r>
  </si>
  <si>
    <r>
      <rPr>
        <b/>
        <sz val="10"/>
        <color theme="1"/>
        <rFont val="Arial"/>
      </rPr>
      <t>2.2</t>
    </r>
    <r>
      <rPr>
        <sz val="10"/>
        <color theme="1"/>
        <rFont val="Arial"/>
      </rPr>
      <t xml:space="preserve"> Модуль связи с информационным сервером (аутентификация)</t>
    </r>
  </si>
  <si>
    <r>
      <rPr>
        <b/>
        <sz val="10"/>
        <color theme="1"/>
        <rFont val="Arial"/>
      </rPr>
      <t xml:space="preserve">2.3 </t>
    </r>
    <r>
      <rPr>
        <sz val="10"/>
        <color theme="1"/>
        <rFont val="Arial"/>
      </rPr>
      <t>Модуль связи с приложением клиента (открытие ячейки)</t>
    </r>
  </si>
  <si>
    <r>
      <rPr>
        <b/>
        <sz val="10"/>
        <color theme="1"/>
        <rFont val="Arial"/>
      </rPr>
      <t>2.4</t>
    </r>
    <r>
      <rPr>
        <sz val="10"/>
        <color theme="1"/>
        <rFont val="Arial"/>
      </rPr>
      <t xml:space="preserve"> Модуль видеозаписи</t>
    </r>
  </si>
  <si>
    <r>
      <rPr>
        <b/>
        <sz val="10"/>
        <color theme="1"/>
        <rFont val="Arial"/>
      </rPr>
      <t>2.5</t>
    </r>
    <r>
      <rPr>
        <sz val="10"/>
        <color theme="1"/>
        <rFont val="Arial"/>
      </rPr>
      <t xml:space="preserve"> Модуль онлайн видео</t>
    </r>
  </si>
  <si>
    <r>
      <rPr>
        <b/>
        <sz val="10"/>
        <color theme="1"/>
        <rFont val="Arial"/>
      </rPr>
      <t>2.6</t>
    </r>
    <r>
      <rPr>
        <sz val="10"/>
        <color theme="1"/>
        <rFont val="Arial"/>
      </rPr>
      <t xml:space="preserve"> Модуль считывания информации о пледе в ячейке</t>
    </r>
  </si>
  <si>
    <r>
      <rPr>
        <b/>
        <sz val="10"/>
        <color theme="1"/>
        <rFont val="Arial"/>
      </rPr>
      <t>2.1</t>
    </r>
    <r>
      <rPr>
        <sz val="10"/>
        <color theme="1"/>
        <rFont val="Arial"/>
      </rPr>
      <t xml:space="preserve"> Модуль удаленного управления ячейками</t>
    </r>
  </si>
  <si>
    <r>
      <rPr>
        <b/>
        <sz val="10"/>
        <color theme="1"/>
        <rFont val="Arial"/>
      </rPr>
      <t>2.2</t>
    </r>
    <r>
      <rPr>
        <sz val="10"/>
        <color theme="1"/>
        <rFont val="Arial"/>
      </rPr>
      <t xml:space="preserve"> Модуль связи с информационным сервером (аутентификация)</t>
    </r>
  </si>
  <si>
    <r>
      <rPr>
        <b/>
        <sz val="10"/>
        <color theme="1"/>
        <rFont val="Arial"/>
      </rPr>
      <t xml:space="preserve">2.3 </t>
    </r>
    <r>
      <rPr>
        <sz val="10"/>
        <color theme="1"/>
        <rFont val="Arial"/>
      </rPr>
      <t>Модуль связи с приложением клиента (открытие ячейки)</t>
    </r>
  </si>
  <si>
    <r>
      <rPr>
        <b/>
        <sz val="10"/>
        <color theme="1"/>
        <rFont val="Arial"/>
      </rPr>
      <t>2.4</t>
    </r>
    <r>
      <rPr>
        <sz val="10"/>
        <color theme="1"/>
        <rFont val="Arial"/>
      </rPr>
      <t xml:space="preserve"> Модуль видеозаписи</t>
    </r>
  </si>
  <si>
    <r>
      <rPr>
        <b/>
        <sz val="10"/>
        <color theme="1"/>
        <rFont val="Arial"/>
      </rPr>
      <t>2.5</t>
    </r>
    <r>
      <rPr>
        <sz val="10"/>
        <color theme="1"/>
        <rFont val="Arial"/>
      </rPr>
      <t xml:space="preserve"> Модуль онлайн видео</t>
    </r>
  </si>
  <si>
    <r>
      <rPr>
        <b/>
        <sz val="10"/>
        <color theme="1"/>
        <rFont val="Arial"/>
      </rPr>
      <t>2.6</t>
    </r>
    <r>
      <rPr>
        <sz val="10"/>
        <color theme="1"/>
        <rFont val="Arial"/>
      </rPr>
      <t xml:space="preserve"> Модуль считывания информации о пледе в ячейке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</si>
</sst>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[$р.-419]#,##0.00"/>
    <numFmt numFmtId="166" formatCode="0.000%"/>
    <numFmt numFmtId="167" formatCode="0.0000000E+00"/>
    <numFmt numFmtId="168" formatCode="0.0000E+00"/>
  </numFmts>
  <fonts count="8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21">
    <fill>
      <patternFill patternType="none"/>
    </fill>
    <fill>
      <patternFill patternType="gray125"/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8E7CC3"/>
        <bgColor rgb="FF8E7CC3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3D85C6"/>
        <bgColor rgb="FF3D85C6"/>
      </patternFill>
    </fill>
    <fill>
      <patternFill patternType="solid">
        <fgColor rgb="FFC9DAF8"/>
        <bgColor rgb="FFC9DAF8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30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vertical="center" wrapText="1"/>
    </xf>
    <xf numFmtId="1" fontId="2" fillId="0" borderId="8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vertical="center" wrapText="1"/>
    </xf>
    <xf numFmtId="1" fontId="2" fillId="0" borderId="9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1" fontId="2" fillId="0" borderId="0" xfId="0" applyNumberFormat="1" applyFont="1" applyAlignment="1">
      <alignment horizontal="center" vertical="center"/>
    </xf>
    <xf numFmtId="0" fontId="2" fillId="4" borderId="11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5" borderId="12" xfId="0" applyFont="1" applyFill="1" applyBorder="1" applyAlignment="1">
      <alignment vertical="center" wrapText="1"/>
    </xf>
    <xf numFmtId="1" fontId="2" fillId="0" borderId="13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6" borderId="11" xfId="0" applyFont="1" applyFill="1" applyBorder="1" applyAlignment="1">
      <alignment vertical="center" wrapText="1"/>
    </xf>
    <xf numFmtId="0" fontId="2" fillId="7" borderId="11" xfId="0" applyFont="1" applyFill="1" applyBorder="1" applyAlignment="1">
      <alignment vertical="center" wrapText="1"/>
    </xf>
    <xf numFmtId="0" fontId="2" fillId="8" borderId="11" xfId="0" applyFont="1" applyFill="1" applyBorder="1" applyAlignment="1">
      <alignment vertical="center" wrapText="1"/>
    </xf>
    <xf numFmtId="1" fontId="2" fillId="0" borderId="1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0" fontId="2" fillId="9" borderId="9" xfId="0" applyFont="1" applyFill="1" applyBorder="1" applyAlignment="1">
      <alignment vertical="center" wrapText="1"/>
    </xf>
    <xf numFmtId="0" fontId="2" fillId="9" borderId="11" xfId="0" applyFont="1" applyFill="1" applyBorder="1" applyAlignment="1">
      <alignment vertical="center" wrapText="1"/>
    </xf>
    <xf numFmtId="0" fontId="2" fillId="9" borderId="5" xfId="0" applyFont="1" applyFill="1" applyBorder="1" applyAlignment="1">
      <alignment vertical="center" wrapText="1"/>
    </xf>
    <xf numFmtId="1" fontId="2" fillId="0" borderId="20" xfId="0" applyNumberFormat="1" applyFont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/>
    </xf>
    <xf numFmtId="0" fontId="2" fillId="10" borderId="11" xfId="0" applyFont="1" applyFill="1" applyBorder="1" applyAlignment="1">
      <alignment vertical="center" wrapText="1"/>
    </xf>
    <xf numFmtId="0" fontId="2" fillId="11" borderId="9" xfId="0" applyFont="1" applyFill="1" applyBorder="1" applyAlignment="1">
      <alignment vertical="center" wrapText="1"/>
    </xf>
    <xf numFmtId="0" fontId="2" fillId="11" borderId="11" xfId="0" applyFont="1" applyFill="1" applyBorder="1" applyAlignment="1">
      <alignment vertical="center" wrapText="1"/>
    </xf>
    <xf numFmtId="0" fontId="2" fillId="11" borderId="5" xfId="0" applyFont="1" applyFill="1" applyBorder="1" applyAlignment="1">
      <alignment vertical="center" wrapText="1"/>
    </xf>
    <xf numFmtId="10" fontId="2" fillId="0" borderId="0" xfId="0" applyNumberFormat="1" applyFont="1"/>
    <xf numFmtId="0" fontId="2" fillId="0" borderId="6" xfId="0" applyFont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10" fontId="2" fillId="0" borderId="17" xfId="0" applyNumberFormat="1" applyFont="1" applyBorder="1" applyAlignment="1">
      <alignment horizontal="center"/>
    </xf>
    <xf numFmtId="11" fontId="2" fillId="0" borderId="18" xfId="0" applyNumberFormat="1" applyFont="1" applyBorder="1" applyAlignment="1">
      <alignment wrapText="1"/>
    </xf>
    <xf numFmtId="164" fontId="2" fillId="0" borderId="7" xfId="0" applyNumberFormat="1" applyFont="1" applyBorder="1"/>
    <xf numFmtId="0" fontId="2" fillId="0" borderId="4" xfId="0" applyFont="1" applyBorder="1" applyAlignment="1"/>
    <xf numFmtId="0" fontId="2" fillId="0" borderId="4" xfId="0" applyFont="1" applyBorder="1"/>
    <xf numFmtId="0" fontId="2" fillId="4" borderId="20" xfId="0" applyFont="1" applyFill="1" applyBorder="1" applyAlignment="1">
      <alignment horizontal="center" vertical="center" wrapText="1"/>
    </xf>
    <xf numFmtId="10" fontId="2" fillId="0" borderId="8" xfId="0" applyNumberFormat="1" applyFont="1" applyBorder="1" applyAlignment="1">
      <alignment horizontal="center"/>
    </xf>
    <xf numFmtId="11" fontId="2" fillId="0" borderId="0" xfId="0" applyNumberFormat="1" applyFont="1" applyAlignment="1">
      <alignment wrapText="1"/>
    </xf>
    <xf numFmtId="164" fontId="2" fillId="0" borderId="9" xfId="0" applyNumberFormat="1" applyFont="1" applyBorder="1"/>
    <xf numFmtId="0" fontId="2" fillId="0" borderId="11" xfId="0" applyFont="1" applyBorder="1" applyAlignment="1"/>
    <xf numFmtId="0" fontId="2" fillId="0" borderId="11" xfId="0" applyFont="1" applyBorder="1"/>
    <xf numFmtId="0" fontId="2" fillId="12" borderId="26" xfId="0" applyFont="1" applyFill="1" applyBorder="1" applyAlignment="1">
      <alignment horizontal="center" vertical="center" textRotation="90" wrapText="1"/>
    </xf>
    <xf numFmtId="0" fontId="2" fillId="6" borderId="5" xfId="0" applyFont="1" applyFill="1" applyBorder="1" applyAlignment="1">
      <alignment horizontal="center" vertical="center" wrapText="1"/>
    </xf>
    <xf numFmtId="10" fontId="2" fillId="0" borderId="20" xfId="0" applyNumberFormat="1" applyFont="1" applyBorder="1" applyAlignment="1">
      <alignment horizontal="center"/>
    </xf>
    <xf numFmtId="11" fontId="2" fillId="0" borderId="22" xfId="0" applyNumberFormat="1" applyFont="1" applyBorder="1" applyAlignment="1">
      <alignment wrapText="1"/>
    </xf>
    <xf numFmtId="164" fontId="2" fillId="0" borderId="21" xfId="0" applyNumberFormat="1" applyFont="1" applyBorder="1"/>
    <xf numFmtId="0" fontId="2" fillId="0" borderId="5" xfId="0" applyFont="1" applyBorder="1" applyAlignment="1"/>
    <xf numFmtId="0" fontId="2" fillId="0" borderId="5" xfId="0" applyFont="1" applyBorder="1"/>
    <xf numFmtId="0" fontId="2" fillId="0" borderId="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165" fontId="2" fillId="0" borderId="4" xfId="0" applyNumberFormat="1" applyFont="1" applyBorder="1"/>
    <xf numFmtId="165" fontId="2" fillId="0" borderId="18" xfId="0" applyNumberFormat="1" applyFont="1" applyBorder="1" applyAlignment="1"/>
    <xf numFmtId="165" fontId="2" fillId="0" borderId="4" xfId="0" applyNumberFormat="1" applyFont="1" applyBorder="1" applyAlignment="1"/>
    <xf numFmtId="2" fontId="2" fillId="0" borderId="4" xfId="0" applyNumberFormat="1" applyFont="1" applyBorder="1"/>
    <xf numFmtId="165" fontId="4" fillId="0" borderId="11" xfId="0" applyNumberFormat="1" applyFont="1" applyBorder="1" applyAlignment="1">
      <alignment horizontal="right"/>
    </xf>
    <xf numFmtId="0" fontId="2" fillId="0" borderId="18" xfId="0" applyFont="1" applyBorder="1" applyAlignment="1"/>
    <xf numFmtId="166" fontId="2" fillId="0" borderId="4" xfId="0" applyNumberFormat="1" applyFont="1" applyBorder="1"/>
    <xf numFmtId="165" fontId="2" fillId="0" borderId="17" xfId="0" applyNumberFormat="1" applyFont="1" applyBorder="1"/>
    <xf numFmtId="4" fontId="2" fillId="0" borderId="11" xfId="0" applyNumberFormat="1" applyFont="1" applyBorder="1" applyAlignment="1"/>
    <xf numFmtId="4" fontId="2" fillId="0" borderId="9" xfId="0" applyNumberFormat="1" applyFont="1" applyBorder="1" applyAlignment="1"/>
    <xf numFmtId="165" fontId="2" fillId="0" borderId="11" xfId="0" applyNumberFormat="1" applyFont="1" applyBorder="1"/>
    <xf numFmtId="165" fontId="2" fillId="0" borderId="0" xfId="0" applyNumberFormat="1" applyFont="1" applyAlignment="1"/>
    <xf numFmtId="165" fontId="2" fillId="0" borderId="11" xfId="0" applyNumberFormat="1" applyFont="1" applyBorder="1" applyAlignment="1"/>
    <xf numFmtId="2" fontId="2" fillId="0" borderId="11" xfId="0" applyNumberFormat="1" applyFont="1" applyBorder="1"/>
    <xf numFmtId="0" fontId="2" fillId="0" borderId="0" xfId="0" applyFont="1" applyAlignment="1"/>
    <xf numFmtId="166" fontId="2" fillId="0" borderId="11" xfId="0" applyNumberFormat="1" applyFont="1" applyBorder="1"/>
    <xf numFmtId="165" fontId="2" fillId="0" borderId="8" xfId="0" applyNumberFormat="1" applyFont="1" applyBorder="1"/>
    <xf numFmtId="165" fontId="2" fillId="0" borderId="5" xfId="0" applyNumberFormat="1" applyFont="1" applyBorder="1"/>
    <xf numFmtId="165" fontId="2" fillId="0" borderId="22" xfId="0" applyNumberFormat="1" applyFont="1" applyBorder="1" applyAlignment="1"/>
    <xf numFmtId="165" fontId="2" fillId="0" borderId="5" xfId="0" applyNumberFormat="1" applyFont="1" applyBorder="1" applyAlignment="1"/>
    <xf numFmtId="2" fontId="2" fillId="0" borderId="5" xfId="0" applyNumberFormat="1" applyFont="1" applyBorder="1"/>
    <xf numFmtId="165" fontId="4" fillId="0" borderId="5" xfId="0" applyNumberFormat="1" applyFont="1" applyBorder="1" applyAlignment="1">
      <alignment horizontal="right"/>
    </xf>
    <xf numFmtId="0" fontId="2" fillId="0" borderId="22" xfId="0" applyFont="1" applyBorder="1" applyAlignment="1"/>
    <xf numFmtId="166" fontId="2" fillId="0" borderId="5" xfId="0" applyNumberFormat="1" applyFont="1" applyBorder="1"/>
    <xf numFmtId="165" fontId="2" fillId="0" borderId="20" xfId="0" applyNumberFormat="1" applyFont="1" applyBorder="1"/>
    <xf numFmtId="4" fontId="2" fillId="0" borderId="5" xfId="0" applyNumberFormat="1" applyFont="1" applyBorder="1" applyAlignment="1"/>
    <xf numFmtId="4" fontId="2" fillId="0" borderId="21" xfId="0" applyNumberFormat="1" applyFont="1" applyBorder="1" applyAlignment="1"/>
    <xf numFmtId="165" fontId="4" fillId="0" borderId="4" xfId="0" applyNumberFormat="1" applyFont="1" applyBorder="1" applyAlignment="1">
      <alignment horizontal="right"/>
    </xf>
    <xf numFmtId="165" fontId="2" fillId="0" borderId="0" xfId="0" applyNumberFormat="1" applyFont="1"/>
    <xf numFmtId="167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4" fontId="2" fillId="0" borderId="22" xfId="0" applyNumberFormat="1" applyFont="1" applyBorder="1" applyAlignment="1">
      <alignment horizontal="center" vertical="center"/>
    </xf>
    <xf numFmtId="4" fontId="2" fillId="0" borderId="18" xfId="0" applyNumberFormat="1" applyFont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2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49" fontId="2" fillId="0" borderId="0" xfId="0" applyNumberFormat="1" applyFont="1" applyAlignment="1"/>
    <xf numFmtId="4" fontId="2" fillId="0" borderId="0" xfId="0" applyNumberFormat="1" applyFont="1"/>
    <xf numFmtId="4" fontId="2" fillId="0" borderId="0" xfId="0" applyNumberFormat="1" applyFont="1" applyAlignment="1"/>
    <xf numFmtId="2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 applyAlignment="1"/>
    <xf numFmtId="168" fontId="2" fillId="0" borderId="0" xfId="0" applyNumberFormat="1" applyFont="1" applyAlignment="1"/>
    <xf numFmtId="1" fontId="2" fillId="0" borderId="0" xfId="0" applyNumberFormat="1" applyFont="1"/>
    <xf numFmtId="168" fontId="2" fillId="0" borderId="0" xfId="0" applyNumberFormat="1" applyFont="1" applyAlignme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49" fontId="4" fillId="0" borderId="0" xfId="0" applyNumberFormat="1" applyFont="1" applyAlignment="1"/>
    <xf numFmtId="0" fontId="2" fillId="20" borderId="1" xfId="0" applyFont="1" applyFill="1" applyBorder="1" applyAlignment="1">
      <alignment horizontal="center" vertical="center" wrapText="1"/>
    </xf>
    <xf numFmtId="0" fontId="2" fillId="20" borderId="2" xfId="0" applyFont="1" applyFill="1" applyBorder="1" applyAlignment="1">
      <alignment horizontal="center" vertical="center" wrapText="1"/>
    </xf>
    <xf numFmtId="0" fontId="2" fillId="20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2" fillId="7" borderId="8" xfId="0" applyFont="1" applyFill="1" applyBorder="1" applyAlignment="1">
      <alignment horizontal="center" vertical="center" wrapText="1"/>
    </xf>
    <xf numFmtId="0" fontId="2" fillId="9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2" fillId="9" borderId="8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3" fillId="0" borderId="22" xfId="0" applyFont="1" applyBorder="1"/>
    <xf numFmtId="0" fontId="2" fillId="10" borderId="11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11" borderId="17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11" borderId="2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3" borderId="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2" fillId="5" borderId="24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11" fontId="2" fillId="0" borderId="0" xfId="0" applyNumberFormat="1" applyFont="1" applyAlignment="1"/>
    <xf numFmtId="0" fontId="4" fillId="0" borderId="0" xfId="0" applyFont="1" applyAlignment="1"/>
    <xf numFmtId="0" fontId="2" fillId="13" borderId="17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20" xfId="0" applyFont="1" applyBorder="1"/>
    <xf numFmtId="0" fontId="3" fillId="0" borderId="21" xfId="0" applyFont="1" applyBorder="1"/>
    <xf numFmtId="0" fontId="2" fillId="0" borderId="20" xfId="0" applyFont="1" applyBorder="1" applyAlignment="1">
      <alignment horizontal="center" vertical="center" wrapText="1"/>
    </xf>
    <xf numFmtId="0" fontId="2" fillId="16" borderId="8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textRotation="90" wrapText="1"/>
    </xf>
    <xf numFmtId="0" fontId="2" fillId="17" borderId="4" xfId="0" applyFont="1" applyFill="1" applyBorder="1" applyAlignment="1">
      <alignment horizontal="center" vertical="center" textRotation="90" wrapText="1"/>
    </xf>
    <xf numFmtId="0" fontId="2" fillId="19" borderId="17" xfId="0" applyFont="1" applyFill="1" applyBorder="1" applyAlignment="1">
      <alignment horizontal="center" vertical="center" textRotation="90" wrapText="1"/>
    </xf>
    <xf numFmtId="0" fontId="2" fillId="18" borderId="0" xfId="0" applyFont="1" applyFill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14" borderId="4" xfId="0" applyFont="1" applyFill="1" applyBorder="1" applyAlignment="1">
      <alignment horizontal="center" vertical="center" textRotation="90" wrapText="1"/>
    </xf>
    <xf numFmtId="0" fontId="2" fillId="16" borderId="17" xfId="0" applyFont="1" applyFill="1" applyBorder="1" applyAlignment="1">
      <alignment horizontal="center" vertical="center" wrapText="1"/>
    </xf>
    <xf numFmtId="0" fontId="2" fillId="16" borderId="20" xfId="0" applyFont="1" applyFill="1" applyBorder="1" applyAlignment="1">
      <alignment horizontal="center" vertical="center" wrapText="1"/>
    </xf>
    <xf numFmtId="0" fontId="2" fillId="18" borderId="22" xfId="0" applyFont="1" applyFill="1" applyBorder="1" applyAlignment="1">
      <alignment horizontal="center" vertical="center" wrapText="1"/>
    </xf>
    <xf numFmtId="0" fontId="2" fillId="19" borderId="17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/>
    </xf>
    <xf numFmtId="0" fontId="2" fillId="17" borderId="18" xfId="0" applyFont="1" applyFill="1" applyBorder="1" applyAlignment="1">
      <alignment horizontal="center"/>
    </xf>
    <xf numFmtId="0" fontId="2" fillId="18" borderId="7" xfId="0" applyFont="1" applyFill="1" applyBorder="1" applyAlignment="1">
      <alignment horizontal="center" vertical="center" textRotation="90" wrapText="1"/>
    </xf>
    <xf numFmtId="0" fontId="2" fillId="7" borderId="17" xfId="0" applyFont="1" applyFill="1" applyBorder="1" applyAlignment="1">
      <alignment horizontal="center" vertical="center" textRotation="90" wrapText="1"/>
    </xf>
    <xf numFmtId="0" fontId="2" fillId="7" borderId="18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 vertical="center" wrapText="1"/>
    </xf>
    <xf numFmtId="0" fontId="2" fillId="16" borderId="17" xfId="0" applyFont="1" applyFill="1" applyBorder="1" applyAlignment="1">
      <alignment horizontal="center" vertical="center" textRotation="90" wrapText="1"/>
    </xf>
    <xf numFmtId="0" fontId="2" fillId="16" borderId="18" xfId="0" applyFont="1" applyFill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2" fillId="14" borderId="1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 vertical="center" textRotation="90" wrapText="1"/>
    </xf>
    <xf numFmtId="0" fontId="2" fillId="18" borderId="18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Стоимость-значимость компонентов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'Диаграммы (стоимость согласно п'!$F$30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9E6-47B6-8255-D8662BF40625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9E6-47B6-8255-D8662BF40625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89E6-47B6-8255-D8662BF40625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89E6-47B6-8255-D8662BF40625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89E6-47B6-8255-D8662BF40625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89E6-47B6-8255-D8662BF40625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89E6-47B6-8255-D8662BF40625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9E6-47B6-8255-D8662BF40625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89E6-47B6-8255-D8662BF40625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89E6-47B6-8255-D8662BF40625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89E6-47B6-8255-D8662BF40625}"/>
              </c:ext>
            </c:extLst>
          </c:dPt>
          <c:xVal>
            <c:numRef>
              <c:f>'Диаграммы (стоимость согласно п'!$G$29:$W$29</c:f>
              <c:numCache>
                <c:formatCode>#,##0.00</c:formatCode>
                <c:ptCount val="17"/>
                <c:pt idx="0">
                  <c:v>2.7851180496553609</c:v>
                </c:pt>
                <c:pt idx="1">
                  <c:v>2.6554166313254641</c:v>
                </c:pt>
                <c:pt idx="2">
                  <c:v>4.1381372156304126</c:v>
                </c:pt>
                <c:pt idx="3">
                  <c:v>2.5259362439593303</c:v>
                </c:pt>
                <c:pt idx="4">
                  <c:v>2.4931956117077321</c:v>
                </c:pt>
                <c:pt idx="5">
                  <c:v>2.4653816137804125</c:v>
                </c:pt>
                <c:pt idx="6">
                  <c:v>4.4195309502077329</c:v>
                </c:pt>
                <c:pt idx="7">
                  <c:v>1.7377739355123405</c:v>
                </c:pt>
                <c:pt idx="8">
                  <c:v>4.9884377233032993</c:v>
                </c:pt>
                <c:pt idx="9">
                  <c:v>6.2779624350829275</c:v>
                </c:pt>
                <c:pt idx="10">
                  <c:v>3.5299430302144335</c:v>
                </c:pt>
                <c:pt idx="11">
                  <c:v>3.487924707407732</c:v>
                </c:pt>
                <c:pt idx="12">
                  <c:v>6.1019243996654646</c:v>
                </c:pt>
                <c:pt idx="13">
                  <c:v>2.4390822950463917</c:v>
                </c:pt>
                <c:pt idx="14">
                  <c:v>3.6048489652537117</c:v>
                </c:pt>
                <c:pt idx="15">
                  <c:v>3.3713641969650618</c:v>
                </c:pt>
                <c:pt idx="16">
                  <c:v>5.3702558103809279</c:v>
                </c:pt>
              </c:numCache>
            </c:numRef>
          </c:xVal>
          <c:yVal>
            <c:numRef>
              <c:f>'Диаграммы (стоимость согласно п'!$G$30:$W$30</c:f>
              <c:numCache>
                <c:formatCode>0.00</c:formatCode>
                <c:ptCount val="17"/>
                <c:pt idx="0">
                  <c:v>2.3333333333333335</c:v>
                </c:pt>
                <c:pt idx="1">
                  <c:v>3</c:v>
                </c:pt>
                <c:pt idx="2">
                  <c:v>3.5</c:v>
                </c:pt>
                <c:pt idx="3">
                  <c:v>3.75</c:v>
                </c:pt>
                <c:pt idx="4">
                  <c:v>5</c:v>
                </c:pt>
                <c:pt idx="5">
                  <c:v>3.5</c:v>
                </c:pt>
                <c:pt idx="6">
                  <c:v>5</c:v>
                </c:pt>
                <c:pt idx="7">
                  <c:v>5.8333333333333339</c:v>
                </c:pt>
                <c:pt idx="8">
                  <c:v>13.25</c:v>
                </c:pt>
                <c:pt idx="9">
                  <c:v>6</c:v>
                </c:pt>
                <c:pt idx="10">
                  <c:v>9.3333333333333339</c:v>
                </c:pt>
                <c:pt idx="11">
                  <c:v>5</c:v>
                </c:pt>
                <c:pt idx="12">
                  <c:v>10</c:v>
                </c:pt>
                <c:pt idx="13">
                  <c:v>3</c:v>
                </c:pt>
                <c:pt idx="14">
                  <c:v>7.25</c:v>
                </c:pt>
                <c:pt idx="15">
                  <c:v>5.25</c:v>
                </c:pt>
                <c:pt idx="1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9E6-47B6-8255-D8662BF40625}"/>
            </c:ext>
          </c:extLst>
        </c:ser>
        <c:ser>
          <c:idx val="1"/>
          <c:order val="1"/>
          <c:tx>
            <c:strRef>
              <c:f>'Диаграммы (стоимость согласно п'!$F$32</c:f>
              <c:strCache>
                <c:ptCount val="1"/>
                <c:pt idx="0">
                  <c:v>№ компонента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89E6-47B6-8255-D8662BF40625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89E6-47B6-8255-D8662BF40625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89E6-47B6-8255-D8662BF40625}"/>
              </c:ext>
            </c:extLst>
          </c:dPt>
          <c:trendline>
            <c:spPr>
              <a:ln w="19050">
                <a:solidFill>
                  <a:srgbClr val="EA4335"/>
                </a:solidFill>
              </a:ln>
            </c:spPr>
            <c:trendlineType val="linear"/>
            <c:dispRSqr val="0"/>
            <c:dispEq val="0"/>
          </c:trendline>
          <c:xVal>
            <c:numRef>
              <c:f>'Диаграммы (стоимость согласно п'!$G$29:$W$29</c:f>
              <c:numCache>
                <c:formatCode>#,##0.00</c:formatCode>
                <c:ptCount val="17"/>
                <c:pt idx="0">
                  <c:v>2.7851180496553609</c:v>
                </c:pt>
                <c:pt idx="1">
                  <c:v>2.6554166313254641</c:v>
                </c:pt>
                <c:pt idx="2">
                  <c:v>4.1381372156304126</c:v>
                </c:pt>
                <c:pt idx="3">
                  <c:v>2.5259362439593303</c:v>
                </c:pt>
                <c:pt idx="4">
                  <c:v>2.4931956117077321</c:v>
                </c:pt>
                <c:pt idx="5">
                  <c:v>2.4653816137804125</c:v>
                </c:pt>
                <c:pt idx="6">
                  <c:v>4.4195309502077329</c:v>
                </c:pt>
                <c:pt idx="7">
                  <c:v>1.7377739355123405</c:v>
                </c:pt>
                <c:pt idx="8">
                  <c:v>4.9884377233032993</c:v>
                </c:pt>
                <c:pt idx="9">
                  <c:v>6.2779624350829275</c:v>
                </c:pt>
                <c:pt idx="10">
                  <c:v>3.5299430302144335</c:v>
                </c:pt>
                <c:pt idx="11">
                  <c:v>3.487924707407732</c:v>
                </c:pt>
                <c:pt idx="12">
                  <c:v>6.1019243996654646</c:v>
                </c:pt>
                <c:pt idx="13">
                  <c:v>2.4390822950463917</c:v>
                </c:pt>
                <c:pt idx="14">
                  <c:v>3.6048489652537117</c:v>
                </c:pt>
                <c:pt idx="15">
                  <c:v>3.3713641969650618</c:v>
                </c:pt>
                <c:pt idx="16">
                  <c:v>5.3702558103809279</c:v>
                </c:pt>
              </c:numCache>
            </c:numRef>
          </c:xVal>
          <c:yVal>
            <c:numRef>
              <c:f>'Диаграммы (стоимость согласно п'!$G$32:$W$32</c:f>
              <c:numCache>
                <c:formatCode>@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9E6-47B6-8255-D8662BF40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080407"/>
        <c:axId val="382561350"/>
      </c:scatterChart>
      <c:valAx>
        <c:axId val="16910804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Стоимость</a:t>
                </a:r>
              </a:p>
            </c:rich>
          </c:tx>
          <c:overlay val="0"/>
        </c:title>
        <c:numFmt formatCode="#,##0.0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82561350"/>
        <c:crosses val="autoZero"/>
        <c:crossBetween val="midCat"/>
        <c:majorUnit val="0.5"/>
        <c:minorUnit val="0.5"/>
      </c:valAx>
      <c:valAx>
        <c:axId val="382561350"/>
        <c:scaling>
          <c:orientation val="minMax"/>
          <c:max val="2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Значимость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91080407"/>
        <c:crosses val="autoZero"/>
        <c:crossBetween val="midCat"/>
        <c:majorUnit val="0.5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Значимость и стоимость компонентов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'Диаграммы (пересчитанный коэффи'!$F$30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'Диаграммы (пересчитанный коэффи'!$G$28:$W$28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(пересчитанный коэффи'!$G$30:$W$30</c:f>
              <c:numCache>
                <c:formatCode>0.00</c:formatCode>
                <c:ptCount val="17"/>
                <c:pt idx="0">
                  <c:v>2.3333333333333335</c:v>
                </c:pt>
                <c:pt idx="1">
                  <c:v>3</c:v>
                </c:pt>
                <c:pt idx="2">
                  <c:v>3.5</c:v>
                </c:pt>
                <c:pt idx="3">
                  <c:v>3.75</c:v>
                </c:pt>
                <c:pt idx="4">
                  <c:v>5</c:v>
                </c:pt>
                <c:pt idx="5">
                  <c:v>3.5</c:v>
                </c:pt>
                <c:pt idx="6">
                  <c:v>5</c:v>
                </c:pt>
                <c:pt idx="7">
                  <c:v>5.8333333333333339</c:v>
                </c:pt>
                <c:pt idx="8">
                  <c:v>13.25</c:v>
                </c:pt>
                <c:pt idx="9">
                  <c:v>6</c:v>
                </c:pt>
                <c:pt idx="10">
                  <c:v>9.3333333333333339</c:v>
                </c:pt>
                <c:pt idx="11">
                  <c:v>5</c:v>
                </c:pt>
                <c:pt idx="12">
                  <c:v>10</c:v>
                </c:pt>
                <c:pt idx="13">
                  <c:v>3</c:v>
                </c:pt>
                <c:pt idx="14">
                  <c:v>7.25</c:v>
                </c:pt>
                <c:pt idx="15">
                  <c:v>5.25</c:v>
                </c:pt>
                <c:pt idx="16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464-4360-9878-4806281AC969}"/>
            </c:ext>
          </c:extLst>
        </c:ser>
        <c:ser>
          <c:idx val="1"/>
          <c:order val="1"/>
          <c:tx>
            <c:strRef>
              <c:f>'Диаграммы (пересчитанный коэффи'!$F$30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'Диаграммы (пересчитанный коэффи'!$G$28:$W$28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(пересчитанный коэффи'!$G$30:$W$30</c:f>
              <c:numCache>
                <c:formatCode>0.00</c:formatCode>
                <c:ptCount val="17"/>
                <c:pt idx="0">
                  <c:v>2.3333333333333335</c:v>
                </c:pt>
                <c:pt idx="1">
                  <c:v>3</c:v>
                </c:pt>
                <c:pt idx="2">
                  <c:v>3.5</c:v>
                </c:pt>
                <c:pt idx="3">
                  <c:v>3.75</c:v>
                </c:pt>
                <c:pt idx="4">
                  <c:v>5</c:v>
                </c:pt>
                <c:pt idx="5">
                  <c:v>3.5</c:v>
                </c:pt>
                <c:pt idx="6">
                  <c:v>5</c:v>
                </c:pt>
                <c:pt idx="7">
                  <c:v>5.8333333333333339</c:v>
                </c:pt>
                <c:pt idx="8">
                  <c:v>13.25</c:v>
                </c:pt>
                <c:pt idx="9">
                  <c:v>6</c:v>
                </c:pt>
                <c:pt idx="10">
                  <c:v>9.3333333333333339</c:v>
                </c:pt>
                <c:pt idx="11">
                  <c:v>5</c:v>
                </c:pt>
                <c:pt idx="12">
                  <c:v>10</c:v>
                </c:pt>
                <c:pt idx="13">
                  <c:v>3</c:v>
                </c:pt>
                <c:pt idx="14">
                  <c:v>7.25</c:v>
                </c:pt>
                <c:pt idx="15">
                  <c:v>5.25</c:v>
                </c:pt>
                <c:pt idx="16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464-4360-9878-4806281AC969}"/>
            </c:ext>
          </c:extLst>
        </c:ser>
        <c:ser>
          <c:idx val="2"/>
          <c:order val="2"/>
          <c:tx>
            <c:strRef>
              <c:f>'Диаграммы (пересчитанный коэффи'!$F$29</c:f>
              <c:strCache>
                <c:ptCount val="1"/>
                <c:pt idx="0">
                  <c:v>Стоимость </c:v>
                </c:pt>
              </c:strCache>
            </c:strRef>
          </c:tx>
          <c:invertIfNegative val="1"/>
          <c:cat>
            <c:strRef>
              <c:f>'Диаграммы (пересчитанный коэффи'!$G$28:$W$28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(пересчитанный коэффи'!$G$29:$W$29</c:f>
              <c:numCache>
                <c:formatCode>#,##0.00</c:formatCode>
                <c:ptCount val="17"/>
                <c:pt idx="0">
                  <c:v>4.3299692012500595</c:v>
                </c:pt>
                <c:pt idx="1">
                  <c:v>4.1283249130316841</c:v>
                </c:pt>
                <c:pt idx="2">
                  <c:v>6.4334819475402805</c:v>
                </c:pt>
                <c:pt idx="3">
                  <c:v>3.927024257380602</c:v>
                </c:pt>
                <c:pt idx="4">
                  <c:v>3.8761230292274842</c:v>
                </c:pt>
                <c:pt idx="5">
                  <c:v>3.8328811442367101</c:v>
                </c:pt>
                <c:pt idx="6">
                  <c:v>6.870959347931012</c:v>
                </c:pt>
                <c:pt idx="7">
                  <c:v>2.7016835499790202</c:v>
                </c:pt>
                <c:pt idx="8">
                  <c:v>7.7554277122759929</c:v>
                </c:pt>
                <c:pt idx="9">
                  <c:v>9.7602268578445557</c:v>
                </c:pt>
                <c:pt idx="10">
                  <c:v>5.4879342026048619</c:v>
                </c:pt>
                <c:pt idx="11">
                  <c:v>5.422609128264221</c:v>
                </c:pt>
                <c:pt idx="12">
                  <c:v>9.4865439266307394</c:v>
                </c:pt>
                <c:pt idx="13">
                  <c:v>3.7919941017121537</c:v>
                </c:pt>
                <c:pt idx="14">
                  <c:v>5.6043890120342317</c:v>
                </c:pt>
                <c:pt idx="15">
                  <c:v>5.2413947555516529</c:v>
                </c:pt>
                <c:pt idx="16">
                  <c:v>8.3490329125047307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4-4360-9878-4806281AC969}"/>
            </c:ext>
          </c:extLst>
        </c:ser>
        <c:ser>
          <c:idx val="3"/>
          <c:order val="3"/>
          <c:tx>
            <c:strRef>
              <c:f>'Диаграммы (пересчитанный коэффи'!$F$29</c:f>
              <c:strCache>
                <c:ptCount val="1"/>
                <c:pt idx="0">
                  <c:v>Стоимость </c:v>
                </c:pt>
              </c:strCache>
            </c:strRef>
          </c:tx>
          <c:invertIfNegative val="1"/>
          <c:cat>
            <c:strRef>
              <c:f>'Диаграммы (пересчитанный коэффи'!$G$28:$W$28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(пересчитанный коэффи'!$G$29:$W$29</c:f>
              <c:numCache>
                <c:formatCode>#,##0.00</c:formatCode>
                <c:ptCount val="17"/>
                <c:pt idx="0">
                  <c:v>4.3299692012500595</c:v>
                </c:pt>
                <c:pt idx="1">
                  <c:v>4.1283249130316841</c:v>
                </c:pt>
                <c:pt idx="2">
                  <c:v>6.4334819475402805</c:v>
                </c:pt>
                <c:pt idx="3">
                  <c:v>3.927024257380602</c:v>
                </c:pt>
                <c:pt idx="4">
                  <c:v>3.8761230292274842</c:v>
                </c:pt>
                <c:pt idx="5">
                  <c:v>3.8328811442367101</c:v>
                </c:pt>
                <c:pt idx="6">
                  <c:v>6.870959347931012</c:v>
                </c:pt>
                <c:pt idx="7">
                  <c:v>2.7016835499790202</c:v>
                </c:pt>
                <c:pt idx="8">
                  <c:v>7.7554277122759929</c:v>
                </c:pt>
                <c:pt idx="9">
                  <c:v>9.7602268578445557</c:v>
                </c:pt>
                <c:pt idx="10">
                  <c:v>5.4879342026048619</c:v>
                </c:pt>
                <c:pt idx="11">
                  <c:v>5.422609128264221</c:v>
                </c:pt>
                <c:pt idx="12">
                  <c:v>9.4865439266307394</c:v>
                </c:pt>
                <c:pt idx="13">
                  <c:v>3.7919941017121537</c:v>
                </c:pt>
                <c:pt idx="14">
                  <c:v>5.6043890120342317</c:v>
                </c:pt>
                <c:pt idx="15">
                  <c:v>5.2413947555516529</c:v>
                </c:pt>
                <c:pt idx="16">
                  <c:v>8.3490329125047307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64-4360-9878-4806281A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663562"/>
        <c:axId val="600902334"/>
      </c:barChart>
      <c:catAx>
        <c:axId val="7016635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00902334"/>
        <c:crosses val="autoZero"/>
        <c:auto val="1"/>
        <c:lblAlgn val="ctr"/>
        <c:lblOffset val="100"/>
        <c:noMultiLvlLbl val="1"/>
      </c:catAx>
      <c:valAx>
        <c:axId val="6009023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0166356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Значимость/стоимость функции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'Диаграммы (пересчитанный коэффи'!$E$28</c:f>
              <c:strCache>
                <c:ptCount val="1"/>
                <c:pt idx="0">
                  <c:v>Значимость/стоимость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'Диаграммы (пересчитанный коэффи'!$B$29:$B$40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(пересчитанный коэффи'!$E$29:$E$40</c:f>
              <c:numCache>
                <c:formatCode>#,##0.00</c:formatCode>
                <c:ptCount val="12"/>
                <c:pt idx="0">
                  <c:v>0.87669119320124422</c:v>
                </c:pt>
                <c:pt idx="1">
                  <c:v>1.0754154255258663</c:v>
                </c:pt>
                <c:pt idx="2">
                  <c:v>0.85358276556935786</c:v>
                </c:pt>
                <c:pt idx="3">
                  <c:v>1.0069941838451737</c:v>
                </c:pt>
                <c:pt idx="4">
                  <c:v>0.86101264319720605</c:v>
                </c:pt>
                <c:pt idx="5">
                  <c:v>1.0843232619138357</c:v>
                </c:pt>
                <c:pt idx="6">
                  <c:v>1.2362702158639141</c:v>
                </c:pt>
                <c:pt idx="7">
                  <c:v>0.93207535756503812</c:v>
                </c:pt>
                <c:pt idx="8">
                  <c:v>2.201151835433794</c:v>
                </c:pt>
                <c:pt idx="9">
                  <c:v>1.1229478876568422</c:v>
                </c:pt>
                <c:pt idx="10">
                  <c:v>0.66264442347046559</c:v>
                </c:pt>
                <c:pt idx="11">
                  <c:v>1.3252991104849023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F2D-438B-928E-85C126EE1B1C}"/>
            </c:ext>
          </c:extLst>
        </c:ser>
        <c:ser>
          <c:idx val="1"/>
          <c:order val="1"/>
          <c:tx>
            <c:strRef>
              <c:f>'Диаграммы (пересчитанный коэффи'!$E$28</c:f>
              <c:strCache>
                <c:ptCount val="1"/>
                <c:pt idx="0">
                  <c:v>Значимость/стоимость</c:v>
                </c:pt>
              </c:strCache>
            </c:strRef>
          </c:tx>
          <c:invertIfNegative val="1"/>
          <c:cat>
            <c:strRef>
              <c:f>'Диаграммы (пересчитанный коэффи'!$B$29:$B$40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(пересчитанный коэффи'!$E$29:$E$40</c:f>
              <c:numCache>
                <c:formatCode>#,##0.00</c:formatCode>
                <c:ptCount val="12"/>
                <c:pt idx="0">
                  <c:v>0.87669119320124422</c:v>
                </c:pt>
                <c:pt idx="1">
                  <c:v>1.0754154255258663</c:v>
                </c:pt>
                <c:pt idx="2">
                  <c:v>0.85358276556935786</c:v>
                </c:pt>
                <c:pt idx="3">
                  <c:v>1.0069941838451737</c:v>
                </c:pt>
                <c:pt idx="4">
                  <c:v>0.86101264319720605</c:v>
                </c:pt>
                <c:pt idx="5">
                  <c:v>1.0843232619138357</c:v>
                </c:pt>
                <c:pt idx="6">
                  <c:v>1.2362702158639141</c:v>
                </c:pt>
                <c:pt idx="7">
                  <c:v>0.93207535756503812</c:v>
                </c:pt>
                <c:pt idx="8">
                  <c:v>2.201151835433794</c:v>
                </c:pt>
                <c:pt idx="9">
                  <c:v>1.1229478876568422</c:v>
                </c:pt>
                <c:pt idx="10">
                  <c:v>0.66264442347046559</c:v>
                </c:pt>
                <c:pt idx="11">
                  <c:v>1.3252991104849023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D-438B-928E-85C126EE1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812844"/>
        <c:axId val="1823162393"/>
      </c:barChart>
      <c:catAx>
        <c:axId val="10548128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23162393"/>
        <c:crosses val="autoZero"/>
        <c:auto val="1"/>
        <c:lblAlgn val="ctr"/>
        <c:lblOffset val="100"/>
        <c:noMultiLvlLbl val="1"/>
      </c:catAx>
      <c:valAx>
        <c:axId val="18231623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5481284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Значимость/стоимость комопнентов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'Диаграммы (пересчитанный коэффи'!$F$31</c:f>
              <c:strCache>
                <c:ptCount val="1"/>
                <c:pt idx="0">
                  <c:v>Значимость/стоимость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'Диаграммы (пересчитанный коэффи'!$G$28:$W$28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(пересчитанный коэффи'!$G$31:$W$31</c:f>
              <c:numCache>
                <c:formatCode>0.00</c:formatCode>
                <c:ptCount val="17"/>
                <c:pt idx="0">
                  <c:v>0.53887989149199989</c:v>
                </c:pt>
                <c:pt idx="1">
                  <c:v>0.72668698883899485</c:v>
                </c:pt>
                <c:pt idx="2">
                  <c:v>0.54402888335424004</c:v>
                </c:pt>
                <c:pt idx="3">
                  <c:v>0.95492152689204923</c:v>
                </c:pt>
                <c:pt idx="4">
                  <c:v>1.2899487354498409</c:v>
                </c:pt>
                <c:pt idx="5">
                  <c:v>0.91315119574285653</c:v>
                </c:pt>
                <c:pt idx="6">
                  <c:v>0.72770041952083497</c:v>
                </c:pt>
                <c:pt idx="7">
                  <c:v>2.1591475187309159</c:v>
                </c:pt>
                <c:pt idx="8">
                  <c:v>1.7084808848165396</c:v>
                </c:pt>
                <c:pt idx="9">
                  <c:v>0.61473980957498331</c:v>
                </c:pt>
                <c:pt idx="10">
                  <c:v>1.7007006623554712</c:v>
                </c:pt>
                <c:pt idx="11">
                  <c:v>0.92206535299373527</c:v>
                </c:pt>
                <c:pt idx="12">
                  <c:v>1.0541246714652193</c:v>
                </c:pt>
                <c:pt idx="13">
                  <c:v>0.79114047109024932</c:v>
                </c:pt>
                <c:pt idx="14">
                  <c:v>1.2936289726555685</c:v>
                </c:pt>
                <c:pt idx="15">
                  <c:v>1.0016417852212396</c:v>
                </c:pt>
                <c:pt idx="16">
                  <c:v>0.71864610702558429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412-45FD-9543-C185CFF82B10}"/>
            </c:ext>
          </c:extLst>
        </c:ser>
        <c:ser>
          <c:idx val="1"/>
          <c:order val="1"/>
          <c:tx>
            <c:strRef>
              <c:f>'Диаграммы (пересчитанный коэффи'!$F$31</c:f>
              <c:strCache>
                <c:ptCount val="1"/>
                <c:pt idx="0">
                  <c:v>Значимость/стоимость</c:v>
                </c:pt>
              </c:strCache>
            </c:strRef>
          </c:tx>
          <c:invertIfNegative val="1"/>
          <c:cat>
            <c:strRef>
              <c:f>'Диаграммы (пересчитанный коэффи'!$G$28:$W$28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(пересчитанный коэффи'!$G$31:$W$31</c:f>
              <c:numCache>
                <c:formatCode>0.00</c:formatCode>
                <c:ptCount val="17"/>
                <c:pt idx="0">
                  <c:v>0.53887989149199989</c:v>
                </c:pt>
                <c:pt idx="1">
                  <c:v>0.72668698883899485</c:v>
                </c:pt>
                <c:pt idx="2">
                  <c:v>0.54402888335424004</c:v>
                </c:pt>
                <c:pt idx="3">
                  <c:v>0.95492152689204923</c:v>
                </c:pt>
                <c:pt idx="4">
                  <c:v>1.2899487354498409</c:v>
                </c:pt>
                <c:pt idx="5">
                  <c:v>0.91315119574285653</c:v>
                </c:pt>
                <c:pt idx="6">
                  <c:v>0.72770041952083497</c:v>
                </c:pt>
                <c:pt idx="7">
                  <c:v>2.1591475187309159</c:v>
                </c:pt>
                <c:pt idx="8">
                  <c:v>1.7084808848165396</c:v>
                </c:pt>
                <c:pt idx="9">
                  <c:v>0.61473980957498331</c:v>
                </c:pt>
                <c:pt idx="10">
                  <c:v>1.7007006623554712</c:v>
                </c:pt>
                <c:pt idx="11">
                  <c:v>0.92206535299373527</c:v>
                </c:pt>
                <c:pt idx="12">
                  <c:v>1.0541246714652193</c:v>
                </c:pt>
                <c:pt idx="13">
                  <c:v>0.79114047109024932</c:v>
                </c:pt>
                <c:pt idx="14">
                  <c:v>1.2936289726555685</c:v>
                </c:pt>
                <c:pt idx="15">
                  <c:v>1.0016417852212396</c:v>
                </c:pt>
                <c:pt idx="16">
                  <c:v>0.71864610702558429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2-45FD-9543-C185CFF8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71351"/>
        <c:axId val="432360953"/>
      </c:barChart>
      <c:catAx>
        <c:axId val="2497713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32360953"/>
        <c:crosses val="autoZero"/>
        <c:auto val="1"/>
        <c:lblAlgn val="ctr"/>
        <c:lblOffset val="100"/>
        <c:noMultiLvlLbl val="1"/>
      </c:catAx>
      <c:valAx>
        <c:axId val="4323609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4977135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Значимость/стоимость функций ДО и ПОСЛЕ (вторая итерация)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'Допосле функци'!$E$1</c:f>
              <c:strCache>
                <c:ptCount val="1"/>
                <c:pt idx="0">
                  <c:v>До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функци'!$E$2:$E$18</c:f>
              <c:numCache>
                <c:formatCode>#,##0.00</c:formatCode>
                <c:ptCount val="17"/>
                <c:pt idx="0">
                  <c:v>1.45</c:v>
                </c:pt>
                <c:pt idx="1">
                  <c:v>2.19</c:v>
                </c:pt>
                <c:pt idx="2">
                  <c:v>1.53</c:v>
                </c:pt>
                <c:pt idx="3">
                  <c:v>1.7</c:v>
                </c:pt>
                <c:pt idx="4">
                  <c:v>1.36</c:v>
                </c:pt>
                <c:pt idx="5">
                  <c:v>1.81</c:v>
                </c:pt>
                <c:pt idx="6">
                  <c:v>0.41</c:v>
                </c:pt>
                <c:pt idx="7">
                  <c:v>0.97</c:v>
                </c:pt>
                <c:pt idx="8">
                  <c:v>0.39</c:v>
                </c:pt>
                <c:pt idx="9">
                  <c:v>1.23</c:v>
                </c:pt>
                <c:pt idx="10">
                  <c:v>3.94</c:v>
                </c:pt>
                <c:pt idx="11">
                  <c:v>1.78</c:v>
                </c:pt>
                <c:pt idx="12">
                  <c:v>1.19</c:v>
                </c:pt>
                <c:pt idx="13">
                  <c:v>0.4</c:v>
                </c:pt>
                <c:pt idx="14">
                  <c:v>0.84</c:v>
                </c:pt>
                <c:pt idx="15">
                  <c:v>2.14</c:v>
                </c:pt>
                <c:pt idx="16">
                  <c:v>0.72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778-4125-A15F-8830C514D230}"/>
            </c:ext>
          </c:extLst>
        </c:ser>
        <c:ser>
          <c:idx val="1"/>
          <c:order val="1"/>
          <c:tx>
            <c:strRef>
              <c:f>'Допосле функци'!$E$1</c:f>
              <c:strCache>
                <c:ptCount val="1"/>
                <c:pt idx="0">
                  <c:v>До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функци'!$E$2:$E$18</c:f>
              <c:numCache>
                <c:formatCode>#,##0.00</c:formatCode>
                <c:ptCount val="17"/>
                <c:pt idx="0">
                  <c:v>1.45</c:v>
                </c:pt>
                <c:pt idx="1">
                  <c:v>2.19</c:v>
                </c:pt>
                <c:pt idx="2">
                  <c:v>1.53</c:v>
                </c:pt>
                <c:pt idx="3">
                  <c:v>1.7</c:v>
                </c:pt>
                <c:pt idx="4">
                  <c:v>1.36</c:v>
                </c:pt>
                <c:pt idx="5">
                  <c:v>1.81</c:v>
                </c:pt>
                <c:pt idx="6">
                  <c:v>0.41</c:v>
                </c:pt>
                <c:pt idx="7">
                  <c:v>0.97</c:v>
                </c:pt>
                <c:pt idx="8">
                  <c:v>0.39</c:v>
                </c:pt>
                <c:pt idx="9">
                  <c:v>1.23</c:v>
                </c:pt>
                <c:pt idx="10">
                  <c:v>3.94</c:v>
                </c:pt>
                <c:pt idx="11">
                  <c:v>1.78</c:v>
                </c:pt>
                <c:pt idx="12">
                  <c:v>1.19</c:v>
                </c:pt>
                <c:pt idx="13">
                  <c:v>0.4</c:v>
                </c:pt>
                <c:pt idx="14">
                  <c:v>0.84</c:v>
                </c:pt>
                <c:pt idx="15">
                  <c:v>2.14</c:v>
                </c:pt>
                <c:pt idx="16">
                  <c:v>0.72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778-4125-A15F-8830C514D230}"/>
            </c:ext>
          </c:extLst>
        </c:ser>
        <c:ser>
          <c:idx val="2"/>
          <c:order val="2"/>
          <c:tx>
            <c:strRef>
              <c:f>'Допосле функци'!$K$1</c:f>
              <c:strCache>
                <c:ptCount val="1"/>
                <c:pt idx="0">
                  <c:v>После (страрый коэфф. стоимости)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функци'!$K$2:$K$18</c:f>
              <c:numCache>
                <c:formatCode>#,##0.00</c:formatCode>
                <c:ptCount val="17"/>
                <c:pt idx="0">
                  <c:v>1.3629748534494928</c:v>
                </c:pt>
                <c:pt idx="1">
                  <c:v>1.6719275765177855</c:v>
                </c:pt>
                <c:pt idx="2">
                  <c:v>1.3270486276481248</c:v>
                </c:pt>
                <c:pt idx="3">
                  <c:v>1.56555439451735</c:v>
                </c:pt>
                <c:pt idx="4">
                  <c:v>1.3385997147920328</c:v>
                </c:pt>
                <c:pt idx="5">
                  <c:v>1.6857764175801793</c:v>
                </c:pt>
                <c:pt idx="7">
                  <c:v>1.922005410067235</c:v>
                </c:pt>
                <c:pt idx="9">
                  <c:v>1.4490795433249808</c:v>
                </c:pt>
                <c:pt idx="10">
                  <c:v>3.4220882148542144</c:v>
                </c:pt>
                <c:pt idx="11">
                  <c:v>1.7458253766890124</c:v>
                </c:pt>
                <c:pt idx="14">
                  <c:v>1.0302004776286826</c:v>
                </c:pt>
                <c:pt idx="15">
                  <c:v>2.0604169117908042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778-4125-A15F-8830C514D230}"/>
            </c:ext>
          </c:extLst>
        </c:ser>
        <c:ser>
          <c:idx val="3"/>
          <c:order val="3"/>
          <c:tx>
            <c:strRef>
              <c:f>'Допосле функци'!$K$1</c:f>
              <c:strCache>
                <c:ptCount val="1"/>
                <c:pt idx="0">
                  <c:v>После (страрый коэфф. стоимости)</c:v>
                </c:pt>
              </c:strCache>
            </c:strRef>
          </c:tx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функци'!$K$2:$K$18</c:f>
              <c:numCache>
                <c:formatCode>#,##0.00</c:formatCode>
                <c:ptCount val="17"/>
                <c:pt idx="0">
                  <c:v>1.3629748534494928</c:v>
                </c:pt>
                <c:pt idx="1">
                  <c:v>1.6719275765177855</c:v>
                </c:pt>
                <c:pt idx="2">
                  <c:v>1.3270486276481248</c:v>
                </c:pt>
                <c:pt idx="3">
                  <c:v>1.56555439451735</c:v>
                </c:pt>
                <c:pt idx="4">
                  <c:v>1.3385997147920328</c:v>
                </c:pt>
                <c:pt idx="5">
                  <c:v>1.6857764175801793</c:v>
                </c:pt>
                <c:pt idx="7">
                  <c:v>1.922005410067235</c:v>
                </c:pt>
                <c:pt idx="9">
                  <c:v>1.4490795433249808</c:v>
                </c:pt>
                <c:pt idx="10">
                  <c:v>3.4220882148542144</c:v>
                </c:pt>
                <c:pt idx="11">
                  <c:v>1.7458253766890124</c:v>
                </c:pt>
                <c:pt idx="14">
                  <c:v>1.0302004776286826</c:v>
                </c:pt>
                <c:pt idx="15">
                  <c:v>2.0604169117908042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78-4125-A15F-8830C514D230}"/>
            </c:ext>
          </c:extLst>
        </c:ser>
        <c:ser>
          <c:idx val="4"/>
          <c:order val="4"/>
          <c:tx>
            <c:strRef>
              <c:f>'Допосле функци'!$N$1</c:f>
              <c:strCache>
                <c:ptCount val="1"/>
                <c:pt idx="0">
                  <c:v>После (новый коэфф. стоимости)</c:v>
                </c:pt>
              </c:strCache>
            </c:strRef>
          </c:tx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функци'!$N$2:$N$18</c:f>
              <c:numCache>
                <c:formatCode>#,##0.00</c:formatCode>
                <c:ptCount val="17"/>
                <c:pt idx="0">
                  <c:v>0.87669119320124422</c:v>
                </c:pt>
                <c:pt idx="1">
                  <c:v>1.0754154255258663</c:v>
                </c:pt>
                <c:pt idx="2">
                  <c:v>0.85358276556935786</c:v>
                </c:pt>
                <c:pt idx="3">
                  <c:v>1.0069941838451737</c:v>
                </c:pt>
                <c:pt idx="4">
                  <c:v>0.86101264319720605</c:v>
                </c:pt>
                <c:pt idx="5">
                  <c:v>1.0843232619138357</c:v>
                </c:pt>
                <c:pt idx="7">
                  <c:v>1.2362702158639141</c:v>
                </c:pt>
                <c:pt idx="9">
                  <c:v>0.93207535756503812</c:v>
                </c:pt>
                <c:pt idx="10">
                  <c:v>2.201151835433794</c:v>
                </c:pt>
                <c:pt idx="11">
                  <c:v>1.1229478876568422</c:v>
                </c:pt>
                <c:pt idx="14">
                  <c:v>0.66264442347046559</c:v>
                </c:pt>
                <c:pt idx="15">
                  <c:v>1.3252991104849023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78-4125-A15F-8830C514D230}"/>
            </c:ext>
          </c:extLst>
        </c:ser>
        <c:ser>
          <c:idx val="5"/>
          <c:order val="5"/>
          <c:tx>
            <c:strRef>
              <c:f>'Допосле функци'!$N$1</c:f>
              <c:strCache>
                <c:ptCount val="1"/>
                <c:pt idx="0">
                  <c:v>После (новый коэфф. стоимости)</c:v>
                </c:pt>
              </c:strCache>
            </c:strRef>
          </c:tx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функци'!$N$2:$N$18</c:f>
              <c:numCache>
                <c:formatCode>#,##0.00</c:formatCode>
                <c:ptCount val="17"/>
                <c:pt idx="0">
                  <c:v>0.87669119320124422</c:v>
                </c:pt>
                <c:pt idx="1">
                  <c:v>1.0754154255258663</c:v>
                </c:pt>
                <c:pt idx="2">
                  <c:v>0.85358276556935786</c:v>
                </c:pt>
                <c:pt idx="3">
                  <c:v>1.0069941838451737</c:v>
                </c:pt>
                <c:pt idx="4">
                  <c:v>0.86101264319720605</c:v>
                </c:pt>
                <c:pt idx="5">
                  <c:v>1.0843232619138357</c:v>
                </c:pt>
                <c:pt idx="7">
                  <c:v>1.2362702158639141</c:v>
                </c:pt>
                <c:pt idx="9">
                  <c:v>0.93207535756503812</c:v>
                </c:pt>
                <c:pt idx="10">
                  <c:v>2.201151835433794</c:v>
                </c:pt>
                <c:pt idx="11">
                  <c:v>1.1229478876568422</c:v>
                </c:pt>
                <c:pt idx="14">
                  <c:v>0.66264442347046559</c:v>
                </c:pt>
                <c:pt idx="15">
                  <c:v>1.3252991104849023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78-4125-A15F-8830C514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828946"/>
        <c:axId val="260178358"/>
      </c:barChart>
      <c:catAx>
        <c:axId val="11098289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60178358"/>
        <c:crosses val="autoZero"/>
        <c:auto val="1"/>
        <c:lblAlgn val="ctr"/>
        <c:lblOffset val="100"/>
        <c:noMultiLvlLbl val="1"/>
      </c:catAx>
      <c:valAx>
        <c:axId val="260178358"/>
        <c:scaling>
          <c:orientation val="minMax"/>
          <c:max val="4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0982894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Значимость и стоимость функций ДО и ПОСЛЕ (вторая итерация)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'Допосле функци'!$C$1</c:f>
              <c:strCache>
                <c:ptCount val="1"/>
                <c:pt idx="0">
                  <c:v>Значимость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функци'!$C$2:$C$18</c:f>
              <c:numCache>
                <c:formatCode>0</c:formatCode>
                <c:ptCount val="17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CC6-441D-9E1A-526E019A711D}"/>
            </c:ext>
          </c:extLst>
        </c:ser>
        <c:ser>
          <c:idx val="1"/>
          <c:order val="1"/>
          <c:tx>
            <c:strRef>
              <c:f>'Допосле функци'!$C$1</c:f>
              <c:strCache>
                <c:ptCount val="1"/>
                <c:pt idx="0">
                  <c:v>Значимость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функци'!$C$2:$C$18</c:f>
              <c:numCache>
                <c:formatCode>0</c:formatCode>
                <c:ptCount val="17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CC6-441D-9E1A-526E019A711D}"/>
            </c:ext>
          </c:extLst>
        </c:ser>
        <c:ser>
          <c:idx val="2"/>
          <c:order val="2"/>
          <c:tx>
            <c:strRef>
              <c:f>'Допосле функци'!$D$1</c:f>
              <c:strCache>
                <c:ptCount val="1"/>
                <c:pt idx="0">
                  <c:v>Стоимость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функци'!$D$2:$D$18</c:f>
              <c:numCache>
                <c:formatCode>#,##0.00</c:formatCode>
                <c:ptCount val="17"/>
                <c:pt idx="0">
                  <c:v>4.84</c:v>
                </c:pt>
                <c:pt idx="1">
                  <c:v>4.5599999999999996</c:v>
                </c:pt>
                <c:pt idx="2">
                  <c:v>1.97</c:v>
                </c:pt>
                <c:pt idx="3">
                  <c:v>5.28</c:v>
                </c:pt>
                <c:pt idx="4">
                  <c:v>7.37</c:v>
                </c:pt>
                <c:pt idx="5">
                  <c:v>4.96</c:v>
                </c:pt>
                <c:pt idx="6">
                  <c:v>19.72</c:v>
                </c:pt>
                <c:pt idx="7">
                  <c:v>4.12</c:v>
                </c:pt>
                <c:pt idx="8">
                  <c:v>12.85</c:v>
                </c:pt>
                <c:pt idx="9">
                  <c:v>4.05</c:v>
                </c:pt>
                <c:pt idx="10">
                  <c:v>1.27</c:v>
                </c:pt>
                <c:pt idx="11">
                  <c:v>3.37</c:v>
                </c:pt>
                <c:pt idx="12">
                  <c:v>3.37</c:v>
                </c:pt>
                <c:pt idx="13">
                  <c:v>17.32</c:v>
                </c:pt>
                <c:pt idx="14">
                  <c:v>9.5299999999999994</c:v>
                </c:pt>
                <c:pt idx="15">
                  <c:v>4.67</c:v>
                </c:pt>
                <c:pt idx="16">
                  <c:v>2.76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CC6-441D-9E1A-526E019A711D}"/>
            </c:ext>
          </c:extLst>
        </c:ser>
        <c:ser>
          <c:idx val="3"/>
          <c:order val="3"/>
          <c:tx>
            <c:strRef>
              <c:f>'Допосле функци'!$D$1</c:f>
              <c:strCache>
                <c:ptCount val="1"/>
                <c:pt idx="0">
                  <c:v>Стоимость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функци'!$D$2:$D$18</c:f>
              <c:numCache>
                <c:formatCode>#,##0.00</c:formatCode>
                <c:ptCount val="17"/>
                <c:pt idx="0">
                  <c:v>4.84</c:v>
                </c:pt>
                <c:pt idx="1">
                  <c:v>4.5599999999999996</c:v>
                </c:pt>
                <c:pt idx="2">
                  <c:v>1.97</c:v>
                </c:pt>
                <c:pt idx="3">
                  <c:v>5.28</c:v>
                </c:pt>
                <c:pt idx="4">
                  <c:v>7.37</c:v>
                </c:pt>
                <c:pt idx="5">
                  <c:v>4.96</c:v>
                </c:pt>
                <c:pt idx="6">
                  <c:v>19.72</c:v>
                </c:pt>
                <c:pt idx="7">
                  <c:v>4.12</c:v>
                </c:pt>
                <c:pt idx="8">
                  <c:v>12.85</c:v>
                </c:pt>
                <c:pt idx="9">
                  <c:v>4.05</c:v>
                </c:pt>
                <c:pt idx="10">
                  <c:v>1.27</c:v>
                </c:pt>
                <c:pt idx="11">
                  <c:v>3.37</c:v>
                </c:pt>
                <c:pt idx="12">
                  <c:v>3.37</c:v>
                </c:pt>
                <c:pt idx="13">
                  <c:v>17.32</c:v>
                </c:pt>
                <c:pt idx="14">
                  <c:v>9.5299999999999994</c:v>
                </c:pt>
                <c:pt idx="15">
                  <c:v>4.67</c:v>
                </c:pt>
                <c:pt idx="16">
                  <c:v>2.76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CC6-441D-9E1A-526E019A711D}"/>
            </c:ext>
          </c:extLst>
        </c:ser>
        <c:ser>
          <c:idx val="4"/>
          <c:order val="4"/>
          <c:tx>
            <c:strRef>
              <c:f>'Допосле функци'!$P$1</c:f>
              <c:strCache>
                <c:ptCount val="1"/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функци'!$P$2:$P$18</c:f>
              <c:numCache>
                <c:formatCode>General</c:formatCode>
                <c:ptCount val="17"/>
                <c:pt idx="0">
                  <c:v>9.9999999999999998E-17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CC6-441D-9E1A-526E019A711D}"/>
            </c:ext>
          </c:extLst>
        </c:ser>
        <c:ser>
          <c:idx val="5"/>
          <c:order val="5"/>
          <c:tx>
            <c:strRef>
              <c:f>'Допосле функци'!$I$1</c:f>
              <c:strCache>
                <c:ptCount val="1"/>
                <c:pt idx="0">
                  <c:v>Значимость (после)</c:v>
                </c:pt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функци'!$I$2:$I$18</c:f>
              <c:numCache>
                <c:formatCode>0</c:formatCode>
                <c:ptCount val="17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7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4">
                  <c:v>12</c:v>
                </c:pt>
                <c:pt idx="15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DCC6-441D-9E1A-526E019A711D}"/>
            </c:ext>
          </c:extLst>
        </c:ser>
        <c:ser>
          <c:idx val="6"/>
          <c:order val="6"/>
          <c:tx>
            <c:strRef>
              <c:f>'Допосле функци'!$I$1</c:f>
              <c:strCache>
                <c:ptCount val="1"/>
                <c:pt idx="0">
                  <c:v>Значимость (после)</c:v>
                </c:pt>
              </c:strCache>
            </c:strRef>
          </c:tx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функци'!$I$2:$I$18</c:f>
              <c:numCache>
                <c:formatCode>0</c:formatCode>
                <c:ptCount val="17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7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4">
                  <c:v>12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C6-441D-9E1A-526E019A711D}"/>
            </c:ext>
          </c:extLst>
        </c:ser>
        <c:ser>
          <c:idx val="7"/>
          <c:order val="7"/>
          <c:tx>
            <c:strRef>
              <c:f>'Допосле функци'!$J$1</c:f>
              <c:strCache>
                <c:ptCount val="1"/>
                <c:pt idx="0">
                  <c:v>Стоимость (страрый коэфф. стоимости)</c:v>
                </c:pt>
              </c:strCache>
            </c:strRef>
          </c:tx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функци'!$J$2:$J$18</c:f>
              <c:numCache>
                <c:formatCode>#,##0.00</c:formatCode>
                <c:ptCount val="17"/>
                <c:pt idx="0">
                  <c:v>5.1358247602910723</c:v>
                </c:pt>
                <c:pt idx="1">
                  <c:v>5.9811203191154636</c:v>
                </c:pt>
                <c:pt idx="2">
                  <c:v>2.260655666640325</c:v>
                </c:pt>
                <c:pt idx="3">
                  <c:v>5.7487622477497116</c:v>
                </c:pt>
                <c:pt idx="4">
                  <c:v>7.4704931500404648</c:v>
                </c:pt>
                <c:pt idx="5">
                  <c:v>5.3387862744686547</c:v>
                </c:pt>
                <c:pt idx="7">
                  <c:v>3.6420292905185567</c:v>
                </c:pt>
                <c:pt idx="9">
                  <c:v>4.8306526941496752</c:v>
                </c:pt>
                <c:pt idx="10">
                  <c:v>2.0455346444943148</c:v>
                </c:pt>
                <c:pt idx="11">
                  <c:v>3.4367698397070514</c:v>
                </c:pt>
                <c:pt idx="14">
                  <c:v>11.648218245463855</c:v>
                </c:pt>
                <c:pt idx="15">
                  <c:v>4.8533866824595879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C6-441D-9E1A-526E019A711D}"/>
            </c:ext>
          </c:extLst>
        </c:ser>
        <c:ser>
          <c:idx val="8"/>
          <c:order val="8"/>
          <c:tx>
            <c:strRef>
              <c:f>'Допосле функци'!$K$1</c:f>
              <c:strCache>
                <c:ptCount val="1"/>
                <c:pt idx="0">
                  <c:v>После (страрый коэфф. стоимости)</c:v>
                </c:pt>
              </c:strCache>
            </c:strRef>
          </c:tx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функци'!$K$2:$K$18</c:f>
              <c:numCache>
                <c:formatCode>#,##0.00</c:formatCode>
                <c:ptCount val="17"/>
                <c:pt idx="0">
                  <c:v>1.3629748534494928</c:v>
                </c:pt>
                <c:pt idx="1">
                  <c:v>1.6719275765177855</c:v>
                </c:pt>
                <c:pt idx="2">
                  <c:v>1.3270486276481248</c:v>
                </c:pt>
                <c:pt idx="3">
                  <c:v>1.56555439451735</c:v>
                </c:pt>
                <c:pt idx="4">
                  <c:v>1.3385997147920328</c:v>
                </c:pt>
                <c:pt idx="5">
                  <c:v>1.6857764175801793</c:v>
                </c:pt>
                <c:pt idx="7">
                  <c:v>1.922005410067235</c:v>
                </c:pt>
                <c:pt idx="9">
                  <c:v>1.4490795433249808</c:v>
                </c:pt>
                <c:pt idx="10">
                  <c:v>3.4220882148542144</c:v>
                </c:pt>
                <c:pt idx="11">
                  <c:v>1.7458253766890124</c:v>
                </c:pt>
                <c:pt idx="14">
                  <c:v>1.0302004776286826</c:v>
                </c:pt>
                <c:pt idx="15">
                  <c:v>2.0604169117908042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C6-441D-9E1A-526E019A711D}"/>
            </c:ext>
          </c:extLst>
        </c:ser>
        <c:ser>
          <c:idx val="9"/>
          <c:order val="9"/>
          <c:tx>
            <c:strRef>
              <c:f>'Допосле функци'!$M$1</c:f>
              <c:strCache>
                <c:ptCount val="1"/>
                <c:pt idx="0">
                  <c:v>Стоимость (новый коэфф. стоимости)</c:v>
                </c:pt>
              </c:strCache>
            </c:strRef>
          </c:tx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функци'!$M$2:$M$18</c:f>
              <c:numCache>
                <c:formatCode>#,##0.00</c:formatCode>
                <c:ptCount val="17"/>
                <c:pt idx="0">
                  <c:v>7.9845674899954791</c:v>
                </c:pt>
                <c:pt idx="1">
                  <c:v>9.2987321574917061</c:v>
                </c:pt>
                <c:pt idx="2">
                  <c:v>3.5145976711454994</c:v>
                </c:pt>
                <c:pt idx="3">
                  <c:v>8.9374895549384412</c:v>
                </c:pt>
                <c:pt idx="4">
                  <c:v>11.614231311246382</c:v>
                </c:pt>
                <c:pt idx="5">
                  <c:v>8.3001078332627092</c:v>
                </c:pt>
                <c:pt idx="7">
                  <c:v>5.6621925451049977</c:v>
                </c:pt>
                <c:pt idx="9">
                  <c:v>7.5101223771078569</c:v>
                </c:pt>
                <c:pt idx="10">
                  <c:v>3.1801531758577974</c:v>
                </c:pt>
                <c:pt idx="11">
                  <c:v>5.3430796441673518</c:v>
                </c:pt>
                <c:pt idx="14">
                  <c:v>18.109259770349286</c:v>
                </c:pt>
                <c:pt idx="15">
                  <c:v>7.5454664693324851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C6-441D-9E1A-526E019A711D}"/>
            </c:ext>
          </c:extLst>
        </c:ser>
        <c:ser>
          <c:idx val="10"/>
          <c:order val="10"/>
          <c:tx>
            <c:strRef>
              <c:f>'Допосле функци'!$M$1</c:f>
              <c:strCache>
                <c:ptCount val="1"/>
                <c:pt idx="0">
                  <c:v>Стоимость (новый коэфф. стоимости)</c:v>
                </c:pt>
              </c:strCache>
            </c:strRef>
          </c:tx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функци'!$M$2:$M$18</c:f>
              <c:numCache>
                <c:formatCode>#,##0.00</c:formatCode>
                <c:ptCount val="17"/>
                <c:pt idx="0">
                  <c:v>7.9845674899954791</c:v>
                </c:pt>
                <c:pt idx="1">
                  <c:v>9.2987321574917061</c:v>
                </c:pt>
                <c:pt idx="2">
                  <c:v>3.5145976711454994</c:v>
                </c:pt>
                <c:pt idx="3">
                  <c:v>8.9374895549384412</c:v>
                </c:pt>
                <c:pt idx="4">
                  <c:v>11.614231311246382</c:v>
                </c:pt>
                <c:pt idx="5">
                  <c:v>8.3001078332627092</c:v>
                </c:pt>
                <c:pt idx="7">
                  <c:v>5.6621925451049977</c:v>
                </c:pt>
                <c:pt idx="9">
                  <c:v>7.5101223771078569</c:v>
                </c:pt>
                <c:pt idx="10">
                  <c:v>3.1801531758577974</c:v>
                </c:pt>
                <c:pt idx="11">
                  <c:v>5.3430796441673518</c:v>
                </c:pt>
                <c:pt idx="14">
                  <c:v>18.109259770349286</c:v>
                </c:pt>
                <c:pt idx="15">
                  <c:v>7.5454664693324851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C6-441D-9E1A-526E019A7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241840"/>
        <c:axId val="550915158"/>
      </c:barChart>
      <c:catAx>
        <c:axId val="19292418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50915158"/>
        <c:crosses val="autoZero"/>
        <c:auto val="1"/>
        <c:lblAlgn val="ctr"/>
        <c:lblOffset val="100"/>
        <c:noMultiLvlLbl val="1"/>
      </c:catAx>
      <c:valAx>
        <c:axId val="5509151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29241840"/>
        <c:crosses val="max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Значимость/стоимость компонентов ДО и ПОСЛЕ (вторая итерация)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'Допосле компоненты'!$A$4</c:f>
              <c:strCache>
                <c:ptCount val="1"/>
                <c:pt idx="0">
                  <c:v>До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компоненты'!$B$4:$U$4</c:f>
              <c:numCache>
                <c:formatCode>0.00</c:formatCode>
                <c:ptCount val="20"/>
                <c:pt idx="0">
                  <c:v>0.6</c:v>
                </c:pt>
                <c:pt idx="1">
                  <c:v>0.14000000000000001</c:v>
                </c:pt>
                <c:pt idx="2">
                  <c:v>1.1299999999999999</c:v>
                </c:pt>
                <c:pt idx="3">
                  <c:v>0.85</c:v>
                </c:pt>
                <c:pt idx="4">
                  <c:v>1.48</c:v>
                </c:pt>
                <c:pt idx="5">
                  <c:v>2.0099999999999998</c:v>
                </c:pt>
                <c:pt idx="6">
                  <c:v>0.57999999999999996</c:v>
                </c:pt>
                <c:pt idx="7">
                  <c:v>1.1299999999999999</c:v>
                </c:pt>
                <c:pt idx="8">
                  <c:v>3.36</c:v>
                </c:pt>
                <c:pt idx="9">
                  <c:v>3.91</c:v>
                </c:pt>
                <c:pt idx="10">
                  <c:v>0.86</c:v>
                </c:pt>
                <c:pt idx="11">
                  <c:v>2.57</c:v>
                </c:pt>
                <c:pt idx="12">
                  <c:v>1.45</c:v>
                </c:pt>
                <c:pt idx="13">
                  <c:v>1.69</c:v>
                </c:pt>
                <c:pt idx="14">
                  <c:v>0.94</c:v>
                </c:pt>
                <c:pt idx="15">
                  <c:v>2.11</c:v>
                </c:pt>
                <c:pt idx="16">
                  <c:v>1.64</c:v>
                </c:pt>
                <c:pt idx="17">
                  <c:v>0.78</c:v>
                </c:pt>
                <c:pt idx="18">
                  <c:v>0.27</c:v>
                </c:pt>
                <c:pt idx="19">
                  <c:v>0.21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6C7-4127-B0B7-927AB7670B3F}"/>
            </c:ext>
          </c:extLst>
        </c:ser>
        <c:ser>
          <c:idx val="1"/>
          <c:order val="1"/>
          <c:tx>
            <c:strRef>
              <c:f>'Допосле компоненты'!$A$4</c:f>
              <c:strCache>
                <c:ptCount val="1"/>
                <c:pt idx="0">
                  <c:v>До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компоненты'!$B$4:$U$4</c:f>
              <c:numCache>
                <c:formatCode>0.00</c:formatCode>
                <c:ptCount val="20"/>
                <c:pt idx="0">
                  <c:v>0.6</c:v>
                </c:pt>
                <c:pt idx="1">
                  <c:v>0.14000000000000001</c:v>
                </c:pt>
                <c:pt idx="2">
                  <c:v>1.1299999999999999</c:v>
                </c:pt>
                <c:pt idx="3">
                  <c:v>0.85</c:v>
                </c:pt>
                <c:pt idx="4">
                  <c:v>1.48</c:v>
                </c:pt>
                <c:pt idx="5">
                  <c:v>2.0099999999999998</c:v>
                </c:pt>
                <c:pt idx="6">
                  <c:v>0.57999999999999996</c:v>
                </c:pt>
                <c:pt idx="7">
                  <c:v>1.1299999999999999</c:v>
                </c:pt>
                <c:pt idx="8">
                  <c:v>3.36</c:v>
                </c:pt>
                <c:pt idx="9">
                  <c:v>3.91</c:v>
                </c:pt>
                <c:pt idx="10">
                  <c:v>0.86</c:v>
                </c:pt>
                <c:pt idx="11">
                  <c:v>2.57</c:v>
                </c:pt>
                <c:pt idx="12">
                  <c:v>1.45</c:v>
                </c:pt>
                <c:pt idx="13">
                  <c:v>1.69</c:v>
                </c:pt>
                <c:pt idx="14">
                  <c:v>0.94</c:v>
                </c:pt>
                <c:pt idx="15">
                  <c:v>2.11</c:v>
                </c:pt>
                <c:pt idx="16">
                  <c:v>1.64</c:v>
                </c:pt>
                <c:pt idx="17">
                  <c:v>0.78</c:v>
                </c:pt>
                <c:pt idx="18">
                  <c:v>0.27</c:v>
                </c:pt>
                <c:pt idx="19">
                  <c:v>0.21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6C7-4127-B0B7-927AB7670B3F}"/>
            </c:ext>
          </c:extLst>
        </c:ser>
        <c:ser>
          <c:idx val="2"/>
          <c:order val="2"/>
          <c:tx>
            <c:strRef>
              <c:f>'Допосле компоненты'!$A$10</c:f>
              <c:strCache>
                <c:ptCount val="1"/>
                <c:pt idx="0">
                  <c:v>После (страый коэфф. стоимости)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компоненты'!$B$10:$U$10</c:f>
              <c:numCache>
                <c:formatCode>General</c:formatCode>
                <c:ptCount val="20"/>
                <c:pt idx="0" formatCode="#,##0.00">
                  <c:v>0.83778615187319161</c:v>
                </c:pt>
                <c:pt idx="2" formatCode="#,##0.00">
                  <c:v>1.1297662161973188</c:v>
                </c:pt>
                <c:pt idx="3" formatCode="#,##0.00">
                  <c:v>0.84579119000209435</c:v>
                </c:pt>
                <c:pt idx="4" formatCode="#,##0.00">
                  <c:v>1.4845980412086672</c:v>
                </c:pt>
                <c:pt idx="5" formatCode="#,##0.00">
                  <c:v>2.0054583669731452</c:v>
                </c:pt>
                <c:pt idx="6" formatCode="#,##0.00">
                  <c:v>1.4196585147047904</c:v>
                </c:pt>
                <c:pt idx="7" formatCode="#,##0.00">
                  <c:v>1.1313417772908645</c:v>
                </c:pt>
                <c:pt idx="8" formatCode="#,##0.00">
                  <c:v>3.356784915532478</c:v>
                </c:pt>
                <c:pt idx="9" formatCode="#,##0.00">
                  <c:v>2.6561422102361072</c:v>
                </c:pt>
                <c:pt idx="10" formatCode="#,##0.00">
                  <c:v>0.95572410030209809</c:v>
                </c:pt>
                <c:pt idx="11" formatCode="#,##0.00">
                  <c:v>2.6440464487514297</c:v>
                </c:pt>
                <c:pt idx="12" formatCode="#,##0.00">
                  <c:v>1.4335171826905808</c:v>
                </c:pt>
                <c:pt idx="13" formatCode="#,##0.00">
                  <c:v>1.6388272526857668</c:v>
                </c:pt>
                <c:pt idx="14" formatCode="#,##0.00">
                  <c:v>1.2299707993013576</c:v>
                </c:pt>
                <c:pt idx="15" formatCode="#,##0.00">
                  <c:v>2.011179960625546</c:v>
                </c:pt>
                <c:pt idx="16" formatCode="#,##0.00">
                  <c:v>1.5572331238274721</c:v>
                </c:pt>
                <c:pt idx="17" formatCode="#,##0.00">
                  <c:v>1.1172652126555593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6C7-4127-B0B7-927AB7670B3F}"/>
            </c:ext>
          </c:extLst>
        </c:ser>
        <c:ser>
          <c:idx val="3"/>
          <c:order val="3"/>
          <c:tx>
            <c:strRef>
              <c:f>'Допосле компоненты'!$A$10</c:f>
              <c:strCache>
                <c:ptCount val="1"/>
                <c:pt idx="0">
                  <c:v>После (страый коэфф. стоимости)</c:v>
                </c:pt>
              </c:strCache>
            </c:strRef>
          </c:tx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компоненты'!$B$10:$U$10</c:f>
              <c:numCache>
                <c:formatCode>General</c:formatCode>
                <c:ptCount val="20"/>
                <c:pt idx="0" formatCode="#,##0.00">
                  <c:v>0.83778615187319161</c:v>
                </c:pt>
                <c:pt idx="2" formatCode="#,##0.00">
                  <c:v>1.1297662161973188</c:v>
                </c:pt>
                <c:pt idx="3" formatCode="#,##0.00">
                  <c:v>0.84579119000209435</c:v>
                </c:pt>
                <c:pt idx="4" formatCode="#,##0.00">
                  <c:v>1.4845980412086672</c:v>
                </c:pt>
                <c:pt idx="5" formatCode="#,##0.00">
                  <c:v>2.0054583669731452</c:v>
                </c:pt>
                <c:pt idx="6" formatCode="#,##0.00">
                  <c:v>1.4196585147047904</c:v>
                </c:pt>
                <c:pt idx="7" formatCode="#,##0.00">
                  <c:v>1.1313417772908645</c:v>
                </c:pt>
                <c:pt idx="8" formatCode="#,##0.00">
                  <c:v>3.356784915532478</c:v>
                </c:pt>
                <c:pt idx="9" formatCode="#,##0.00">
                  <c:v>2.6561422102361072</c:v>
                </c:pt>
                <c:pt idx="10" formatCode="#,##0.00">
                  <c:v>0.95572410030209809</c:v>
                </c:pt>
                <c:pt idx="11" formatCode="#,##0.00">
                  <c:v>2.6440464487514297</c:v>
                </c:pt>
                <c:pt idx="12" formatCode="#,##0.00">
                  <c:v>1.4335171826905808</c:v>
                </c:pt>
                <c:pt idx="13" formatCode="#,##0.00">
                  <c:v>1.6388272526857668</c:v>
                </c:pt>
                <c:pt idx="14" formatCode="#,##0.00">
                  <c:v>1.2299707993013576</c:v>
                </c:pt>
                <c:pt idx="15" formatCode="#,##0.00">
                  <c:v>2.011179960625546</c:v>
                </c:pt>
                <c:pt idx="16" formatCode="#,##0.00">
                  <c:v>1.5572331238274721</c:v>
                </c:pt>
                <c:pt idx="17" formatCode="#,##0.00">
                  <c:v>1.1172652126555593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C7-4127-B0B7-927AB7670B3F}"/>
            </c:ext>
          </c:extLst>
        </c:ser>
        <c:ser>
          <c:idx val="4"/>
          <c:order val="4"/>
          <c:tx>
            <c:strRef>
              <c:f>'Допосле компоненты'!$A$12</c:f>
              <c:strCache>
                <c:ptCount val="1"/>
                <c:pt idx="0">
                  <c:v>После (новый коэфф. стоимости)</c:v>
                </c:pt>
              </c:strCache>
            </c:strRef>
          </c:tx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компоненты'!$B$12:$U$12</c:f>
              <c:numCache>
                <c:formatCode>General</c:formatCode>
                <c:ptCount val="20"/>
                <c:pt idx="0" formatCode="#,##0.00">
                  <c:v>0.53887989149199989</c:v>
                </c:pt>
                <c:pt idx="2" formatCode="#,##0.00">
                  <c:v>0.72668698883899485</c:v>
                </c:pt>
                <c:pt idx="3" formatCode="#,##0.00">
                  <c:v>0.54402888335424004</c:v>
                </c:pt>
                <c:pt idx="4" formatCode="#,##0.00">
                  <c:v>0.95492152689204923</c:v>
                </c:pt>
                <c:pt idx="5" formatCode="#,##0.00">
                  <c:v>1.2899487354498409</c:v>
                </c:pt>
                <c:pt idx="6" formatCode="#,##0.00">
                  <c:v>0.91315119574285653</c:v>
                </c:pt>
                <c:pt idx="7" formatCode="#,##0.00">
                  <c:v>0.72770041952083497</c:v>
                </c:pt>
                <c:pt idx="8" formatCode="#,##0.00">
                  <c:v>2.1591475187309159</c:v>
                </c:pt>
                <c:pt idx="9" formatCode="#,##0.00">
                  <c:v>1.7084808848165396</c:v>
                </c:pt>
                <c:pt idx="10" formatCode="#,##0.00">
                  <c:v>0.61473980957498331</c:v>
                </c:pt>
                <c:pt idx="11" formatCode="#,##0.00">
                  <c:v>1.7007006623554712</c:v>
                </c:pt>
                <c:pt idx="12" formatCode="#,##0.00">
                  <c:v>0.92206535299373527</c:v>
                </c:pt>
                <c:pt idx="13" formatCode="#,##0.00">
                  <c:v>1.0541246714652193</c:v>
                </c:pt>
                <c:pt idx="14" formatCode="#,##0.00">
                  <c:v>0.79114047109024932</c:v>
                </c:pt>
                <c:pt idx="15" formatCode="#,##0.00">
                  <c:v>1.2936289726555685</c:v>
                </c:pt>
                <c:pt idx="16" formatCode="#,##0.00">
                  <c:v>1.0016417852212396</c:v>
                </c:pt>
                <c:pt idx="17" formatCode="#,##0.00">
                  <c:v>0.71864610702558429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C7-4127-B0B7-927AB7670B3F}"/>
            </c:ext>
          </c:extLst>
        </c:ser>
        <c:ser>
          <c:idx val="5"/>
          <c:order val="5"/>
          <c:tx>
            <c:strRef>
              <c:f>'Допосле компоненты'!$A$12</c:f>
              <c:strCache>
                <c:ptCount val="1"/>
                <c:pt idx="0">
                  <c:v>После (новый коэфф. стоимости)</c:v>
                </c:pt>
              </c:strCache>
            </c:strRef>
          </c:tx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компоненты'!$B$12:$U$12</c:f>
              <c:numCache>
                <c:formatCode>General</c:formatCode>
                <c:ptCount val="20"/>
                <c:pt idx="0" formatCode="#,##0.00">
                  <c:v>0.53887989149199989</c:v>
                </c:pt>
                <c:pt idx="2" formatCode="#,##0.00">
                  <c:v>0.72668698883899485</c:v>
                </c:pt>
                <c:pt idx="3" formatCode="#,##0.00">
                  <c:v>0.54402888335424004</c:v>
                </c:pt>
                <c:pt idx="4" formatCode="#,##0.00">
                  <c:v>0.95492152689204923</c:v>
                </c:pt>
                <c:pt idx="5" formatCode="#,##0.00">
                  <c:v>1.2899487354498409</c:v>
                </c:pt>
                <c:pt idx="6" formatCode="#,##0.00">
                  <c:v>0.91315119574285653</c:v>
                </c:pt>
                <c:pt idx="7" formatCode="#,##0.00">
                  <c:v>0.72770041952083497</c:v>
                </c:pt>
                <c:pt idx="8" formatCode="#,##0.00">
                  <c:v>2.1591475187309159</c:v>
                </c:pt>
                <c:pt idx="9" formatCode="#,##0.00">
                  <c:v>1.7084808848165396</c:v>
                </c:pt>
                <c:pt idx="10" formatCode="#,##0.00">
                  <c:v>0.61473980957498331</c:v>
                </c:pt>
                <c:pt idx="11" formatCode="#,##0.00">
                  <c:v>1.7007006623554712</c:v>
                </c:pt>
                <c:pt idx="12" formatCode="#,##0.00">
                  <c:v>0.92206535299373527</c:v>
                </c:pt>
                <c:pt idx="13" formatCode="#,##0.00">
                  <c:v>1.0541246714652193</c:v>
                </c:pt>
                <c:pt idx="14" formatCode="#,##0.00">
                  <c:v>0.79114047109024932</c:v>
                </c:pt>
                <c:pt idx="15" formatCode="#,##0.00">
                  <c:v>1.2936289726555685</c:v>
                </c:pt>
                <c:pt idx="16" formatCode="#,##0.00">
                  <c:v>1.0016417852212396</c:v>
                </c:pt>
                <c:pt idx="17" formatCode="#,##0.00">
                  <c:v>0.71864610702558429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C7-4127-B0B7-927AB7670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297017"/>
        <c:axId val="1465504165"/>
      </c:barChart>
      <c:catAx>
        <c:axId val="8682970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65504165"/>
        <c:crosses val="autoZero"/>
        <c:auto val="1"/>
        <c:lblAlgn val="ctr"/>
        <c:lblOffset val="100"/>
        <c:noMultiLvlLbl val="1"/>
      </c:catAx>
      <c:valAx>
        <c:axId val="1465504165"/>
        <c:scaling>
          <c:orientation val="minMax"/>
          <c:max val="4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6829701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Значимость и стоимость компонентов ДО и ПОСЛЕ (вторая итерация)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'Допосле компоненты'!$A$3</c:f>
              <c:strCache>
                <c:ptCount val="1"/>
                <c:pt idx="0">
                  <c:v>Значимость (до)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компоненты'!$B$3:$U$3</c:f>
              <c:numCache>
                <c:formatCode>0.00</c:formatCode>
                <c:ptCount val="20"/>
                <c:pt idx="0">
                  <c:v>1.67</c:v>
                </c:pt>
                <c:pt idx="1">
                  <c:v>1.67</c:v>
                </c:pt>
                <c:pt idx="2">
                  <c:v>3</c:v>
                </c:pt>
                <c:pt idx="3">
                  <c:v>3.5</c:v>
                </c:pt>
                <c:pt idx="4">
                  <c:v>3.75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5.83</c:v>
                </c:pt>
                <c:pt idx="9">
                  <c:v>19.25</c:v>
                </c:pt>
                <c:pt idx="10">
                  <c:v>7.5</c:v>
                </c:pt>
                <c:pt idx="11">
                  <c:v>8.83</c:v>
                </c:pt>
                <c:pt idx="12">
                  <c:v>6</c:v>
                </c:pt>
                <c:pt idx="13">
                  <c:v>10</c:v>
                </c:pt>
                <c:pt idx="14">
                  <c:v>5</c:v>
                </c:pt>
                <c:pt idx="15">
                  <c:v>7.25</c:v>
                </c:pt>
                <c:pt idx="16">
                  <c:v>5.25</c:v>
                </c:pt>
                <c:pt idx="17">
                  <c:v>4</c:v>
                </c:pt>
                <c:pt idx="18">
                  <c:v>3.5</c:v>
                </c:pt>
                <c:pt idx="19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CA9-42FE-AF62-ADEF359C751D}"/>
            </c:ext>
          </c:extLst>
        </c:ser>
        <c:ser>
          <c:idx val="1"/>
          <c:order val="1"/>
          <c:tx>
            <c:strRef>
              <c:f>'Допосле компоненты'!$A$3</c:f>
              <c:strCache>
                <c:ptCount val="1"/>
                <c:pt idx="0">
                  <c:v>Значимость (до)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компоненты'!$B$3:$U$3</c:f>
              <c:numCache>
                <c:formatCode>0.00</c:formatCode>
                <c:ptCount val="20"/>
                <c:pt idx="0">
                  <c:v>1.67</c:v>
                </c:pt>
                <c:pt idx="1">
                  <c:v>1.67</c:v>
                </c:pt>
                <c:pt idx="2">
                  <c:v>3</c:v>
                </c:pt>
                <c:pt idx="3">
                  <c:v>3.5</c:v>
                </c:pt>
                <c:pt idx="4">
                  <c:v>3.75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5.83</c:v>
                </c:pt>
                <c:pt idx="9">
                  <c:v>19.25</c:v>
                </c:pt>
                <c:pt idx="10">
                  <c:v>7.5</c:v>
                </c:pt>
                <c:pt idx="11">
                  <c:v>8.83</c:v>
                </c:pt>
                <c:pt idx="12">
                  <c:v>6</c:v>
                </c:pt>
                <c:pt idx="13">
                  <c:v>10</c:v>
                </c:pt>
                <c:pt idx="14">
                  <c:v>5</c:v>
                </c:pt>
                <c:pt idx="15">
                  <c:v>7.25</c:v>
                </c:pt>
                <c:pt idx="16">
                  <c:v>5.25</c:v>
                </c:pt>
                <c:pt idx="17">
                  <c:v>4</c:v>
                </c:pt>
                <c:pt idx="18">
                  <c:v>3.5</c:v>
                </c:pt>
                <c:pt idx="19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CA9-42FE-AF62-ADEF359C751D}"/>
            </c:ext>
          </c:extLst>
        </c:ser>
        <c:ser>
          <c:idx val="2"/>
          <c:order val="2"/>
          <c:tx>
            <c:strRef>
              <c:f>'Допосле компоненты'!$A$2</c:f>
              <c:strCache>
                <c:ptCount val="1"/>
                <c:pt idx="0">
                  <c:v>Стоимость (до)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компоненты'!$B$2:$U$2</c:f>
              <c:numCache>
                <c:formatCode>#,##0.00</c:formatCode>
                <c:ptCount val="20"/>
                <c:pt idx="0">
                  <c:v>2.78</c:v>
                </c:pt>
                <c:pt idx="1">
                  <c:v>11.59</c:v>
                </c:pt>
                <c:pt idx="2">
                  <c:v>2.65</c:v>
                </c:pt>
                <c:pt idx="3">
                  <c:v>4.13</c:v>
                </c:pt>
                <c:pt idx="4">
                  <c:v>2.5299999999999998</c:v>
                </c:pt>
                <c:pt idx="5">
                  <c:v>2.48</c:v>
                </c:pt>
                <c:pt idx="6">
                  <c:v>3.43</c:v>
                </c:pt>
                <c:pt idx="7">
                  <c:v>4.41</c:v>
                </c:pt>
                <c:pt idx="8">
                  <c:v>1.74</c:v>
                </c:pt>
                <c:pt idx="9">
                  <c:v>4.93</c:v>
                </c:pt>
                <c:pt idx="10">
                  <c:v>8.75</c:v>
                </c:pt>
                <c:pt idx="11">
                  <c:v>3.44</c:v>
                </c:pt>
                <c:pt idx="12">
                  <c:v>4.1399999999999997</c:v>
                </c:pt>
                <c:pt idx="13">
                  <c:v>5.92</c:v>
                </c:pt>
                <c:pt idx="14">
                  <c:v>5.33</c:v>
                </c:pt>
                <c:pt idx="15">
                  <c:v>3.43</c:v>
                </c:pt>
                <c:pt idx="16">
                  <c:v>3.21</c:v>
                </c:pt>
                <c:pt idx="17">
                  <c:v>5.16</c:v>
                </c:pt>
                <c:pt idx="18">
                  <c:v>12.94</c:v>
                </c:pt>
                <c:pt idx="19">
                  <c:v>19.010000000000002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CA9-42FE-AF62-ADEF359C751D}"/>
            </c:ext>
          </c:extLst>
        </c:ser>
        <c:ser>
          <c:idx val="3"/>
          <c:order val="3"/>
          <c:tx>
            <c:strRef>
              <c:f>'Допосле компоненты'!$A$2</c:f>
              <c:strCache>
                <c:ptCount val="1"/>
                <c:pt idx="0">
                  <c:v>Стоимость (до)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компоненты'!$B$2:$U$2</c:f>
              <c:numCache>
                <c:formatCode>#,##0.00</c:formatCode>
                <c:ptCount val="20"/>
                <c:pt idx="0">
                  <c:v>2.78</c:v>
                </c:pt>
                <c:pt idx="1">
                  <c:v>11.59</c:v>
                </c:pt>
                <c:pt idx="2">
                  <c:v>2.65</c:v>
                </c:pt>
                <c:pt idx="3">
                  <c:v>4.13</c:v>
                </c:pt>
                <c:pt idx="4">
                  <c:v>2.5299999999999998</c:v>
                </c:pt>
                <c:pt idx="5">
                  <c:v>2.48</c:v>
                </c:pt>
                <c:pt idx="6">
                  <c:v>3.43</c:v>
                </c:pt>
                <c:pt idx="7">
                  <c:v>4.41</c:v>
                </c:pt>
                <c:pt idx="8">
                  <c:v>1.74</c:v>
                </c:pt>
                <c:pt idx="9">
                  <c:v>4.93</c:v>
                </c:pt>
                <c:pt idx="10">
                  <c:v>8.75</c:v>
                </c:pt>
                <c:pt idx="11">
                  <c:v>3.44</c:v>
                </c:pt>
                <c:pt idx="12">
                  <c:v>4.1399999999999997</c:v>
                </c:pt>
                <c:pt idx="13">
                  <c:v>5.92</c:v>
                </c:pt>
                <c:pt idx="14">
                  <c:v>5.33</c:v>
                </c:pt>
                <c:pt idx="15">
                  <c:v>3.43</c:v>
                </c:pt>
                <c:pt idx="16">
                  <c:v>3.21</c:v>
                </c:pt>
                <c:pt idx="17">
                  <c:v>5.16</c:v>
                </c:pt>
                <c:pt idx="18">
                  <c:v>12.94</c:v>
                </c:pt>
                <c:pt idx="19">
                  <c:v>19.010000000000002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CA9-42FE-AF62-ADEF359C751D}"/>
            </c:ext>
          </c:extLst>
        </c:ser>
        <c:ser>
          <c:idx val="4"/>
          <c:order val="4"/>
          <c:tx>
            <c:strRef>
              <c:f>'Допосле компоненты'!$A$13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компоненты'!$B$13:$U$13</c:f>
              <c:numCache>
                <c:formatCode>General</c:formatCode>
                <c:ptCount val="20"/>
                <c:pt idx="0">
                  <c:v>1E-13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CA9-42FE-AF62-ADEF359C751D}"/>
            </c:ext>
          </c:extLst>
        </c:ser>
        <c:ser>
          <c:idx val="5"/>
          <c:order val="5"/>
          <c:tx>
            <c:strRef>
              <c:f>'Допосле компоненты'!$A$9</c:f>
              <c:strCache>
                <c:ptCount val="1"/>
                <c:pt idx="0">
                  <c:v>Значимость (после)</c:v>
                </c:pt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компоненты'!$B$9:$U$9</c:f>
              <c:numCache>
                <c:formatCode>General</c:formatCode>
                <c:ptCount val="20"/>
                <c:pt idx="0" formatCode="#,##0.00">
                  <c:v>2.3333333333333335</c:v>
                </c:pt>
                <c:pt idx="2" formatCode="#,##0.00">
                  <c:v>3</c:v>
                </c:pt>
                <c:pt idx="3" formatCode="#,##0.00">
                  <c:v>3.5</c:v>
                </c:pt>
                <c:pt idx="4" formatCode="#,##0.00">
                  <c:v>3.75</c:v>
                </c:pt>
                <c:pt idx="5" formatCode="#,##0.00">
                  <c:v>5</c:v>
                </c:pt>
                <c:pt idx="6" formatCode="#,##0.00">
                  <c:v>3.5</c:v>
                </c:pt>
                <c:pt idx="7" formatCode="#,##0.00">
                  <c:v>5</c:v>
                </c:pt>
                <c:pt idx="8" formatCode="#,##0.00">
                  <c:v>5.8333333333333339</c:v>
                </c:pt>
                <c:pt idx="9" formatCode="#,##0.00">
                  <c:v>13.25</c:v>
                </c:pt>
                <c:pt idx="10" formatCode="#,##0.00">
                  <c:v>6</c:v>
                </c:pt>
                <c:pt idx="11" formatCode="#,##0.00">
                  <c:v>9.3333333333333339</c:v>
                </c:pt>
                <c:pt idx="12" formatCode="#,##0.00">
                  <c:v>5</c:v>
                </c:pt>
                <c:pt idx="13" formatCode="#,##0.00">
                  <c:v>10</c:v>
                </c:pt>
                <c:pt idx="14" formatCode="#,##0.00">
                  <c:v>3</c:v>
                </c:pt>
                <c:pt idx="15" formatCode="#,##0.00">
                  <c:v>7.25</c:v>
                </c:pt>
                <c:pt idx="16" formatCode="#,##0.00">
                  <c:v>5.25</c:v>
                </c:pt>
                <c:pt idx="17" formatCode="#,##0.00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5CA9-42FE-AF62-ADEF359C751D}"/>
            </c:ext>
          </c:extLst>
        </c:ser>
        <c:ser>
          <c:idx val="6"/>
          <c:order val="6"/>
          <c:tx>
            <c:strRef>
              <c:f>'Допосле компоненты'!$A$9</c:f>
              <c:strCache>
                <c:ptCount val="1"/>
                <c:pt idx="0">
                  <c:v>Значимость (после)</c:v>
                </c:pt>
              </c:strCache>
            </c:strRef>
          </c:tx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компоненты'!$B$9:$U$9</c:f>
              <c:numCache>
                <c:formatCode>General</c:formatCode>
                <c:ptCount val="20"/>
                <c:pt idx="0" formatCode="#,##0.00">
                  <c:v>2.3333333333333335</c:v>
                </c:pt>
                <c:pt idx="2" formatCode="#,##0.00">
                  <c:v>3</c:v>
                </c:pt>
                <c:pt idx="3" formatCode="#,##0.00">
                  <c:v>3.5</c:v>
                </c:pt>
                <c:pt idx="4" formatCode="#,##0.00">
                  <c:v>3.75</c:v>
                </c:pt>
                <c:pt idx="5" formatCode="#,##0.00">
                  <c:v>5</c:v>
                </c:pt>
                <c:pt idx="6" formatCode="#,##0.00">
                  <c:v>3.5</c:v>
                </c:pt>
                <c:pt idx="7" formatCode="#,##0.00">
                  <c:v>5</c:v>
                </c:pt>
                <c:pt idx="8" formatCode="#,##0.00">
                  <c:v>5.8333333333333339</c:v>
                </c:pt>
                <c:pt idx="9" formatCode="#,##0.00">
                  <c:v>13.25</c:v>
                </c:pt>
                <c:pt idx="10" formatCode="#,##0.00">
                  <c:v>6</c:v>
                </c:pt>
                <c:pt idx="11" formatCode="#,##0.00">
                  <c:v>9.3333333333333339</c:v>
                </c:pt>
                <c:pt idx="12" formatCode="#,##0.00">
                  <c:v>5</c:v>
                </c:pt>
                <c:pt idx="13" formatCode="#,##0.00">
                  <c:v>10</c:v>
                </c:pt>
                <c:pt idx="14" formatCode="#,##0.00">
                  <c:v>3</c:v>
                </c:pt>
                <c:pt idx="15" formatCode="#,##0.00">
                  <c:v>7.25</c:v>
                </c:pt>
                <c:pt idx="16" formatCode="#,##0.00">
                  <c:v>5.25</c:v>
                </c:pt>
                <c:pt idx="17" formatCode="#,##0.0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A9-42FE-AF62-ADEF359C751D}"/>
            </c:ext>
          </c:extLst>
        </c:ser>
        <c:ser>
          <c:idx val="7"/>
          <c:order val="7"/>
          <c:tx>
            <c:strRef>
              <c:f>'Допосле компоненты'!$A$8</c:f>
              <c:strCache>
                <c:ptCount val="1"/>
                <c:pt idx="0">
                  <c:v>Стоимость (страый коэфф. стоимости)</c:v>
                </c:pt>
              </c:strCache>
            </c:strRef>
          </c:tx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компоненты'!$B$8:$U$8</c:f>
              <c:numCache>
                <c:formatCode>General</c:formatCode>
                <c:ptCount val="20"/>
                <c:pt idx="0" formatCode="#,##0.00">
                  <c:v>2.7851180496553609</c:v>
                </c:pt>
                <c:pt idx="2" formatCode="#,##0.00">
                  <c:v>2.6554166313254641</c:v>
                </c:pt>
                <c:pt idx="3" formatCode="#,##0.00">
                  <c:v>4.1381372156304126</c:v>
                </c:pt>
                <c:pt idx="4" formatCode="#,##0.00">
                  <c:v>2.5259362439593303</c:v>
                </c:pt>
                <c:pt idx="5" formatCode="#,##0.00">
                  <c:v>2.4931956117077321</c:v>
                </c:pt>
                <c:pt idx="6" formatCode="#,##0.00">
                  <c:v>2.4653816137804125</c:v>
                </c:pt>
                <c:pt idx="7" formatCode="#,##0.00">
                  <c:v>4.4195309502077329</c:v>
                </c:pt>
                <c:pt idx="8" formatCode="#,##0.00">
                  <c:v>1.7377739355123405</c:v>
                </c:pt>
                <c:pt idx="9" formatCode="#,##0.00">
                  <c:v>4.9884377233032993</c:v>
                </c:pt>
                <c:pt idx="10" formatCode="#,##0.00">
                  <c:v>6.2779624350829275</c:v>
                </c:pt>
                <c:pt idx="11" formatCode="#,##0.00">
                  <c:v>3.5299430302144335</c:v>
                </c:pt>
                <c:pt idx="12" formatCode="#,##0.00">
                  <c:v>3.487924707407732</c:v>
                </c:pt>
                <c:pt idx="13" formatCode="#,##0.00">
                  <c:v>6.1019243996654646</c:v>
                </c:pt>
                <c:pt idx="14" formatCode="#,##0.00">
                  <c:v>2.4390822950463917</c:v>
                </c:pt>
                <c:pt idx="15" formatCode="#,##0.00">
                  <c:v>3.6048489652537117</c:v>
                </c:pt>
                <c:pt idx="16" formatCode="#,##0.00">
                  <c:v>3.3713641969650618</c:v>
                </c:pt>
                <c:pt idx="17" formatCode="#,##0.00">
                  <c:v>5.3702558103809279</c:v>
                </c:pt>
                <c:pt idx="18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A9-42FE-AF62-ADEF359C751D}"/>
            </c:ext>
          </c:extLst>
        </c:ser>
        <c:ser>
          <c:idx val="8"/>
          <c:order val="8"/>
          <c:tx>
            <c:strRef>
              <c:f>'Допосле компоненты'!$A$8</c:f>
              <c:strCache>
                <c:ptCount val="1"/>
                <c:pt idx="0">
                  <c:v>Стоимость (страый коэфф. стоимости)</c:v>
                </c:pt>
              </c:strCache>
            </c:strRef>
          </c:tx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компоненты'!$B$8:$U$8</c:f>
              <c:numCache>
                <c:formatCode>General</c:formatCode>
                <c:ptCount val="20"/>
                <c:pt idx="0" formatCode="#,##0.00">
                  <c:v>2.7851180496553609</c:v>
                </c:pt>
                <c:pt idx="2" formatCode="#,##0.00">
                  <c:v>2.6554166313254641</c:v>
                </c:pt>
                <c:pt idx="3" formatCode="#,##0.00">
                  <c:v>4.1381372156304126</c:v>
                </c:pt>
                <c:pt idx="4" formatCode="#,##0.00">
                  <c:v>2.5259362439593303</c:v>
                </c:pt>
                <c:pt idx="5" formatCode="#,##0.00">
                  <c:v>2.4931956117077321</c:v>
                </c:pt>
                <c:pt idx="6" formatCode="#,##0.00">
                  <c:v>2.4653816137804125</c:v>
                </c:pt>
                <c:pt idx="7" formatCode="#,##0.00">
                  <c:v>4.4195309502077329</c:v>
                </c:pt>
                <c:pt idx="8" formatCode="#,##0.00">
                  <c:v>1.7377739355123405</c:v>
                </c:pt>
                <c:pt idx="9" formatCode="#,##0.00">
                  <c:v>4.9884377233032993</c:v>
                </c:pt>
                <c:pt idx="10" formatCode="#,##0.00">
                  <c:v>6.2779624350829275</c:v>
                </c:pt>
                <c:pt idx="11" formatCode="#,##0.00">
                  <c:v>3.5299430302144335</c:v>
                </c:pt>
                <c:pt idx="12" formatCode="#,##0.00">
                  <c:v>3.487924707407732</c:v>
                </c:pt>
                <c:pt idx="13" formatCode="#,##0.00">
                  <c:v>6.1019243996654646</c:v>
                </c:pt>
                <c:pt idx="14" formatCode="#,##0.00">
                  <c:v>2.4390822950463917</c:v>
                </c:pt>
                <c:pt idx="15" formatCode="#,##0.00">
                  <c:v>3.6048489652537117</c:v>
                </c:pt>
                <c:pt idx="16" formatCode="#,##0.00">
                  <c:v>3.3713641969650618</c:v>
                </c:pt>
                <c:pt idx="17" formatCode="#,##0.00">
                  <c:v>5.3702558103809279</c:v>
                </c:pt>
                <c:pt idx="18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A9-42FE-AF62-ADEF359C751D}"/>
            </c:ext>
          </c:extLst>
        </c:ser>
        <c:ser>
          <c:idx val="9"/>
          <c:order val="9"/>
          <c:tx>
            <c:strRef>
              <c:f>'Допосле компоненты'!$A$11</c:f>
              <c:strCache>
                <c:ptCount val="1"/>
                <c:pt idx="0">
                  <c:v>Стоимость (новый коэфф. стоимости)</c:v>
                </c:pt>
              </c:strCache>
            </c:strRef>
          </c:tx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компоненты'!$B$11:$U$11</c:f>
              <c:numCache>
                <c:formatCode>General</c:formatCode>
                <c:ptCount val="20"/>
                <c:pt idx="0" formatCode="#,##0.00">
                  <c:v>4.3299692012500595</c:v>
                </c:pt>
                <c:pt idx="2" formatCode="#,##0.00">
                  <c:v>4.1283249130316841</c:v>
                </c:pt>
                <c:pt idx="3" formatCode="#,##0.00">
                  <c:v>6.4334819475402805</c:v>
                </c:pt>
                <c:pt idx="4" formatCode="#,##0.00">
                  <c:v>3.927024257380602</c:v>
                </c:pt>
                <c:pt idx="5" formatCode="#,##0.00">
                  <c:v>3.8761230292274842</c:v>
                </c:pt>
                <c:pt idx="6" formatCode="#,##0.00">
                  <c:v>3.8328811442367101</c:v>
                </c:pt>
                <c:pt idx="7" formatCode="#,##0.00">
                  <c:v>6.870959347931012</c:v>
                </c:pt>
                <c:pt idx="8" formatCode="#,##0.00">
                  <c:v>2.7016835499790202</c:v>
                </c:pt>
                <c:pt idx="9" formatCode="#,##0.00">
                  <c:v>7.7554277122759929</c:v>
                </c:pt>
                <c:pt idx="10" formatCode="#,##0.00">
                  <c:v>9.7602268578445557</c:v>
                </c:pt>
                <c:pt idx="11" formatCode="#,##0.00">
                  <c:v>5.4879342026048619</c:v>
                </c:pt>
                <c:pt idx="12" formatCode="#,##0.00">
                  <c:v>5.422609128264221</c:v>
                </c:pt>
                <c:pt idx="13" formatCode="#,##0.00">
                  <c:v>9.4865439266307394</c:v>
                </c:pt>
                <c:pt idx="14" formatCode="#,##0.00">
                  <c:v>3.7919941017121537</c:v>
                </c:pt>
                <c:pt idx="15" formatCode="#,##0.00">
                  <c:v>5.6043890120342317</c:v>
                </c:pt>
                <c:pt idx="16" formatCode="#,##0.00">
                  <c:v>5.2413947555516529</c:v>
                </c:pt>
                <c:pt idx="17" formatCode="#,##0.00">
                  <c:v>8.3490329125047307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A9-42FE-AF62-ADEF359C751D}"/>
            </c:ext>
          </c:extLst>
        </c:ser>
        <c:ser>
          <c:idx val="10"/>
          <c:order val="10"/>
          <c:tx>
            <c:strRef>
              <c:f>'Допосле компоненты'!$A$11</c:f>
              <c:strCache>
                <c:ptCount val="1"/>
                <c:pt idx="0">
                  <c:v>Стоимость (новый коэфф. стоимости)</c:v>
                </c:pt>
              </c:strCache>
            </c:strRef>
          </c:tx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компоненты'!$B$11:$U$11</c:f>
              <c:numCache>
                <c:formatCode>General</c:formatCode>
                <c:ptCount val="20"/>
                <c:pt idx="0" formatCode="#,##0.00">
                  <c:v>4.3299692012500595</c:v>
                </c:pt>
                <c:pt idx="2" formatCode="#,##0.00">
                  <c:v>4.1283249130316841</c:v>
                </c:pt>
                <c:pt idx="3" formatCode="#,##0.00">
                  <c:v>6.4334819475402805</c:v>
                </c:pt>
                <c:pt idx="4" formatCode="#,##0.00">
                  <c:v>3.927024257380602</c:v>
                </c:pt>
                <c:pt idx="5" formatCode="#,##0.00">
                  <c:v>3.8761230292274842</c:v>
                </c:pt>
                <c:pt idx="6" formatCode="#,##0.00">
                  <c:v>3.8328811442367101</c:v>
                </c:pt>
                <c:pt idx="7" formatCode="#,##0.00">
                  <c:v>6.870959347931012</c:v>
                </c:pt>
                <c:pt idx="8" formatCode="#,##0.00">
                  <c:v>2.7016835499790202</c:v>
                </c:pt>
                <c:pt idx="9" formatCode="#,##0.00">
                  <c:v>7.7554277122759929</c:v>
                </c:pt>
                <c:pt idx="10" formatCode="#,##0.00">
                  <c:v>9.7602268578445557</c:v>
                </c:pt>
                <c:pt idx="11" formatCode="#,##0.00">
                  <c:v>5.4879342026048619</c:v>
                </c:pt>
                <c:pt idx="12" formatCode="#,##0.00">
                  <c:v>5.422609128264221</c:v>
                </c:pt>
                <c:pt idx="13" formatCode="#,##0.00">
                  <c:v>9.4865439266307394</c:v>
                </c:pt>
                <c:pt idx="14" formatCode="#,##0.00">
                  <c:v>3.7919941017121537</c:v>
                </c:pt>
                <c:pt idx="15" formatCode="#,##0.00">
                  <c:v>5.6043890120342317</c:v>
                </c:pt>
                <c:pt idx="16" formatCode="#,##0.00">
                  <c:v>5.2413947555516529</c:v>
                </c:pt>
                <c:pt idx="17" formatCode="#,##0.00">
                  <c:v>8.3490329125047307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A9-42FE-AF62-ADEF359C7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25731"/>
        <c:axId val="353064159"/>
      </c:barChart>
      <c:catAx>
        <c:axId val="493257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53064159"/>
        <c:crosses val="autoZero"/>
        <c:auto val="1"/>
        <c:lblAlgn val="ctr"/>
        <c:lblOffset val="100"/>
        <c:noMultiLvlLbl val="1"/>
      </c:catAx>
      <c:valAx>
        <c:axId val="3530641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9325731"/>
        <c:crosses val="max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Значимость и стоимость функций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'Диаграммы (стоимость согласно п'!$C$28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'Диаграммы (стоимость согласно п'!$B$29:$B$40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(стоимость согласно п'!$C$29:$C$40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701-448E-9A2D-8168B39CF9E0}"/>
            </c:ext>
          </c:extLst>
        </c:ser>
        <c:ser>
          <c:idx val="1"/>
          <c:order val="1"/>
          <c:tx>
            <c:strRef>
              <c:f>'Диаграммы (стоимость согласно п'!$C$28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'Диаграммы (стоимость согласно п'!$B$29:$B$40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(стоимость согласно п'!$C$29:$C$40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701-448E-9A2D-8168B39CF9E0}"/>
            </c:ext>
          </c:extLst>
        </c:ser>
        <c:ser>
          <c:idx val="2"/>
          <c:order val="2"/>
          <c:tx>
            <c:strRef>
              <c:f>'Диаграммы (стоимость согласно п'!$D$28</c:f>
              <c:strCache>
                <c:ptCount val="1"/>
                <c:pt idx="0">
                  <c:v>Стоимость</c:v>
                </c:pt>
              </c:strCache>
            </c:strRef>
          </c:tx>
          <c:invertIfNegative val="1"/>
          <c:cat>
            <c:strRef>
              <c:f>'Диаграммы (стоимость согласно п'!$B$29:$B$40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(стоимость согласно п'!$D$29:$D$40</c:f>
              <c:numCache>
                <c:formatCode>#,##0.00</c:formatCode>
                <c:ptCount val="12"/>
                <c:pt idx="0">
                  <c:v>5.1358247602910723</c:v>
                </c:pt>
                <c:pt idx="1">
                  <c:v>5.9811203191154636</c:v>
                </c:pt>
                <c:pt idx="2">
                  <c:v>2.260655666640325</c:v>
                </c:pt>
                <c:pt idx="3">
                  <c:v>5.7487622477497116</c:v>
                </c:pt>
                <c:pt idx="4">
                  <c:v>7.4704931500404648</c:v>
                </c:pt>
                <c:pt idx="5">
                  <c:v>5.3387862744686547</c:v>
                </c:pt>
                <c:pt idx="6">
                  <c:v>3.6420292905185567</c:v>
                </c:pt>
                <c:pt idx="7">
                  <c:v>4.8306526941496752</c:v>
                </c:pt>
                <c:pt idx="8">
                  <c:v>2.0455346444943148</c:v>
                </c:pt>
                <c:pt idx="9">
                  <c:v>3.4367698397070514</c:v>
                </c:pt>
                <c:pt idx="10">
                  <c:v>11.648218245463855</c:v>
                </c:pt>
                <c:pt idx="11">
                  <c:v>4.8533866824595879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1-448E-9A2D-8168B39CF9E0}"/>
            </c:ext>
          </c:extLst>
        </c:ser>
        <c:ser>
          <c:idx val="3"/>
          <c:order val="3"/>
          <c:tx>
            <c:strRef>
              <c:f>'Диаграммы (стоимость согласно п'!$D$28</c:f>
              <c:strCache>
                <c:ptCount val="1"/>
                <c:pt idx="0">
                  <c:v>Стоимость</c:v>
                </c:pt>
              </c:strCache>
            </c:strRef>
          </c:tx>
          <c:invertIfNegative val="1"/>
          <c:cat>
            <c:strRef>
              <c:f>'Диаграммы (стоимость согласно п'!$B$29:$B$40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(стоимость согласно п'!$D$29:$D$40</c:f>
              <c:numCache>
                <c:formatCode>#,##0.00</c:formatCode>
                <c:ptCount val="12"/>
                <c:pt idx="0">
                  <c:v>5.1358247602910723</c:v>
                </c:pt>
                <c:pt idx="1">
                  <c:v>5.9811203191154636</c:v>
                </c:pt>
                <c:pt idx="2">
                  <c:v>2.260655666640325</c:v>
                </c:pt>
                <c:pt idx="3">
                  <c:v>5.7487622477497116</c:v>
                </c:pt>
                <c:pt idx="4">
                  <c:v>7.4704931500404648</c:v>
                </c:pt>
                <c:pt idx="5">
                  <c:v>5.3387862744686547</c:v>
                </c:pt>
                <c:pt idx="6">
                  <c:v>3.6420292905185567</c:v>
                </c:pt>
                <c:pt idx="7">
                  <c:v>4.8306526941496752</c:v>
                </c:pt>
                <c:pt idx="8">
                  <c:v>2.0455346444943148</c:v>
                </c:pt>
                <c:pt idx="9">
                  <c:v>3.4367698397070514</c:v>
                </c:pt>
                <c:pt idx="10">
                  <c:v>11.648218245463855</c:v>
                </c:pt>
                <c:pt idx="11">
                  <c:v>4.8533866824595879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01-448E-9A2D-8168B39CF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18984"/>
        <c:axId val="552059221"/>
      </c:barChart>
      <c:catAx>
        <c:axId val="1101189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52059221"/>
        <c:crosses val="autoZero"/>
        <c:auto val="1"/>
        <c:lblAlgn val="ctr"/>
        <c:lblOffset val="100"/>
        <c:noMultiLvlLbl val="1"/>
      </c:catAx>
      <c:valAx>
        <c:axId val="5520592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011898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Значимость и стоимость компонентов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'Диаграммы (стоимость согласно п'!$F$30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'Диаграммы (стоимость согласно п'!$G$28:$W$28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(стоимость согласно п'!$G$30:$W$30</c:f>
              <c:numCache>
                <c:formatCode>0.00</c:formatCode>
                <c:ptCount val="17"/>
                <c:pt idx="0">
                  <c:v>2.3333333333333335</c:v>
                </c:pt>
                <c:pt idx="1">
                  <c:v>3</c:v>
                </c:pt>
                <c:pt idx="2">
                  <c:v>3.5</c:v>
                </c:pt>
                <c:pt idx="3">
                  <c:v>3.75</c:v>
                </c:pt>
                <c:pt idx="4">
                  <c:v>5</c:v>
                </c:pt>
                <c:pt idx="5">
                  <c:v>3.5</c:v>
                </c:pt>
                <c:pt idx="6">
                  <c:v>5</c:v>
                </c:pt>
                <c:pt idx="7">
                  <c:v>5.8333333333333339</c:v>
                </c:pt>
                <c:pt idx="8">
                  <c:v>13.25</c:v>
                </c:pt>
                <c:pt idx="9">
                  <c:v>6</c:v>
                </c:pt>
                <c:pt idx="10">
                  <c:v>9.3333333333333339</c:v>
                </c:pt>
                <c:pt idx="11">
                  <c:v>5</c:v>
                </c:pt>
                <c:pt idx="12">
                  <c:v>10</c:v>
                </c:pt>
                <c:pt idx="13">
                  <c:v>3</c:v>
                </c:pt>
                <c:pt idx="14">
                  <c:v>7.25</c:v>
                </c:pt>
                <c:pt idx="15">
                  <c:v>5.25</c:v>
                </c:pt>
                <c:pt idx="16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D7F-4F52-BA22-269C306EBE27}"/>
            </c:ext>
          </c:extLst>
        </c:ser>
        <c:ser>
          <c:idx val="1"/>
          <c:order val="1"/>
          <c:tx>
            <c:strRef>
              <c:f>'Диаграммы (стоимость согласно п'!$F$30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'Диаграммы (стоимость согласно п'!$G$28:$W$28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(стоимость согласно п'!$G$30:$W$30</c:f>
              <c:numCache>
                <c:formatCode>0.00</c:formatCode>
                <c:ptCount val="17"/>
                <c:pt idx="0">
                  <c:v>2.3333333333333335</c:v>
                </c:pt>
                <c:pt idx="1">
                  <c:v>3</c:v>
                </c:pt>
                <c:pt idx="2">
                  <c:v>3.5</c:v>
                </c:pt>
                <c:pt idx="3">
                  <c:v>3.75</c:v>
                </c:pt>
                <c:pt idx="4">
                  <c:v>5</c:v>
                </c:pt>
                <c:pt idx="5">
                  <c:v>3.5</c:v>
                </c:pt>
                <c:pt idx="6">
                  <c:v>5</c:v>
                </c:pt>
                <c:pt idx="7">
                  <c:v>5.8333333333333339</c:v>
                </c:pt>
                <c:pt idx="8">
                  <c:v>13.25</c:v>
                </c:pt>
                <c:pt idx="9">
                  <c:v>6</c:v>
                </c:pt>
                <c:pt idx="10">
                  <c:v>9.3333333333333339</c:v>
                </c:pt>
                <c:pt idx="11">
                  <c:v>5</c:v>
                </c:pt>
                <c:pt idx="12">
                  <c:v>10</c:v>
                </c:pt>
                <c:pt idx="13">
                  <c:v>3</c:v>
                </c:pt>
                <c:pt idx="14">
                  <c:v>7.25</c:v>
                </c:pt>
                <c:pt idx="15">
                  <c:v>5.25</c:v>
                </c:pt>
                <c:pt idx="16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D7F-4F52-BA22-269C306EBE27}"/>
            </c:ext>
          </c:extLst>
        </c:ser>
        <c:ser>
          <c:idx val="2"/>
          <c:order val="2"/>
          <c:tx>
            <c:strRef>
              <c:f>'Диаграммы (стоимость согласно п'!$F$29</c:f>
              <c:strCache>
                <c:ptCount val="1"/>
                <c:pt idx="0">
                  <c:v>Стоимость </c:v>
                </c:pt>
              </c:strCache>
            </c:strRef>
          </c:tx>
          <c:invertIfNegative val="1"/>
          <c:cat>
            <c:strRef>
              <c:f>'Диаграммы (стоимость согласно п'!$G$28:$W$28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(стоимость согласно п'!$G$29:$W$29</c:f>
              <c:numCache>
                <c:formatCode>#,##0.00</c:formatCode>
                <c:ptCount val="17"/>
                <c:pt idx="0">
                  <c:v>2.7851180496553609</c:v>
                </c:pt>
                <c:pt idx="1">
                  <c:v>2.6554166313254641</c:v>
                </c:pt>
                <c:pt idx="2">
                  <c:v>4.1381372156304126</c:v>
                </c:pt>
                <c:pt idx="3">
                  <c:v>2.5259362439593303</c:v>
                </c:pt>
                <c:pt idx="4">
                  <c:v>2.4931956117077321</c:v>
                </c:pt>
                <c:pt idx="5">
                  <c:v>2.4653816137804125</c:v>
                </c:pt>
                <c:pt idx="6">
                  <c:v>4.4195309502077329</c:v>
                </c:pt>
                <c:pt idx="7">
                  <c:v>1.7377739355123405</c:v>
                </c:pt>
                <c:pt idx="8">
                  <c:v>4.9884377233032993</c:v>
                </c:pt>
                <c:pt idx="9">
                  <c:v>6.2779624350829275</c:v>
                </c:pt>
                <c:pt idx="10">
                  <c:v>3.5299430302144335</c:v>
                </c:pt>
                <c:pt idx="11">
                  <c:v>3.487924707407732</c:v>
                </c:pt>
                <c:pt idx="12">
                  <c:v>6.1019243996654646</c:v>
                </c:pt>
                <c:pt idx="13">
                  <c:v>2.4390822950463917</c:v>
                </c:pt>
                <c:pt idx="14">
                  <c:v>3.6048489652537117</c:v>
                </c:pt>
                <c:pt idx="15">
                  <c:v>3.3713641969650618</c:v>
                </c:pt>
                <c:pt idx="16">
                  <c:v>5.3702558103809279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F-4F52-BA22-269C306EBE27}"/>
            </c:ext>
          </c:extLst>
        </c:ser>
        <c:ser>
          <c:idx val="3"/>
          <c:order val="3"/>
          <c:tx>
            <c:strRef>
              <c:f>'Диаграммы (стоимость согласно п'!$F$29</c:f>
              <c:strCache>
                <c:ptCount val="1"/>
                <c:pt idx="0">
                  <c:v>Стоимость </c:v>
                </c:pt>
              </c:strCache>
            </c:strRef>
          </c:tx>
          <c:invertIfNegative val="1"/>
          <c:cat>
            <c:strRef>
              <c:f>'Диаграммы (стоимость согласно п'!$G$28:$W$28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(стоимость согласно п'!$G$29:$W$29</c:f>
              <c:numCache>
                <c:formatCode>#,##0.00</c:formatCode>
                <c:ptCount val="17"/>
                <c:pt idx="0">
                  <c:v>2.7851180496553609</c:v>
                </c:pt>
                <c:pt idx="1">
                  <c:v>2.6554166313254641</c:v>
                </c:pt>
                <c:pt idx="2">
                  <c:v>4.1381372156304126</c:v>
                </c:pt>
                <c:pt idx="3">
                  <c:v>2.5259362439593303</c:v>
                </c:pt>
                <c:pt idx="4">
                  <c:v>2.4931956117077321</c:v>
                </c:pt>
                <c:pt idx="5">
                  <c:v>2.4653816137804125</c:v>
                </c:pt>
                <c:pt idx="6">
                  <c:v>4.4195309502077329</c:v>
                </c:pt>
                <c:pt idx="7">
                  <c:v>1.7377739355123405</c:v>
                </c:pt>
                <c:pt idx="8">
                  <c:v>4.9884377233032993</c:v>
                </c:pt>
                <c:pt idx="9">
                  <c:v>6.2779624350829275</c:v>
                </c:pt>
                <c:pt idx="10">
                  <c:v>3.5299430302144335</c:v>
                </c:pt>
                <c:pt idx="11">
                  <c:v>3.487924707407732</c:v>
                </c:pt>
                <c:pt idx="12">
                  <c:v>6.1019243996654646</c:v>
                </c:pt>
                <c:pt idx="13">
                  <c:v>2.4390822950463917</c:v>
                </c:pt>
                <c:pt idx="14">
                  <c:v>3.6048489652537117</c:v>
                </c:pt>
                <c:pt idx="15">
                  <c:v>3.3713641969650618</c:v>
                </c:pt>
                <c:pt idx="16">
                  <c:v>5.3702558103809279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F-4F52-BA22-269C306EB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60711"/>
        <c:axId val="1031033937"/>
      </c:barChart>
      <c:catAx>
        <c:axId val="991607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31033937"/>
        <c:crosses val="autoZero"/>
        <c:auto val="1"/>
        <c:lblAlgn val="ctr"/>
        <c:lblOffset val="100"/>
        <c:noMultiLvlLbl val="1"/>
      </c:catAx>
      <c:valAx>
        <c:axId val="10310339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916071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Значимость/стоимость функции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'Диаграммы (стоимость согласно п'!$E$28</c:f>
              <c:strCache>
                <c:ptCount val="1"/>
                <c:pt idx="0">
                  <c:v>Значимость/стоимость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'Диаграммы (стоимость согласно п'!$B$29:$B$40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(стоимость согласно п'!$E$29:$E$40</c:f>
              <c:numCache>
                <c:formatCode>#,##0.00</c:formatCode>
                <c:ptCount val="12"/>
                <c:pt idx="0">
                  <c:v>1.3629748534494928</c:v>
                </c:pt>
                <c:pt idx="1">
                  <c:v>1.6719275765177855</c:v>
                </c:pt>
                <c:pt idx="2">
                  <c:v>1.3270486276481248</c:v>
                </c:pt>
                <c:pt idx="3">
                  <c:v>1.56555439451735</c:v>
                </c:pt>
                <c:pt idx="4">
                  <c:v>1.3385997147920328</c:v>
                </c:pt>
                <c:pt idx="5">
                  <c:v>1.6857764175801793</c:v>
                </c:pt>
                <c:pt idx="6">
                  <c:v>1.922005410067235</c:v>
                </c:pt>
                <c:pt idx="7">
                  <c:v>1.4490795433249808</c:v>
                </c:pt>
                <c:pt idx="8">
                  <c:v>3.4220882148542144</c:v>
                </c:pt>
                <c:pt idx="9">
                  <c:v>1.7458253766890124</c:v>
                </c:pt>
                <c:pt idx="10">
                  <c:v>1.0302004776286826</c:v>
                </c:pt>
                <c:pt idx="11">
                  <c:v>2.0604169117908042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F9D-4203-939B-3E204427D939}"/>
            </c:ext>
          </c:extLst>
        </c:ser>
        <c:ser>
          <c:idx val="1"/>
          <c:order val="1"/>
          <c:tx>
            <c:strRef>
              <c:f>'Диаграммы (стоимость согласно п'!$E$28</c:f>
              <c:strCache>
                <c:ptCount val="1"/>
                <c:pt idx="0">
                  <c:v>Значимость/стоимость</c:v>
                </c:pt>
              </c:strCache>
            </c:strRef>
          </c:tx>
          <c:invertIfNegative val="1"/>
          <c:cat>
            <c:strRef>
              <c:f>'Диаграммы (стоимость согласно п'!$B$29:$B$40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(стоимость согласно п'!$E$29:$E$40</c:f>
              <c:numCache>
                <c:formatCode>#,##0.00</c:formatCode>
                <c:ptCount val="12"/>
                <c:pt idx="0">
                  <c:v>1.3629748534494928</c:v>
                </c:pt>
                <c:pt idx="1">
                  <c:v>1.6719275765177855</c:v>
                </c:pt>
                <c:pt idx="2">
                  <c:v>1.3270486276481248</c:v>
                </c:pt>
                <c:pt idx="3">
                  <c:v>1.56555439451735</c:v>
                </c:pt>
                <c:pt idx="4">
                  <c:v>1.3385997147920328</c:v>
                </c:pt>
                <c:pt idx="5">
                  <c:v>1.6857764175801793</c:v>
                </c:pt>
                <c:pt idx="6">
                  <c:v>1.922005410067235</c:v>
                </c:pt>
                <c:pt idx="7">
                  <c:v>1.4490795433249808</c:v>
                </c:pt>
                <c:pt idx="8">
                  <c:v>3.4220882148542144</c:v>
                </c:pt>
                <c:pt idx="9">
                  <c:v>1.7458253766890124</c:v>
                </c:pt>
                <c:pt idx="10">
                  <c:v>1.0302004776286826</c:v>
                </c:pt>
                <c:pt idx="11">
                  <c:v>2.0604169117908042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D-4203-939B-3E204427D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795008"/>
        <c:axId val="214591957"/>
      </c:barChart>
      <c:catAx>
        <c:axId val="4917950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4591957"/>
        <c:crosses val="autoZero"/>
        <c:auto val="1"/>
        <c:lblAlgn val="ctr"/>
        <c:lblOffset val="100"/>
        <c:noMultiLvlLbl val="1"/>
      </c:catAx>
      <c:valAx>
        <c:axId val="2145919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9179500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Значимость/стоимость комопнентов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'Диаграммы (стоимость согласно п'!$F$31</c:f>
              <c:strCache>
                <c:ptCount val="1"/>
                <c:pt idx="0">
                  <c:v>Значимость/стоимость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'Диаграммы (стоимость согласно п'!$G$28:$W$28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(стоимость согласно п'!$G$31:$W$31</c:f>
              <c:numCache>
                <c:formatCode>0.00</c:formatCode>
                <c:ptCount val="17"/>
                <c:pt idx="0">
                  <c:v>0.83778615187319161</c:v>
                </c:pt>
                <c:pt idx="1">
                  <c:v>1.1297662161973188</c:v>
                </c:pt>
                <c:pt idx="2">
                  <c:v>0.84579119000209435</c:v>
                </c:pt>
                <c:pt idx="3">
                  <c:v>1.4845980412086672</c:v>
                </c:pt>
                <c:pt idx="4">
                  <c:v>2.0054583669731452</c:v>
                </c:pt>
                <c:pt idx="5">
                  <c:v>1.4196585147047904</c:v>
                </c:pt>
                <c:pt idx="6">
                  <c:v>1.1313417772908645</c:v>
                </c:pt>
                <c:pt idx="7">
                  <c:v>3.356784915532478</c:v>
                </c:pt>
                <c:pt idx="8">
                  <c:v>2.6561422102361072</c:v>
                </c:pt>
                <c:pt idx="9">
                  <c:v>0.95572410030209809</c:v>
                </c:pt>
                <c:pt idx="10">
                  <c:v>2.6440464487514297</c:v>
                </c:pt>
                <c:pt idx="11">
                  <c:v>1.4335171826905808</c:v>
                </c:pt>
                <c:pt idx="12">
                  <c:v>1.6388272526857668</c:v>
                </c:pt>
                <c:pt idx="13">
                  <c:v>1.2299707993013576</c:v>
                </c:pt>
                <c:pt idx="14">
                  <c:v>2.011179960625546</c:v>
                </c:pt>
                <c:pt idx="15">
                  <c:v>1.5572331238274721</c:v>
                </c:pt>
                <c:pt idx="16">
                  <c:v>1.1172652126555593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9C9-4F8A-8A89-35959498C083}"/>
            </c:ext>
          </c:extLst>
        </c:ser>
        <c:ser>
          <c:idx val="1"/>
          <c:order val="1"/>
          <c:tx>
            <c:strRef>
              <c:f>'Диаграммы (стоимость согласно п'!$F$31</c:f>
              <c:strCache>
                <c:ptCount val="1"/>
                <c:pt idx="0">
                  <c:v>Значимость/стоимость</c:v>
                </c:pt>
              </c:strCache>
            </c:strRef>
          </c:tx>
          <c:invertIfNegative val="1"/>
          <c:cat>
            <c:strRef>
              <c:f>'Диаграммы (стоимость согласно п'!$G$28:$W$28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(стоимость согласно п'!$G$31:$W$31</c:f>
              <c:numCache>
                <c:formatCode>0.00</c:formatCode>
                <c:ptCount val="17"/>
                <c:pt idx="0">
                  <c:v>0.83778615187319161</c:v>
                </c:pt>
                <c:pt idx="1">
                  <c:v>1.1297662161973188</c:v>
                </c:pt>
                <c:pt idx="2">
                  <c:v>0.84579119000209435</c:v>
                </c:pt>
                <c:pt idx="3">
                  <c:v>1.4845980412086672</c:v>
                </c:pt>
                <c:pt idx="4">
                  <c:v>2.0054583669731452</c:v>
                </c:pt>
                <c:pt idx="5">
                  <c:v>1.4196585147047904</c:v>
                </c:pt>
                <c:pt idx="6">
                  <c:v>1.1313417772908645</c:v>
                </c:pt>
                <c:pt idx="7">
                  <c:v>3.356784915532478</c:v>
                </c:pt>
                <c:pt idx="8">
                  <c:v>2.6561422102361072</c:v>
                </c:pt>
                <c:pt idx="9">
                  <c:v>0.95572410030209809</c:v>
                </c:pt>
                <c:pt idx="10">
                  <c:v>2.6440464487514297</c:v>
                </c:pt>
                <c:pt idx="11">
                  <c:v>1.4335171826905808</c:v>
                </c:pt>
                <c:pt idx="12">
                  <c:v>1.6388272526857668</c:v>
                </c:pt>
                <c:pt idx="13">
                  <c:v>1.2299707993013576</c:v>
                </c:pt>
                <c:pt idx="14">
                  <c:v>2.011179960625546</c:v>
                </c:pt>
                <c:pt idx="15">
                  <c:v>1.5572331238274721</c:v>
                </c:pt>
                <c:pt idx="16">
                  <c:v>1.1172652126555593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9-4F8A-8A89-35959498C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199758"/>
        <c:axId val="831909834"/>
      </c:barChart>
      <c:catAx>
        <c:axId val="14171997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31909834"/>
        <c:crosses val="autoZero"/>
        <c:auto val="1"/>
        <c:lblAlgn val="ctr"/>
        <c:lblOffset val="100"/>
        <c:noMultiLvlLbl val="1"/>
      </c:catAx>
      <c:valAx>
        <c:axId val="8319098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1719975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Стоимость-значимость функций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'Диаграммы (стоимость согласно п'!$D$28</c:f>
              <c:strCache>
                <c:ptCount val="1"/>
                <c:pt idx="0">
                  <c:v>Стоимость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33C5-455F-A196-C1AADD4A83EE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3C5-455F-A196-C1AADD4A83E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33C5-455F-A196-C1AADD4A83EE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33C5-455F-A196-C1AADD4A83EE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33C5-455F-A196-C1AADD4A83EE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33C5-455F-A196-C1AADD4A83EE}"/>
              </c:ext>
            </c:extLst>
          </c:dPt>
          <c:xVal>
            <c:numRef>
              <c:f>'Диаграммы (стоимость согласно п'!$C$29:$C$40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</c:numCache>
            </c:numRef>
          </c:xVal>
          <c:yVal>
            <c:numRef>
              <c:f>'Диаграммы (стоимость согласно п'!$D$29:$D$40</c:f>
              <c:numCache>
                <c:formatCode>#,##0.00</c:formatCode>
                <c:ptCount val="12"/>
                <c:pt idx="0">
                  <c:v>5.1358247602910723</c:v>
                </c:pt>
                <c:pt idx="1">
                  <c:v>5.9811203191154636</c:v>
                </c:pt>
                <c:pt idx="2">
                  <c:v>2.260655666640325</c:v>
                </c:pt>
                <c:pt idx="3">
                  <c:v>5.7487622477497116</c:v>
                </c:pt>
                <c:pt idx="4">
                  <c:v>7.4704931500404648</c:v>
                </c:pt>
                <c:pt idx="5">
                  <c:v>5.3387862744686547</c:v>
                </c:pt>
                <c:pt idx="6">
                  <c:v>3.6420292905185567</c:v>
                </c:pt>
                <c:pt idx="7">
                  <c:v>4.8306526941496752</c:v>
                </c:pt>
                <c:pt idx="8">
                  <c:v>2.0455346444943148</c:v>
                </c:pt>
                <c:pt idx="9">
                  <c:v>3.4367698397070514</c:v>
                </c:pt>
                <c:pt idx="10">
                  <c:v>11.648218245463855</c:v>
                </c:pt>
                <c:pt idx="11">
                  <c:v>4.8533866824595879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C5-455F-A196-C1AADD4A83EE}"/>
            </c:ext>
          </c:extLst>
        </c:ser>
        <c:ser>
          <c:idx val="1"/>
          <c:order val="1"/>
          <c:tx>
            <c:strRef>
              <c:f>'Диаграммы (стоимость согласно п'!$A$28</c:f>
              <c:strCache>
                <c:ptCount val="1"/>
                <c:pt idx="0">
                  <c:v>№ функции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trendline>
            <c:spPr>
              <a:ln w="19050">
                <a:solidFill>
                  <a:srgbClr val="EA4335"/>
                </a:solidFill>
              </a:ln>
            </c:spPr>
            <c:trendlineType val="linear"/>
            <c:dispRSqr val="0"/>
            <c:dispEq val="0"/>
          </c:trendline>
          <c:xVal>
            <c:numRef>
              <c:f>'Диаграммы (стоимость согласно п'!$C$29:$C$40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</c:numCache>
            </c:numRef>
          </c:xVal>
          <c:yVal>
            <c:numRef>
              <c:f>'Диаграммы (стоимость согласно п'!$A$29:$A$40</c:f>
              <c:numCache>
                <c:formatCode>@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C5-455F-A196-C1AADD4A8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08343"/>
        <c:axId val="1732665025"/>
      </c:scatterChart>
      <c:valAx>
        <c:axId val="896083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Значимость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32665025"/>
        <c:crosses val="autoZero"/>
        <c:crossBetween val="midCat"/>
        <c:majorUnit val="0.5"/>
      </c:valAx>
      <c:valAx>
        <c:axId val="1732665025"/>
        <c:scaling>
          <c:orientation val="minMax"/>
          <c:max val="2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Стоимость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9608343"/>
        <c:crosses val="autoZero"/>
        <c:crossBetween val="midCat"/>
        <c:majorUnit val="0.5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Стоимость-значимость компонентов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'Диаграммы (пересчитанный коэффи'!$F$30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75EA-4972-984B-FBC2B64DA014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5EA-4972-984B-FBC2B64DA014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75EA-4972-984B-FBC2B64DA014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75EA-4972-984B-FBC2B64DA01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75EA-4972-984B-FBC2B64DA014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75EA-4972-984B-FBC2B64DA014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75EA-4972-984B-FBC2B64DA014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75EA-4972-984B-FBC2B64DA014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75EA-4972-984B-FBC2B64DA014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75EA-4972-984B-FBC2B64DA014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75EA-4972-984B-FBC2B64DA014}"/>
              </c:ext>
            </c:extLst>
          </c:dPt>
          <c:xVal>
            <c:numRef>
              <c:f>'Диаграммы (пересчитанный коэффи'!$G$29:$W$29</c:f>
              <c:numCache>
                <c:formatCode>#,##0.00</c:formatCode>
                <c:ptCount val="17"/>
                <c:pt idx="0">
                  <c:v>4.3299692012500595</c:v>
                </c:pt>
                <c:pt idx="1">
                  <c:v>4.1283249130316841</c:v>
                </c:pt>
                <c:pt idx="2">
                  <c:v>6.4334819475402805</c:v>
                </c:pt>
                <c:pt idx="3">
                  <c:v>3.927024257380602</c:v>
                </c:pt>
                <c:pt idx="4">
                  <c:v>3.8761230292274842</c:v>
                </c:pt>
                <c:pt idx="5">
                  <c:v>3.8328811442367101</c:v>
                </c:pt>
                <c:pt idx="6">
                  <c:v>6.870959347931012</c:v>
                </c:pt>
                <c:pt idx="7">
                  <c:v>2.7016835499790202</c:v>
                </c:pt>
                <c:pt idx="8">
                  <c:v>7.7554277122759929</c:v>
                </c:pt>
                <c:pt idx="9">
                  <c:v>9.7602268578445557</c:v>
                </c:pt>
                <c:pt idx="10">
                  <c:v>5.4879342026048619</c:v>
                </c:pt>
                <c:pt idx="11">
                  <c:v>5.422609128264221</c:v>
                </c:pt>
                <c:pt idx="12">
                  <c:v>9.4865439266307394</c:v>
                </c:pt>
                <c:pt idx="13">
                  <c:v>3.7919941017121537</c:v>
                </c:pt>
                <c:pt idx="14">
                  <c:v>5.6043890120342317</c:v>
                </c:pt>
                <c:pt idx="15">
                  <c:v>5.2413947555516529</c:v>
                </c:pt>
                <c:pt idx="16">
                  <c:v>8.3490329125047307</c:v>
                </c:pt>
              </c:numCache>
            </c:numRef>
          </c:xVal>
          <c:yVal>
            <c:numRef>
              <c:f>'Диаграммы (пересчитанный коэффи'!$G$30:$W$30</c:f>
              <c:numCache>
                <c:formatCode>0.00</c:formatCode>
                <c:ptCount val="17"/>
                <c:pt idx="0">
                  <c:v>2.3333333333333335</c:v>
                </c:pt>
                <c:pt idx="1">
                  <c:v>3</c:v>
                </c:pt>
                <c:pt idx="2">
                  <c:v>3.5</c:v>
                </c:pt>
                <c:pt idx="3">
                  <c:v>3.75</c:v>
                </c:pt>
                <c:pt idx="4">
                  <c:v>5</c:v>
                </c:pt>
                <c:pt idx="5">
                  <c:v>3.5</c:v>
                </c:pt>
                <c:pt idx="6">
                  <c:v>5</c:v>
                </c:pt>
                <c:pt idx="7">
                  <c:v>5.8333333333333339</c:v>
                </c:pt>
                <c:pt idx="8">
                  <c:v>13.25</c:v>
                </c:pt>
                <c:pt idx="9">
                  <c:v>6</c:v>
                </c:pt>
                <c:pt idx="10">
                  <c:v>9.3333333333333339</c:v>
                </c:pt>
                <c:pt idx="11">
                  <c:v>5</c:v>
                </c:pt>
                <c:pt idx="12">
                  <c:v>10</c:v>
                </c:pt>
                <c:pt idx="13">
                  <c:v>3</c:v>
                </c:pt>
                <c:pt idx="14">
                  <c:v>7.25</c:v>
                </c:pt>
                <c:pt idx="15">
                  <c:v>5.25</c:v>
                </c:pt>
                <c:pt idx="1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5EA-4972-984B-FBC2B64DA014}"/>
            </c:ext>
          </c:extLst>
        </c:ser>
        <c:ser>
          <c:idx val="1"/>
          <c:order val="1"/>
          <c:tx>
            <c:strRef>
              <c:f>'Диаграммы (пересчитанный коэффи'!$F$32</c:f>
              <c:strCache>
                <c:ptCount val="1"/>
                <c:pt idx="0">
                  <c:v>№ компонента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75EA-4972-984B-FBC2B64DA014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75EA-4972-984B-FBC2B64DA014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75EA-4972-984B-FBC2B64DA014}"/>
              </c:ext>
            </c:extLst>
          </c:dPt>
          <c:trendline>
            <c:spPr>
              <a:ln w="19050">
                <a:solidFill>
                  <a:srgbClr val="EA4335"/>
                </a:solidFill>
              </a:ln>
            </c:spPr>
            <c:trendlineType val="linear"/>
            <c:dispRSqr val="0"/>
            <c:dispEq val="0"/>
          </c:trendline>
          <c:xVal>
            <c:numRef>
              <c:f>'Диаграммы (пересчитанный коэффи'!$G$29:$W$29</c:f>
              <c:numCache>
                <c:formatCode>#,##0.00</c:formatCode>
                <c:ptCount val="17"/>
                <c:pt idx="0">
                  <c:v>4.3299692012500595</c:v>
                </c:pt>
                <c:pt idx="1">
                  <c:v>4.1283249130316841</c:v>
                </c:pt>
                <c:pt idx="2">
                  <c:v>6.4334819475402805</c:v>
                </c:pt>
                <c:pt idx="3">
                  <c:v>3.927024257380602</c:v>
                </c:pt>
                <c:pt idx="4">
                  <c:v>3.8761230292274842</c:v>
                </c:pt>
                <c:pt idx="5">
                  <c:v>3.8328811442367101</c:v>
                </c:pt>
                <c:pt idx="6">
                  <c:v>6.870959347931012</c:v>
                </c:pt>
                <c:pt idx="7">
                  <c:v>2.7016835499790202</c:v>
                </c:pt>
                <c:pt idx="8">
                  <c:v>7.7554277122759929</c:v>
                </c:pt>
                <c:pt idx="9">
                  <c:v>9.7602268578445557</c:v>
                </c:pt>
                <c:pt idx="10">
                  <c:v>5.4879342026048619</c:v>
                </c:pt>
                <c:pt idx="11">
                  <c:v>5.422609128264221</c:v>
                </c:pt>
                <c:pt idx="12">
                  <c:v>9.4865439266307394</c:v>
                </c:pt>
                <c:pt idx="13">
                  <c:v>3.7919941017121537</c:v>
                </c:pt>
                <c:pt idx="14">
                  <c:v>5.6043890120342317</c:v>
                </c:pt>
                <c:pt idx="15">
                  <c:v>5.2413947555516529</c:v>
                </c:pt>
                <c:pt idx="16">
                  <c:v>8.3490329125047307</c:v>
                </c:pt>
              </c:numCache>
            </c:numRef>
          </c:xVal>
          <c:yVal>
            <c:numRef>
              <c:f>'Диаграммы (пересчитанный коэффи'!$G$32:$W$32</c:f>
              <c:numCache>
                <c:formatCode>@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5EA-4972-984B-FBC2B64DA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079466"/>
        <c:axId val="672367365"/>
      </c:scatterChart>
      <c:valAx>
        <c:axId val="18590794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Стоимость</a:t>
                </a:r>
              </a:p>
            </c:rich>
          </c:tx>
          <c:overlay val="0"/>
        </c:title>
        <c:numFmt formatCode="#,##0.0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72367365"/>
        <c:crosses val="autoZero"/>
        <c:crossBetween val="midCat"/>
        <c:majorUnit val="0.5"/>
        <c:minorUnit val="0.5"/>
      </c:valAx>
      <c:valAx>
        <c:axId val="672367365"/>
        <c:scaling>
          <c:orientation val="minMax"/>
          <c:max val="2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Значимость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59079466"/>
        <c:crosses val="autoZero"/>
        <c:crossBetween val="midCat"/>
        <c:majorUnit val="0.5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Стоимость-значимость функций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'Диаграммы (пересчитанный коэффи'!$D$28</c:f>
              <c:strCache>
                <c:ptCount val="1"/>
                <c:pt idx="0">
                  <c:v>Стоимость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455F-4899-A56B-511BD0E7595A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55F-4899-A56B-511BD0E7595A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455F-4899-A56B-511BD0E7595A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455F-4899-A56B-511BD0E7595A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455F-4899-A56B-511BD0E7595A}"/>
              </c:ext>
            </c:extLst>
          </c:dPt>
          <c:xVal>
            <c:numRef>
              <c:f>'Диаграммы (пересчитанный коэффи'!$C$29:$C$40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</c:numCache>
            </c:numRef>
          </c:xVal>
          <c:yVal>
            <c:numRef>
              <c:f>'Диаграммы (пересчитанный коэффи'!$D$29:$D$40</c:f>
              <c:numCache>
                <c:formatCode>#,##0.00</c:formatCode>
                <c:ptCount val="12"/>
                <c:pt idx="0">
                  <c:v>7.9845674899954791</c:v>
                </c:pt>
                <c:pt idx="1">
                  <c:v>9.2987321574917061</c:v>
                </c:pt>
                <c:pt idx="2">
                  <c:v>3.5145976711454994</c:v>
                </c:pt>
                <c:pt idx="3">
                  <c:v>8.9374895549384412</c:v>
                </c:pt>
                <c:pt idx="4">
                  <c:v>11.614231311246382</c:v>
                </c:pt>
                <c:pt idx="5">
                  <c:v>8.3001078332627092</c:v>
                </c:pt>
                <c:pt idx="6">
                  <c:v>5.6621925451049977</c:v>
                </c:pt>
                <c:pt idx="7">
                  <c:v>7.5101223771078569</c:v>
                </c:pt>
                <c:pt idx="8">
                  <c:v>3.1801531758577974</c:v>
                </c:pt>
                <c:pt idx="9">
                  <c:v>5.3430796441673518</c:v>
                </c:pt>
                <c:pt idx="10">
                  <c:v>18.109259770349286</c:v>
                </c:pt>
                <c:pt idx="11">
                  <c:v>7.5454664693324851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5F-4899-A56B-511BD0E7595A}"/>
            </c:ext>
          </c:extLst>
        </c:ser>
        <c:ser>
          <c:idx val="1"/>
          <c:order val="1"/>
          <c:tx>
            <c:strRef>
              <c:f>'Диаграммы (пересчитанный коэффи'!$A$28</c:f>
              <c:strCache>
                <c:ptCount val="1"/>
                <c:pt idx="0">
                  <c:v>№ функции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trendline>
            <c:spPr>
              <a:ln w="19050">
                <a:solidFill>
                  <a:srgbClr val="EA4335"/>
                </a:solidFill>
              </a:ln>
            </c:spPr>
            <c:trendlineType val="linear"/>
            <c:dispRSqr val="0"/>
            <c:dispEq val="0"/>
          </c:trendline>
          <c:xVal>
            <c:numRef>
              <c:f>'Диаграммы (пересчитанный коэффи'!$C$29:$C$40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</c:numCache>
            </c:numRef>
          </c:xVal>
          <c:yVal>
            <c:numRef>
              <c:f>'Диаграммы (пересчитанный коэффи'!$A$29:$A$40</c:f>
              <c:numCache>
                <c:formatCode>@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55F-4899-A56B-511BD0E75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8821"/>
        <c:axId val="1884230076"/>
      </c:scatterChart>
      <c:valAx>
        <c:axId val="9673888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Значимость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84230076"/>
        <c:crosses val="autoZero"/>
        <c:crossBetween val="midCat"/>
        <c:majorUnit val="0.5"/>
      </c:valAx>
      <c:valAx>
        <c:axId val="1884230076"/>
        <c:scaling>
          <c:orientation val="minMax"/>
          <c:max val="2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Стоимость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67388821"/>
        <c:crosses val="autoZero"/>
        <c:crossBetween val="midCat"/>
        <c:majorUnit val="0.5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Значимость и стоимость функций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'Диаграммы (пересчитанный коэффи'!$C$28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'Диаграммы (пересчитанный коэффи'!$B$29:$B$40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(пересчитанный коэффи'!$C$29:$C$40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263-42C3-8CAD-4043FF6179D0}"/>
            </c:ext>
          </c:extLst>
        </c:ser>
        <c:ser>
          <c:idx val="1"/>
          <c:order val="1"/>
          <c:tx>
            <c:strRef>
              <c:f>'Диаграммы (пересчитанный коэффи'!$C$28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'Диаграммы (пересчитанный коэффи'!$B$29:$B$40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(пересчитанный коэффи'!$C$29:$C$40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263-42C3-8CAD-4043FF6179D0}"/>
            </c:ext>
          </c:extLst>
        </c:ser>
        <c:ser>
          <c:idx val="2"/>
          <c:order val="2"/>
          <c:tx>
            <c:strRef>
              <c:f>'Диаграммы (пересчитанный коэффи'!$D$28</c:f>
              <c:strCache>
                <c:ptCount val="1"/>
                <c:pt idx="0">
                  <c:v>Стоимость</c:v>
                </c:pt>
              </c:strCache>
            </c:strRef>
          </c:tx>
          <c:invertIfNegative val="1"/>
          <c:cat>
            <c:strRef>
              <c:f>'Диаграммы (пересчитанный коэффи'!$B$29:$B$40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(пересчитанный коэффи'!$D$29:$D$40</c:f>
              <c:numCache>
                <c:formatCode>#,##0.00</c:formatCode>
                <c:ptCount val="12"/>
                <c:pt idx="0">
                  <c:v>7.9845674899954791</c:v>
                </c:pt>
                <c:pt idx="1">
                  <c:v>9.2987321574917061</c:v>
                </c:pt>
                <c:pt idx="2">
                  <c:v>3.5145976711454994</c:v>
                </c:pt>
                <c:pt idx="3">
                  <c:v>8.9374895549384412</c:v>
                </c:pt>
                <c:pt idx="4">
                  <c:v>11.614231311246382</c:v>
                </c:pt>
                <c:pt idx="5">
                  <c:v>8.3001078332627092</c:v>
                </c:pt>
                <c:pt idx="6">
                  <c:v>5.6621925451049977</c:v>
                </c:pt>
                <c:pt idx="7">
                  <c:v>7.5101223771078569</c:v>
                </c:pt>
                <c:pt idx="8">
                  <c:v>3.1801531758577974</c:v>
                </c:pt>
                <c:pt idx="9">
                  <c:v>5.3430796441673518</c:v>
                </c:pt>
                <c:pt idx="10">
                  <c:v>18.109259770349286</c:v>
                </c:pt>
                <c:pt idx="11">
                  <c:v>7.5454664693324851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63-42C3-8CAD-4043FF6179D0}"/>
            </c:ext>
          </c:extLst>
        </c:ser>
        <c:ser>
          <c:idx val="3"/>
          <c:order val="3"/>
          <c:tx>
            <c:strRef>
              <c:f>'Диаграммы (пересчитанный коэффи'!$D$28</c:f>
              <c:strCache>
                <c:ptCount val="1"/>
                <c:pt idx="0">
                  <c:v>Стоимость</c:v>
                </c:pt>
              </c:strCache>
            </c:strRef>
          </c:tx>
          <c:invertIfNegative val="1"/>
          <c:cat>
            <c:strRef>
              <c:f>'Диаграммы (пересчитанный коэффи'!$B$29:$B$40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(пересчитанный коэффи'!$D$29:$D$40</c:f>
              <c:numCache>
                <c:formatCode>#,##0.00</c:formatCode>
                <c:ptCount val="12"/>
                <c:pt idx="0">
                  <c:v>7.9845674899954791</c:v>
                </c:pt>
                <c:pt idx="1">
                  <c:v>9.2987321574917061</c:v>
                </c:pt>
                <c:pt idx="2">
                  <c:v>3.5145976711454994</c:v>
                </c:pt>
                <c:pt idx="3">
                  <c:v>8.9374895549384412</c:v>
                </c:pt>
                <c:pt idx="4">
                  <c:v>11.614231311246382</c:v>
                </c:pt>
                <c:pt idx="5">
                  <c:v>8.3001078332627092</c:v>
                </c:pt>
                <c:pt idx="6">
                  <c:v>5.6621925451049977</c:v>
                </c:pt>
                <c:pt idx="7">
                  <c:v>7.5101223771078569</c:v>
                </c:pt>
                <c:pt idx="8">
                  <c:v>3.1801531758577974</c:v>
                </c:pt>
                <c:pt idx="9">
                  <c:v>5.3430796441673518</c:v>
                </c:pt>
                <c:pt idx="10">
                  <c:v>18.109259770349286</c:v>
                </c:pt>
                <c:pt idx="11">
                  <c:v>7.5454664693324851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63-42C3-8CAD-4043FF617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215286"/>
        <c:axId val="173075449"/>
      </c:barChart>
      <c:catAx>
        <c:axId val="3112152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3075449"/>
        <c:crosses val="autoZero"/>
        <c:auto val="1"/>
        <c:lblAlgn val="ctr"/>
        <c:lblOffset val="100"/>
        <c:noMultiLvlLbl val="1"/>
      </c:catAx>
      <c:valAx>
        <c:axId val="1730754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1121528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0</xdr:row>
      <xdr:rowOff>0</xdr:rowOff>
    </xdr:from>
    <xdr:ext cx="8572500" cy="534352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104775</xdr:rowOff>
    </xdr:from>
    <xdr:ext cx="11791950" cy="5486400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65</xdr:row>
      <xdr:rowOff>57150</xdr:rowOff>
    </xdr:from>
    <xdr:ext cx="11791950" cy="7286625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107</xdr:row>
      <xdr:rowOff>57150</xdr:rowOff>
    </xdr:from>
    <xdr:ext cx="11791950" cy="7286625"/>
    <xdr:graphicFrame macro="">
      <xdr:nvGraphicFramePr>
        <xdr:cNvPr id="5" name="Chart 4" title="Диаграмма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149</xdr:row>
      <xdr:rowOff>57150</xdr:rowOff>
    </xdr:from>
    <xdr:ext cx="11791950" cy="7286625"/>
    <xdr:graphicFrame macro="">
      <xdr:nvGraphicFramePr>
        <xdr:cNvPr id="6" name="Chart 5" title="Диаграмма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8572500" cy="5343525"/>
    <xdr:graphicFrame macro="">
      <xdr:nvGraphicFramePr>
        <xdr:cNvPr id="7" name="Chart 6" title="Диаграмма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923925</xdr:colOff>
      <xdr:row>0</xdr:row>
      <xdr:rowOff>0</xdr:rowOff>
    </xdr:from>
    <xdr:ext cx="8572500" cy="5343525"/>
    <xdr:graphicFrame macro="">
      <xdr:nvGraphicFramePr>
        <xdr:cNvPr id="7" name="Chart 7" title="Диаграмма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8572500" cy="5343525"/>
    <xdr:graphicFrame macro="">
      <xdr:nvGraphicFramePr>
        <xdr:cNvPr id="8" name="Chart 8" title="Диаграмма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104775</xdr:rowOff>
    </xdr:from>
    <xdr:ext cx="11791950" cy="5486400"/>
    <xdr:graphicFrame macro="">
      <xdr:nvGraphicFramePr>
        <xdr:cNvPr id="9" name="Chart 9" title="Диаграмма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65</xdr:row>
      <xdr:rowOff>57150</xdr:rowOff>
    </xdr:from>
    <xdr:ext cx="11791950" cy="7286625"/>
    <xdr:graphicFrame macro="">
      <xdr:nvGraphicFramePr>
        <xdr:cNvPr id="10" name="Chart 10" title="Диаграмма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107</xdr:row>
      <xdr:rowOff>57150</xdr:rowOff>
    </xdr:from>
    <xdr:ext cx="11791950" cy="7286625"/>
    <xdr:graphicFrame macro="">
      <xdr:nvGraphicFramePr>
        <xdr:cNvPr id="11" name="Chart 11" title="Диаграмма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0</xdr:colOff>
      <xdr:row>149</xdr:row>
      <xdr:rowOff>57150</xdr:rowOff>
    </xdr:from>
    <xdr:ext cx="11791950" cy="7286625"/>
    <xdr:graphicFrame macro="">
      <xdr:nvGraphicFramePr>
        <xdr:cNvPr id="12" name="Chart 12" title="Диаграмма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28575</xdr:rowOff>
    </xdr:from>
    <xdr:ext cx="11868150" cy="11087100"/>
    <xdr:graphicFrame macro="">
      <xdr:nvGraphicFramePr>
        <xdr:cNvPr id="13" name="Chart 13" title="Диаграмма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80</xdr:row>
      <xdr:rowOff>0</xdr:rowOff>
    </xdr:from>
    <xdr:ext cx="11868150" cy="17268825"/>
    <xdr:graphicFrame macro="">
      <xdr:nvGraphicFramePr>
        <xdr:cNvPr id="14" name="Chart 14" title="Диаграмма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123825</xdr:rowOff>
    </xdr:from>
    <xdr:ext cx="11515725" cy="12287250"/>
    <xdr:graphicFrame macro="">
      <xdr:nvGraphicFramePr>
        <xdr:cNvPr id="15" name="Chart 15" title="Диаграмма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78</xdr:row>
      <xdr:rowOff>123825</xdr:rowOff>
    </xdr:from>
    <xdr:ext cx="11515725" cy="18811875"/>
    <xdr:graphicFrame macro="">
      <xdr:nvGraphicFramePr>
        <xdr:cNvPr id="16" name="Chart 16" title="Диаграмма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workbookViewId="0">
      <selection activeCell="G27" sqref="G27"/>
    </sheetView>
  </sheetViews>
  <sheetFormatPr defaultColWidth="12.5703125" defaultRowHeight="15.75" customHeight="1" x14ac:dyDescent="0.2"/>
  <cols>
    <col min="1" max="1" width="56.42578125" customWidth="1"/>
    <col min="2" max="2" width="14.85546875" customWidth="1"/>
    <col min="3" max="3" width="14.140625" customWidth="1"/>
    <col min="4" max="4" width="8.28515625" customWidth="1"/>
    <col min="5" max="5" width="14.42578125" customWidth="1"/>
    <col min="6" max="6" width="8.85546875" customWidth="1"/>
    <col min="7" max="7" width="14.7109375" customWidth="1"/>
    <col min="11" max="11" width="10.140625" customWidth="1"/>
    <col min="12" max="12" width="12" customWidth="1"/>
    <col min="13" max="13" width="10.42578125" customWidth="1"/>
    <col min="14" max="14" width="13.85546875" customWidth="1"/>
  </cols>
  <sheetData>
    <row r="1" spans="1:26" x14ac:dyDescent="0.2">
      <c r="A1" s="169" t="s">
        <v>0</v>
      </c>
      <c r="B1" s="171" t="s">
        <v>1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6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70"/>
      <c r="B2" s="173" t="s">
        <v>2</v>
      </c>
      <c r="C2" s="168"/>
      <c r="D2" s="173" t="s">
        <v>3</v>
      </c>
      <c r="E2" s="172"/>
      <c r="F2" s="172"/>
      <c r="G2" s="168"/>
      <c r="H2" s="173" t="s">
        <v>4</v>
      </c>
      <c r="I2" s="172"/>
      <c r="J2" s="168"/>
      <c r="K2" s="173" t="s">
        <v>5</v>
      </c>
      <c r="L2" s="168"/>
      <c r="M2" s="173" t="s">
        <v>6</v>
      </c>
      <c r="N2" s="168"/>
    </row>
    <row r="3" spans="1:26" x14ac:dyDescent="0.2">
      <c r="A3" s="170"/>
      <c r="B3" s="164" t="s">
        <v>7</v>
      </c>
      <c r="C3" s="166" t="s">
        <v>8</v>
      </c>
      <c r="D3" s="167" t="s">
        <v>9</v>
      </c>
      <c r="E3" s="168"/>
      <c r="F3" s="167" t="s">
        <v>10</v>
      </c>
      <c r="G3" s="168"/>
      <c r="H3" s="164" t="s">
        <v>11</v>
      </c>
      <c r="I3" s="164" t="s">
        <v>12</v>
      </c>
      <c r="J3" s="164" t="s">
        <v>13</v>
      </c>
      <c r="K3" s="164" t="s">
        <v>14</v>
      </c>
      <c r="L3" s="164" t="s">
        <v>15</v>
      </c>
      <c r="M3" s="164" t="s">
        <v>16</v>
      </c>
      <c r="N3" s="164" t="s">
        <v>17</v>
      </c>
    </row>
    <row r="4" spans="1:26" x14ac:dyDescent="0.2">
      <c r="A4" s="170"/>
      <c r="B4" s="165"/>
      <c r="C4" s="165"/>
      <c r="D4" s="2" t="s">
        <v>18</v>
      </c>
      <c r="E4" s="2" t="s">
        <v>19</v>
      </c>
      <c r="F4" s="2" t="s">
        <v>20</v>
      </c>
      <c r="G4" s="2" t="s">
        <v>21</v>
      </c>
      <c r="H4" s="165"/>
      <c r="I4" s="165"/>
      <c r="J4" s="165"/>
      <c r="K4" s="165"/>
      <c r="L4" s="165"/>
      <c r="M4" s="165"/>
      <c r="N4" s="165"/>
    </row>
    <row r="5" spans="1:26" x14ac:dyDescent="0.2">
      <c r="A5" s="3" t="s">
        <v>22</v>
      </c>
      <c r="B5" s="4">
        <v>1</v>
      </c>
      <c r="C5" s="5"/>
      <c r="D5" s="4">
        <v>1</v>
      </c>
      <c r="E5" s="6"/>
      <c r="F5" s="7"/>
      <c r="G5" s="8"/>
      <c r="H5" s="4">
        <v>1</v>
      </c>
      <c r="I5" s="6"/>
      <c r="J5" s="8"/>
      <c r="K5" s="4">
        <v>1</v>
      </c>
      <c r="L5" s="8"/>
      <c r="M5" s="4">
        <v>1</v>
      </c>
      <c r="N5" s="8"/>
    </row>
    <row r="6" spans="1:26" x14ac:dyDescent="0.2">
      <c r="A6" s="9" t="s">
        <v>23</v>
      </c>
      <c r="B6" s="4"/>
      <c r="C6" s="10">
        <v>1</v>
      </c>
      <c r="D6" s="11"/>
      <c r="E6" s="6"/>
      <c r="F6" s="12">
        <v>1</v>
      </c>
      <c r="G6" s="8"/>
      <c r="H6" s="4">
        <v>1</v>
      </c>
      <c r="I6" s="6"/>
      <c r="J6" s="8"/>
      <c r="K6" s="4">
        <v>1</v>
      </c>
      <c r="L6" s="13">
        <v>1</v>
      </c>
      <c r="M6" s="4">
        <v>1</v>
      </c>
      <c r="N6" s="8"/>
    </row>
    <row r="7" spans="1:26" x14ac:dyDescent="0.2">
      <c r="A7" s="14" t="s">
        <v>24</v>
      </c>
      <c r="B7" s="4">
        <v>1</v>
      </c>
      <c r="C7" s="5"/>
      <c r="D7" s="4"/>
      <c r="E7" s="15">
        <v>1</v>
      </c>
      <c r="F7" s="7"/>
      <c r="G7" s="8"/>
      <c r="H7" s="4">
        <v>1</v>
      </c>
      <c r="I7" s="6"/>
      <c r="J7" s="8"/>
      <c r="K7" s="11"/>
      <c r="L7" s="13">
        <v>1</v>
      </c>
      <c r="M7" s="4">
        <v>1</v>
      </c>
      <c r="N7" s="8"/>
    </row>
    <row r="8" spans="1:26" x14ac:dyDescent="0.2">
      <c r="A8" s="16" t="s">
        <v>25</v>
      </c>
      <c r="B8" s="4"/>
      <c r="C8" s="10">
        <v>1</v>
      </c>
      <c r="D8" s="11"/>
      <c r="E8" s="6"/>
      <c r="F8" s="12">
        <v>1</v>
      </c>
      <c r="G8" s="8"/>
      <c r="H8" s="4">
        <v>1</v>
      </c>
      <c r="I8" s="6"/>
      <c r="J8" s="8"/>
      <c r="K8" s="11"/>
      <c r="L8" s="13">
        <v>1</v>
      </c>
      <c r="M8" s="4">
        <v>1</v>
      </c>
      <c r="N8" s="8"/>
    </row>
    <row r="9" spans="1:26" x14ac:dyDescent="0.2">
      <c r="A9" s="17" t="s">
        <v>26</v>
      </c>
      <c r="B9" s="4"/>
      <c r="C9" s="5"/>
      <c r="D9" s="4"/>
      <c r="E9" s="15">
        <v>1</v>
      </c>
      <c r="F9" s="7"/>
      <c r="G9" s="8"/>
      <c r="H9" s="4"/>
      <c r="I9" s="6"/>
      <c r="J9" s="13">
        <v>1</v>
      </c>
      <c r="K9" s="11"/>
      <c r="L9" s="13">
        <v>1</v>
      </c>
      <c r="M9" s="4">
        <v>1</v>
      </c>
      <c r="N9" s="8"/>
    </row>
    <row r="10" spans="1:26" x14ac:dyDescent="0.2">
      <c r="A10" s="18" t="s">
        <v>27</v>
      </c>
      <c r="B10" s="4"/>
      <c r="C10" s="10">
        <v>1</v>
      </c>
      <c r="D10" s="11"/>
      <c r="E10" s="6"/>
      <c r="F10" s="12">
        <v>1</v>
      </c>
      <c r="G10" s="8"/>
      <c r="H10" s="4">
        <v>1</v>
      </c>
      <c r="I10" s="6"/>
      <c r="J10" s="8"/>
      <c r="K10" s="11"/>
      <c r="L10" s="13">
        <v>1</v>
      </c>
      <c r="M10" s="4">
        <v>1</v>
      </c>
      <c r="N10" s="8"/>
    </row>
    <row r="11" spans="1:26" x14ac:dyDescent="0.2">
      <c r="A11" s="19" t="s">
        <v>28</v>
      </c>
      <c r="B11" s="20"/>
      <c r="C11" s="21">
        <v>1</v>
      </c>
      <c r="D11" s="22"/>
      <c r="E11" s="23"/>
      <c r="F11" s="24"/>
      <c r="G11" s="25">
        <v>1</v>
      </c>
      <c r="H11" s="20">
        <v>1</v>
      </c>
      <c r="I11" s="23"/>
      <c r="J11" s="26"/>
      <c r="K11" s="22"/>
      <c r="L11" s="25">
        <v>1</v>
      </c>
      <c r="M11" s="20">
        <v>1</v>
      </c>
      <c r="N11" s="26"/>
    </row>
    <row r="12" spans="1:26" x14ac:dyDescent="0.2">
      <c r="A12" s="27" t="s">
        <v>29</v>
      </c>
      <c r="B12" s="4">
        <v>1</v>
      </c>
      <c r="C12" s="5"/>
      <c r="D12" s="11"/>
      <c r="E12" s="6"/>
      <c r="F12" s="12">
        <v>1</v>
      </c>
      <c r="G12" s="8"/>
      <c r="H12" s="11"/>
      <c r="I12" s="6"/>
      <c r="J12" s="13">
        <v>1</v>
      </c>
      <c r="K12" s="4">
        <v>1</v>
      </c>
      <c r="L12" s="8"/>
      <c r="M12" s="4">
        <v>1</v>
      </c>
      <c r="N12" s="8"/>
    </row>
    <row r="13" spans="1:26" x14ac:dyDescent="0.2">
      <c r="A13" s="28" t="s">
        <v>30</v>
      </c>
      <c r="B13" s="4"/>
      <c r="C13" s="10">
        <v>1</v>
      </c>
      <c r="D13" s="11"/>
      <c r="E13" s="6"/>
      <c r="F13" s="12">
        <v>1</v>
      </c>
      <c r="G13" s="8"/>
      <c r="H13" s="4">
        <v>1</v>
      </c>
      <c r="I13" s="6"/>
      <c r="J13" s="8"/>
      <c r="K13" s="11"/>
      <c r="L13" s="13">
        <v>1</v>
      </c>
      <c r="M13" s="4">
        <v>1</v>
      </c>
      <c r="N13" s="8"/>
    </row>
    <row r="14" spans="1:26" x14ac:dyDescent="0.2">
      <c r="A14" s="29" t="s">
        <v>31</v>
      </c>
      <c r="B14" s="30">
        <v>1</v>
      </c>
      <c r="C14" s="31"/>
      <c r="D14" s="30">
        <v>1</v>
      </c>
      <c r="E14" s="32"/>
      <c r="F14" s="33"/>
      <c r="G14" s="34"/>
      <c r="H14" s="35"/>
      <c r="I14" s="32"/>
      <c r="J14" s="36">
        <v>1</v>
      </c>
      <c r="K14" s="30">
        <v>1</v>
      </c>
      <c r="L14" s="34"/>
      <c r="M14" s="30">
        <v>1</v>
      </c>
      <c r="N14" s="34"/>
    </row>
    <row r="15" spans="1:26" ht="31.5" customHeight="1" x14ac:dyDescent="0.2">
      <c r="A15" s="37" t="s">
        <v>32</v>
      </c>
      <c r="B15" s="4">
        <v>1</v>
      </c>
      <c r="C15" s="5"/>
      <c r="D15" s="11"/>
      <c r="E15" s="15">
        <v>1</v>
      </c>
      <c r="F15" s="7"/>
      <c r="G15" s="8"/>
      <c r="H15" s="11"/>
      <c r="I15" s="6"/>
      <c r="J15" s="13">
        <v>1</v>
      </c>
      <c r="K15" s="11"/>
      <c r="L15" s="13">
        <v>1</v>
      </c>
      <c r="M15" s="4">
        <v>1</v>
      </c>
      <c r="N15" s="8"/>
    </row>
    <row r="16" spans="1:26" ht="31.5" customHeight="1" x14ac:dyDescent="0.2">
      <c r="A16" s="38" t="s">
        <v>33</v>
      </c>
      <c r="B16" s="4">
        <v>1</v>
      </c>
      <c r="C16" s="5"/>
      <c r="D16" s="4">
        <v>1</v>
      </c>
      <c r="E16" s="6"/>
      <c r="F16" s="7"/>
      <c r="G16" s="8"/>
      <c r="H16" s="11"/>
      <c r="I16" s="6"/>
      <c r="J16" s="13">
        <v>1</v>
      </c>
      <c r="K16" s="11"/>
      <c r="L16" s="13">
        <v>1</v>
      </c>
      <c r="M16" s="4">
        <v>1</v>
      </c>
      <c r="N16" s="8"/>
    </row>
    <row r="17" spans="1:14" x14ac:dyDescent="0.2">
      <c r="A17" s="39" t="s">
        <v>34</v>
      </c>
      <c r="B17" s="40">
        <v>1</v>
      </c>
      <c r="C17" s="41"/>
      <c r="D17" s="42"/>
      <c r="E17" s="43">
        <v>1</v>
      </c>
      <c r="F17" s="44"/>
      <c r="G17" s="45"/>
      <c r="H17" s="40">
        <v>1</v>
      </c>
      <c r="I17" s="46"/>
      <c r="J17" s="45"/>
      <c r="K17" s="42"/>
      <c r="L17" s="47">
        <v>1</v>
      </c>
      <c r="M17" s="40">
        <v>1</v>
      </c>
      <c r="N17" s="45"/>
    </row>
    <row r="18" spans="1:14" x14ac:dyDescent="0.2">
      <c r="A18" s="48" t="s">
        <v>35</v>
      </c>
      <c r="B18" s="4"/>
      <c r="C18" s="10">
        <v>1</v>
      </c>
      <c r="D18" s="11"/>
      <c r="E18" s="6"/>
      <c r="F18" s="12">
        <v>1</v>
      </c>
      <c r="G18" s="8"/>
      <c r="H18" s="4">
        <v>1</v>
      </c>
      <c r="I18" s="6"/>
      <c r="J18" s="8"/>
      <c r="K18" s="4">
        <v>1</v>
      </c>
      <c r="L18" s="8"/>
      <c r="M18" s="4">
        <v>1</v>
      </c>
      <c r="N18" s="8"/>
    </row>
    <row r="19" spans="1:14" x14ac:dyDescent="0.2">
      <c r="A19" s="49" t="s">
        <v>36</v>
      </c>
      <c r="B19" s="4"/>
      <c r="C19" s="10">
        <v>1</v>
      </c>
      <c r="D19" s="11"/>
      <c r="E19" s="6"/>
      <c r="F19" s="12">
        <v>1</v>
      </c>
      <c r="G19" s="8"/>
      <c r="H19" s="4">
        <v>1</v>
      </c>
      <c r="I19" s="6"/>
      <c r="J19" s="8"/>
      <c r="K19" s="11"/>
      <c r="L19" s="13">
        <v>1</v>
      </c>
      <c r="M19" s="4">
        <v>1</v>
      </c>
      <c r="N19" s="8"/>
    </row>
    <row r="20" spans="1:14" x14ac:dyDescent="0.2">
      <c r="A20" s="50" t="s">
        <v>37</v>
      </c>
      <c r="B20" s="11"/>
      <c r="C20" s="13">
        <v>1</v>
      </c>
      <c r="D20" s="11"/>
      <c r="E20" s="6"/>
      <c r="F20" s="12">
        <v>1</v>
      </c>
      <c r="G20" s="8"/>
      <c r="H20" s="4">
        <v>1</v>
      </c>
      <c r="I20" s="6"/>
      <c r="J20" s="8"/>
      <c r="K20" s="11"/>
      <c r="L20" s="13">
        <v>1</v>
      </c>
      <c r="M20" s="4">
        <v>1</v>
      </c>
      <c r="N20" s="8"/>
    </row>
    <row r="21" spans="1:14" x14ac:dyDescent="0.2">
      <c r="A21" s="51" t="s">
        <v>38</v>
      </c>
      <c r="B21" s="42"/>
      <c r="C21" s="47">
        <v>1</v>
      </c>
      <c r="D21" s="42"/>
      <c r="E21" s="46"/>
      <c r="F21" s="44"/>
      <c r="G21" s="47">
        <v>1</v>
      </c>
      <c r="H21" s="40">
        <v>1</v>
      </c>
      <c r="I21" s="46"/>
      <c r="J21" s="45"/>
      <c r="K21" s="42"/>
      <c r="L21" s="47">
        <v>1</v>
      </c>
      <c r="M21" s="40">
        <v>1</v>
      </c>
      <c r="N21" s="45"/>
    </row>
    <row r="22" spans="1:14" x14ac:dyDescent="0.2">
      <c r="C22" s="52"/>
    </row>
    <row r="23" spans="1:14" x14ac:dyDescent="0.2">
      <c r="C23" s="52"/>
    </row>
    <row r="24" spans="1:14" x14ac:dyDescent="0.2">
      <c r="C24" s="52"/>
    </row>
    <row r="25" spans="1:14" x14ac:dyDescent="0.2">
      <c r="C25" s="52"/>
    </row>
    <row r="26" spans="1:14" x14ac:dyDescent="0.2">
      <c r="C26" s="52"/>
    </row>
    <row r="27" spans="1:14" x14ac:dyDescent="0.2">
      <c r="C27" s="52"/>
    </row>
    <row r="28" spans="1:14" x14ac:dyDescent="0.2">
      <c r="C28" s="52"/>
    </row>
    <row r="29" spans="1:14" x14ac:dyDescent="0.2">
      <c r="C29" s="52"/>
    </row>
    <row r="30" spans="1:14" x14ac:dyDescent="0.2">
      <c r="C30" s="52"/>
    </row>
    <row r="31" spans="1:14" x14ac:dyDescent="0.2">
      <c r="C31" s="52"/>
    </row>
    <row r="32" spans="1:14" x14ac:dyDescent="0.2">
      <c r="C32" s="52"/>
    </row>
    <row r="33" spans="3:3" x14ac:dyDescent="0.2">
      <c r="C33" s="52"/>
    </row>
    <row r="34" spans="3:3" x14ac:dyDescent="0.2">
      <c r="C34" s="52"/>
    </row>
    <row r="35" spans="3:3" x14ac:dyDescent="0.2">
      <c r="C35" s="52"/>
    </row>
    <row r="36" spans="3:3" x14ac:dyDescent="0.2">
      <c r="C36" s="52"/>
    </row>
    <row r="37" spans="3:3" x14ac:dyDescent="0.2">
      <c r="C37" s="52"/>
    </row>
    <row r="38" spans="3:3" x14ac:dyDescent="0.2">
      <c r="C38" s="52"/>
    </row>
    <row r="39" spans="3:3" x14ac:dyDescent="0.2">
      <c r="C39" s="52"/>
    </row>
    <row r="40" spans="3:3" x14ac:dyDescent="0.2">
      <c r="C40" s="52"/>
    </row>
    <row r="41" spans="3:3" x14ac:dyDescent="0.2">
      <c r="C41" s="52"/>
    </row>
    <row r="42" spans="3:3" x14ac:dyDescent="0.2">
      <c r="C42" s="52"/>
    </row>
    <row r="43" spans="3:3" x14ac:dyDescent="0.2">
      <c r="C43" s="52"/>
    </row>
    <row r="44" spans="3:3" x14ac:dyDescent="0.2">
      <c r="C44" s="52"/>
    </row>
    <row r="45" spans="3:3" x14ac:dyDescent="0.2">
      <c r="C45" s="52"/>
    </row>
    <row r="46" spans="3:3" x14ac:dyDescent="0.2">
      <c r="C46" s="52"/>
    </row>
    <row r="47" spans="3:3" x14ac:dyDescent="0.2">
      <c r="C47" s="52"/>
    </row>
    <row r="48" spans="3:3" x14ac:dyDescent="0.2">
      <c r="C48" s="52"/>
    </row>
    <row r="49" spans="3:3" x14ac:dyDescent="0.2">
      <c r="C49" s="52"/>
    </row>
    <row r="50" spans="3:3" x14ac:dyDescent="0.2">
      <c r="C50" s="52"/>
    </row>
    <row r="51" spans="3:3" x14ac:dyDescent="0.2">
      <c r="C51" s="52"/>
    </row>
    <row r="52" spans="3:3" x14ac:dyDescent="0.2">
      <c r="C52" s="52"/>
    </row>
    <row r="53" spans="3:3" x14ac:dyDescent="0.2">
      <c r="C53" s="52"/>
    </row>
    <row r="54" spans="3:3" x14ac:dyDescent="0.2">
      <c r="C54" s="52"/>
    </row>
    <row r="55" spans="3:3" x14ac:dyDescent="0.2">
      <c r="C55" s="52"/>
    </row>
    <row r="56" spans="3:3" x14ac:dyDescent="0.2">
      <c r="C56" s="52"/>
    </row>
    <row r="57" spans="3:3" x14ac:dyDescent="0.2">
      <c r="C57" s="52"/>
    </row>
    <row r="58" spans="3:3" x14ac:dyDescent="0.2">
      <c r="C58" s="52"/>
    </row>
    <row r="59" spans="3:3" x14ac:dyDescent="0.2">
      <c r="C59" s="52"/>
    </row>
    <row r="60" spans="3:3" x14ac:dyDescent="0.2">
      <c r="C60" s="52"/>
    </row>
    <row r="61" spans="3:3" x14ac:dyDescent="0.2">
      <c r="C61" s="52"/>
    </row>
    <row r="62" spans="3:3" x14ac:dyDescent="0.2">
      <c r="C62" s="52"/>
    </row>
    <row r="63" spans="3:3" x14ac:dyDescent="0.2">
      <c r="C63" s="52"/>
    </row>
    <row r="64" spans="3:3" x14ac:dyDescent="0.2">
      <c r="C64" s="52"/>
    </row>
    <row r="65" spans="3:3" x14ac:dyDescent="0.2">
      <c r="C65" s="52"/>
    </row>
    <row r="66" spans="3:3" x14ac:dyDescent="0.2">
      <c r="C66" s="52"/>
    </row>
    <row r="67" spans="3:3" x14ac:dyDescent="0.2">
      <c r="C67" s="52"/>
    </row>
    <row r="68" spans="3:3" x14ac:dyDescent="0.2">
      <c r="C68" s="52"/>
    </row>
    <row r="69" spans="3:3" x14ac:dyDescent="0.2">
      <c r="C69" s="52"/>
    </row>
    <row r="70" spans="3:3" x14ac:dyDescent="0.2">
      <c r="C70" s="52"/>
    </row>
    <row r="71" spans="3:3" x14ac:dyDescent="0.2">
      <c r="C71" s="52"/>
    </row>
    <row r="72" spans="3:3" x14ac:dyDescent="0.2">
      <c r="C72" s="52"/>
    </row>
    <row r="73" spans="3:3" x14ac:dyDescent="0.2">
      <c r="C73" s="52"/>
    </row>
    <row r="74" spans="3:3" x14ac:dyDescent="0.2">
      <c r="C74" s="52"/>
    </row>
    <row r="75" spans="3:3" x14ac:dyDescent="0.2">
      <c r="C75" s="52"/>
    </row>
    <row r="76" spans="3:3" x14ac:dyDescent="0.2">
      <c r="C76" s="52"/>
    </row>
    <row r="77" spans="3:3" x14ac:dyDescent="0.2">
      <c r="C77" s="52"/>
    </row>
    <row r="78" spans="3:3" x14ac:dyDescent="0.2">
      <c r="C78" s="52"/>
    </row>
    <row r="79" spans="3:3" x14ac:dyDescent="0.2">
      <c r="C79" s="52"/>
    </row>
    <row r="80" spans="3:3" x14ac:dyDescent="0.2">
      <c r="C80" s="52"/>
    </row>
    <row r="81" spans="3:3" x14ac:dyDescent="0.2">
      <c r="C81" s="52"/>
    </row>
    <row r="82" spans="3:3" x14ac:dyDescent="0.2">
      <c r="C82" s="52"/>
    </row>
    <row r="83" spans="3:3" x14ac:dyDescent="0.2">
      <c r="C83" s="52"/>
    </row>
    <row r="84" spans="3:3" x14ac:dyDescent="0.2">
      <c r="C84" s="52"/>
    </row>
    <row r="85" spans="3:3" x14ac:dyDescent="0.2">
      <c r="C85" s="52"/>
    </row>
    <row r="86" spans="3:3" x14ac:dyDescent="0.2">
      <c r="C86" s="52"/>
    </row>
    <row r="87" spans="3:3" x14ac:dyDescent="0.2">
      <c r="C87" s="52"/>
    </row>
    <row r="88" spans="3:3" x14ac:dyDescent="0.2">
      <c r="C88" s="52"/>
    </row>
    <row r="89" spans="3:3" x14ac:dyDescent="0.2">
      <c r="C89" s="52"/>
    </row>
    <row r="90" spans="3:3" x14ac:dyDescent="0.2">
      <c r="C90" s="52"/>
    </row>
    <row r="91" spans="3:3" x14ac:dyDescent="0.2">
      <c r="C91" s="52"/>
    </row>
    <row r="92" spans="3:3" x14ac:dyDescent="0.2">
      <c r="C92" s="52"/>
    </row>
    <row r="93" spans="3:3" x14ac:dyDescent="0.2">
      <c r="C93" s="52"/>
    </row>
    <row r="94" spans="3:3" x14ac:dyDescent="0.2">
      <c r="C94" s="52"/>
    </row>
    <row r="95" spans="3:3" x14ac:dyDescent="0.2">
      <c r="C95" s="52"/>
    </row>
    <row r="96" spans="3:3" x14ac:dyDescent="0.2">
      <c r="C96" s="52"/>
    </row>
    <row r="97" spans="3:3" x14ac:dyDescent="0.2">
      <c r="C97" s="52"/>
    </row>
    <row r="98" spans="3:3" x14ac:dyDescent="0.2">
      <c r="C98" s="52"/>
    </row>
    <row r="99" spans="3:3" x14ac:dyDescent="0.2">
      <c r="C99" s="52"/>
    </row>
    <row r="100" spans="3:3" x14ac:dyDescent="0.2">
      <c r="C100" s="52"/>
    </row>
    <row r="101" spans="3:3" x14ac:dyDescent="0.2">
      <c r="C101" s="52"/>
    </row>
    <row r="102" spans="3:3" x14ac:dyDescent="0.2">
      <c r="C102" s="52"/>
    </row>
    <row r="103" spans="3:3" x14ac:dyDescent="0.2">
      <c r="C103" s="52"/>
    </row>
    <row r="104" spans="3:3" x14ac:dyDescent="0.2">
      <c r="C104" s="52"/>
    </row>
    <row r="105" spans="3:3" x14ac:dyDescent="0.2">
      <c r="C105" s="52"/>
    </row>
    <row r="106" spans="3:3" x14ac:dyDescent="0.2">
      <c r="C106" s="52"/>
    </row>
    <row r="107" spans="3:3" x14ac:dyDescent="0.2">
      <c r="C107" s="52"/>
    </row>
    <row r="108" spans="3:3" x14ac:dyDescent="0.2">
      <c r="C108" s="52"/>
    </row>
    <row r="109" spans="3:3" x14ac:dyDescent="0.2">
      <c r="C109" s="52"/>
    </row>
    <row r="110" spans="3:3" x14ac:dyDescent="0.2">
      <c r="C110" s="52"/>
    </row>
    <row r="111" spans="3:3" x14ac:dyDescent="0.2">
      <c r="C111" s="52"/>
    </row>
    <row r="112" spans="3:3" x14ac:dyDescent="0.2">
      <c r="C112" s="52"/>
    </row>
    <row r="113" spans="3:3" x14ac:dyDescent="0.2">
      <c r="C113" s="52"/>
    </row>
    <row r="114" spans="3:3" x14ac:dyDescent="0.2">
      <c r="C114" s="52"/>
    </row>
    <row r="115" spans="3:3" x14ac:dyDescent="0.2">
      <c r="C115" s="52"/>
    </row>
    <row r="116" spans="3:3" x14ac:dyDescent="0.2">
      <c r="C116" s="52"/>
    </row>
    <row r="117" spans="3:3" x14ac:dyDescent="0.2">
      <c r="C117" s="52"/>
    </row>
    <row r="118" spans="3:3" x14ac:dyDescent="0.2">
      <c r="C118" s="52"/>
    </row>
    <row r="119" spans="3:3" x14ac:dyDescent="0.2">
      <c r="C119" s="52"/>
    </row>
    <row r="120" spans="3:3" x14ac:dyDescent="0.2">
      <c r="C120" s="52"/>
    </row>
    <row r="121" spans="3:3" x14ac:dyDescent="0.2">
      <c r="C121" s="52"/>
    </row>
    <row r="122" spans="3:3" x14ac:dyDescent="0.2">
      <c r="C122" s="52"/>
    </row>
    <row r="123" spans="3:3" x14ac:dyDescent="0.2">
      <c r="C123" s="52"/>
    </row>
    <row r="124" spans="3:3" x14ac:dyDescent="0.2">
      <c r="C124" s="52"/>
    </row>
    <row r="125" spans="3:3" x14ac:dyDescent="0.2">
      <c r="C125" s="52"/>
    </row>
    <row r="126" spans="3:3" x14ac:dyDescent="0.2">
      <c r="C126" s="52"/>
    </row>
    <row r="127" spans="3:3" x14ac:dyDescent="0.2">
      <c r="C127" s="52"/>
    </row>
    <row r="128" spans="3:3" x14ac:dyDescent="0.2">
      <c r="C128" s="52"/>
    </row>
    <row r="129" spans="3:3" x14ac:dyDescent="0.2">
      <c r="C129" s="52"/>
    </row>
    <row r="130" spans="3:3" x14ac:dyDescent="0.2">
      <c r="C130" s="52"/>
    </row>
    <row r="131" spans="3:3" x14ac:dyDescent="0.2">
      <c r="C131" s="52"/>
    </row>
    <row r="132" spans="3:3" x14ac:dyDescent="0.2">
      <c r="C132" s="52"/>
    </row>
    <row r="133" spans="3:3" x14ac:dyDescent="0.2">
      <c r="C133" s="52"/>
    </row>
    <row r="134" spans="3:3" x14ac:dyDescent="0.2">
      <c r="C134" s="52"/>
    </row>
    <row r="135" spans="3:3" x14ac:dyDescent="0.2">
      <c r="C135" s="52"/>
    </row>
    <row r="136" spans="3:3" x14ac:dyDescent="0.2">
      <c r="C136" s="52"/>
    </row>
    <row r="137" spans="3:3" x14ac:dyDescent="0.2">
      <c r="C137" s="52"/>
    </row>
    <row r="138" spans="3:3" x14ac:dyDescent="0.2">
      <c r="C138" s="52"/>
    </row>
    <row r="139" spans="3:3" x14ac:dyDescent="0.2">
      <c r="C139" s="52"/>
    </row>
    <row r="140" spans="3:3" x14ac:dyDescent="0.2">
      <c r="C140" s="52"/>
    </row>
    <row r="141" spans="3:3" x14ac:dyDescent="0.2">
      <c r="C141" s="52"/>
    </row>
    <row r="142" spans="3:3" x14ac:dyDescent="0.2">
      <c r="C142" s="52"/>
    </row>
    <row r="143" spans="3:3" x14ac:dyDescent="0.2">
      <c r="C143" s="52"/>
    </row>
    <row r="144" spans="3:3" x14ac:dyDescent="0.2">
      <c r="C144" s="52"/>
    </row>
    <row r="145" spans="3:3" x14ac:dyDescent="0.2">
      <c r="C145" s="52"/>
    </row>
    <row r="146" spans="3:3" x14ac:dyDescent="0.2">
      <c r="C146" s="52"/>
    </row>
    <row r="147" spans="3:3" x14ac:dyDescent="0.2">
      <c r="C147" s="52"/>
    </row>
    <row r="148" spans="3:3" x14ac:dyDescent="0.2">
      <c r="C148" s="52"/>
    </row>
    <row r="149" spans="3:3" x14ac:dyDescent="0.2">
      <c r="C149" s="52"/>
    </row>
    <row r="150" spans="3:3" x14ac:dyDescent="0.2">
      <c r="C150" s="52"/>
    </row>
    <row r="151" spans="3:3" x14ac:dyDescent="0.2">
      <c r="C151" s="52"/>
    </row>
    <row r="152" spans="3:3" x14ac:dyDescent="0.2">
      <c r="C152" s="52"/>
    </row>
    <row r="153" spans="3:3" x14ac:dyDescent="0.2">
      <c r="C153" s="52"/>
    </row>
    <row r="154" spans="3:3" x14ac:dyDescent="0.2">
      <c r="C154" s="52"/>
    </row>
    <row r="155" spans="3:3" x14ac:dyDescent="0.2">
      <c r="C155" s="52"/>
    </row>
    <row r="156" spans="3:3" x14ac:dyDescent="0.2">
      <c r="C156" s="52"/>
    </row>
    <row r="157" spans="3:3" x14ac:dyDescent="0.2">
      <c r="C157" s="52"/>
    </row>
    <row r="158" spans="3:3" x14ac:dyDescent="0.2">
      <c r="C158" s="52"/>
    </row>
    <row r="159" spans="3:3" x14ac:dyDescent="0.2">
      <c r="C159" s="52"/>
    </row>
    <row r="160" spans="3:3" x14ac:dyDescent="0.2">
      <c r="C160" s="52"/>
    </row>
    <row r="161" spans="3:3" x14ac:dyDescent="0.2">
      <c r="C161" s="52"/>
    </row>
    <row r="162" spans="3:3" x14ac:dyDescent="0.2">
      <c r="C162" s="52"/>
    </row>
    <row r="163" spans="3:3" x14ac:dyDescent="0.2">
      <c r="C163" s="52"/>
    </row>
    <row r="164" spans="3:3" x14ac:dyDescent="0.2">
      <c r="C164" s="52"/>
    </row>
    <row r="165" spans="3:3" x14ac:dyDescent="0.2">
      <c r="C165" s="52"/>
    </row>
    <row r="166" spans="3:3" x14ac:dyDescent="0.2">
      <c r="C166" s="52"/>
    </row>
    <row r="167" spans="3:3" x14ac:dyDescent="0.2">
      <c r="C167" s="52"/>
    </row>
    <row r="168" spans="3:3" x14ac:dyDescent="0.2">
      <c r="C168" s="52"/>
    </row>
    <row r="169" spans="3:3" x14ac:dyDescent="0.2">
      <c r="C169" s="52"/>
    </row>
    <row r="170" spans="3:3" x14ac:dyDescent="0.2">
      <c r="C170" s="52"/>
    </row>
    <row r="171" spans="3:3" x14ac:dyDescent="0.2">
      <c r="C171" s="52"/>
    </row>
    <row r="172" spans="3:3" x14ac:dyDescent="0.2">
      <c r="C172" s="52"/>
    </row>
    <row r="173" spans="3:3" x14ac:dyDescent="0.2">
      <c r="C173" s="52"/>
    </row>
    <row r="174" spans="3:3" x14ac:dyDescent="0.2">
      <c r="C174" s="52"/>
    </row>
    <row r="175" spans="3:3" x14ac:dyDescent="0.2">
      <c r="C175" s="52"/>
    </row>
    <row r="176" spans="3:3" x14ac:dyDescent="0.2">
      <c r="C176" s="52"/>
    </row>
    <row r="177" spans="3:3" x14ac:dyDescent="0.2">
      <c r="C177" s="52"/>
    </row>
    <row r="178" spans="3:3" x14ac:dyDescent="0.2">
      <c r="C178" s="52"/>
    </row>
    <row r="179" spans="3:3" x14ac:dyDescent="0.2">
      <c r="C179" s="52"/>
    </row>
    <row r="180" spans="3:3" x14ac:dyDescent="0.2">
      <c r="C180" s="52"/>
    </row>
    <row r="181" spans="3:3" x14ac:dyDescent="0.2">
      <c r="C181" s="52"/>
    </row>
    <row r="182" spans="3:3" x14ac:dyDescent="0.2">
      <c r="C182" s="52"/>
    </row>
    <row r="183" spans="3:3" x14ac:dyDescent="0.2">
      <c r="C183" s="52"/>
    </row>
    <row r="184" spans="3:3" x14ac:dyDescent="0.2">
      <c r="C184" s="52"/>
    </row>
    <row r="185" spans="3:3" x14ac:dyDescent="0.2">
      <c r="C185" s="52"/>
    </row>
    <row r="186" spans="3:3" x14ac:dyDescent="0.2">
      <c r="C186" s="52"/>
    </row>
    <row r="187" spans="3:3" x14ac:dyDescent="0.2">
      <c r="C187" s="52"/>
    </row>
    <row r="188" spans="3:3" x14ac:dyDescent="0.2">
      <c r="C188" s="52"/>
    </row>
    <row r="189" spans="3:3" x14ac:dyDescent="0.2">
      <c r="C189" s="52"/>
    </row>
    <row r="190" spans="3:3" x14ac:dyDescent="0.2">
      <c r="C190" s="52"/>
    </row>
    <row r="191" spans="3:3" x14ac:dyDescent="0.2">
      <c r="C191" s="52"/>
    </row>
    <row r="192" spans="3:3" x14ac:dyDescent="0.2">
      <c r="C192" s="52"/>
    </row>
    <row r="193" spans="3:3" x14ac:dyDescent="0.2">
      <c r="C193" s="52"/>
    </row>
    <row r="194" spans="3:3" x14ac:dyDescent="0.2">
      <c r="C194" s="52"/>
    </row>
    <row r="195" spans="3:3" x14ac:dyDescent="0.2">
      <c r="C195" s="52"/>
    </row>
    <row r="196" spans="3:3" x14ac:dyDescent="0.2">
      <c r="C196" s="52"/>
    </row>
    <row r="197" spans="3:3" x14ac:dyDescent="0.2">
      <c r="C197" s="52"/>
    </row>
    <row r="198" spans="3:3" x14ac:dyDescent="0.2">
      <c r="C198" s="52"/>
    </row>
    <row r="199" spans="3:3" x14ac:dyDescent="0.2">
      <c r="C199" s="52"/>
    </row>
    <row r="200" spans="3:3" x14ac:dyDescent="0.2">
      <c r="C200" s="52"/>
    </row>
    <row r="201" spans="3:3" x14ac:dyDescent="0.2">
      <c r="C201" s="52"/>
    </row>
    <row r="202" spans="3:3" x14ac:dyDescent="0.2">
      <c r="C202" s="52"/>
    </row>
    <row r="203" spans="3:3" x14ac:dyDescent="0.2">
      <c r="C203" s="52"/>
    </row>
    <row r="204" spans="3:3" x14ac:dyDescent="0.2">
      <c r="C204" s="52"/>
    </row>
    <row r="205" spans="3:3" x14ac:dyDescent="0.2">
      <c r="C205" s="52"/>
    </row>
    <row r="206" spans="3:3" x14ac:dyDescent="0.2">
      <c r="C206" s="52"/>
    </row>
    <row r="207" spans="3:3" x14ac:dyDescent="0.2">
      <c r="C207" s="52"/>
    </row>
    <row r="208" spans="3:3" x14ac:dyDescent="0.2">
      <c r="C208" s="52"/>
    </row>
    <row r="209" spans="3:3" x14ac:dyDescent="0.2">
      <c r="C209" s="52"/>
    </row>
    <row r="210" spans="3:3" x14ac:dyDescent="0.2">
      <c r="C210" s="52"/>
    </row>
    <row r="211" spans="3:3" x14ac:dyDescent="0.2">
      <c r="C211" s="52"/>
    </row>
    <row r="212" spans="3:3" x14ac:dyDescent="0.2">
      <c r="C212" s="52"/>
    </row>
    <row r="213" spans="3:3" x14ac:dyDescent="0.2">
      <c r="C213" s="52"/>
    </row>
    <row r="214" spans="3:3" x14ac:dyDescent="0.2">
      <c r="C214" s="52"/>
    </row>
    <row r="215" spans="3:3" x14ac:dyDescent="0.2">
      <c r="C215" s="52"/>
    </row>
    <row r="216" spans="3:3" x14ac:dyDescent="0.2">
      <c r="C216" s="52"/>
    </row>
    <row r="217" spans="3:3" x14ac:dyDescent="0.2">
      <c r="C217" s="52"/>
    </row>
    <row r="218" spans="3:3" x14ac:dyDescent="0.2">
      <c r="C218" s="52"/>
    </row>
    <row r="219" spans="3:3" x14ac:dyDescent="0.2">
      <c r="C219" s="52"/>
    </row>
    <row r="220" spans="3:3" x14ac:dyDescent="0.2">
      <c r="C220" s="52"/>
    </row>
    <row r="221" spans="3:3" x14ac:dyDescent="0.2">
      <c r="C221" s="52"/>
    </row>
    <row r="222" spans="3:3" x14ac:dyDescent="0.2">
      <c r="C222" s="52"/>
    </row>
    <row r="223" spans="3:3" x14ac:dyDescent="0.2">
      <c r="C223" s="52"/>
    </row>
    <row r="224" spans="3:3" x14ac:dyDescent="0.2">
      <c r="C224" s="52"/>
    </row>
    <row r="225" spans="3:3" x14ac:dyDescent="0.2">
      <c r="C225" s="52"/>
    </row>
    <row r="226" spans="3:3" x14ac:dyDescent="0.2">
      <c r="C226" s="52"/>
    </row>
    <row r="227" spans="3:3" x14ac:dyDescent="0.2">
      <c r="C227" s="52"/>
    </row>
    <row r="228" spans="3:3" x14ac:dyDescent="0.2">
      <c r="C228" s="52"/>
    </row>
    <row r="229" spans="3:3" x14ac:dyDescent="0.2">
      <c r="C229" s="52"/>
    </row>
    <row r="230" spans="3:3" x14ac:dyDescent="0.2">
      <c r="C230" s="52"/>
    </row>
    <row r="231" spans="3:3" x14ac:dyDescent="0.2">
      <c r="C231" s="52"/>
    </row>
    <row r="232" spans="3:3" x14ac:dyDescent="0.2">
      <c r="C232" s="52"/>
    </row>
    <row r="233" spans="3:3" x14ac:dyDescent="0.2">
      <c r="C233" s="52"/>
    </row>
    <row r="234" spans="3:3" x14ac:dyDescent="0.2">
      <c r="C234" s="52"/>
    </row>
    <row r="235" spans="3:3" x14ac:dyDescent="0.2">
      <c r="C235" s="52"/>
    </row>
    <row r="236" spans="3:3" x14ac:dyDescent="0.2">
      <c r="C236" s="52"/>
    </row>
    <row r="237" spans="3:3" x14ac:dyDescent="0.2">
      <c r="C237" s="52"/>
    </row>
    <row r="238" spans="3:3" x14ac:dyDescent="0.2">
      <c r="C238" s="52"/>
    </row>
    <row r="239" spans="3:3" x14ac:dyDescent="0.2">
      <c r="C239" s="52"/>
    </row>
    <row r="240" spans="3:3" x14ac:dyDescent="0.2">
      <c r="C240" s="52"/>
    </row>
    <row r="241" spans="3:3" x14ac:dyDescent="0.2">
      <c r="C241" s="52"/>
    </row>
    <row r="242" spans="3:3" x14ac:dyDescent="0.2">
      <c r="C242" s="52"/>
    </row>
    <row r="243" spans="3:3" x14ac:dyDescent="0.2">
      <c r="C243" s="52"/>
    </row>
    <row r="244" spans="3:3" x14ac:dyDescent="0.2">
      <c r="C244" s="52"/>
    </row>
    <row r="245" spans="3:3" x14ac:dyDescent="0.2">
      <c r="C245" s="52"/>
    </row>
    <row r="246" spans="3:3" x14ac:dyDescent="0.2">
      <c r="C246" s="52"/>
    </row>
    <row r="247" spans="3:3" x14ac:dyDescent="0.2">
      <c r="C247" s="52"/>
    </row>
    <row r="248" spans="3:3" x14ac:dyDescent="0.2">
      <c r="C248" s="52"/>
    </row>
    <row r="249" spans="3:3" x14ac:dyDescent="0.2">
      <c r="C249" s="52"/>
    </row>
    <row r="250" spans="3:3" x14ac:dyDescent="0.2">
      <c r="C250" s="52"/>
    </row>
    <row r="251" spans="3:3" x14ac:dyDescent="0.2">
      <c r="C251" s="52"/>
    </row>
    <row r="252" spans="3:3" x14ac:dyDescent="0.2">
      <c r="C252" s="52"/>
    </row>
    <row r="253" spans="3:3" x14ac:dyDescent="0.2">
      <c r="C253" s="52"/>
    </row>
    <row r="254" spans="3:3" x14ac:dyDescent="0.2">
      <c r="C254" s="52"/>
    </row>
    <row r="255" spans="3:3" x14ac:dyDescent="0.2">
      <c r="C255" s="52"/>
    </row>
    <row r="256" spans="3:3" x14ac:dyDescent="0.2">
      <c r="C256" s="52"/>
    </row>
    <row r="257" spans="3:3" x14ac:dyDescent="0.2">
      <c r="C257" s="52"/>
    </row>
    <row r="258" spans="3:3" x14ac:dyDescent="0.2">
      <c r="C258" s="52"/>
    </row>
    <row r="259" spans="3:3" x14ac:dyDescent="0.2">
      <c r="C259" s="52"/>
    </row>
    <row r="260" spans="3:3" x14ac:dyDescent="0.2">
      <c r="C260" s="52"/>
    </row>
    <row r="261" spans="3:3" x14ac:dyDescent="0.2">
      <c r="C261" s="52"/>
    </row>
    <row r="262" spans="3:3" x14ac:dyDescent="0.2">
      <c r="C262" s="52"/>
    </row>
    <row r="263" spans="3:3" x14ac:dyDescent="0.2">
      <c r="C263" s="52"/>
    </row>
    <row r="264" spans="3:3" x14ac:dyDescent="0.2">
      <c r="C264" s="52"/>
    </row>
    <row r="265" spans="3:3" x14ac:dyDescent="0.2">
      <c r="C265" s="52"/>
    </row>
    <row r="266" spans="3:3" x14ac:dyDescent="0.2">
      <c r="C266" s="52"/>
    </row>
    <row r="267" spans="3:3" x14ac:dyDescent="0.2">
      <c r="C267" s="52"/>
    </row>
    <row r="268" spans="3:3" x14ac:dyDescent="0.2">
      <c r="C268" s="52"/>
    </row>
    <row r="269" spans="3:3" x14ac:dyDescent="0.2">
      <c r="C269" s="52"/>
    </row>
    <row r="270" spans="3:3" x14ac:dyDescent="0.2">
      <c r="C270" s="52"/>
    </row>
    <row r="271" spans="3:3" x14ac:dyDescent="0.2">
      <c r="C271" s="52"/>
    </row>
    <row r="272" spans="3:3" x14ac:dyDescent="0.2">
      <c r="C272" s="52"/>
    </row>
    <row r="273" spans="3:3" x14ac:dyDescent="0.2">
      <c r="C273" s="52"/>
    </row>
    <row r="274" spans="3:3" x14ac:dyDescent="0.2">
      <c r="C274" s="52"/>
    </row>
    <row r="275" spans="3:3" x14ac:dyDescent="0.2">
      <c r="C275" s="52"/>
    </row>
    <row r="276" spans="3:3" x14ac:dyDescent="0.2">
      <c r="C276" s="52"/>
    </row>
    <row r="277" spans="3:3" x14ac:dyDescent="0.2">
      <c r="C277" s="52"/>
    </row>
    <row r="278" spans="3:3" x14ac:dyDescent="0.2">
      <c r="C278" s="52"/>
    </row>
    <row r="279" spans="3:3" x14ac:dyDescent="0.2">
      <c r="C279" s="52"/>
    </row>
    <row r="280" spans="3:3" x14ac:dyDescent="0.2">
      <c r="C280" s="52"/>
    </row>
    <row r="281" spans="3:3" x14ac:dyDescent="0.2">
      <c r="C281" s="52"/>
    </row>
    <row r="282" spans="3:3" x14ac:dyDescent="0.2">
      <c r="C282" s="52"/>
    </row>
    <row r="283" spans="3:3" x14ac:dyDescent="0.2">
      <c r="C283" s="52"/>
    </row>
    <row r="284" spans="3:3" x14ac:dyDescent="0.2">
      <c r="C284" s="52"/>
    </row>
    <row r="285" spans="3:3" x14ac:dyDescent="0.2">
      <c r="C285" s="52"/>
    </row>
    <row r="286" spans="3:3" x14ac:dyDescent="0.2">
      <c r="C286" s="52"/>
    </row>
    <row r="287" spans="3:3" x14ac:dyDescent="0.2">
      <c r="C287" s="52"/>
    </row>
    <row r="288" spans="3:3" x14ac:dyDescent="0.2">
      <c r="C288" s="52"/>
    </row>
    <row r="289" spans="3:3" x14ac:dyDescent="0.2">
      <c r="C289" s="52"/>
    </row>
    <row r="290" spans="3:3" x14ac:dyDescent="0.2">
      <c r="C290" s="52"/>
    </row>
    <row r="291" spans="3:3" x14ac:dyDescent="0.2">
      <c r="C291" s="52"/>
    </row>
    <row r="292" spans="3:3" x14ac:dyDescent="0.2">
      <c r="C292" s="52"/>
    </row>
    <row r="293" spans="3:3" x14ac:dyDescent="0.2">
      <c r="C293" s="52"/>
    </row>
    <row r="294" spans="3:3" x14ac:dyDescent="0.2">
      <c r="C294" s="52"/>
    </row>
    <row r="295" spans="3:3" x14ac:dyDescent="0.2">
      <c r="C295" s="52"/>
    </row>
    <row r="296" spans="3:3" x14ac:dyDescent="0.2">
      <c r="C296" s="52"/>
    </row>
    <row r="297" spans="3:3" x14ac:dyDescent="0.2">
      <c r="C297" s="52"/>
    </row>
    <row r="298" spans="3:3" x14ac:dyDescent="0.2">
      <c r="C298" s="52"/>
    </row>
    <row r="299" spans="3:3" x14ac:dyDescent="0.2">
      <c r="C299" s="52"/>
    </row>
    <row r="300" spans="3:3" x14ac:dyDescent="0.2">
      <c r="C300" s="52"/>
    </row>
    <row r="301" spans="3:3" x14ac:dyDescent="0.2">
      <c r="C301" s="52"/>
    </row>
    <row r="302" spans="3:3" x14ac:dyDescent="0.2">
      <c r="C302" s="52"/>
    </row>
    <row r="303" spans="3:3" x14ac:dyDescent="0.2">
      <c r="C303" s="52"/>
    </row>
    <row r="304" spans="3:3" x14ac:dyDescent="0.2">
      <c r="C304" s="52"/>
    </row>
    <row r="305" spans="3:3" x14ac:dyDescent="0.2">
      <c r="C305" s="52"/>
    </row>
    <row r="306" spans="3:3" x14ac:dyDescent="0.2">
      <c r="C306" s="52"/>
    </row>
    <row r="307" spans="3:3" x14ac:dyDescent="0.2">
      <c r="C307" s="52"/>
    </row>
    <row r="308" spans="3:3" x14ac:dyDescent="0.2">
      <c r="C308" s="52"/>
    </row>
    <row r="309" spans="3:3" x14ac:dyDescent="0.2">
      <c r="C309" s="52"/>
    </row>
    <row r="310" spans="3:3" x14ac:dyDescent="0.2">
      <c r="C310" s="52"/>
    </row>
    <row r="311" spans="3:3" x14ac:dyDescent="0.2">
      <c r="C311" s="52"/>
    </row>
    <row r="312" spans="3:3" x14ac:dyDescent="0.2">
      <c r="C312" s="52"/>
    </row>
    <row r="313" spans="3:3" x14ac:dyDescent="0.2">
      <c r="C313" s="52"/>
    </row>
    <row r="314" spans="3:3" x14ac:dyDescent="0.2">
      <c r="C314" s="52"/>
    </row>
    <row r="315" spans="3:3" x14ac:dyDescent="0.2">
      <c r="C315" s="52"/>
    </row>
    <row r="316" spans="3:3" x14ac:dyDescent="0.2">
      <c r="C316" s="52"/>
    </row>
    <row r="317" spans="3:3" x14ac:dyDescent="0.2">
      <c r="C317" s="52"/>
    </row>
    <row r="318" spans="3:3" x14ac:dyDescent="0.2">
      <c r="C318" s="52"/>
    </row>
    <row r="319" spans="3:3" x14ac:dyDescent="0.2">
      <c r="C319" s="52"/>
    </row>
    <row r="320" spans="3:3" x14ac:dyDescent="0.2">
      <c r="C320" s="52"/>
    </row>
    <row r="321" spans="3:3" x14ac:dyDescent="0.2">
      <c r="C321" s="52"/>
    </row>
    <row r="322" spans="3:3" x14ac:dyDescent="0.2">
      <c r="C322" s="52"/>
    </row>
    <row r="323" spans="3:3" x14ac:dyDescent="0.2">
      <c r="C323" s="52"/>
    </row>
    <row r="324" spans="3:3" x14ac:dyDescent="0.2">
      <c r="C324" s="52"/>
    </row>
    <row r="325" spans="3:3" x14ac:dyDescent="0.2">
      <c r="C325" s="52"/>
    </row>
    <row r="326" spans="3:3" x14ac:dyDescent="0.2">
      <c r="C326" s="52"/>
    </row>
    <row r="327" spans="3:3" x14ac:dyDescent="0.2">
      <c r="C327" s="52"/>
    </row>
    <row r="328" spans="3:3" x14ac:dyDescent="0.2">
      <c r="C328" s="52"/>
    </row>
    <row r="329" spans="3:3" x14ac:dyDescent="0.2">
      <c r="C329" s="52"/>
    </row>
    <row r="330" spans="3:3" x14ac:dyDescent="0.2">
      <c r="C330" s="52"/>
    </row>
    <row r="331" spans="3:3" x14ac:dyDescent="0.2">
      <c r="C331" s="52"/>
    </row>
    <row r="332" spans="3:3" x14ac:dyDescent="0.2">
      <c r="C332" s="52"/>
    </row>
    <row r="333" spans="3:3" x14ac:dyDescent="0.2">
      <c r="C333" s="52"/>
    </row>
    <row r="334" spans="3:3" x14ac:dyDescent="0.2">
      <c r="C334" s="52"/>
    </row>
    <row r="335" spans="3:3" x14ac:dyDescent="0.2">
      <c r="C335" s="52"/>
    </row>
    <row r="336" spans="3:3" x14ac:dyDescent="0.2">
      <c r="C336" s="52"/>
    </row>
    <row r="337" spans="3:3" x14ac:dyDescent="0.2">
      <c r="C337" s="52"/>
    </row>
    <row r="338" spans="3:3" x14ac:dyDescent="0.2">
      <c r="C338" s="52"/>
    </row>
    <row r="339" spans="3:3" x14ac:dyDescent="0.2">
      <c r="C339" s="52"/>
    </row>
    <row r="340" spans="3:3" x14ac:dyDescent="0.2">
      <c r="C340" s="52"/>
    </row>
    <row r="341" spans="3:3" x14ac:dyDescent="0.2">
      <c r="C341" s="52"/>
    </row>
    <row r="342" spans="3:3" x14ac:dyDescent="0.2">
      <c r="C342" s="52"/>
    </row>
    <row r="343" spans="3:3" x14ac:dyDescent="0.2">
      <c r="C343" s="52"/>
    </row>
    <row r="344" spans="3:3" x14ac:dyDescent="0.2">
      <c r="C344" s="52"/>
    </row>
    <row r="345" spans="3:3" x14ac:dyDescent="0.2">
      <c r="C345" s="52"/>
    </row>
    <row r="346" spans="3:3" x14ac:dyDescent="0.2">
      <c r="C346" s="52"/>
    </row>
    <row r="347" spans="3:3" x14ac:dyDescent="0.2">
      <c r="C347" s="52"/>
    </row>
    <row r="348" spans="3:3" x14ac:dyDescent="0.2">
      <c r="C348" s="52"/>
    </row>
    <row r="349" spans="3:3" x14ac:dyDescent="0.2">
      <c r="C349" s="52"/>
    </row>
    <row r="350" spans="3:3" x14ac:dyDescent="0.2">
      <c r="C350" s="52"/>
    </row>
    <row r="351" spans="3:3" x14ac:dyDescent="0.2">
      <c r="C351" s="52"/>
    </row>
    <row r="352" spans="3:3" x14ac:dyDescent="0.2">
      <c r="C352" s="52"/>
    </row>
    <row r="353" spans="3:3" x14ac:dyDescent="0.2">
      <c r="C353" s="52"/>
    </row>
    <row r="354" spans="3:3" x14ac:dyDescent="0.2">
      <c r="C354" s="52"/>
    </row>
    <row r="355" spans="3:3" x14ac:dyDescent="0.2">
      <c r="C355" s="52"/>
    </row>
    <row r="356" spans="3:3" x14ac:dyDescent="0.2">
      <c r="C356" s="52"/>
    </row>
    <row r="357" spans="3:3" x14ac:dyDescent="0.2">
      <c r="C357" s="52"/>
    </row>
    <row r="358" spans="3:3" x14ac:dyDescent="0.2">
      <c r="C358" s="52"/>
    </row>
    <row r="359" spans="3:3" x14ac:dyDescent="0.2">
      <c r="C359" s="52"/>
    </row>
    <row r="360" spans="3:3" x14ac:dyDescent="0.2">
      <c r="C360" s="52"/>
    </row>
    <row r="361" spans="3:3" x14ac:dyDescent="0.2">
      <c r="C361" s="52"/>
    </row>
    <row r="362" spans="3:3" x14ac:dyDescent="0.2">
      <c r="C362" s="52"/>
    </row>
    <row r="363" spans="3:3" x14ac:dyDescent="0.2">
      <c r="C363" s="52"/>
    </row>
    <row r="364" spans="3:3" x14ac:dyDescent="0.2">
      <c r="C364" s="52"/>
    </row>
    <row r="365" spans="3:3" x14ac:dyDescent="0.2">
      <c r="C365" s="52"/>
    </row>
    <row r="366" spans="3:3" x14ac:dyDescent="0.2">
      <c r="C366" s="52"/>
    </row>
    <row r="367" spans="3:3" x14ac:dyDescent="0.2">
      <c r="C367" s="52"/>
    </row>
    <row r="368" spans="3:3" x14ac:dyDescent="0.2">
      <c r="C368" s="52"/>
    </row>
    <row r="369" spans="3:3" x14ac:dyDescent="0.2">
      <c r="C369" s="52"/>
    </row>
    <row r="370" spans="3:3" x14ac:dyDescent="0.2">
      <c r="C370" s="52"/>
    </row>
    <row r="371" spans="3:3" x14ac:dyDescent="0.2">
      <c r="C371" s="52"/>
    </row>
    <row r="372" spans="3:3" x14ac:dyDescent="0.2">
      <c r="C372" s="52"/>
    </row>
    <row r="373" spans="3:3" x14ac:dyDescent="0.2">
      <c r="C373" s="52"/>
    </row>
    <row r="374" spans="3:3" x14ac:dyDescent="0.2">
      <c r="C374" s="52"/>
    </row>
    <row r="375" spans="3:3" x14ac:dyDescent="0.2">
      <c r="C375" s="52"/>
    </row>
    <row r="376" spans="3:3" x14ac:dyDescent="0.2">
      <c r="C376" s="52"/>
    </row>
    <row r="377" spans="3:3" x14ac:dyDescent="0.2">
      <c r="C377" s="52"/>
    </row>
    <row r="378" spans="3:3" x14ac:dyDescent="0.2">
      <c r="C378" s="52"/>
    </row>
    <row r="379" spans="3:3" x14ac:dyDescent="0.2">
      <c r="C379" s="52"/>
    </row>
    <row r="380" spans="3:3" x14ac:dyDescent="0.2">
      <c r="C380" s="52"/>
    </row>
    <row r="381" spans="3:3" x14ac:dyDescent="0.2">
      <c r="C381" s="52"/>
    </row>
    <row r="382" spans="3:3" x14ac:dyDescent="0.2">
      <c r="C382" s="52"/>
    </row>
    <row r="383" spans="3:3" x14ac:dyDescent="0.2">
      <c r="C383" s="52"/>
    </row>
    <row r="384" spans="3:3" x14ac:dyDescent="0.2">
      <c r="C384" s="52"/>
    </row>
    <row r="385" spans="3:3" x14ac:dyDescent="0.2">
      <c r="C385" s="52"/>
    </row>
    <row r="386" spans="3:3" x14ac:dyDescent="0.2">
      <c r="C386" s="52"/>
    </row>
    <row r="387" spans="3:3" x14ac:dyDescent="0.2">
      <c r="C387" s="52"/>
    </row>
    <row r="388" spans="3:3" x14ac:dyDescent="0.2">
      <c r="C388" s="52"/>
    </row>
    <row r="389" spans="3:3" x14ac:dyDescent="0.2">
      <c r="C389" s="52"/>
    </row>
    <row r="390" spans="3:3" x14ac:dyDescent="0.2">
      <c r="C390" s="52"/>
    </row>
    <row r="391" spans="3:3" x14ac:dyDescent="0.2">
      <c r="C391" s="52"/>
    </row>
    <row r="392" spans="3:3" x14ac:dyDescent="0.2">
      <c r="C392" s="52"/>
    </row>
    <row r="393" spans="3:3" x14ac:dyDescent="0.2">
      <c r="C393" s="52"/>
    </row>
    <row r="394" spans="3:3" x14ac:dyDescent="0.2">
      <c r="C394" s="52"/>
    </row>
    <row r="395" spans="3:3" x14ac:dyDescent="0.2">
      <c r="C395" s="52"/>
    </row>
    <row r="396" spans="3:3" x14ac:dyDescent="0.2">
      <c r="C396" s="52"/>
    </row>
    <row r="397" spans="3:3" x14ac:dyDescent="0.2">
      <c r="C397" s="52"/>
    </row>
    <row r="398" spans="3:3" x14ac:dyDescent="0.2">
      <c r="C398" s="52"/>
    </row>
    <row r="399" spans="3:3" x14ac:dyDescent="0.2">
      <c r="C399" s="52"/>
    </row>
    <row r="400" spans="3:3" x14ac:dyDescent="0.2">
      <c r="C400" s="52"/>
    </row>
    <row r="401" spans="3:3" x14ac:dyDescent="0.2">
      <c r="C401" s="52"/>
    </row>
    <row r="402" spans="3:3" x14ac:dyDescent="0.2">
      <c r="C402" s="52"/>
    </row>
    <row r="403" spans="3:3" x14ac:dyDescent="0.2">
      <c r="C403" s="52"/>
    </row>
    <row r="404" spans="3:3" x14ac:dyDescent="0.2">
      <c r="C404" s="52"/>
    </row>
    <row r="405" spans="3:3" x14ac:dyDescent="0.2">
      <c r="C405" s="52"/>
    </row>
    <row r="406" spans="3:3" x14ac:dyDescent="0.2">
      <c r="C406" s="52"/>
    </row>
    <row r="407" spans="3:3" x14ac:dyDescent="0.2">
      <c r="C407" s="52"/>
    </row>
    <row r="408" spans="3:3" x14ac:dyDescent="0.2">
      <c r="C408" s="52"/>
    </row>
    <row r="409" spans="3:3" x14ac:dyDescent="0.2">
      <c r="C409" s="52"/>
    </row>
    <row r="410" spans="3:3" x14ac:dyDescent="0.2">
      <c r="C410" s="52"/>
    </row>
    <row r="411" spans="3:3" x14ac:dyDescent="0.2">
      <c r="C411" s="52"/>
    </row>
    <row r="412" spans="3:3" x14ac:dyDescent="0.2">
      <c r="C412" s="52"/>
    </row>
    <row r="413" spans="3:3" x14ac:dyDescent="0.2">
      <c r="C413" s="52"/>
    </row>
    <row r="414" spans="3:3" x14ac:dyDescent="0.2">
      <c r="C414" s="52"/>
    </row>
    <row r="415" spans="3:3" x14ac:dyDescent="0.2">
      <c r="C415" s="52"/>
    </row>
    <row r="416" spans="3:3" x14ac:dyDescent="0.2">
      <c r="C416" s="52"/>
    </row>
    <row r="417" spans="3:3" x14ac:dyDescent="0.2">
      <c r="C417" s="52"/>
    </row>
    <row r="418" spans="3:3" x14ac:dyDescent="0.2">
      <c r="C418" s="52"/>
    </row>
    <row r="419" spans="3:3" x14ac:dyDescent="0.2">
      <c r="C419" s="52"/>
    </row>
    <row r="420" spans="3:3" x14ac:dyDescent="0.2">
      <c r="C420" s="52"/>
    </row>
    <row r="421" spans="3:3" x14ac:dyDescent="0.2">
      <c r="C421" s="52"/>
    </row>
    <row r="422" spans="3:3" x14ac:dyDescent="0.2">
      <c r="C422" s="52"/>
    </row>
    <row r="423" spans="3:3" x14ac:dyDescent="0.2">
      <c r="C423" s="52"/>
    </row>
    <row r="424" spans="3:3" x14ac:dyDescent="0.2">
      <c r="C424" s="52"/>
    </row>
    <row r="425" spans="3:3" x14ac:dyDescent="0.2">
      <c r="C425" s="52"/>
    </row>
    <row r="426" spans="3:3" x14ac:dyDescent="0.2">
      <c r="C426" s="52"/>
    </row>
    <row r="427" spans="3:3" x14ac:dyDescent="0.2">
      <c r="C427" s="52"/>
    </row>
    <row r="428" spans="3:3" x14ac:dyDescent="0.2">
      <c r="C428" s="52"/>
    </row>
    <row r="429" spans="3:3" x14ac:dyDescent="0.2">
      <c r="C429" s="52"/>
    </row>
    <row r="430" spans="3:3" x14ac:dyDescent="0.2">
      <c r="C430" s="52"/>
    </row>
    <row r="431" spans="3:3" x14ac:dyDescent="0.2">
      <c r="C431" s="52"/>
    </row>
    <row r="432" spans="3:3" x14ac:dyDescent="0.2">
      <c r="C432" s="52"/>
    </row>
    <row r="433" spans="3:3" x14ac:dyDescent="0.2">
      <c r="C433" s="52"/>
    </row>
    <row r="434" spans="3:3" x14ac:dyDescent="0.2">
      <c r="C434" s="52"/>
    </row>
    <row r="435" spans="3:3" x14ac:dyDescent="0.2">
      <c r="C435" s="52"/>
    </row>
    <row r="436" spans="3:3" x14ac:dyDescent="0.2">
      <c r="C436" s="52"/>
    </row>
    <row r="437" spans="3:3" x14ac:dyDescent="0.2">
      <c r="C437" s="52"/>
    </row>
    <row r="438" spans="3:3" x14ac:dyDescent="0.2">
      <c r="C438" s="52"/>
    </row>
    <row r="439" spans="3:3" x14ac:dyDescent="0.2">
      <c r="C439" s="52"/>
    </row>
    <row r="440" spans="3:3" x14ac:dyDescent="0.2">
      <c r="C440" s="52"/>
    </row>
    <row r="441" spans="3:3" x14ac:dyDescent="0.2">
      <c r="C441" s="52"/>
    </row>
    <row r="442" spans="3:3" x14ac:dyDescent="0.2">
      <c r="C442" s="52"/>
    </row>
    <row r="443" spans="3:3" x14ac:dyDescent="0.2">
      <c r="C443" s="52"/>
    </row>
    <row r="444" spans="3:3" x14ac:dyDescent="0.2">
      <c r="C444" s="52"/>
    </row>
    <row r="445" spans="3:3" x14ac:dyDescent="0.2">
      <c r="C445" s="52"/>
    </row>
    <row r="446" spans="3:3" x14ac:dyDescent="0.2">
      <c r="C446" s="52"/>
    </row>
    <row r="447" spans="3:3" x14ac:dyDescent="0.2">
      <c r="C447" s="52"/>
    </row>
    <row r="448" spans="3:3" x14ac:dyDescent="0.2">
      <c r="C448" s="52"/>
    </row>
    <row r="449" spans="3:3" x14ac:dyDescent="0.2">
      <c r="C449" s="52"/>
    </row>
    <row r="450" spans="3:3" x14ac:dyDescent="0.2">
      <c r="C450" s="52"/>
    </row>
    <row r="451" spans="3:3" x14ac:dyDescent="0.2">
      <c r="C451" s="52"/>
    </row>
    <row r="452" spans="3:3" x14ac:dyDescent="0.2">
      <c r="C452" s="52"/>
    </row>
    <row r="453" spans="3:3" x14ac:dyDescent="0.2">
      <c r="C453" s="52"/>
    </row>
    <row r="454" spans="3:3" x14ac:dyDescent="0.2">
      <c r="C454" s="52"/>
    </row>
    <row r="455" spans="3:3" x14ac:dyDescent="0.2">
      <c r="C455" s="52"/>
    </row>
    <row r="456" spans="3:3" x14ac:dyDescent="0.2">
      <c r="C456" s="52"/>
    </row>
    <row r="457" spans="3:3" x14ac:dyDescent="0.2">
      <c r="C457" s="52"/>
    </row>
    <row r="458" spans="3:3" x14ac:dyDescent="0.2">
      <c r="C458" s="52"/>
    </row>
    <row r="459" spans="3:3" x14ac:dyDescent="0.2">
      <c r="C459" s="52"/>
    </row>
    <row r="460" spans="3:3" x14ac:dyDescent="0.2">
      <c r="C460" s="52"/>
    </row>
    <row r="461" spans="3:3" x14ac:dyDescent="0.2">
      <c r="C461" s="52"/>
    </row>
    <row r="462" spans="3:3" x14ac:dyDescent="0.2">
      <c r="C462" s="52"/>
    </row>
    <row r="463" spans="3:3" x14ac:dyDescent="0.2">
      <c r="C463" s="52"/>
    </row>
    <row r="464" spans="3:3" x14ac:dyDescent="0.2">
      <c r="C464" s="52"/>
    </row>
    <row r="465" spans="3:3" x14ac:dyDescent="0.2">
      <c r="C465" s="52"/>
    </row>
    <row r="466" spans="3:3" x14ac:dyDescent="0.2">
      <c r="C466" s="52"/>
    </row>
    <row r="467" spans="3:3" x14ac:dyDescent="0.2">
      <c r="C467" s="52"/>
    </row>
    <row r="468" spans="3:3" x14ac:dyDescent="0.2">
      <c r="C468" s="52"/>
    </row>
    <row r="469" spans="3:3" x14ac:dyDescent="0.2">
      <c r="C469" s="52"/>
    </row>
    <row r="470" spans="3:3" x14ac:dyDescent="0.2">
      <c r="C470" s="52"/>
    </row>
    <row r="471" spans="3:3" x14ac:dyDescent="0.2">
      <c r="C471" s="52"/>
    </row>
    <row r="472" spans="3:3" x14ac:dyDescent="0.2">
      <c r="C472" s="52"/>
    </row>
    <row r="473" spans="3:3" x14ac:dyDescent="0.2">
      <c r="C473" s="52"/>
    </row>
    <row r="474" spans="3:3" x14ac:dyDescent="0.2">
      <c r="C474" s="52"/>
    </row>
    <row r="475" spans="3:3" x14ac:dyDescent="0.2">
      <c r="C475" s="52"/>
    </row>
    <row r="476" spans="3:3" x14ac:dyDescent="0.2">
      <c r="C476" s="52"/>
    </row>
    <row r="477" spans="3:3" x14ac:dyDescent="0.2">
      <c r="C477" s="52"/>
    </row>
    <row r="478" spans="3:3" x14ac:dyDescent="0.2">
      <c r="C478" s="52"/>
    </row>
    <row r="479" spans="3:3" x14ac:dyDescent="0.2">
      <c r="C479" s="52"/>
    </row>
    <row r="480" spans="3:3" x14ac:dyDescent="0.2">
      <c r="C480" s="52"/>
    </row>
    <row r="481" spans="3:3" x14ac:dyDescent="0.2">
      <c r="C481" s="52"/>
    </row>
    <row r="482" spans="3:3" x14ac:dyDescent="0.2">
      <c r="C482" s="52"/>
    </row>
    <row r="483" spans="3:3" x14ac:dyDescent="0.2">
      <c r="C483" s="52"/>
    </row>
    <row r="484" spans="3:3" x14ac:dyDescent="0.2">
      <c r="C484" s="52"/>
    </row>
    <row r="485" spans="3:3" x14ac:dyDescent="0.2">
      <c r="C485" s="52"/>
    </row>
    <row r="486" spans="3:3" x14ac:dyDescent="0.2">
      <c r="C486" s="52"/>
    </row>
    <row r="487" spans="3:3" x14ac:dyDescent="0.2">
      <c r="C487" s="52"/>
    </row>
    <row r="488" spans="3:3" x14ac:dyDescent="0.2">
      <c r="C488" s="52"/>
    </row>
    <row r="489" spans="3:3" x14ac:dyDescent="0.2">
      <c r="C489" s="52"/>
    </row>
    <row r="490" spans="3:3" x14ac:dyDescent="0.2">
      <c r="C490" s="52"/>
    </row>
    <row r="491" spans="3:3" x14ac:dyDescent="0.2">
      <c r="C491" s="52"/>
    </row>
    <row r="492" spans="3:3" x14ac:dyDescent="0.2">
      <c r="C492" s="52"/>
    </row>
    <row r="493" spans="3:3" x14ac:dyDescent="0.2">
      <c r="C493" s="52"/>
    </row>
    <row r="494" spans="3:3" x14ac:dyDescent="0.2">
      <c r="C494" s="52"/>
    </row>
    <row r="495" spans="3:3" x14ac:dyDescent="0.2">
      <c r="C495" s="52"/>
    </row>
    <row r="496" spans="3:3" x14ac:dyDescent="0.2">
      <c r="C496" s="52"/>
    </row>
    <row r="497" spans="3:3" x14ac:dyDescent="0.2">
      <c r="C497" s="52"/>
    </row>
    <row r="498" spans="3:3" x14ac:dyDescent="0.2">
      <c r="C498" s="52"/>
    </row>
    <row r="499" spans="3:3" x14ac:dyDescent="0.2">
      <c r="C499" s="52"/>
    </row>
    <row r="500" spans="3:3" x14ac:dyDescent="0.2">
      <c r="C500" s="52"/>
    </row>
    <row r="501" spans="3:3" x14ac:dyDescent="0.2">
      <c r="C501" s="52"/>
    </row>
    <row r="502" spans="3:3" x14ac:dyDescent="0.2">
      <c r="C502" s="52"/>
    </row>
    <row r="503" spans="3:3" x14ac:dyDescent="0.2">
      <c r="C503" s="52"/>
    </row>
    <row r="504" spans="3:3" x14ac:dyDescent="0.2">
      <c r="C504" s="52"/>
    </row>
    <row r="505" spans="3:3" x14ac:dyDescent="0.2">
      <c r="C505" s="52"/>
    </row>
    <row r="506" spans="3:3" x14ac:dyDescent="0.2">
      <c r="C506" s="52"/>
    </row>
    <row r="507" spans="3:3" x14ac:dyDescent="0.2">
      <c r="C507" s="52"/>
    </row>
    <row r="508" spans="3:3" x14ac:dyDescent="0.2">
      <c r="C508" s="52"/>
    </row>
    <row r="509" spans="3:3" x14ac:dyDescent="0.2">
      <c r="C509" s="52"/>
    </row>
    <row r="510" spans="3:3" x14ac:dyDescent="0.2">
      <c r="C510" s="52"/>
    </row>
    <row r="511" spans="3:3" x14ac:dyDescent="0.2">
      <c r="C511" s="52"/>
    </row>
    <row r="512" spans="3:3" x14ac:dyDescent="0.2">
      <c r="C512" s="52"/>
    </row>
    <row r="513" spans="3:3" x14ac:dyDescent="0.2">
      <c r="C513" s="52"/>
    </row>
    <row r="514" spans="3:3" x14ac:dyDescent="0.2">
      <c r="C514" s="52"/>
    </row>
    <row r="515" spans="3:3" x14ac:dyDescent="0.2">
      <c r="C515" s="52"/>
    </row>
    <row r="516" spans="3:3" x14ac:dyDescent="0.2">
      <c r="C516" s="52"/>
    </row>
    <row r="517" spans="3:3" x14ac:dyDescent="0.2">
      <c r="C517" s="52"/>
    </row>
    <row r="518" spans="3:3" x14ac:dyDescent="0.2">
      <c r="C518" s="52"/>
    </row>
    <row r="519" spans="3:3" x14ac:dyDescent="0.2">
      <c r="C519" s="52"/>
    </row>
    <row r="520" spans="3:3" x14ac:dyDescent="0.2">
      <c r="C520" s="52"/>
    </row>
    <row r="521" spans="3:3" x14ac:dyDescent="0.2">
      <c r="C521" s="52"/>
    </row>
    <row r="522" spans="3:3" x14ac:dyDescent="0.2">
      <c r="C522" s="52"/>
    </row>
    <row r="523" spans="3:3" x14ac:dyDescent="0.2">
      <c r="C523" s="52"/>
    </row>
    <row r="524" spans="3:3" x14ac:dyDescent="0.2">
      <c r="C524" s="52"/>
    </row>
    <row r="525" spans="3:3" x14ac:dyDescent="0.2">
      <c r="C525" s="52"/>
    </row>
    <row r="526" spans="3:3" x14ac:dyDescent="0.2">
      <c r="C526" s="52"/>
    </row>
    <row r="527" spans="3:3" x14ac:dyDescent="0.2">
      <c r="C527" s="52"/>
    </row>
    <row r="528" spans="3:3" x14ac:dyDescent="0.2">
      <c r="C528" s="52"/>
    </row>
    <row r="529" spans="3:3" x14ac:dyDescent="0.2">
      <c r="C529" s="52"/>
    </row>
    <row r="530" spans="3:3" x14ac:dyDescent="0.2">
      <c r="C530" s="52"/>
    </row>
    <row r="531" spans="3:3" x14ac:dyDescent="0.2">
      <c r="C531" s="52"/>
    </row>
    <row r="532" spans="3:3" x14ac:dyDescent="0.2">
      <c r="C532" s="52"/>
    </row>
    <row r="533" spans="3:3" x14ac:dyDescent="0.2">
      <c r="C533" s="52"/>
    </row>
    <row r="534" spans="3:3" x14ac:dyDescent="0.2">
      <c r="C534" s="52"/>
    </row>
    <row r="535" spans="3:3" x14ac:dyDescent="0.2">
      <c r="C535" s="52"/>
    </row>
    <row r="536" spans="3:3" x14ac:dyDescent="0.2">
      <c r="C536" s="52"/>
    </row>
    <row r="537" spans="3:3" x14ac:dyDescent="0.2">
      <c r="C537" s="52"/>
    </row>
    <row r="538" spans="3:3" x14ac:dyDescent="0.2">
      <c r="C538" s="52"/>
    </row>
    <row r="539" spans="3:3" x14ac:dyDescent="0.2">
      <c r="C539" s="52"/>
    </row>
    <row r="540" spans="3:3" x14ac:dyDescent="0.2">
      <c r="C540" s="52"/>
    </row>
    <row r="541" spans="3:3" x14ac:dyDescent="0.2">
      <c r="C541" s="52"/>
    </row>
    <row r="542" spans="3:3" x14ac:dyDescent="0.2">
      <c r="C542" s="52"/>
    </row>
    <row r="543" spans="3:3" x14ac:dyDescent="0.2">
      <c r="C543" s="52"/>
    </row>
    <row r="544" spans="3:3" x14ac:dyDescent="0.2">
      <c r="C544" s="52"/>
    </row>
    <row r="545" spans="3:3" x14ac:dyDescent="0.2">
      <c r="C545" s="52"/>
    </row>
    <row r="546" spans="3:3" x14ac:dyDescent="0.2">
      <c r="C546" s="52"/>
    </row>
    <row r="547" spans="3:3" x14ac:dyDescent="0.2">
      <c r="C547" s="52"/>
    </row>
    <row r="548" spans="3:3" x14ac:dyDescent="0.2">
      <c r="C548" s="52"/>
    </row>
    <row r="549" spans="3:3" x14ac:dyDescent="0.2">
      <c r="C549" s="52"/>
    </row>
    <row r="550" spans="3:3" x14ac:dyDescent="0.2">
      <c r="C550" s="52"/>
    </row>
    <row r="551" spans="3:3" x14ac:dyDescent="0.2">
      <c r="C551" s="52"/>
    </row>
    <row r="552" spans="3:3" x14ac:dyDescent="0.2">
      <c r="C552" s="52"/>
    </row>
    <row r="553" spans="3:3" x14ac:dyDescent="0.2">
      <c r="C553" s="52"/>
    </row>
    <row r="554" spans="3:3" x14ac:dyDescent="0.2">
      <c r="C554" s="52"/>
    </row>
    <row r="555" spans="3:3" x14ac:dyDescent="0.2">
      <c r="C555" s="52"/>
    </row>
    <row r="556" spans="3:3" x14ac:dyDescent="0.2">
      <c r="C556" s="52"/>
    </row>
    <row r="557" spans="3:3" x14ac:dyDescent="0.2">
      <c r="C557" s="52"/>
    </row>
    <row r="558" spans="3:3" x14ac:dyDescent="0.2">
      <c r="C558" s="52"/>
    </row>
    <row r="559" spans="3:3" x14ac:dyDescent="0.2">
      <c r="C559" s="52"/>
    </row>
    <row r="560" spans="3:3" x14ac:dyDescent="0.2">
      <c r="C560" s="52"/>
    </row>
    <row r="561" spans="3:3" x14ac:dyDescent="0.2">
      <c r="C561" s="52"/>
    </row>
    <row r="562" spans="3:3" x14ac:dyDescent="0.2">
      <c r="C562" s="52"/>
    </row>
    <row r="563" spans="3:3" x14ac:dyDescent="0.2">
      <c r="C563" s="52"/>
    </row>
    <row r="564" spans="3:3" x14ac:dyDescent="0.2">
      <c r="C564" s="52"/>
    </row>
    <row r="565" spans="3:3" x14ac:dyDescent="0.2">
      <c r="C565" s="52"/>
    </row>
    <row r="566" spans="3:3" x14ac:dyDescent="0.2">
      <c r="C566" s="52"/>
    </row>
    <row r="567" spans="3:3" x14ac:dyDescent="0.2">
      <c r="C567" s="52"/>
    </row>
    <row r="568" spans="3:3" x14ac:dyDescent="0.2">
      <c r="C568" s="52"/>
    </row>
    <row r="569" spans="3:3" x14ac:dyDescent="0.2">
      <c r="C569" s="52"/>
    </row>
    <row r="570" spans="3:3" x14ac:dyDescent="0.2">
      <c r="C570" s="52"/>
    </row>
    <row r="571" spans="3:3" x14ac:dyDescent="0.2">
      <c r="C571" s="52"/>
    </row>
    <row r="572" spans="3:3" x14ac:dyDescent="0.2">
      <c r="C572" s="52"/>
    </row>
    <row r="573" spans="3:3" x14ac:dyDescent="0.2">
      <c r="C573" s="52"/>
    </row>
    <row r="574" spans="3:3" x14ac:dyDescent="0.2">
      <c r="C574" s="52"/>
    </row>
    <row r="575" spans="3:3" x14ac:dyDescent="0.2">
      <c r="C575" s="52"/>
    </row>
    <row r="576" spans="3:3" x14ac:dyDescent="0.2">
      <c r="C576" s="52"/>
    </row>
    <row r="577" spans="3:3" x14ac:dyDescent="0.2">
      <c r="C577" s="52"/>
    </row>
    <row r="578" spans="3:3" x14ac:dyDescent="0.2">
      <c r="C578" s="52"/>
    </row>
    <row r="579" spans="3:3" x14ac:dyDescent="0.2">
      <c r="C579" s="52"/>
    </row>
    <row r="580" spans="3:3" x14ac:dyDescent="0.2">
      <c r="C580" s="52"/>
    </row>
    <row r="581" spans="3:3" x14ac:dyDescent="0.2">
      <c r="C581" s="52"/>
    </row>
    <row r="582" spans="3:3" x14ac:dyDescent="0.2">
      <c r="C582" s="52"/>
    </row>
    <row r="583" spans="3:3" x14ac:dyDescent="0.2">
      <c r="C583" s="52"/>
    </row>
    <row r="584" spans="3:3" x14ac:dyDescent="0.2">
      <c r="C584" s="52"/>
    </row>
    <row r="585" spans="3:3" x14ac:dyDescent="0.2">
      <c r="C585" s="52"/>
    </row>
    <row r="586" spans="3:3" x14ac:dyDescent="0.2">
      <c r="C586" s="52"/>
    </row>
    <row r="587" spans="3:3" x14ac:dyDescent="0.2">
      <c r="C587" s="52"/>
    </row>
    <row r="588" spans="3:3" x14ac:dyDescent="0.2">
      <c r="C588" s="52"/>
    </row>
    <row r="589" spans="3:3" x14ac:dyDescent="0.2">
      <c r="C589" s="52"/>
    </row>
    <row r="590" spans="3:3" x14ac:dyDescent="0.2">
      <c r="C590" s="52"/>
    </row>
    <row r="591" spans="3:3" x14ac:dyDescent="0.2">
      <c r="C591" s="52"/>
    </row>
    <row r="592" spans="3:3" x14ac:dyDescent="0.2">
      <c r="C592" s="52"/>
    </row>
    <row r="593" spans="3:3" x14ac:dyDescent="0.2">
      <c r="C593" s="52"/>
    </row>
    <row r="594" spans="3:3" x14ac:dyDescent="0.2">
      <c r="C594" s="52"/>
    </row>
    <row r="595" spans="3:3" x14ac:dyDescent="0.2">
      <c r="C595" s="52"/>
    </row>
    <row r="596" spans="3:3" x14ac:dyDescent="0.2">
      <c r="C596" s="52"/>
    </row>
    <row r="597" spans="3:3" x14ac:dyDescent="0.2">
      <c r="C597" s="52"/>
    </row>
    <row r="598" spans="3:3" x14ac:dyDescent="0.2">
      <c r="C598" s="52"/>
    </row>
    <row r="599" spans="3:3" x14ac:dyDescent="0.2">
      <c r="C599" s="52"/>
    </row>
    <row r="600" spans="3:3" x14ac:dyDescent="0.2">
      <c r="C600" s="52"/>
    </row>
    <row r="601" spans="3:3" x14ac:dyDescent="0.2">
      <c r="C601" s="52"/>
    </row>
    <row r="602" spans="3:3" x14ac:dyDescent="0.2">
      <c r="C602" s="52"/>
    </row>
    <row r="603" spans="3:3" x14ac:dyDescent="0.2">
      <c r="C603" s="52"/>
    </row>
    <row r="604" spans="3:3" x14ac:dyDescent="0.2">
      <c r="C604" s="52"/>
    </row>
    <row r="605" spans="3:3" x14ac:dyDescent="0.2">
      <c r="C605" s="52"/>
    </row>
    <row r="606" spans="3:3" x14ac:dyDescent="0.2">
      <c r="C606" s="52"/>
    </row>
    <row r="607" spans="3:3" x14ac:dyDescent="0.2">
      <c r="C607" s="52"/>
    </row>
    <row r="608" spans="3:3" x14ac:dyDescent="0.2">
      <c r="C608" s="52"/>
    </row>
    <row r="609" spans="3:3" x14ac:dyDescent="0.2">
      <c r="C609" s="52"/>
    </row>
    <row r="610" spans="3:3" x14ac:dyDescent="0.2">
      <c r="C610" s="52"/>
    </row>
    <row r="611" spans="3:3" x14ac:dyDescent="0.2">
      <c r="C611" s="52"/>
    </row>
    <row r="612" spans="3:3" x14ac:dyDescent="0.2">
      <c r="C612" s="52"/>
    </row>
    <row r="613" spans="3:3" x14ac:dyDescent="0.2">
      <c r="C613" s="52"/>
    </row>
    <row r="614" spans="3:3" x14ac:dyDescent="0.2">
      <c r="C614" s="52"/>
    </row>
    <row r="615" spans="3:3" x14ac:dyDescent="0.2">
      <c r="C615" s="52"/>
    </row>
    <row r="616" spans="3:3" x14ac:dyDescent="0.2">
      <c r="C616" s="52"/>
    </row>
    <row r="617" spans="3:3" x14ac:dyDescent="0.2">
      <c r="C617" s="52"/>
    </row>
    <row r="618" spans="3:3" x14ac:dyDescent="0.2">
      <c r="C618" s="52"/>
    </row>
    <row r="619" spans="3:3" x14ac:dyDescent="0.2">
      <c r="C619" s="52"/>
    </row>
    <row r="620" spans="3:3" x14ac:dyDescent="0.2">
      <c r="C620" s="52"/>
    </row>
    <row r="621" spans="3:3" x14ac:dyDescent="0.2">
      <c r="C621" s="52"/>
    </row>
    <row r="622" spans="3:3" x14ac:dyDescent="0.2">
      <c r="C622" s="52"/>
    </row>
    <row r="623" spans="3:3" x14ac:dyDescent="0.2">
      <c r="C623" s="52"/>
    </row>
    <row r="624" spans="3:3" x14ac:dyDescent="0.2">
      <c r="C624" s="52"/>
    </row>
    <row r="625" spans="3:3" x14ac:dyDescent="0.2">
      <c r="C625" s="52"/>
    </row>
    <row r="626" spans="3:3" x14ac:dyDescent="0.2">
      <c r="C626" s="52"/>
    </row>
    <row r="627" spans="3:3" x14ac:dyDescent="0.2">
      <c r="C627" s="52"/>
    </row>
    <row r="628" spans="3:3" x14ac:dyDescent="0.2">
      <c r="C628" s="52"/>
    </row>
    <row r="629" spans="3:3" x14ac:dyDescent="0.2">
      <c r="C629" s="52"/>
    </row>
    <row r="630" spans="3:3" x14ac:dyDescent="0.2">
      <c r="C630" s="52"/>
    </row>
    <row r="631" spans="3:3" x14ac:dyDescent="0.2">
      <c r="C631" s="52"/>
    </row>
    <row r="632" spans="3:3" x14ac:dyDescent="0.2">
      <c r="C632" s="52"/>
    </row>
    <row r="633" spans="3:3" x14ac:dyDescent="0.2">
      <c r="C633" s="52"/>
    </row>
    <row r="634" spans="3:3" x14ac:dyDescent="0.2">
      <c r="C634" s="52"/>
    </row>
    <row r="635" spans="3:3" x14ac:dyDescent="0.2">
      <c r="C635" s="52"/>
    </row>
    <row r="636" spans="3:3" x14ac:dyDescent="0.2">
      <c r="C636" s="52"/>
    </row>
    <row r="637" spans="3:3" x14ac:dyDescent="0.2">
      <c r="C637" s="52"/>
    </row>
    <row r="638" spans="3:3" x14ac:dyDescent="0.2">
      <c r="C638" s="52"/>
    </row>
    <row r="639" spans="3:3" x14ac:dyDescent="0.2">
      <c r="C639" s="52"/>
    </row>
    <row r="640" spans="3:3" x14ac:dyDescent="0.2">
      <c r="C640" s="52"/>
    </row>
    <row r="641" spans="3:3" x14ac:dyDescent="0.2">
      <c r="C641" s="52"/>
    </row>
    <row r="642" spans="3:3" x14ac:dyDescent="0.2">
      <c r="C642" s="52"/>
    </row>
    <row r="643" spans="3:3" x14ac:dyDescent="0.2">
      <c r="C643" s="52"/>
    </row>
    <row r="644" spans="3:3" x14ac:dyDescent="0.2">
      <c r="C644" s="52"/>
    </row>
    <row r="645" spans="3:3" x14ac:dyDescent="0.2">
      <c r="C645" s="52"/>
    </row>
    <row r="646" spans="3:3" x14ac:dyDescent="0.2">
      <c r="C646" s="52"/>
    </row>
    <row r="647" spans="3:3" x14ac:dyDescent="0.2">
      <c r="C647" s="52"/>
    </row>
    <row r="648" spans="3:3" x14ac:dyDescent="0.2">
      <c r="C648" s="52"/>
    </row>
    <row r="649" spans="3:3" x14ac:dyDescent="0.2">
      <c r="C649" s="52"/>
    </row>
    <row r="650" spans="3:3" x14ac:dyDescent="0.2">
      <c r="C650" s="52"/>
    </row>
    <row r="651" spans="3:3" x14ac:dyDescent="0.2">
      <c r="C651" s="52"/>
    </row>
    <row r="652" spans="3:3" x14ac:dyDescent="0.2">
      <c r="C652" s="52"/>
    </row>
    <row r="653" spans="3:3" x14ac:dyDescent="0.2">
      <c r="C653" s="52"/>
    </row>
    <row r="654" spans="3:3" x14ac:dyDescent="0.2">
      <c r="C654" s="52"/>
    </row>
    <row r="655" spans="3:3" x14ac:dyDescent="0.2">
      <c r="C655" s="52"/>
    </row>
    <row r="656" spans="3:3" x14ac:dyDescent="0.2">
      <c r="C656" s="52"/>
    </row>
    <row r="657" spans="3:3" x14ac:dyDescent="0.2">
      <c r="C657" s="52"/>
    </row>
    <row r="658" spans="3:3" x14ac:dyDescent="0.2">
      <c r="C658" s="52"/>
    </row>
    <row r="659" spans="3:3" x14ac:dyDescent="0.2">
      <c r="C659" s="52"/>
    </row>
    <row r="660" spans="3:3" x14ac:dyDescent="0.2">
      <c r="C660" s="52"/>
    </row>
    <row r="661" spans="3:3" x14ac:dyDescent="0.2">
      <c r="C661" s="52"/>
    </row>
    <row r="662" spans="3:3" x14ac:dyDescent="0.2">
      <c r="C662" s="52"/>
    </row>
    <row r="663" spans="3:3" x14ac:dyDescent="0.2">
      <c r="C663" s="52"/>
    </row>
    <row r="664" spans="3:3" x14ac:dyDescent="0.2">
      <c r="C664" s="52"/>
    </row>
    <row r="665" spans="3:3" x14ac:dyDescent="0.2">
      <c r="C665" s="52"/>
    </row>
    <row r="666" spans="3:3" x14ac:dyDescent="0.2">
      <c r="C666" s="52"/>
    </row>
    <row r="667" spans="3:3" x14ac:dyDescent="0.2">
      <c r="C667" s="52"/>
    </row>
    <row r="668" spans="3:3" x14ac:dyDescent="0.2">
      <c r="C668" s="52"/>
    </row>
    <row r="669" spans="3:3" x14ac:dyDescent="0.2">
      <c r="C669" s="52"/>
    </row>
    <row r="670" spans="3:3" x14ac:dyDescent="0.2">
      <c r="C670" s="52"/>
    </row>
    <row r="671" spans="3:3" x14ac:dyDescent="0.2">
      <c r="C671" s="52"/>
    </row>
    <row r="672" spans="3:3" x14ac:dyDescent="0.2">
      <c r="C672" s="52"/>
    </row>
    <row r="673" spans="3:3" x14ac:dyDescent="0.2">
      <c r="C673" s="52"/>
    </row>
    <row r="674" spans="3:3" x14ac:dyDescent="0.2">
      <c r="C674" s="52"/>
    </row>
    <row r="675" spans="3:3" x14ac:dyDescent="0.2">
      <c r="C675" s="52"/>
    </row>
    <row r="676" spans="3:3" x14ac:dyDescent="0.2">
      <c r="C676" s="52"/>
    </row>
    <row r="677" spans="3:3" x14ac:dyDescent="0.2">
      <c r="C677" s="52"/>
    </row>
    <row r="678" spans="3:3" x14ac:dyDescent="0.2">
      <c r="C678" s="52"/>
    </row>
    <row r="679" spans="3:3" x14ac:dyDescent="0.2">
      <c r="C679" s="52"/>
    </row>
    <row r="680" spans="3:3" x14ac:dyDescent="0.2">
      <c r="C680" s="52"/>
    </row>
    <row r="681" spans="3:3" x14ac:dyDescent="0.2">
      <c r="C681" s="52"/>
    </row>
    <row r="682" spans="3:3" x14ac:dyDescent="0.2">
      <c r="C682" s="52"/>
    </row>
    <row r="683" spans="3:3" x14ac:dyDescent="0.2">
      <c r="C683" s="52"/>
    </row>
    <row r="684" spans="3:3" x14ac:dyDescent="0.2">
      <c r="C684" s="52"/>
    </row>
    <row r="685" spans="3:3" x14ac:dyDescent="0.2">
      <c r="C685" s="52"/>
    </row>
    <row r="686" spans="3:3" x14ac:dyDescent="0.2">
      <c r="C686" s="52"/>
    </row>
    <row r="687" spans="3:3" x14ac:dyDescent="0.2">
      <c r="C687" s="52"/>
    </row>
    <row r="688" spans="3:3" x14ac:dyDescent="0.2">
      <c r="C688" s="52"/>
    </row>
    <row r="689" spans="3:3" x14ac:dyDescent="0.2">
      <c r="C689" s="52"/>
    </row>
    <row r="690" spans="3:3" x14ac:dyDescent="0.2">
      <c r="C690" s="52"/>
    </row>
    <row r="691" spans="3:3" x14ac:dyDescent="0.2">
      <c r="C691" s="52"/>
    </row>
    <row r="692" spans="3:3" x14ac:dyDescent="0.2">
      <c r="C692" s="52"/>
    </row>
    <row r="693" spans="3:3" x14ac:dyDescent="0.2">
      <c r="C693" s="52"/>
    </row>
    <row r="694" spans="3:3" x14ac:dyDescent="0.2">
      <c r="C694" s="52"/>
    </row>
    <row r="695" spans="3:3" x14ac:dyDescent="0.2">
      <c r="C695" s="52"/>
    </row>
    <row r="696" spans="3:3" x14ac:dyDescent="0.2">
      <c r="C696" s="52"/>
    </row>
    <row r="697" spans="3:3" x14ac:dyDescent="0.2">
      <c r="C697" s="52"/>
    </row>
    <row r="698" spans="3:3" x14ac:dyDescent="0.2">
      <c r="C698" s="52"/>
    </row>
    <row r="699" spans="3:3" x14ac:dyDescent="0.2">
      <c r="C699" s="52"/>
    </row>
    <row r="700" spans="3:3" x14ac:dyDescent="0.2">
      <c r="C700" s="52"/>
    </row>
    <row r="701" spans="3:3" x14ac:dyDescent="0.2">
      <c r="C701" s="52"/>
    </row>
    <row r="702" spans="3:3" x14ac:dyDescent="0.2">
      <c r="C702" s="52"/>
    </row>
    <row r="703" spans="3:3" x14ac:dyDescent="0.2">
      <c r="C703" s="52"/>
    </row>
    <row r="704" spans="3:3" x14ac:dyDescent="0.2">
      <c r="C704" s="52"/>
    </row>
    <row r="705" spans="3:3" x14ac:dyDescent="0.2">
      <c r="C705" s="52"/>
    </row>
    <row r="706" spans="3:3" x14ac:dyDescent="0.2">
      <c r="C706" s="52"/>
    </row>
    <row r="707" spans="3:3" x14ac:dyDescent="0.2">
      <c r="C707" s="52"/>
    </row>
    <row r="708" spans="3:3" x14ac:dyDescent="0.2">
      <c r="C708" s="52"/>
    </row>
    <row r="709" spans="3:3" x14ac:dyDescent="0.2">
      <c r="C709" s="52"/>
    </row>
    <row r="710" spans="3:3" x14ac:dyDescent="0.2">
      <c r="C710" s="52"/>
    </row>
    <row r="711" spans="3:3" x14ac:dyDescent="0.2">
      <c r="C711" s="52"/>
    </row>
    <row r="712" spans="3:3" x14ac:dyDescent="0.2">
      <c r="C712" s="52"/>
    </row>
    <row r="713" spans="3:3" x14ac:dyDescent="0.2">
      <c r="C713" s="52"/>
    </row>
    <row r="714" spans="3:3" x14ac:dyDescent="0.2">
      <c r="C714" s="52"/>
    </row>
    <row r="715" spans="3:3" x14ac:dyDescent="0.2">
      <c r="C715" s="52"/>
    </row>
    <row r="716" spans="3:3" x14ac:dyDescent="0.2">
      <c r="C716" s="52"/>
    </row>
    <row r="717" spans="3:3" x14ac:dyDescent="0.2">
      <c r="C717" s="52"/>
    </row>
    <row r="718" spans="3:3" x14ac:dyDescent="0.2">
      <c r="C718" s="52"/>
    </row>
    <row r="719" spans="3:3" x14ac:dyDescent="0.2">
      <c r="C719" s="52"/>
    </row>
    <row r="720" spans="3:3" x14ac:dyDescent="0.2">
      <c r="C720" s="52"/>
    </row>
    <row r="721" spans="3:3" x14ac:dyDescent="0.2">
      <c r="C721" s="52"/>
    </row>
    <row r="722" spans="3:3" x14ac:dyDescent="0.2">
      <c r="C722" s="52"/>
    </row>
    <row r="723" spans="3:3" x14ac:dyDescent="0.2">
      <c r="C723" s="52"/>
    </row>
    <row r="724" spans="3:3" x14ac:dyDescent="0.2">
      <c r="C724" s="52"/>
    </row>
    <row r="725" spans="3:3" x14ac:dyDescent="0.2">
      <c r="C725" s="52"/>
    </row>
    <row r="726" spans="3:3" x14ac:dyDescent="0.2">
      <c r="C726" s="52"/>
    </row>
    <row r="727" spans="3:3" x14ac:dyDescent="0.2">
      <c r="C727" s="52"/>
    </row>
    <row r="728" spans="3:3" x14ac:dyDescent="0.2">
      <c r="C728" s="52"/>
    </row>
    <row r="729" spans="3:3" x14ac:dyDescent="0.2">
      <c r="C729" s="52"/>
    </row>
    <row r="730" spans="3:3" x14ac:dyDescent="0.2">
      <c r="C730" s="52"/>
    </row>
    <row r="731" spans="3:3" x14ac:dyDescent="0.2">
      <c r="C731" s="52"/>
    </row>
    <row r="732" spans="3:3" x14ac:dyDescent="0.2">
      <c r="C732" s="52"/>
    </row>
    <row r="733" spans="3:3" x14ac:dyDescent="0.2">
      <c r="C733" s="52"/>
    </row>
    <row r="734" spans="3:3" x14ac:dyDescent="0.2">
      <c r="C734" s="52"/>
    </row>
    <row r="735" spans="3:3" x14ac:dyDescent="0.2">
      <c r="C735" s="52"/>
    </row>
    <row r="736" spans="3:3" x14ac:dyDescent="0.2">
      <c r="C736" s="52"/>
    </row>
    <row r="737" spans="3:3" x14ac:dyDescent="0.2">
      <c r="C737" s="52"/>
    </row>
    <row r="738" spans="3:3" x14ac:dyDescent="0.2">
      <c r="C738" s="52"/>
    </row>
    <row r="739" spans="3:3" x14ac:dyDescent="0.2">
      <c r="C739" s="52"/>
    </row>
    <row r="740" spans="3:3" x14ac:dyDescent="0.2">
      <c r="C740" s="52"/>
    </row>
    <row r="741" spans="3:3" x14ac:dyDescent="0.2">
      <c r="C741" s="52"/>
    </row>
    <row r="742" spans="3:3" x14ac:dyDescent="0.2">
      <c r="C742" s="52"/>
    </row>
    <row r="743" spans="3:3" x14ac:dyDescent="0.2">
      <c r="C743" s="52"/>
    </row>
    <row r="744" spans="3:3" x14ac:dyDescent="0.2">
      <c r="C744" s="52"/>
    </row>
    <row r="745" spans="3:3" x14ac:dyDescent="0.2">
      <c r="C745" s="52"/>
    </row>
    <row r="746" spans="3:3" x14ac:dyDescent="0.2">
      <c r="C746" s="52"/>
    </row>
    <row r="747" spans="3:3" x14ac:dyDescent="0.2">
      <c r="C747" s="52"/>
    </row>
    <row r="748" spans="3:3" x14ac:dyDescent="0.2">
      <c r="C748" s="52"/>
    </row>
    <row r="749" spans="3:3" x14ac:dyDescent="0.2">
      <c r="C749" s="52"/>
    </row>
    <row r="750" spans="3:3" x14ac:dyDescent="0.2">
      <c r="C750" s="52"/>
    </row>
    <row r="751" spans="3:3" x14ac:dyDescent="0.2">
      <c r="C751" s="52"/>
    </row>
    <row r="752" spans="3:3" x14ac:dyDescent="0.2">
      <c r="C752" s="52"/>
    </row>
    <row r="753" spans="3:3" x14ac:dyDescent="0.2">
      <c r="C753" s="52"/>
    </row>
    <row r="754" spans="3:3" x14ac:dyDescent="0.2">
      <c r="C754" s="52"/>
    </row>
    <row r="755" spans="3:3" x14ac:dyDescent="0.2">
      <c r="C755" s="52"/>
    </row>
    <row r="756" spans="3:3" x14ac:dyDescent="0.2">
      <c r="C756" s="52"/>
    </row>
    <row r="757" spans="3:3" x14ac:dyDescent="0.2">
      <c r="C757" s="52"/>
    </row>
    <row r="758" spans="3:3" x14ac:dyDescent="0.2">
      <c r="C758" s="52"/>
    </row>
    <row r="759" spans="3:3" x14ac:dyDescent="0.2">
      <c r="C759" s="52"/>
    </row>
    <row r="760" spans="3:3" x14ac:dyDescent="0.2">
      <c r="C760" s="52"/>
    </row>
    <row r="761" spans="3:3" x14ac:dyDescent="0.2">
      <c r="C761" s="52"/>
    </row>
    <row r="762" spans="3:3" x14ac:dyDescent="0.2">
      <c r="C762" s="52"/>
    </row>
    <row r="763" spans="3:3" x14ac:dyDescent="0.2">
      <c r="C763" s="52"/>
    </row>
    <row r="764" spans="3:3" x14ac:dyDescent="0.2">
      <c r="C764" s="52"/>
    </row>
    <row r="765" spans="3:3" x14ac:dyDescent="0.2">
      <c r="C765" s="52"/>
    </row>
    <row r="766" spans="3:3" x14ac:dyDescent="0.2">
      <c r="C766" s="52"/>
    </row>
    <row r="767" spans="3:3" x14ac:dyDescent="0.2">
      <c r="C767" s="52"/>
    </row>
    <row r="768" spans="3:3" x14ac:dyDescent="0.2">
      <c r="C768" s="52"/>
    </row>
    <row r="769" spans="3:3" x14ac:dyDescent="0.2">
      <c r="C769" s="52"/>
    </row>
    <row r="770" spans="3:3" x14ac:dyDescent="0.2">
      <c r="C770" s="52"/>
    </row>
    <row r="771" spans="3:3" x14ac:dyDescent="0.2">
      <c r="C771" s="52"/>
    </row>
    <row r="772" spans="3:3" x14ac:dyDescent="0.2">
      <c r="C772" s="52"/>
    </row>
    <row r="773" spans="3:3" x14ac:dyDescent="0.2">
      <c r="C773" s="52"/>
    </row>
    <row r="774" spans="3:3" x14ac:dyDescent="0.2">
      <c r="C774" s="52"/>
    </row>
    <row r="775" spans="3:3" x14ac:dyDescent="0.2">
      <c r="C775" s="52"/>
    </row>
    <row r="776" spans="3:3" x14ac:dyDescent="0.2">
      <c r="C776" s="52"/>
    </row>
    <row r="777" spans="3:3" x14ac:dyDescent="0.2">
      <c r="C777" s="52"/>
    </row>
    <row r="778" spans="3:3" x14ac:dyDescent="0.2">
      <c r="C778" s="52"/>
    </row>
    <row r="779" spans="3:3" x14ac:dyDescent="0.2">
      <c r="C779" s="52"/>
    </row>
    <row r="780" spans="3:3" x14ac:dyDescent="0.2">
      <c r="C780" s="52"/>
    </row>
    <row r="781" spans="3:3" x14ac:dyDescent="0.2">
      <c r="C781" s="52"/>
    </row>
    <row r="782" spans="3:3" x14ac:dyDescent="0.2">
      <c r="C782" s="52"/>
    </row>
    <row r="783" spans="3:3" x14ac:dyDescent="0.2">
      <c r="C783" s="52"/>
    </row>
    <row r="784" spans="3:3" x14ac:dyDescent="0.2">
      <c r="C784" s="52"/>
    </row>
    <row r="785" spans="3:3" x14ac:dyDescent="0.2">
      <c r="C785" s="52"/>
    </row>
    <row r="786" spans="3:3" x14ac:dyDescent="0.2">
      <c r="C786" s="52"/>
    </row>
    <row r="787" spans="3:3" x14ac:dyDescent="0.2">
      <c r="C787" s="52"/>
    </row>
    <row r="788" spans="3:3" x14ac:dyDescent="0.2">
      <c r="C788" s="52"/>
    </row>
    <row r="789" spans="3:3" x14ac:dyDescent="0.2">
      <c r="C789" s="52"/>
    </row>
    <row r="790" spans="3:3" x14ac:dyDescent="0.2">
      <c r="C790" s="52"/>
    </row>
    <row r="791" spans="3:3" x14ac:dyDescent="0.2">
      <c r="C791" s="52"/>
    </row>
    <row r="792" spans="3:3" x14ac:dyDescent="0.2">
      <c r="C792" s="52"/>
    </row>
    <row r="793" spans="3:3" x14ac:dyDescent="0.2">
      <c r="C793" s="52"/>
    </row>
    <row r="794" spans="3:3" x14ac:dyDescent="0.2">
      <c r="C794" s="52"/>
    </row>
    <row r="795" spans="3:3" x14ac:dyDescent="0.2">
      <c r="C795" s="52"/>
    </row>
    <row r="796" spans="3:3" x14ac:dyDescent="0.2">
      <c r="C796" s="52"/>
    </row>
    <row r="797" spans="3:3" x14ac:dyDescent="0.2">
      <c r="C797" s="52"/>
    </row>
    <row r="798" spans="3:3" x14ac:dyDescent="0.2">
      <c r="C798" s="52"/>
    </row>
    <row r="799" spans="3:3" x14ac:dyDescent="0.2">
      <c r="C799" s="52"/>
    </row>
    <row r="800" spans="3:3" x14ac:dyDescent="0.2">
      <c r="C800" s="52"/>
    </row>
    <row r="801" spans="3:3" x14ac:dyDescent="0.2">
      <c r="C801" s="52"/>
    </row>
    <row r="802" spans="3:3" x14ac:dyDescent="0.2">
      <c r="C802" s="52"/>
    </row>
    <row r="803" spans="3:3" x14ac:dyDescent="0.2">
      <c r="C803" s="52"/>
    </row>
    <row r="804" spans="3:3" x14ac:dyDescent="0.2">
      <c r="C804" s="52"/>
    </row>
    <row r="805" spans="3:3" x14ac:dyDescent="0.2">
      <c r="C805" s="52"/>
    </row>
    <row r="806" spans="3:3" x14ac:dyDescent="0.2">
      <c r="C806" s="52"/>
    </row>
    <row r="807" spans="3:3" x14ac:dyDescent="0.2">
      <c r="C807" s="52"/>
    </row>
    <row r="808" spans="3:3" x14ac:dyDescent="0.2">
      <c r="C808" s="52"/>
    </row>
    <row r="809" spans="3:3" x14ac:dyDescent="0.2">
      <c r="C809" s="52"/>
    </row>
    <row r="810" spans="3:3" x14ac:dyDescent="0.2">
      <c r="C810" s="52"/>
    </row>
    <row r="811" spans="3:3" x14ac:dyDescent="0.2">
      <c r="C811" s="52"/>
    </row>
    <row r="812" spans="3:3" x14ac:dyDescent="0.2">
      <c r="C812" s="52"/>
    </row>
    <row r="813" spans="3:3" x14ac:dyDescent="0.2">
      <c r="C813" s="52"/>
    </row>
    <row r="814" spans="3:3" x14ac:dyDescent="0.2">
      <c r="C814" s="52"/>
    </row>
    <row r="815" spans="3:3" x14ac:dyDescent="0.2">
      <c r="C815" s="52"/>
    </row>
    <row r="816" spans="3:3" x14ac:dyDescent="0.2">
      <c r="C816" s="52"/>
    </row>
    <row r="817" spans="3:3" x14ac:dyDescent="0.2">
      <c r="C817" s="52"/>
    </row>
    <row r="818" spans="3:3" x14ac:dyDescent="0.2">
      <c r="C818" s="52"/>
    </row>
    <row r="819" spans="3:3" x14ac:dyDescent="0.2">
      <c r="C819" s="52"/>
    </row>
    <row r="820" spans="3:3" x14ac:dyDescent="0.2">
      <c r="C820" s="52"/>
    </row>
    <row r="821" spans="3:3" x14ac:dyDescent="0.2">
      <c r="C821" s="52"/>
    </row>
    <row r="822" spans="3:3" x14ac:dyDescent="0.2">
      <c r="C822" s="52"/>
    </row>
    <row r="823" spans="3:3" x14ac:dyDescent="0.2">
      <c r="C823" s="52"/>
    </row>
    <row r="824" spans="3:3" x14ac:dyDescent="0.2">
      <c r="C824" s="52"/>
    </row>
    <row r="825" spans="3:3" x14ac:dyDescent="0.2">
      <c r="C825" s="52"/>
    </row>
    <row r="826" spans="3:3" x14ac:dyDescent="0.2">
      <c r="C826" s="52"/>
    </row>
    <row r="827" spans="3:3" x14ac:dyDescent="0.2">
      <c r="C827" s="52"/>
    </row>
    <row r="828" spans="3:3" x14ac:dyDescent="0.2">
      <c r="C828" s="52"/>
    </row>
    <row r="829" spans="3:3" x14ac:dyDescent="0.2">
      <c r="C829" s="52"/>
    </row>
    <row r="830" spans="3:3" x14ac:dyDescent="0.2">
      <c r="C830" s="52"/>
    </row>
    <row r="831" spans="3:3" x14ac:dyDescent="0.2">
      <c r="C831" s="52"/>
    </row>
    <row r="832" spans="3:3" x14ac:dyDescent="0.2">
      <c r="C832" s="52"/>
    </row>
    <row r="833" spans="3:3" x14ac:dyDescent="0.2">
      <c r="C833" s="52"/>
    </row>
    <row r="834" spans="3:3" x14ac:dyDescent="0.2">
      <c r="C834" s="52"/>
    </row>
    <row r="835" spans="3:3" x14ac:dyDescent="0.2">
      <c r="C835" s="52"/>
    </row>
    <row r="836" spans="3:3" x14ac:dyDescent="0.2">
      <c r="C836" s="52"/>
    </row>
    <row r="837" spans="3:3" x14ac:dyDescent="0.2">
      <c r="C837" s="52"/>
    </row>
    <row r="838" spans="3:3" x14ac:dyDescent="0.2">
      <c r="C838" s="52"/>
    </row>
    <row r="839" spans="3:3" x14ac:dyDescent="0.2">
      <c r="C839" s="52"/>
    </row>
    <row r="840" spans="3:3" x14ac:dyDescent="0.2">
      <c r="C840" s="52"/>
    </row>
    <row r="841" spans="3:3" x14ac:dyDescent="0.2">
      <c r="C841" s="52"/>
    </row>
    <row r="842" spans="3:3" x14ac:dyDescent="0.2">
      <c r="C842" s="52"/>
    </row>
    <row r="843" spans="3:3" x14ac:dyDescent="0.2">
      <c r="C843" s="52"/>
    </row>
    <row r="844" spans="3:3" x14ac:dyDescent="0.2">
      <c r="C844" s="52"/>
    </row>
    <row r="845" spans="3:3" x14ac:dyDescent="0.2">
      <c r="C845" s="52"/>
    </row>
    <row r="846" spans="3:3" x14ac:dyDescent="0.2">
      <c r="C846" s="52"/>
    </row>
    <row r="847" spans="3:3" x14ac:dyDescent="0.2">
      <c r="C847" s="52"/>
    </row>
    <row r="848" spans="3:3" x14ac:dyDescent="0.2">
      <c r="C848" s="52"/>
    </row>
    <row r="849" spans="3:3" x14ac:dyDescent="0.2">
      <c r="C849" s="52"/>
    </row>
    <row r="850" spans="3:3" x14ac:dyDescent="0.2">
      <c r="C850" s="52"/>
    </row>
    <row r="851" spans="3:3" x14ac:dyDescent="0.2">
      <c r="C851" s="52"/>
    </row>
    <row r="852" spans="3:3" x14ac:dyDescent="0.2">
      <c r="C852" s="52"/>
    </row>
    <row r="853" spans="3:3" x14ac:dyDescent="0.2">
      <c r="C853" s="52"/>
    </row>
    <row r="854" spans="3:3" x14ac:dyDescent="0.2">
      <c r="C854" s="52"/>
    </row>
    <row r="855" spans="3:3" x14ac:dyDescent="0.2">
      <c r="C855" s="52"/>
    </row>
    <row r="856" spans="3:3" x14ac:dyDescent="0.2">
      <c r="C856" s="52"/>
    </row>
    <row r="857" spans="3:3" x14ac:dyDescent="0.2">
      <c r="C857" s="52"/>
    </row>
    <row r="858" spans="3:3" x14ac:dyDescent="0.2">
      <c r="C858" s="52"/>
    </row>
    <row r="859" spans="3:3" x14ac:dyDescent="0.2">
      <c r="C859" s="52"/>
    </row>
    <row r="860" spans="3:3" x14ac:dyDescent="0.2">
      <c r="C860" s="52"/>
    </row>
    <row r="861" spans="3:3" x14ac:dyDescent="0.2">
      <c r="C861" s="52"/>
    </row>
    <row r="862" spans="3:3" x14ac:dyDescent="0.2">
      <c r="C862" s="52"/>
    </row>
    <row r="863" spans="3:3" x14ac:dyDescent="0.2">
      <c r="C863" s="52"/>
    </row>
    <row r="864" spans="3:3" x14ac:dyDescent="0.2">
      <c r="C864" s="52"/>
    </row>
    <row r="865" spans="3:3" x14ac:dyDescent="0.2">
      <c r="C865" s="52"/>
    </row>
    <row r="866" spans="3:3" x14ac:dyDescent="0.2">
      <c r="C866" s="52"/>
    </row>
    <row r="867" spans="3:3" x14ac:dyDescent="0.2">
      <c r="C867" s="52"/>
    </row>
    <row r="868" spans="3:3" x14ac:dyDescent="0.2">
      <c r="C868" s="52"/>
    </row>
    <row r="869" spans="3:3" x14ac:dyDescent="0.2">
      <c r="C869" s="52"/>
    </row>
    <row r="870" spans="3:3" x14ac:dyDescent="0.2">
      <c r="C870" s="52"/>
    </row>
    <row r="871" spans="3:3" x14ac:dyDescent="0.2">
      <c r="C871" s="52"/>
    </row>
    <row r="872" spans="3:3" x14ac:dyDescent="0.2">
      <c r="C872" s="52"/>
    </row>
    <row r="873" spans="3:3" x14ac:dyDescent="0.2">
      <c r="C873" s="52"/>
    </row>
    <row r="874" spans="3:3" x14ac:dyDescent="0.2">
      <c r="C874" s="52"/>
    </row>
    <row r="875" spans="3:3" x14ac:dyDescent="0.2">
      <c r="C875" s="52"/>
    </row>
    <row r="876" spans="3:3" x14ac:dyDescent="0.2">
      <c r="C876" s="52"/>
    </row>
    <row r="877" spans="3:3" x14ac:dyDescent="0.2">
      <c r="C877" s="52"/>
    </row>
    <row r="878" spans="3:3" x14ac:dyDescent="0.2">
      <c r="C878" s="52"/>
    </row>
    <row r="879" spans="3:3" x14ac:dyDescent="0.2">
      <c r="C879" s="52"/>
    </row>
    <row r="880" spans="3:3" x14ac:dyDescent="0.2">
      <c r="C880" s="52"/>
    </row>
    <row r="881" spans="3:3" x14ac:dyDescent="0.2">
      <c r="C881" s="52"/>
    </row>
    <row r="882" spans="3:3" x14ac:dyDescent="0.2">
      <c r="C882" s="52"/>
    </row>
    <row r="883" spans="3:3" x14ac:dyDescent="0.2">
      <c r="C883" s="52"/>
    </row>
    <row r="884" spans="3:3" x14ac:dyDescent="0.2">
      <c r="C884" s="52"/>
    </row>
    <row r="885" spans="3:3" x14ac:dyDescent="0.2">
      <c r="C885" s="52"/>
    </row>
    <row r="886" spans="3:3" x14ac:dyDescent="0.2">
      <c r="C886" s="52"/>
    </row>
    <row r="887" spans="3:3" x14ac:dyDescent="0.2">
      <c r="C887" s="52"/>
    </row>
    <row r="888" spans="3:3" x14ac:dyDescent="0.2">
      <c r="C888" s="52"/>
    </row>
    <row r="889" spans="3:3" x14ac:dyDescent="0.2">
      <c r="C889" s="52"/>
    </row>
    <row r="890" spans="3:3" x14ac:dyDescent="0.2">
      <c r="C890" s="52"/>
    </row>
    <row r="891" spans="3:3" x14ac:dyDescent="0.2">
      <c r="C891" s="52"/>
    </row>
    <row r="892" spans="3:3" x14ac:dyDescent="0.2">
      <c r="C892" s="52"/>
    </row>
    <row r="893" spans="3:3" x14ac:dyDescent="0.2">
      <c r="C893" s="52"/>
    </row>
    <row r="894" spans="3:3" x14ac:dyDescent="0.2">
      <c r="C894" s="52"/>
    </row>
    <row r="895" spans="3:3" x14ac:dyDescent="0.2">
      <c r="C895" s="52"/>
    </row>
    <row r="896" spans="3:3" x14ac:dyDescent="0.2">
      <c r="C896" s="52"/>
    </row>
    <row r="897" spans="3:3" x14ac:dyDescent="0.2">
      <c r="C897" s="52"/>
    </row>
    <row r="898" spans="3:3" x14ac:dyDescent="0.2">
      <c r="C898" s="52"/>
    </row>
    <row r="899" spans="3:3" x14ac:dyDescent="0.2">
      <c r="C899" s="52"/>
    </row>
    <row r="900" spans="3:3" x14ac:dyDescent="0.2">
      <c r="C900" s="52"/>
    </row>
    <row r="901" spans="3:3" x14ac:dyDescent="0.2">
      <c r="C901" s="52"/>
    </row>
    <row r="902" spans="3:3" x14ac:dyDescent="0.2">
      <c r="C902" s="52"/>
    </row>
    <row r="903" spans="3:3" x14ac:dyDescent="0.2">
      <c r="C903" s="52"/>
    </row>
    <row r="904" spans="3:3" x14ac:dyDescent="0.2">
      <c r="C904" s="52"/>
    </row>
    <row r="905" spans="3:3" x14ac:dyDescent="0.2">
      <c r="C905" s="52"/>
    </row>
    <row r="906" spans="3:3" x14ac:dyDescent="0.2">
      <c r="C906" s="52"/>
    </row>
    <row r="907" spans="3:3" x14ac:dyDescent="0.2">
      <c r="C907" s="52"/>
    </row>
    <row r="908" spans="3:3" x14ac:dyDescent="0.2">
      <c r="C908" s="52"/>
    </row>
    <row r="909" spans="3:3" x14ac:dyDescent="0.2">
      <c r="C909" s="52"/>
    </row>
    <row r="910" spans="3:3" x14ac:dyDescent="0.2">
      <c r="C910" s="52"/>
    </row>
    <row r="911" spans="3:3" x14ac:dyDescent="0.2">
      <c r="C911" s="52"/>
    </row>
    <row r="912" spans="3:3" x14ac:dyDescent="0.2">
      <c r="C912" s="52"/>
    </row>
    <row r="913" spans="3:3" x14ac:dyDescent="0.2">
      <c r="C913" s="52"/>
    </row>
    <row r="914" spans="3:3" x14ac:dyDescent="0.2">
      <c r="C914" s="52"/>
    </row>
    <row r="915" spans="3:3" x14ac:dyDescent="0.2">
      <c r="C915" s="52"/>
    </row>
    <row r="916" spans="3:3" x14ac:dyDescent="0.2">
      <c r="C916" s="52"/>
    </row>
    <row r="917" spans="3:3" x14ac:dyDescent="0.2">
      <c r="C917" s="52"/>
    </row>
    <row r="918" spans="3:3" x14ac:dyDescent="0.2">
      <c r="C918" s="52"/>
    </row>
    <row r="919" spans="3:3" x14ac:dyDescent="0.2">
      <c r="C919" s="52"/>
    </row>
    <row r="920" spans="3:3" x14ac:dyDescent="0.2">
      <c r="C920" s="52"/>
    </row>
    <row r="921" spans="3:3" x14ac:dyDescent="0.2">
      <c r="C921" s="52"/>
    </row>
    <row r="922" spans="3:3" x14ac:dyDescent="0.2">
      <c r="C922" s="52"/>
    </row>
    <row r="923" spans="3:3" x14ac:dyDescent="0.2">
      <c r="C923" s="52"/>
    </row>
    <row r="924" spans="3:3" x14ac:dyDescent="0.2">
      <c r="C924" s="52"/>
    </row>
    <row r="925" spans="3:3" x14ac:dyDescent="0.2">
      <c r="C925" s="52"/>
    </row>
    <row r="926" spans="3:3" x14ac:dyDescent="0.2">
      <c r="C926" s="52"/>
    </row>
    <row r="927" spans="3:3" x14ac:dyDescent="0.2">
      <c r="C927" s="52"/>
    </row>
    <row r="928" spans="3:3" x14ac:dyDescent="0.2">
      <c r="C928" s="52"/>
    </row>
    <row r="929" spans="3:3" x14ac:dyDescent="0.2">
      <c r="C929" s="52"/>
    </row>
    <row r="930" spans="3:3" x14ac:dyDescent="0.2">
      <c r="C930" s="52"/>
    </row>
    <row r="931" spans="3:3" x14ac:dyDescent="0.2">
      <c r="C931" s="52"/>
    </row>
    <row r="932" spans="3:3" x14ac:dyDescent="0.2">
      <c r="C932" s="52"/>
    </row>
    <row r="933" spans="3:3" x14ac:dyDescent="0.2">
      <c r="C933" s="52"/>
    </row>
    <row r="934" spans="3:3" x14ac:dyDescent="0.2">
      <c r="C934" s="52"/>
    </row>
    <row r="935" spans="3:3" x14ac:dyDescent="0.2">
      <c r="C935" s="52"/>
    </row>
    <row r="936" spans="3:3" x14ac:dyDescent="0.2">
      <c r="C936" s="52"/>
    </row>
    <row r="937" spans="3:3" x14ac:dyDescent="0.2">
      <c r="C937" s="52"/>
    </row>
    <row r="938" spans="3:3" x14ac:dyDescent="0.2">
      <c r="C938" s="52"/>
    </row>
    <row r="939" spans="3:3" x14ac:dyDescent="0.2">
      <c r="C939" s="52"/>
    </row>
    <row r="940" spans="3:3" x14ac:dyDescent="0.2">
      <c r="C940" s="52"/>
    </row>
    <row r="941" spans="3:3" x14ac:dyDescent="0.2">
      <c r="C941" s="52"/>
    </row>
    <row r="942" spans="3:3" x14ac:dyDescent="0.2">
      <c r="C942" s="52"/>
    </row>
    <row r="943" spans="3:3" x14ac:dyDescent="0.2">
      <c r="C943" s="52"/>
    </row>
    <row r="944" spans="3:3" x14ac:dyDescent="0.2">
      <c r="C944" s="52"/>
    </row>
    <row r="945" spans="3:3" x14ac:dyDescent="0.2">
      <c r="C945" s="52"/>
    </row>
    <row r="946" spans="3:3" x14ac:dyDescent="0.2">
      <c r="C946" s="52"/>
    </row>
    <row r="947" spans="3:3" x14ac:dyDescent="0.2">
      <c r="C947" s="52"/>
    </row>
    <row r="948" spans="3:3" x14ac:dyDescent="0.2">
      <c r="C948" s="52"/>
    </row>
    <row r="949" spans="3:3" x14ac:dyDescent="0.2">
      <c r="C949" s="52"/>
    </row>
    <row r="950" spans="3:3" x14ac:dyDescent="0.2">
      <c r="C950" s="52"/>
    </row>
    <row r="951" spans="3:3" x14ac:dyDescent="0.2">
      <c r="C951" s="52"/>
    </row>
    <row r="952" spans="3:3" x14ac:dyDescent="0.2">
      <c r="C952" s="52"/>
    </row>
    <row r="953" spans="3:3" x14ac:dyDescent="0.2">
      <c r="C953" s="52"/>
    </row>
    <row r="954" spans="3:3" x14ac:dyDescent="0.2">
      <c r="C954" s="52"/>
    </row>
    <row r="955" spans="3:3" x14ac:dyDescent="0.2">
      <c r="C955" s="52"/>
    </row>
    <row r="956" spans="3:3" x14ac:dyDescent="0.2">
      <c r="C956" s="52"/>
    </row>
    <row r="957" spans="3:3" x14ac:dyDescent="0.2">
      <c r="C957" s="52"/>
    </row>
    <row r="958" spans="3:3" x14ac:dyDescent="0.2">
      <c r="C958" s="52"/>
    </row>
    <row r="959" spans="3:3" x14ac:dyDescent="0.2">
      <c r="C959" s="52"/>
    </row>
    <row r="960" spans="3:3" x14ac:dyDescent="0.2">
      <c r="C960" s="52"/>
    </row>
    <row r="961" spans="3:3" x14ac:dyDescent="0.2">
      <c r="C961" s="52"/>
    </row>
    <row r="962" spans="3:3" x14ac:dyDescent="0.2">
      <c r="C962" s="52"/>
    </row>
    <row r="963" spans="3:3" x14ac:dyDescent="0.2">
      <c r="C963" s="52"/>
    </row>
    <row r="964" spans="3:3" x14ac:dyDescent="0.2">
      <c r="C964" s="52"/>
    </row>
    <row r="965" spans="3:3" x14ac:dyDescent="0.2">
      <c r="C965" s="52"/>
    </row>
    <row r="966" spans="3:3" x14ac:dyDescent="0.2">
      <c r="C966" s="52"/>
    </row>
    <row r="967" spans="3:3" x14ac:dyDescent="0.2">
      <c r="C967" s="52"/>
    </row>
    <row r="968" spans="3:3" x14ac:dyDescent="0.2">
      <c r="C968" s="52"/>
    </row>
    <row r="969" spans="3:3" x14ac:dyDescent="0.2">
      <c r="C969" s="52"/>
    </row>
    <row r="970" spans="3:3" x14ac:dyDescent="0.2">
      <c r="C970" s="52"/>
    </row>
    <row r="971" spans="3:3" x14ac:dyDescent="0.2">
      <c r="C971" s="52"/>
    </row>
    <row r="972" spans="3:3" x14ac:dyDescent="0.2">
      <c r="C972" s="52"/>
    </row>
    <row r="973" spans="3:3" x14ac:dyDescent="0.2">
      <c r="C973" s="52"/>
    </row>
    <row r="974" spans="3:3" x14ac:dyDescent="0.2">
      <c r="C974" s="52"/>
    </row>
    <row r="975" spans="3:3" x14ac:dyDescent="0.2">
      <c r="C975" s="52"/>
    </row>
    <row r="976" spans="3:3" x14ac:dyDescent="0.2">
      <c r="C976" s="52"/>
    </row>
    <row r="977" spans="3:3" x14ac:dyDescent="0.2">
      <c r="C977" s="52"/>
    </row>
    <row r="978" spans="3:3" x14ac:dyDescent="0.2">
      <c r="C978" s="52"/>
    </row>
    <row r="979" spans="3:3" x14ac:dyDescent="0.2">
      <c r="C979" s="52"/>
    </row>
    <row r="980" spans="3:3" x14ac:dyDescent="0.2">
      <c r="C980" s="52"/>
    </row>
    <row r="981" spans="3:3" x14ac:dyDescent="0.2">
      <c r="C981" s="52"/>
    </row>
    <row r="982" spans="3:3" x14ac:dyDescent="0.2">
      <c r="C982" s="52"/>
    </row>
    <row r="983" spans="3:3" x14ac:dyDescent="0.2">
      <c r="C983" s="52"/>
    </row>
    <row r="984" spans="3:3" x14ac:dyDescent="0.2">
      <c r="C984" s="52"/>
    </row>
    <row r="985" spans="3:3" x14ac:dyDescent="0.2">
      <c r="C985" s="52"/>
    </row>
    <row r="986" spans="3:3" x14ac:dyDescent="0.2">
      <c r="C986" s="52"/>
    </row>
    <row r="987" spans="3:3" x14ac:dyDescent="0.2">
      <c r="C987" s="52"/>
    </row>
    <row r="988" spans="3:3" x14ac:dyDescent="0.2">
      <c r="C988" s="52"/>
    </row>
    <row r="989" spans="3:3" x14ac:dyDescent="0.2">
      <c r="C989" s="52"/>
    </row>
    <row r="990" spans="3:3" x14ac:dyDescent="0.2">
      <c r="C990" s="52"/>
    </row>
    <row r="991" spans="3:3" x14ac:dyDescent="0.2">
      <c r="C991" s="52"/>
    </row>
    <row r="992" spans="3:3" x14ac:dyDescent="0.2">
      <c r="C992" s="52"/>
    </row>
    <row r="993" spans="3:3" x14ac:dyDescent="0.2">
      <c r="C993" s="52"/>
    </row>
    <row r="994" spans="3:3" x14ac:dyDescent="0.2">
      <c r="C994" s="52"/>
    </row>
    <row r="995" spans="3:3" x14ac:dyDescent="0.2">
      <c r="C995" s="52"/>
    </row>
    <row r="996" spans="3:3" x14ac:dyDescent="0.2">
      <c r="C996" s="52"/>
    </row>
    <row r="997" spans="3:3" x14ac:dyDescent="0.2">
      <c r="C997" s="52"/>
    </row>
    <row r="998" spans="3:3" x14ac:dyDescent="0.2">
      <c r="C998" s="52"/>
    </row>
    <row r="999" spans="3:3" x14ac:dyDescent="0.2">
      <c r="C999" s="52"/>
    </row>
  </sheetData>
  <mergeCells count="18">
    <mergeCell ref="A1:A4"/>
    <mergeCell ref="B1:N1"/>
    <mergeCell ref="B2:C2"/>
    <mergeCell ref="D2:G2"/>
    <mergeCell ref="H2:J2"/>
    <mergeCell ref="K2:L2"/>
    <mergeCell ref="M2:N2"/>
    <mergeCell ref="N3:N4"/>
    <mergeCell ref="I3:I4"/>
    <mergeCell ref="J3:J4"/>
    <mergeCell ref="K3:K4"/>
    <mergeCell ref="L3:L4"/>
    <mergeCell ref="M3:M4"/>
    <mergeCell ref="B3:B4"/>
    <mergeCell ref="C3:C4"/>
    <mergeCell ref="D3:E3"/>
    <mergeCell ref="F3:G3"/>
    <mergeCell ref="H3:H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7"/>
  <sheetViews>
    <sheetView workbookViewId="0"/>
  </sheetViews>
  <sheetFormatPr defaultColWidth="12.5703125" defaultRowHeight="15.75" customHeight="1" x14ac:dyDescent="0.2"/>
  <cols>
    <col min="1" max="1" width="33.5703125" customWidth="1"/>
  </cols>
  <sheetData>
    <row r="1" spans="1:8" ht="142.5" customHeight="1" x14ac:dyDescent="0.2">
      <c r="B1" s="161" t="s">
        <v>297</v>
      </c>
      <c r="C1" s="162" t="s">
        <v>298</v>
      </c>
      <c r="D1" s="162" t="s">
        <v>299</v>
      </c>
      <c r="E1" s="162" t="s">
        <v>300</v>
      </c>
      <c r="F1" s="162" t="s">
        <v>301</v>
      </c>
      <c r="G1" s="163" t="s">
        <v>302</v>
      </c>
    </row>
    <row r="2" spans="1:8" ht="25.5" x14ac:dyDescent="0.2">
      <c r="A2" s="161" t="s">
        <v>303</v>
      </c>
      <c r="B2" s="89">
        <v>0</v>
      </c>
      <c r="C2" s="89">
        <v>-1</v>
      </c>
      <c r="D2" s="89">
        <v>-1</v>
      </c>
      <c r="E2" s="89">
        <v>1</v>
      </c>
      <c r="F2" s="89">
        <v>-1</v>
      </c>
      <c r="G2" s="89">
        <v>0</v>
      </c>
      <c r="H2" s="89">
        <f t="shared" ref="H2:H7" si="0">SUM(B2:G2)</f>
        <v>-2</v>
      </c>
    </row>
    <row r="3" spans="1:8" ht="38.25" x14ac:dyDescent="0.2">
      <c r="A3" s="162" t="s">
        <v>304</v>
      </c>
      <c r="B3" s="89">
        <v>1</v>
      </c>
      <c r="C3" s="89">
        <v>0</v>
      </c>
      <c r="D3" s="89">
        <v>1</v>
      </c>
      <c r="E3" s="89">
        <v>1</v>
      </c>
      <c r="F3" s="89">
        <v>-1</v>
      </c>
      <c r="G3" s="89">
        <v>1</v>
      </c>
      <c r="H3" s="89">
        <f t="shared" si="0"/>
        <v>3</v>
      </c>
    </row>
    <row r="4" spans="1:8" ht="25.5" x14ac:dyDescent="0.2">
      <c r="A4" s="162" t="s">
        <v>305</v>
      </c>
      <c r="B4" s="89">
        <v>1</v>
      </c>
      <c r="C4" s="89">
        <v>-1</v>
      </c>
      <c r="D4" s="89">
        <v>0</v>
      </c>
      <c r="E4" s="89">
        <v>1</v>
      </c>
      <c r="F4" s="89">
        <v>-1</v>
      </c>
      <c r="G4" s="89">
        <v>1</v>
      </c>
      <c r="H4" s="89">
        <f t="shared" si="0"/>
        <v>1</v>
      </c>
    </row>
    <row r="5" spans="1:8" ht="12.75" x14ac:dyDescent="0.2">
      <c r="A5" s="162" t="s">
        <v>306</v>
      </c>
      <c r="B5" s="89">
        <v>-1</v>
      </c>
      <c r="C5" s="89">
        <v>-1</v>
      </c>
      <c r="D5" s="89">
        <v>-1</v>
      </c>
      <c r="E5" s="89">
        <v>0</v>
      </c>
      <c r="F5" s="89">
        <v>-1</v>
      </c>
      <c r="G5" s="89">
        <v>1</v>
      </c>
      <c r="H5" s="89">
        <f t="shared" si="0"/>
        <v>-3</v>
      </c>
    </row>
    <row r="6" spans="1:8" ht="12.75" x14ac:dyDescent="0.2">
      <c r="A6" s="162" t="s">
        <v>307</v>
      </c>
      <c r="B6" s="89">
        <v>1</v>
      </c>
      <c r="C6" s="89">
        <v>1</v>
      </c>
      <c r="D6" s="89">
        <v>1</v>
      </c>
      <c r="E6" s="89">
        <v>1</v>
      </c>
      <c r="F6" s="89">
        <v>0</v>
      </c>
      <c r="G6" s="89">
        <v>1</v>
      </c>
      <c r="H6" s="89">
        <f t="shared" si="0"/>
        <v>5</v>
      </c>
    </row>
    <row r="7" spans="1:8" ht="25.5" x14ac:dyDescent="0.2">
      <c r="A7" s="163" t="s">
        <v>308</v>
      </c>
      <c r="B7" s="89">
        <v>0</v>
      </c>
      <c r="C7" s="89">
        <v>-1</v>
      </c>
      <c r="D7" s="89">
        <v>-1</v>
      </c>
      <c r="E7" s="89">
        <v>-1</v>
      </c>
      <c r="F7" s="89">
        <v>-1</v>
      </c>
      <c r="G7" s="89">
        <v>0</v>
      </c>
      <c r="H7" s="89">
        <f t="shared" si="0"/>
        <v>-4</v>
      </c>
    </row>
  </sheetData>
  <conditionalFormatting sqref="H2:H7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6"/>
  <sheetViews>
    <sheetView workbookViewId="0">
      <selection activeCell="D28" sqref="D28"/>
    </sheetView>
  </sheetViews>
  <sheetFormatPr defaultColWidth="12.5703125" defaultRowHeight="15.75" customHeight="1" x14ac:dyDescent="0.2"/>
  <cols>
    <col min="1" max="1" width="14.28515625" customWidth="1"/>
    <col min="2" max="2" width="14.5703125" customWidth="1"/>
    <col min="3" max="3" width="41.28515625" customWidth="1"/>
    <col min="4" max="4" width="10.42578125" customWidth="1"/>
    <col min="5" max="5" width="17.28515625" customWidth="1"/>
  </cols>
  <sheetData>
    <row r="1" spans="1:27" ht="31.5" customHeight="1" x14ac:dyDescent="0.2">
      <c r="A1" s="171" t="s">
        <v>0</v>
      </c>
      <c r="B1" s="172"/>
      <c r="C1" s="168"/>
      <c r="D1" s="53" t="s">
        <v>39</v>
      </c>
      <c r="E1" s="53" t="s">
        <v>40</v>
      </c>
      <c r="F1" s="53" t="s">
        <v>41</v>
      </c>
      <c r="G1" s="53" t="s">
        <v>42</v>
      </c>
      <c r="H1" s="53" t="s">
        <v>43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85" t="s">
        <v>44</v>
      </c>
      <c r="B2" s="187" t="s">
        <v>45</v>
      </c>
      <c r="C2" s="54" t="s">
        <v>46</v>
      </c>
      <c r="D2" s="55">
        <v>4.8000000000000001E-2</v>
      </c>
      <c r="E2" s="56">
        <f t="shared" ref="E2:E13" si="0">((D2-MIN($D$2:$D$13))/(MAX($D$2:$D$13) - MIN($D$2:$D$13)) + 0.1)/11*10</f>
        <v>0.3636363636363637</v>
      </c>
      <c r="F2" s="57">
        <f t="shared" ref="F2:F13" si="1">ROUND(E2*20,0)/2</f>
        <v>3.5</v>
      </c>
      <c r="G2" s="58">
        <v>7</v>
      </c>
      <c r="H2" s="59">
        <f t="shared" ref="H2:H13" si="2">G2</f>
        <v>7</v>
      </c>
    </row>
    <row r="3" spans="1:27" x14ac:dyDescent="0.2">
      <c r="A3" s="181"/>
      <c r="B3" s="165"/>
      <c r="C3" s="60" t="s">
        <v>47</v>
      </c>
      <c r="D3" s="61">
        <v>7.1999999999999995E-2</v>
      </c>
      <c r="E3" s="62">
        <f t="shared" si="0"/>
        <v>0.56198347107438007</v>
      </c>
      <c r="F3" s="63">
        <f t="shared" si="1"/>
        <v>5.5</v>
      </c>
      <c r="G3" s="64">
        <v>10</v>
      </c>
      <c r="H3" s="65">
        <f t="shared" si="2"/>
        <v>10</v>
      </c>
    </row>
    <row r="4" spans="1:27" x14ac:dyDescent="0.2">
      <c r="A4" s="181"/>
      <c r="B4" s="188" t="s">
        <v>48</v>
      </c>
      <c r="C4" s="170"/>
      <c r="D4" s="61">
        <v>1.4999999999999999E-2</v>
      </c>
      <c r="E4" s="62">
        <f t="shared" si="0"/>
        <v>9.0909090909090925E-2</v>
      </c>
      <c r="F4" s="63">
        <f t="shared" si="1"/>
        <v>1</v>
      </c>
      <c r="G4" s="64">
        <v>3</v>
      </c>
      <c r="H4" s="65">
        <f t="shared" si="2"/>
        <v>3</v>
      </c>
    </row>
    <row r="5" spans="1:27" x14ac:dyDescent="0.2">
      <c r="A5" s="186"/>
      <c r="B5" s="189" t="s">
        <v>49</v>
      </c>
      <c r="C5" s="190"/>
      <c r="D5" s="61">
        <v>0.09</v>
      </c>
      <c r="E5" s="62">
        <f t="shared" si="0"/>
        <v>0.71074380165289242</v>
      </c>
      <c r="F5" s="63">
        <f t="shared" si="1"/>
        <v>7</v>
      </c>
      <c r="G5" s="64">
        <v>9</v>
      </c>
      <c r="H5" s="65">
        <f t="shared" si="2"/>
        <v>9</v>
      </c>
    </row>
    <row r="6" spans="1:27" x14ac:dyDescent="0.2">
      <c r="A6" s="66"/>
      <c r="B6" s="191" t="s">
        <v>50</v>
      </c>
      <c r="C6" s="190"/>
      <c r="D6" s="61">
        <f>7.5% + 5%</f>
        <v>0.125</v>
      </c>
      <c r="E6" s="62">
        <f t="shared" si="0"/>
        <v>1</v>
      </c>
      <c r="F6" s="63">
        <f t="shared" si="1"/>
        <v>10</v>
      </c>
      <c r="G6" s="64">
        <v>10</v>
      </c>
      <c r="H6" s="65">
        <f t="shared" si="2"/>
        <v>10</v>
      </c>
    </row>
    <row r="7" spans="1:27" x14ac:dyDescent="0.2">
      <c r="A7" s="67" t="s">
        <v>51</v>
      </c>
      <c r="B7" s="174" t="s">
        <v>52</v>
      </c>
      <c r="C7" s="170"/>
      <c r="D7" s="61">
        <v>7.0000000000000007E-2</v>
      </c>
      <c r="E7" s="62">
        <f t="shared" si="0"/>
        <v>0.54545454545454553</v>
      </c>
      <c r="F7" s="63">
        <f t="shared" si="1"/>
        <v>5.5</v>
      </c>
      <c r="G7" s="64">
        <v>9</v>
      </c>
      <c r="H7" s="65">
        <f t="shared" si="2"/>
        <v>9</v>
      </c>
    </row>
    <row r="8" spans="1:27" ht="31.5" customHeight="1" x14ac:dyDescent="0.2">
      <c r="A8" s="192" t="s">
        <v>53</v>
      </c>
      <c r="B8" s="175" t="s">
        <v>54</v>
      </c>
      <c r="C8" s="176"/>
      <c r="D8" s="61">
        <v>4.7500000000000001E-2</v>
      </c>
      <c r="E8" s="62">
        <f t="shared" si="0"/>
        <v>0.35950413223140498</v>
      </c>
      <c r="F8" s="63">
        <f t="shared" si="1"/>
        <v>3.5</v>
      </c>
      <c r="G8" s="64">
        <v>7</v>
      </c>
      <c r="H8" s="65">
        <f t="shared" si="2"/>
        <v>7</v>
      </c>
    </row>
    <row r="9" spans="1:27" ht="31.5" customHeight="1" x14ac:dyDescent="0.2">
      <c r="A9" s="181"/>
      <c r="B9" s="177" t="s">
        <v>55</v>
      </c>
      <c r="C9" s="170"/>
      <c r="D9" s="61">
        <v>6.7500000000000004E-2</v>
      </c>
      <c r="E9" s="62">
        <f t="shared" si="0"/>
        <v>0.52479338842975198</v>
      </c>
      <c r="F9" s="63">
        <f t="shared" si="1"/>
        <v>5</v>
      </c>
      <c r="G9" s="64">
        <v>7</v>
      </c>
      <c r="H9" s="65">
        <f t="shared" si="2"/>
        <v>7</v>
      </c>
    </row>
    <row r="10" spans="1:27" x14ac:dyDescent="0.2">
      <c r="A10" s="165"/>
      <c r="B10" s="178" t="s">
        <v>56</v>
      </c>
      <c r="C10" s="179"/>
      <c r="D10" s="61">
        <v>6.7500000000000004E-2</v>
      </c>
      <c r="E10" s="62">
        <f t="shared" si="0"/>
        <v>0.52479338842975198</v>
      </c>
      <c r="F10" s="63">
        <f t="shared" si="1"/>
        <v>5</v>
      </c>
      <c r="G10" s="64">
        <v>7</v>
      </c>
      <c r="H10" s="65">
        <f t="shared" si="2"/>
        <v>7</v>
      </c>
    </row>
    <row r="11" spans="1:27" x14ac:dyDescent="0.2">
      <c r="A11" s="180" t="s">
        <v>57</v>
      </c>
      <c r="B11" s="182" t="s">
        <v>58</v>
      </c>
      <c r="C11" s="176"/>
      <c r="D11" s="61">
        <v>0.04</v>
      </c>
      <c r="E11" s="62">
        <f t="shared" si="0"/>
        <v>0.2975206611570248</v>
      </c>
      <c r="F11" s="63">
        <f t="shared" si="1"/>
        <v>3</v>
      </c>
      <c r="G11" s="64">
        <v>6</v>
      </c>
      <c r="H11" s="65">
        <f t="shared" si="2"/>
        <v>6</v>
      </c>
    </row>
    <row r="12" spans="1:27" x14ac:dyDescent="0.2">
      <c r="A12" s="181"/>
      <c r="B12" s="183" t="s">
        <v>59</v>
      </c>
      <c r="C12" s="170"/>
      <c r="D12" s="61">
        <v>0.06</v>
      </c>
      <c r="E12" s="62">
        <f t="shared" si="0"/>
        <v>0.46280991735537186</v>
      </c>
      <c r="F12" s="63">
        <f t="shared" si="1"/>
        <v>4.5</v>
      </c>
      <c r="G12" s="64">
        <v>12</v>
      </c>
      <c r="H12" s="65">
        <f t="shared" si="2"/>
        <v>12</v>
      </c>
    </row>
    <row r="13" spans="1:27" x14ac:dyDescent="0.2">
      <c r="A13" s="165"/>
      <c r="B13" s="184" t="s">
        <v>60</v>
      </c>
      <c r="C13" s="179"/>
      <c r="D13" s="68">
        <v>0.06</v>
      </c>
      <c r="E13" s="69">
        <f t="shared" si="0"/>
        <v>0.46280991735537186</v>
      </c>
      <c r="F13" s="70">
        <f t="shared" si="1"/>
        <v>4.5</v>
      </c>
      <c r="G13" s="71">
        <v>10</v>
      </c>
      <c r="H13" s="72">
        <f t="shared" si="2"/>
        <v>10</v>
      </c>
    </row>
    <row r="14" spans="1:27" x14ac:dyDescent="0.2">
      <c r="D14" s="52"/>
    </row>
    <row r="15" spans="1:27" x14ac:dyDescent="0.2">
      <c r="D15" s="52"/>
    </row>
    <row r="16" spans="1:27" x14ac:dyDescent="0.2">
      <c r="D16" s="52"/>
    </row>
    <row r="17" spans="4:4" x14ac:dyDescent="0.2">
      <c r="D17" s="52"/>
    </row>
    <row r="18" spans="4:4" x14ac:dyDescent="0.2">
      <c r="D18" s="52"/>
    </row>
    <row r="19" spans="4:4" x14ac:dyDescent="0.2">
      <c r="D19" s="52"/>
    </row>
    <row r="20" spans="4:4" x14ac:dyDescent="0.2">
      <c r="D20" s="52"/>
    </row>
    <row r="21" spans="4:4" x14ac:dyDescent="0.2">
      <c r="D21" s="52"/>
    </row>
    <row r="22" spans="4:4" x14ac:dyDescent="0.2">
      <c r="D22" s="52"/>
    </row>
    <row r="23" spans="4:4" x14ac:dyDescent="0.2">
      <c r="D23" s="52"/>
    </row>
    <row r="24" spans="4:4" x14ac:dyDescent="0.2">
      <c r="D24" s="52"/>
    </row>
    <row r="25" spans="4:4" x14ac:dyDescent="0.2">
      <c r="D25" s="52"/>
    </row>
    <row r="26" spans="4:4" x14ac:dyDescent="0.2">
      <c r="D26" s="52"/>
    </row>
    <row r="27" spans="4:4" x14ac:dyDescent="0.2">
      <c r="D27" s="52"/>
    </row>
    <row r="28" spans="4:4" x14ac:dyDescent="0.2">
      <c r="D28" s="52"/>
    </row>
    <row r="29" spans="4:4" x14ac:dyDescent="0.2">
      <c r="D29" s="52"/>
    </row>
    <row r="30" spans="4:4" x14ac:dyDescent="0.2">
      <c r="D30" s="52"/>
    </row>
    <row r="31" spans="4:4" x14ac:dyDescent="0.2">
      <c r="D31" s="52"/>
    </row>
    <row r="32" spans="4:4" x14ac:dyDescent="0.2">
      <c r="D32" s="52"/>
    </row>
    <row r="33" spans="4:4" x14ac:dyDescent="0.2">
      <c r="D33" s="52"/>
    </row>
    <row r="34" spans="4:4" x14ac:dyDescent="0.2">
      <c r="D34" s="52"/>
    </row>
    <row r="35" spans="4:4" x14ac:dyDescent="0.2">
      <c r="D35" s="52"/>
    </row>
    <row r="36" spans="4:4" x14ac:dyDescent="0.2">
      <c r="D36" s="52"/>
    </row>
    <row r="37" spans="4:4" x14ac:dyDescent="0.2">
      <c r="D37" s="52"/>
    </row>
    <row r="38" spans="4:4" x14ac:dyDescent="0.2">
      <c r="D38" s="52"/>
    </row>
    <row r="39" spans="4:4" x14ac:dyDescent="0.2">
      <c r="D39" s="52"/>
    </row>
    <row r="40" spans="4:4" x14ac:dyDescent="0.2">
      <c r="D40" s="52"/>
    </row>
    <row r="41" spans="4:4" x14ac:dyDescent="0.2">
      <c r="D41" s="52"/>
    </row>
    <row r="42" spans="4:4" x14ac:dyDescent="0.2">
      <c r="D42" s="52"/>
    </row>
    <row r="43" spans="4:4" x14ac:dyDescent="0.2">
      <c r="D43" s="52"/>
    </row>
    <row r="44" spans="4:4" x14ac:dyDescent="0.2">
      <c r="D44" s="52"/>
    </row>
    <row r="45" spans="4:4" x14ac:dyDescent="0.2">
      <c r="D45" s="52"/>
    </row>
    <row r="46" spans="4:4" x14ac:dyDescent="0.2">
      <c r="D46" s="52"/>
    </row>
    <row r="47" spans="4:4" x14ac:dyDescent="0.2">
      <c r="D47" s="52"/>
    </row>
    <row r="48" spans="4:4" x14ac:dyDescent="0.2">
      <c r="D48" s="52"/>
    </row>
    <row r="49" spans="4:4" x14ac:dyDescent="0.2">
      <c r="D49" s="52"/>
    </row>
    <row r="50" spans="4:4" x14ac:dyDescent="0.2">
      <c r="D50" s="52"/>
    </row>
    <row r="51" spans="4:4" x14ac:dyDescent="0.2">
      <c r="D51" s="52"/>
    </row>
    <row r="52" spans="4:4" x14ac:dyDescent="0.2">
      <c r="D52" s="52"/>
    </row>
    <row r="53" spans="4:4" x14ac:dyDescent="0.2">
      <c r="D53" s="52"/>
    </row>
    <row r="54" spans="4:4" x14ac:dyDescent="0.2">
      <c r="D54" s="52"/>
    </row>
    <row r="55" spans="4:4" x14ac:dyDescent="0.2">
      <c r="D55" s="52"/>
    </row>
    <row r="56" spans="4:4" x14ac:dyDescent="0.2">
      <c r="D56" s="52"/>
    </row>
    <row r="57" spans="4:4" x14ac:dyDescent="0.2">
      <c r="D57" s="52"/>
    </row>
    <row r="58" spans="4:4" x14ac:dyDescent="0.2">
      <c r="D58" s="52"/>
    </row>
    <row r="59" spans="4:4" x14ac:dyDescent="0.2">
      <c r="D59" s="52"/>
    </row>
    <row r="60" spans="4:4" x14ac:dyDescent="0.2">
      <c r="D60" s="52"/>
    </row>
    <row r="61" spans="4:4" x14ac:dyDescent="0.2">
      <c r="D61" s="52"/>
    </row>
    <row r="62" spans="4:4" x14ac:dyDescent="0.2">
      <c r="D62" s="52"/>
    </row>
    <row r="63" spans="4:4" x14ac:dyDescent="0.2">
      <c r="D63" s="52"/>
    </row>
    <row r="64" spans="4:4" x14ac:dyDescent="0.2">
      <c r="D64" s="52"/>
    </row>
    <row r="65" spans="4:4" x14ac:dyDescent="0.2">
      <c r="D65" s="52"/>
    </row>
    <row r="66" spans="4:4" x14ac:dyDescent="0.2">
      <c r="D66" s="52"/>
    </row>
    <row r="67" spans="4:4" x14ac:dyDescent="0.2">
      <c r="D67" s="52"/>
    </row>
    <row r="68" spans="4:4" x14ac:dyDescent="0.2">
      <c r="D68" s="52"/>
    </row>
    <row r="69" spans="4:4" x14ac:dyDescent="0.2">
      <c r="D69" s="52"/>
    </row>
    <row r="70" spans="4:4" x14ac:dyDescent="0.2">
      <c r="D70" s="52"/>
    </row>
    <row r="71" spans="4:4" x14ac:dyDescent="0.2">
      <c r="D71" s="52"/>
    </row>
    <row r="72" spans="4:4" x14ac:dyDescent="0.2">
      <c r="D72" s="52"/>
    </row>
    <row r="73" spans="4:4" x14ac:dyDescent="0.2">
      <c r="D73" s="52"/>
    </row>
    <row r="74" spans="4:4" x14ac:dyDescent="0.2">
      <c r="D74" s="52"/>
    </row>
    <row r="75" spans="4:4" x14ac:dyDescent="0.2">
      <c r="D75" s="52"/>
    </row>
    <row r="76" spans="4:4" x14ac:dyDescent="0.2">
      <c r="D76" s="52"/>
    </row>
    <row r="77" spans="4:4" x14ac:dyDescent="0.2">
      <c r="D77" s="52"/>
    </row>
    <row r="78" spans="4:4" x14ac:dyDescent="0.2">
      <c r="D78" s="52"/>
    </row>
    <row r="79" spans="4:4" x14ac:dyDescent="0.2">
      <c r="D79" s="52"/>
    </row>
    <row r="80" spans="4:4" x14ac:dyDescent="0.2">
      <c r="D80" s="52"/>
    </row>
    <row r="81" spans="4:4" x14ac:dyDescent="0.2">
      <c r="D81" s="52"/>
    </row>
    <row r="82" spans="4:4" x14ac:dyDescent="0.2">
      <c r="D82" s="52"/>
    </row>
    <row r="83" spans="4:4" x14ac:dyDescent="0.2">
      <c r="D83" s="52"/>
    </row>
    <row r="84" spans="4:4" x14ac:dyDescent="0.2">
      <c r="D84" s="52"/>
    </row>
    <row r="85" spans="4:4" x14ac:dyDescent="0.2">
      <c r="D85" s="52"/>
    </row>
    <row r="86" spans="4:4" x14ac:dyDescent="0.2">
      <c r="D86" s="52"/>
    </row>
    <row r="87" spans="4:4" x14ac:dyDescent="0.2">
      <c r="D87" s="52"/>
    </row>
    <row r="88" spans="4:4" x14ac:dyDescent="0.2">
      <c r="D88" s="52"/>
    </row>
    <row r="89" spans="4:4" x14ac:dyDescent="0.2">
      <c r="D89" s="52"/>
    </row>
    <row r="90" spans="4:4" x14ac:dyDescent="0.2">
      <c r="D90" s="52"/>
    </row>
    <row r="91" spans="4:4" x14ac:dyDescent="0.2">
      <c r="D91" s="52"/>
    </row>
    <row r="92" spans="4:4" x14ac:dyDescent="0.2">
      <c r="D92" s="52"/>
    </row>
    <row r="93" spans="4:4" x14ac:dyDescent="0.2">
      <c r="D93" s="52"/>
    </row>
    <row r="94" spans="4:4" x14ac:dyDescent="0.2">
      <c r="D94" s="52"/>
    </row>
    <row r="95" spans="4:4" x14ac:dyDescent="0.2">
      <c r="D95" s="52"/>
    </row>
    <row r="96" spans="4:4" x14ac:dyDescent="0.2">
      <c r="D96" s="52"/>
    </row>
    <row r="97" spans="4:4" x14ac:dyDescent="0.2">
      <c r="D97" s="52"/>
    </row>
    <row r="98" spans="4:4" x14ac:dyDescent="0.2">
      <c r="D98" s="52"/>
    </row>
    <row r="99" spans="4:4" x14ac:dyDescent="0.2">
      <c r="D99" s="52"/>
    </row>
    <row r="100" spans="4:4" x14ac:dyDescent="0.2">
      <c r="D100" s="52"/>
    </row>
    <row r="101" spans="4:4" x14ac:dyDescent="0.2">
      <c r="D101" s="52"/>
    </row>
    <row r="102" spans="4:4" x14ac:dyDescent="0.2">
      <c r="D102" s="52"/>
    </row>
    <row r="103" spans="4:4" x14ac:dyDescent="0.2">
      <c r="D103" s="52"/>
    </row>
    <row r="104" spans="4:4" x14ac:dyDescent="0.2">
      <c r="D104" s="52"/>
    </row>
    <row r="105" spans="4:4" x14ac:dyDescent="0.2">
      <c r="D105" s="52"/>
    </row>
    <row r="106" spans="4:4" x14ac:dyDescent="0.2">
      <c r="D106" s="52"/>
    </row>
    <row r="107" spans="4:4" x14ac:dyDescent="0.2">
      <c r="D107" s="52"/>
    </row>
    <row r="108" spans="4:4" x14ac:dyDescent="0.2">
      <c r="D108" s="52"/>
    </row>
    <row r="109" spans="4:4" x14ac:dyDescent="0.2">
      <c r="D109" s="52"/>
    </row>
    <row r="110" spans="4:4" x14ac:dyDescent="0.2">
      <c r="D110" s="52"/>
    </row>
    <row r="111" spans="4:4" x14ac:dyDescent="0.2">
      <c r="D111" s="52"/>
    </row>
    <row r="112" spans="4:4" x14ac:dyDescent="0.2">
      <c r="D112" s="52"/>
    </row>
    <row r="113" spans="4:4" x14ac:dyDescent="0.2">
      <c r="D113" s="52"/>
    </row>
    <row r="114" spans="4:4" x14ac:dyDescent="0.2">
      <c r="D114" s="52"/>
    </row>
    <row r="115" spans="4:4" x14ac:dyDescent="0.2">
      <c r="D115" s="52"/>
    </row>
    <row r="116" spans="4:4" x14ac:dyDescent="0.2">
      <c r="D116" s="52"/>
    </row>
    <row r="117" spans="4:4" x14ac:dyDescent="0.2">
      <c r="D117" s="52"/>
    </row>
    <row r="118" spans="4:4" x14ac:dyDescent="0.2">
      <c r="D118" s="52"/>
    </row>
    <row r="119" spans="4:4" x14ac:dyDescent="0.2">
      <c r="D119" s="52"/>
    </row>
    <row r="120" spans="4:4" x14ac:dyDescent="0.2">
      <c r="D120" s="52"/>
    </row>
    <row r="121" spans="4:4" x14ac:dyDescent="0.2">
      <c r="D121" s="52"/>
    </row>
    <row r="122" spans="4:4" x14ac:dyDescent="0.2">
      <c r="D122" s="52"/>
    </row>
    <row r="123" spans="4:4" x14ac:dyDescent="0.2">
      <c r="D123" s="52"/>
    </row>
    <row r="124" spans="4:4" x14ac:dyDescent="0.2">
      <c r="D124" s="52"/>
    </row>
    <row r="125" spans="4:4" x14ac:dyDescent="0.2">
      <c r="D125" s="52"/>
    </row>
    <row r="126" spans="4:4" x14ac:dyDescent="0.2">
      <c r="D126" s="52"/>
    </row>
    <row r="127" spans="4:4" x14ac:dyDescent="0.2">
      <c r="D127" s="52"/>
    </row>
    <row r="128" spans="4:4" x14ac:dyDescent="0.2">
      <c r="D128" s="52"/>
    </row>
    <row r="129" spans="4:4" x14ac:dyDescent="0.2">
      <c r="D129" s="52"/>
    </row>
    <row r="130" spans="4:4" x14ac:dyDescent="0.2">
      <c r="D130" s="52"/>
    </row>
    <row r="131" spans="4:4" x14ac:dyDescent="0.2">
      <c r="D131" s="52"/>
    </row>
    <row r="132" spans="4:4" x14ac:dyDescent="0.2">
      <c r="D132" s="52"/>
    </row>
    <row r="133" spans="4:4" x14ac:dyDescent="0.2">
      <c r="D133" s="52"/>
    </row>
    <row r="134" spans="4:4" x14ac:dyDescent="0.2">
      <c r="D134" s="52"/>
    </row>
    <row r="135" spans="4:4" x14ac:dyDescent="0.2">
      <c r="D135" s="52"/>
    </row>
    <row r="136" spans="4:4" x14ac:dyDescent="0.2">
      <c r="D136" s="52"/>
    </row>
    <row r="137" spans="4:4" x14ac:dyDescent="0.2">
      <c r="D137" s="52"/>
    </row>
    <row r="138" spans="4:4" x14ac:dyDescent="0.2">
      <c r="D138" s="52"/>
    </row>
    <row r="139" spans="4:4" x14ac:dyDescent="0.2">
      <c r="D139" s="52"/>
    </row>
    <row r="140" spans="4:4" x14ac:dyDescent="0.2">
      <c r="D140" s="52"/>
    </row>
    <row r="141" spans="4:4" x14ac:dyDescent="0.2">
      <c r="D141" s="52"/>
    </row>
    <row r="142" spans="4:4" x14ac:dyDescent="0.2">
      <c r="D142" s="52"/>
    </row>
    <row r="143" spans="4:4" x14ac:dyDescent="0.2">
      <c r="D143" s="52"/>
    </row>
    <row r="144" spans="4:4" x14ac:dyDescent="0.2">
      <c r="D144" s="52"/>
    </row>
    <row r="145" spans="4:4" x14ac:dyDescent="0.2">
      <c r="D145" s="52"/>
    </row>
    <row r="146" spans="4:4" x14ac:dyDescent="0.2">
      <c r="D146" s="52"/>
    </row>
    <row r="147" spans="4:4" x14ac:dyDescent="0.2">
      <c r="D147" s="52"/>
    </row>
    <row r="148" spans="4:4" x14ac:dyDescent="0.2">
      <c r="D148" s="52"/>
    </row>
    <row r="149" spans="4:4" x14ac:dyDescent="0.2">
      <c r="D149" s="52"/>
    </row>
    <row r="150" spans="4:4" x14ac:dyDescent="0.2">
      <c r="D150" s="52"/>
    </row>
    <row r="151" spans="4:4" x14ac:dyDescent="0.2">
      <c r="D151" s="52"/>
    </row>
    <row r="152" spans="4:4" x14ac:dyDescent="0.2">
      <c r="D152" s="52"/>
    </row>
    <row r="153" spans="4:4" x14ac:dyDescent="0.2">
      <c r="D153" s="52"/>
    </row>
    <row r="154" spans="4:4" x14ac:dyDescent="0.2">
      <c r="D154" s="52"/>
    </row>
    <row r="155" spans="4:4" x14ac:dyDescent="0.2">
      <c r="D155" s="52"/>
    </row>
    <row r="156" spans="4:4" x14ac:dyDescent="0.2">
      <c r="D156" s="52"/>
    </row>
    <row r="157" spans="4:4" x14ac:dyDescent="0.2">
      <c r="D157" s="52"/>
    </row>
    <row r="158" spans="4:4" x14ac:dyDescent="0.2">
      <c r="D158" s="52"/>
    </row>
    <row r="159" spans="4:4" x14ac:dyDescent="0.2">
      <c r="D159" s="52"/>
    </row>
    <row r="160" spans="4:4" x14ac:dyDescent="0.2">
      <c r="D160" s="52"/>
    </row>
    <row r="161" spans="4:4" x14ac:dyDescent="0.2">
      <c r="D161" s="52"/>
    </row>
    <row r="162" spans="4:4" x14ac:dyDescent="0.2">
      <c r="D162" s="52"/>
    </row>
    <row r="163" spans="4:4" x14ac:dyDescent="0.2">
      <c r="D163" s="52"/>
    </row>
    <row r="164" spans="4:4" x14ac:dyDescent="0.2">
      <c r="D164" s="52"/>
    </row>
    <row r="165" spans="4:4" x14ac:dyDescent="0.2">
      <c r="D165" s="52"/>
    </row>
    <row r="166" spans="4:4" x14ac:dyDescent="0.2">
      <c r="D166" s="52"/>
    </row>
    <row r="167" spans="4:4" x14ac:dyDescent="0.2">
      <c r="D167" s="52"/>
    </row>
    <row r="168" spans="4:4" x14ac:dyDescent="0.2">
      <c r="D168" s="52"/>
    </row>
    <row r="169" spans="4:4" x14ac:dyDescent="0.2">
      <c r="D169" s="52"/>
    </row>
    <row r="170" spans="4:4" x14ac:dyDescent="0.2">
      <c r="D170" s="52"/>
    </row>
    <row r="171" spans="4:4" x14ac:dyDescent="0.2">
      <c r="D171" s="52"/>
    </row>
    <row r="172" spans="4:4" x14ac:dyDescent="0.2">
      <c r="D172" s="52"/>
    </row>
    <row r="173" spans="4:4" x14ac:dyDescent="0.2">
      <c r="D173" s="52"/>
    </row>
    <row r="174" spans="4:4" x14ac:dyDescent="0.2">
      <c r="D174" s="52"/>
    </row>
    <row r="175" spans="4:4" x14ac:dyDescent="0.2">
      <c r="D175" s="52"/>
    </row>
    <row r="176" spans="4:4" x14ac:dyDescent="0.2">
      <c r="D176" s="52"/>
    </row>
    <row r="177" spans="4:4" x14ac:dyDescent="0.2">
      <c r="D177" s="52"/>
    </row>
    <row r="178" spans="4:4" x14ac:dyDescent="0.2">
      <c r="D178" s="52"/>
    </row>
    <row r="179" spans="4:4" x14ac:dyDescent="0.2">
      <c r="D179" s="52"/>
    </row>
    <row r="180" spans="4:4" x14ac:dyDescent="0.2">
      <c r="D180" s="52"/>
    </row>
    <row r="181" spans="4:4" x14ac:dyDescent="0.2">
      <c r="D181" s="52"/>
    </row>
    <row r="182" spans="4:4" x14ac:dyDescent="0.2">
      <c r="D182" s="52"/>
    </row>
    <row r="183" spans="4:4" x14ac:dyDescent="0.2">
      <c r="D183" s="52"/>
    </row>
    <row r="184" spans="4:4" x14ac:dyDescent="0.2">
      <c r="D184" s="52"/>
    </row>
    <row r="185" spans="4:4" x14ac:dyDescent="0.2">
      <c r="D185" s="52"/>
    </row>
    <row r="186" spans="4:4" x14ac:dyDescent="0.2">
      <c r="D186" s="52"/>
    </row>
    <row r="187" spans="4:4" x14ac:dyDescent="0.2">
      <c r="D187" s="52"/>
    </row>
    <row r="188" spans="4:4" x14ac:dyDescent="0.2">
      <c r="D188" s="52"/>
    </row>
    <row r="189" spans="4:4" x14ac:dyDescent="0.2">
      <c r="D189" s="52"/>
    </row>
    <row r="190" spans="4:4" x14ac:dyDescent="0.2">
      <c r="D190" s="52"/>
    </row>
    <row r="191" spans="4:4" x14ac:dyDescent="0.2">
      <c r="D191" s="52"/>
    </row>
    <row r="192" spans="4:4" x14ac:dyDescent="0.2">
      <c r="D192" s="52"/>
    </row>
    <row r="193" spans="4:4" x14ac:dyDescent="0.2">
      <c r="D193" s="52"/>
    </row>
    <row r="194" spans="4:4" x14ac:dyDescent="0.2">
      <c r="D194" s="52"/>
    </row>
    <row r="195" spans="4:4" x14ac:dyDescent="0.2">
      <c r="D195" s="52"/>
    </row>
    <row r="196" spans="4:4" x14ac:dyDescent="0.2">
      <c r="D196" s="52"/>
    </row>
    <row r="197" spans="4:4" x14ac:dyDescent="0.2">
      <c r="D197" s="52"/>
    </row>
    <row r="198" spans="4:4" x14ac:dyDescent="0.2">
      <c r="D198" s="52"/>
    </row>
    <row r="199" spans="4:4" x14ac:dyDescent="0.2">
      <c r="D199" s="52"/>
    </row>
    <row r="200" spans="4:4" x14ac:dyDescent="0.2">
      <c r="D200" s="52"/>
    </row>
    <row r="201" spans="4:4" x14ac:dyDescent="0.2">
      <c r="D201" s="52"/>
    </row>
    <row r="202" spans="4:4" x14ac:dyDescent="0.2">
      <c r="D202" s="52"/>
    </row>
    <row r="203" spans="4:4" x14ac:dyDescent="0.2">
      <c r="D203" s="52"/>
    </row>
    <row r="204" spans="4:4" x14ac:dyDescent="0.2">
      <c r="D204" s="52"/>
    </row>
    <row r="205" spans="4:4" x14ac:dyDescent="0.2">
      <c r="D205" s="52"/>
    </row>
    <row r="206" spans="4:4" x14ac:dyDescent="0.2">
      <c r="D206" s="52"/>
    </row>
    <row r="207" spans="4:4" x14ac:dyDescent="0.2">
      <c r="D207" s="52"/>
    </row>
    <row r="208" spans="4:4" x14ac:dyDescent="0.2">
      <c r="D208" s="52"/>
    </row>
    <row r="209" spans="4:4" x14ac:dyDescent="0.2">
      <c r="D209" s="52"/>
    </row>
    <row r="210" spans="4:4" x14ac:dyDescent="0.2">
      <c r="D210" s="52"/>
    </row>
    <row r="211" spans="4:4" x14ac:dyDescent="0.2">
      <c r="D211" s="52"/>
    </row>
    <row r="212" spans="4:4" x14ac:dyDescent="0.2">
      <c r="D212" s="52"/>
    </row>
    <row r="213" spans="4:4" x14ac:dyDescent="0.2">
      <c r="D213" s="52"/>
    </row>
    <row r="214" spans="4:4" x14ac:dyDescent="0.2">
      <c r="D214" s="52"/>
    </row>
    <row r="215" spans="4:4" x14ac:dyDescent="0.2">
      <c r="D215" s="52"/>
    </row>
    <row r="216" spans="4:4" x14ac:dyDescent="0.2">
      <c r="D216" s="52"/>
    </row>
    <row r="217" spans="4:4" x14ac:dyDescent="0.2">
      <c r="D217" s="52"/>
    </row>
    <row r="218" spans="4:4" x14ac:dyDescent="0.2">
      <c r="D218" s="52"/>
    </row>
    <row r="219" spans="4:4" x14ac:dyDescent="0.2">
      <c r="D219" s="52"/>
    </row>
    <row r="220" spans="4:4" x14ac:dyDescent="0.2">
      <c r="D220" s="52"/>
    </row>
    <row r="221" spans="4:4" x14ac:dyDescent="0.2">
      <c r="D221" s="52"/>
    </row>
    <row r="222" spans="4:4" x14ac:dyDescent="0.2">
      <c r="D222" s="52"/>
    </row>
    <row r="223" spans="4:4" x14ac:dyDescent="0.2">
      <c r="D223" s="52"/>
    </row>
    <row r="224" spans="4:4" x14ac:dyDescent="0.2">
      <c r="D224" s="52"/>
    </row>
    <row r="225" spans="4:4" x14ac:dyDescent="0.2">
      <c r="D225" s="52"/>
    </row>
    <row r="226" spans="4:4" x14ac:dyDescent="0.2">
      <c r="D226" s="52"/>
    </row>
    <row r="227" spans="4:4" x14ac:dyDescent="0.2">
      <c r="D227" s="52"/>
    </row>
    <row r="228" spans="4:4" x14ac:dyDescent="0.2">
      <c r="D228" s="52"/>
    </row>
    <row r="229" spans="4:4" x14ac:dyDescent="0.2">
      <c r="D229" s="52"/>
    </row>
    <row r="230" spans="4:4" x14ac:dyDescent="0.2">
      <c r="D230" s="52"/>
    </row>
    <row r="231" spans="4:4" x14ac:dyDescent="0.2">
      <c r="D231" s="52"/>
    </row>
    <row r="232" spans="4:4" x14ac:dyDescent="0.2">
      <c r="D232" s="52"/>
    </row>
    <row r="233" spans="4:4" x14ac:dyDescent="0.2">
      <c r="D233" s="52"/>
    </row>
    <row r="234" spans="4:4" x14ac:dyDescent="0.2">
      <c r="D234" s="52"/>
    </row>
    <row r="235" spans="4:4" x14ac:dyDescent="0.2">
      <c r="D235" s="52"/>
    </row>
    <row r="236" spans="4:4" x14ac:dyDescent="0.2">
      <c r="D236" s="52"/>
    </row>
    <row r="237" spans="4:4" x14ac:dyDescent="0.2">
      <c r="D237" s="52"/>
    </row>
    <row r="238" spans="4:4" x14ac:dyDescent="0.2">
      <c r="D238" s="52"/>
    </row>
    <row r="239" spans="4:4" x14ac:dyDescent="0.2">
      <c r="D239" s="52"/>
    </row>
    <row r="240" spans="4:4" x14ac:dyDescent="0.2">
      <c r="D240" s="52"/>
    </row>
    <row r="241" spans="4:4" x14ac:dyDescent="0.2">
      <c r="D241" s="52"/>
    </row>
    <row r="242" spans="4:4" x14ac:dyDescent="0.2">
      <c r="D242" s="52"/>
    </row>
    <row r="243" spans="4:4" x14ac:dyDescent="0.2">
      <c r="D243" s="52"/>
    </row>
    <row r="244" spans="4:4" x14ac:dyDescent="0.2">
      <c r="D244" s="52"/>
    </row>
    <row r="245" spans="4:4" x14ac:dyDescent="0.2">
      <c r="D245" s="52"/>
    </row>
    <row r="246" spans="4:4" x14ac:dyDescent="0.2">
      <c r="D246" s="52"/>
    </row>
    <row r="247" spans="4:4" x14ac:dyDescent="0.2">
      <c r="D247" s="52"/>
    </row>
    <row r="248" spans="4:4" x14ac:dyDescent="0.2">
      <c r="D248" s="52"/>
    </row>
    <row r="249" spans="4:4" x14ac:dyDescent="0.2">
      <c r="D249" s="52"/>
    </row>
    <row r="250" spans="4:4" x14ac:dyDescent="0.2">
      <c r="D250" s="52"/>
    </row>
    <row r="251" spans="4:4" x14ac:dyDescent="0.2">
      <c r="D251" s="52"/>
    </row>
    <row r="252" spans="4:4" x14ac:dyDescent="0.2">
      <c r="D252" s="52"/>
    </row>
    <row r="253" spans="4:4" x14ac:dyDescent="0.2">
      <c r="D253" s="52"/>
    </row>
    <row r="254" spans="4:4" x14ac:dyDescent="0.2">
      <c r="D254" s="52"/>
    </row>
    <row r="255" spans="4:4" x14ac:dyDescent="0.2">
      <c r="D255" s="52"/>
    </row>
    <row r="256" spans="4:4" x14ac:dyDescent="0.2">
      <c r="D256" s="52"/>
    </row>
    <row r="257" spans="4:4" x14ac:dyDescent="0.2">
      <c r="D257" s="52"/>
    </row>
    <row r="258" spans="4:4" x14ac:dyDescent="0.2">
      <c r="D258" s="52"/>
    </row>
    <row r="259" spans="4:4" x14ac:dyDescent="0.2">
      <c r="D259" s="52"/>
    </row>
    <row r="260" spans="4:4" x14ac:dyDescent="0.2">
      <c r="D260" s="52"/>
    </row>
    <row r="261" spans="4:4" x14ac:dyDescent="0.2">
      <c r="D261" s="52"/>
    </row>
    <row r="262" spans="4:4" x14ac:dyDescent="0.2">
      <c r="D262" s="52"/>
    </row>
    <row r="263" spans="4:4" x14ac:dyDescent="0.2">
      <c r="D263" s="52"/>
    </row>
    <row r="264" spans="4:4" x14ac:dyDescent="0.2">
      <c r="D264" s="52"/>
    </row>
    <row r="265" spans="4:4" x14ac:dyDescent="0.2">
      <c r="D265" s="52"/>
    </row>
    <row r="266" spans="4:4" x14ac:dyDescent="0.2">
      <c r="D266" s="52"/>
    </row>
    <row r="267" spans="4:4" x14ac:dyDescent="0.2">
      <c r="D267" s="52"/>
    </row>
    <row r="268" spans="4:4" x14ac:dyDescent="0.2">
      <c r="D268" s="52"/>
    </row>
    <row r="269" spans="4:4" x14ac:dyDescent="0.2">
      <c r="D269" s="52"/>
    </row>
    <row r="270" spans="4:4" x14ac:dyDescent="0.2">
      <c r="D270" s="52"/>
    </row>
    <row r="271" spans="4:4" x14ac:dyDescent="0.2">
      <c r="D271" s="52"/>
    </row>
    <row r="272" spans="4:4" x14ac:dyDescent="0.2">
      <c r="D272" s="52"/>
    </row>
    <row r="273" spans="4:4" x14ac:dyDescent="0.2">
      <c r="D273" s="52"/>
    </row>
    <row r="274" spans="4:4" x14ac:dyDescent="0.2">
      <c r="D274" s="52"/>
    </row>
    <row r="275" spans="4:4" x14ac:dyDescent="0.2">
      <c r="D275" s="52"/>
    </row>
    <row r="276" spans="4:4" x14ac:dyDescent="0.2">
      <c r="D276" s="52"/>
    </row>
    <row r="277" spans="4:4" x14ac:dyDescent="0.2">
      <c r="D277" s="52"/>
    </row>
    <row r="278" spans="4:4" x14ac:dyDescent="0.2">
      <c r="D278" s="52"/>
    </row>
    <row r="279" spans="4:4" x14ac:dyDescent="0.2">
      <c r="D279" s="52"/>
    </row>
    <row r="280" spans="4:4" x14ac:dyDescent="0.2">
      <c r="D280" s="52"/>
    </row>
    <row r="281" spans="4:4" x14ac:dyDescent="0.2">
      <c r="D281" s="52"/>
    </row>
    <row r="282" spans="4:4" x14ac:dyDescent="0.2">
      <c r="D282" s="52"/>
    </row>
    <row r="283" spans="4:4" x14ac:dyDescent="0.2">
      <c r="D283" s="52"/>
    </row>
    <row r="284" spans="4:4" x14ac:dyDescent="0.2">
      <c r="D284" s="52"/>
    </row>
    <row r="285" spans="4:4" x14ac:dyDescent="0.2">
      <c r="D285" s="52"/>
    </row>
    <row r="286" spans="4:4" x14ac:dyDescent="0.2">
      <c r="D286" s="52"/>
    </row>
    <row r="287" spans="4:4" x14ac:dyDescent="0.2">
      <c r="D287" s="52"/>
    </row>
    <row r="288" spans="4:4" x14ac:dyDescent="0.2">
      <c r="D288" s="52"/>
    </row>
    <row r="289" spans="4:4" x14ac:dyDescent="0.2">
      <c r="D289" s="52"/>
    </row>
    <row r="290" spans="4:4" x14ac:dyDescent="0.2">
      <c r="D290" s="52"/>
    </row>
    <row r="291" spans="4:4" x14ac:dyDescent="0.2">
      <c r="D291" s="52"/>
    </row>
    <row r="292" spans="4:4" x14ac:dyDescent="0.2">
      <c r="D292" s="52"/>
    </row>
    <row r="293" spans="4:4" x14ac:dyDescent="0.2">
      <c r="D293" s="52"/>
    </row>
    <row r="294" spans="4:4" x14ac:dyDescent="0.2">
      <c r="D294" s="52"/>
    </row>
    <row r="295" spans="4:4" x14ac:dyDescent="0.2">
      <c r="D295" s="52"/>
    </row>
    <row r="296" spans="4:4" x14ac:dyDescent="0.2">
      <c r="D296" s="52"/>
    </row>
    <row r="297" spans="4:4" x14ac:dyDescent="0.2">
      <c r="D297" s="52"/>
    </row>
    <row r="298" spans="4:4" x14ac:dyDescent="0.2">
      <c r="D298" s="52"/>
    </row>
    <row r="299" spans="4:4" x14ac:dyDescent="0.2">
      <c r="D299" s="52"/>
    </row>
    <row r="300" spans="4:4" x14ac:dyDescent="0.2">
      <c r="D300" s="52"/>
    </row>
    <row r="301" spans="4:4" x14ac:dyDescent="0.2">
      <c r="D301" s="52"/>
    </row>
    <row r="302" spans="4:4" x14ac:dyDescent="0.2">
      <c r="D302" s="52"/>
    </row>
    <row r="303" spans="4:4" x14ac:dyDescent="0.2">
      <c r="D303" s="52"/>
    </row>
    <row r="304" spans="4:4" x14ac:dyDescent="0.2">
      <c r="D304" s="52"/>
    </row>
    <row r="305" spans="4:4" x14ac:dyDescent="0.2">
      <c r="D305" s="52"/>
    </row>
    <row r="306" spans="4:4" x14ac:dyDescent="0.2">
      <c r="D306" s="52"/>
    </row>
    <row r="307" spans="4:4" x14ac:dyDescent="0.2">
      <c r="D307" s="52"/>
    </row>
    <row r="308" spans="4:4" x14ac:dyDescent="0.2">
      <c r="D308" s="52"/>
    </row>
    <row r="309" spans="4:4" x14ac:dyDescent="0.2">
      <c r="D309" s="52"/>
    </row>
    <row r="310" spans="4:4" x14ac:dyDescent="0.2">
      <c r="D310" s="52"/>
    </row>
    <row r="311" spans="4:4" x14ac:dyDescent="0.2">
      <c r="D311" s="52"/>
    </row>
    <row r="312" spans="4:4" x14ac:dyDescent="0.2">
      <c r="D312" s="52"/>
    </row>
    <row r="313" spans="4:4" x14ac:dyDescent="0.2">
      <c r="D313" s="52"/>
    </row>
    <row r="314" spans="4:4" x14ac:dyDescent="0.2">
      <c r="D314" s="52"/>
    </row>
    <row r="315" spans="4:4" x14ac:dyDescent="0.2">
      <c r="D315" s="52"/>
    </row>
    <row r="316" spans="4:4" x14ac:dyDescent="0.2">
      <c r="D316" s="52"/>
    </row>
    <row r="317" spans="4:4" x14ac:dyDescent="0.2">
      <c r="D317" s="52"/>
    </row>
    <row r="318" spans="4:4" x14ac:dyDescent="0.2">
      <c r="D318" s="52"/>
    </row>
    <row r="319" spans="4:4" x14ac:dyDescent="0.2">
      <c r="D319" s="52"/>
    </row>
    <row r="320" spans="4:4" x14ac:dyDescent="0.2">
      <c r="D320" s="52"/>
    </row>
    <row r="321" spans="4:4" x14ac:dyDescent="0.2">
      <c r="D321" s="52"/>
    </row>
    <row r="322" spans="4:4" x14ac:dyDescent="0.2">
      <c r="D322" s="52"/>
    </row>
    <row r="323" spans="4:4" x14ac:dyDescent="0.2">
      <c r="D323" s="52"/>
    </row>
    <row r="324" spans="4:4" x14ac:dyDescent="0.2">
      <c r="D324" s="52"/>
    </row>
    <row r="325" spans="4:4" x14ac:dyDescent="0.2">
      <c r="D325" s="52"/>
    </row>
    <row r="326" spans="4:4" x14ac:dyDescent="0.2">
      <c r="D326" s="52"/>
    </row>
    <row r="327" spans="4:4" x14ac:dyDescent="0.2">
      <c r="D327" s="52"/>
    </row>
    <row r="328" spans="4:4" x14ac:dyDescent="0.2">
      <c r="D328" s="52"/>
    </row>
    <row r="329" spans="4:4" x14ac:dyDescent="0.2">
      <c r="D329" s="52"/>
    </row>
    <row r="330" spans="4:4" x14ac:dyDescent="0.2">
      <c r="D330" s="52"/>
    </row>
    <row r="331" spans="4:4" x14ac:dyDescent="0.2">
      <c r="D331" s="52"/>
    </row>
    <row r="332" spans="4:4" x14ac:dyDescent="0.2">
      <c r="D332" s="52"/>
    </row>
    <row r="333" spans="4:4" x14ac:dyDescent="0.2">
      <c r="D333" s="52"/>
    </row>
    <row r="334" spans="4:4" x14ac:dyDescent="0.2">
      <c r="D334" s="52"/>
    </row>
    <row r="335" spans="4:4" x14ac:dyDescent="0.2">
      <c r="D335" s="52"/>
    </row>
    <row r="336" spans="4:4" x14ac:dyDescent="0.2">
      <c r="D336" s="52"/>
    </row>
    <row r="337" spans="4:4" x14ac:dyDescent="0.2">
      <c r="D337" s="52"/>
    </row>
    <row r="338" spans="4:4" x14ac:dyDescent="0.2">
      <c r="D338" s="52"/>
    </row>
    <row r="339" spans="4:4" x14ac:dyDescent="0.2">
      <c r="D339" s="52"/>
    </row>
    <row r="340" spans="4:4" x14ac:dyDescent="0.2">
      <c r="D340" s="52"/>
    </row>
    <row r="341" spans="4:4" x14ac:dyDescent="0.2">
      <c r="D341" s="52"/>
    </row>
    <row r="342" spans="4:4" x14ac:dyDescent="0.2">
      <c r="D342" s="52"/>
    </row>
    <row r="343" spans="4:4" x14ac:dyDescent="0.2">
      <c r="D343" s="52"/>
    </row>
    <row r="344" spans="4:4" x14ac:dyDescent="0.2">
      <c r="D344" s="52"/>
    </row>
    <row r="345" spans="4:4" x14ac:dyDescent="0.2">
      <c r="D345" s="52"/>
    </row>
    <row r="346" spans="4:4" x14ac:dyDescent="0.2">
      <c r="D346" s="52"/>
    </row>
    <row r="347" spans="4:4" x14ac:dyDescent="0.2">
      <c r="D347" s="52"/>
    </row>
    <row r="348" spans="4:4" x14ac:dyDescent="0.2">
      <c r="D348" s="52"/>
    </row>
    <row r="349" spans="4:4" x14ac:dyDescent="0.2">
      <c r="D349" s="52"/>
    </row>
    <row r="350" spans="4:4" x14ac:dyDescent="0.2">
      <c r="D350" s="52"/>
    </row>
    <row r="351" spans="4:4" x14ac:dyDescent="0.2">
      <c r="D351" s="52"/>
    </row>
    <row r="352" spans="4:4" x14ac:dyDescent="0.2">
      <c r="D352" s="52"/>
    </row>
    <row r="353" spans="4:4" x14ac:dyDescent="0.2">
      <c r="D353" s="52"/>
    </row>
    <row r="354" spans="4:4" x14ac:dyDescent="0.2">
      <c r="D354" s="52"/>
    </row>
    <row r="355" spans="4:4" x14ac:dyDescent="0.2">
      <c r="D355" s="52"/>
    </row>
    <row r="356" spans="4:4" x14ac:dyDescent="0.2">
      <c r="D356" s="52"/>
    </row>
    <row r="357" spans="4:4" x14ac:dyDescent="0.2">
      <c r="D357" s="52"/>
    </row>
    <row r="358" spans="4:4" x14ac:dyDescent="0.2">
      <c r="D358" s="52"/>
    </row>
    <row r="359" spans="4:4" x14ac:dyDescent="0.2">
      <c r="D359" s="52"/>
    </row>
    <row r="360" spans="4:4" x14ac:dyDescent="0.2">
      <c r="D360" s="52"/>
    </row>
    <row r="361" spans="4:4" x14ac:dyDescent="0.2">
      <c r="D361" s="52"/>
    </row>
    <row r="362" spans="4:4" x14ac:dyDescent="0.2">
      <c r="D362" s="52"/>
    </row>
    <row r="363" spans="4:4" x14ac:dyDescent="0.2">
      <c r="D363" s="52"/>
    </row>
    <row r="364" spans="4:4" x14ac:dyDescent="0.2">
      <c r="D364" s="52"/>
    </row>
    <row r="365" spans="4:4" x14ac:dyDescent="0.2">
      <c r="D365" s="52"/>
    </row>
    <row r="366" spans="4:4" x14ac:dyDescent="0.2">
      <c r="D366" s="52"/>
    </row>
    <row r="367" spans="4:4" x14ac:dyDescent="0.2">
      <c r="D367" s="52"/>
    </row>
    <row r="368" spans="4:4" x14ac:dyDescent="0.2">
      <c r="D368" s="52"/>
    </row>
    <row r="369" spans="4:4" x14ac:dyDescent="0.2">
      <c r="D369" s="52"/>
    </row>
    <row r="370" spans="4:4" x14ac:dyDescent="0.2">
      <c r="D370" s="52"/>
    </row>
    <row r="371" spans="4:4" x14ac:dyDescent="0.2">
      <c r="D371" s="52"/>
    </row>
    <row r="372" spans="4:4" x14ac:dyDescent="0.2">
      <c r="D372" s="52"/>
    </row>
    <row r="373" spans="4:4" x14ac:dyDescent="0.2">
      <c r="D373" s="52"/>
    </row>
    <row r="374" spans="4:4" x14ac:dyDescent="0.2">
      <c r="D374" s="52"/>
    </row>
    <row r="375" spans="4:4" x14ac:dyDescent="0.2">
      <c r="D375" s="52"/>
    </row>
    <row r="376" spans="4:4" x14ac:dyDescent="0.2">
      <c r="D376" s="52"/>
    </row>
    <row r="377" spans="4:4" x14ac:dyDescent="0.2">
      <c r="D377" s="52"/>
    </row>
    <row r="378" spans="4:4" x14ac:dyDescent="0.2">
      <c r="D378" s="52"/>
    </row>
    <row r="379" spans="4:4" x14ac:dyDescent="0.2">
      <c r="D379" s="52"/>
    </row>
    <row r="380" spans="4:4" x14ac:dyDescent="0.2">
      <c r="D380" s="52"/>
    </row>
    <row r="381" spans="4:4" x14ac:dyDescent="0.2">
      <c r="D381" s="52"/>
    </row>
    <row r="382" spans="4:4" x14ac:dyDescent="0.2">
      <c r="D382" s="52"/>
    </row>
    <row r="383" spans="4:4" x14ac:dyDescent="0.2">
      <c r="D383" s="52"/>
    </row>
    <row r="384" spans="4:4" x14ac:dyDescent="0.2">
      <c r="D384" s="52"/>
    </row>
    <row r="385" spans="4:4" x14ac:dyDescent="0.2">
      <c r="D385" s="52"/>
    </row>
    <row r="386" spans="4:4" x14ac:dyDescent="0.2">
      <c r="D386" s="52"/>
    </row>
    <row r="387" spans="4:4" x14ac:dyDescent="0.2">
      <c r="D387" s="52"/>
    </row>
    <row r="388" spans="4:4" x14ac:dyDescent="0.2">
      <c r="D388" s="52"/>
    </row>
    <row r="389" spans="4:4" x14ac:dyDescent="0.2">
      <c r="D389" s="52"/>
    </row>
    <row r="390" spans="4:4" x14ac:dyDescent="0.2">
      <c r="D390" s="52"/>
    </row>
    <row r="391" spans="4:4" x14ac:dyDescent="0.2">
      <c r="D391" s="52"/>
    </row>
    <row r="392" spans="4:4" x14ac:dyDescent="0.2">
      <c r="D392" s="52"/>
    </row>
    <row r="393" spans="4:4" x14ac:dyDescent="0.2">
      <c r="D393" s="52"/>
    </row>
    <row r="394" spans="4:4" x14ac:dyDescent="0.2">
      <c r="D394" s="52"/>
    </row>
    <row r="395" spans="4:4" x14ac:dyDescent="0.2">
      <c r="D395" s="52"/>
    </row>
    <row r="396" spans="4:4" x14ac:dyDescent="0.2">
      <c r="D396" s="52"/>
    </row>
    <row r="397" spans="4:4" x14ac:dyDescent="0.2">
      <c r="D397" s="52"/>
    </row>
    <row r="398" spans="4:4" x14ac:dyDescent="0.2">
      <c r="D398" s="52"/>
    </row>
    <row r="399" spans="4:4" x14ac:dyDescent="0.2">
      <c r="D399" s="52"/>
    </row>
    <row r="400" spans="4:4" x14ac:dyDescent="0.2">
      <c r="D400" s="52"/>
    </row>
    <row r="401" spans="4:4" x14ac:dyDescent="0.2">
      <c r="D401" s="52"/>
    </row>
    <row r="402" spans="4:4" x14ac:dyDescent="0.2">
      <c r="D402" s="52"/>
    </row>
    <row r="403" spans="4:4" x14ac:dyDescent="0.2">
      <c r="D403" s="52"/>
    </row>
    <row r="404" spans="4:4" x14ac:dyDescent="0.2">
      <c r="D404" s="52"/>
    </row>
    <row r="405" spans="4:4" x14ac:dyDescent="0.2">
      <c r="D405" s="52"/>
    </row>
    <row r="406" spans="4:4" x14ac:dyDescent="0.2">
      <c r="D406" s="52"/>
    </row>
    <row r="407" spans="4:4" x14ac:dyDescent="0.2">
      <c r="D407" s="52"/>
    </row>
    <row r="408" spans="4:4" x14ac:dyDescent="0.2">
      <c r="D408" s="52"/>
    </row>
    <row r="409" spans="4:4" x14ac:dyDescent="0.2">
      <c r="D409" s="52"/>
    </row>
    <row r="410" spans="4:4" x14ac:dyDescent="0.2">
      <c r="D410" s="52"/>
    </row>
    <row r="411" spans="4:4" x14ac:dyDescent="0.2">
      <c r="D411" s="52"/>
    </row>
    <row r="412" spans="4:4" x14ac:dyDescent="0.2">
      <c r="D412" s="52"/>
    </row>
    <row r="413" spans="4:4" x14ac:dyDescent="0.2">
      <c r="D413" s="52"/>
    </row>
    <row r="414" spans="4:4" x14ac:dyDescent="0.2">
      <c r="D414" s="52"/>
    </row>
    <row r="415" spans="4:4" x14ac:dyDescent="0.2">
      <c r="D415" s="52"/>
    </row>
    <row r="416" spans="4:4" x14ac:dyDescent="0.2">
      <c r="D416" s="52"/>
    </row>
    <row r="417" spans="4:4" x14ac:dyDescent="0.2">
      <c r="D417" s="52"/>
    </row>
    <row r="418" spans="4:4" x14ac:dyDescent="0.2">
      <c r="D418" s="52"/>
    </row>
    <row r="419" spans="4:4" x14ac:dyDescent="0.2">
      <c r="D419" s="52"/>
    </row>
    <row r="420" spans="4:4" x14ac:dyDescent="0.2">
      <c r="D420" s="52"/>
    </row>
    <row r="421" spans="4:4" x14ac:dyDescent="0.2">
      <c r="D421" s="52"/>
    </row>
    <row r="422" spans="4:4" x14ac:dyDescent="0.2">
      <c r="D422" s="52"/>
    </row>
    <row r="423" spans="4:4" x14ac:dyDescent="0.2">
      <c r="D423" s="52"/>
    </row>
    <row r="424" spans="4:4" x14ac:dyDescent="0.2">
      <c r="D424" s="52"/>
    </row>
    <row r="425" spans="4:4" x14ac:dyDescent="0.2">
      <c r="D425" s="52"/>
    </row>
    <row r="426" spans="4:4" x14ac:dyDescent="0.2">
      <c r="D426" s="52"/>
    </row>
    <row r="427" spans="4:4" x14ac:dyDescent="0.2">
      <c r="D427" s="52"/>
    </row>
    <row r="428" spans="4:4" x14ac:dyDescent="0.2">
      <c r="D428" s="52"/>
    </row>
    <row r="429" spans="4:4" x14ac:dyDescent="0.2">
      <c r="D429" s="52"/>
    </row>
    <row r="430" spans="4:4" x14ac:dyDescent="0.2">
      <c r="D430" s="52"/>
    </row>
    <row r="431" spans="4:4" x14ac:dyDescent="0.2">
      <c r="D431" s="52"/>
    </row>
    <row r="432" spans="4:4" x14ac:dyDescent="0.2">
      <c r="D432" s="52"/>
    </row>
    <row r="433" spans="4:4" x14ac:dyDescent="0.2">
      <c r="D433" s="52"/>
    </row>
    <row r="434" spans="4:4" x14ac:dyDescent="0.2">
      <c r="D434" s="52"/>
    </row>
    <row r="435" spans="4:4" x14ac:dyDescent="0.2">
      <c r="D435" s="52"/>
    </row>
    <row r="436" spans="4:4" x14ac:dyDescent="0.2">
      <c r="D436" s="52"/>
    </row>
    <row r="437" spans="4:4" x14ac:dyDescent="0.2">
      <c r="D437" s="52"/>
    </row>
    <row r="438" spans="4:4" x14ac:dyDescent="0.2">
      <c r="D438" s="52"/>
    </row>
    <row r="439" spans="4:4" x14ac:dyDescent="0.2">
      <c r="D439" s="52"/>
    </row>
    <row r="440" spans="4:4" x14ac:dyDescent="0.2">
      <c r="D440" s="52"/>
    </row>
    <row r="441" spans="4:4" x14ac:dyDescent="0.2">
      <c r="D441" s="52"/>
    </row>
    <row r="442" spans="4:4" x14ac:dyDescent="0.2">
      <c r="D442" s="52"/>
    </row>
    <row r="443" spans="4:4" x14ac:dyDescent="0.2">
      <c r="D443" s="52"/>
    </row>
    <row r="444" spans="4:4" x14ac:dyDescent="0.2">
      <c r="D444" s="52"/>
    </row>
    <row r="445" spans="4:4" x14ac:dyDescent="0.2">
      <c r="D445" s="52"/>
    </row>
    <row r="446" spans="4:4" x14ac:dyDescent="0.2">
      <c r="D446" s="52"/>
    </row>
    <row r="447" spans="4:4" x14ac:dyDescent="0.2">
      <c r="D447" s="52"/>
    </row>
    <row r="448" spans="4:4" x14ac:dyDescent="0.2">
      <c r="D448" s="52"/>
    </row>
    <row r="449" spans="4:4" x14ac:dyDescent="0.2">
      <c r="D449" s="52"/>
    </row>
    <row r="450" spans="4:4" x14ac:dyDescent="0.2">
      <c r="D450" s="52"/>
    </row>
    <row r="451" spans="4:4" x14ac:dyDescent="0.2">
      <c r="D451" s="52"/>
    </row>
    <row r="452" spans="4:4" x14ac:dyDescent="0.2">
      <c r="D452" s="52"/>
    </row>
    <row r="453" spans="4:4" x14ac:dyDescent="0.2">
      <c r="D453" s="52"/>
    </row>
    <row r="454" spans="4:4" x14ac:dyDescent="0.2">
      <c r="D454" s="52"/>
    </row>
    <row r="455" spans="4:4" x14ac:dyDescent="0.2">
      <c r="D455" s="52"/>
    </row>
    <row r="456" spans="4:4" x14ac:dyDescent="0.2">
      <c r="D456" s="52"/>
    </row>
    <row r="457" spans="4:4" x14ac:dyDescent="0.2">
      <c r="D457" s="52"/>
    </row>
    <row r="458" spans="4:4" x14ac:dyDescent="0.2">
      <c r="D458" s="52"/>
    </row>
    <row r="459" spans="4:4" x14ac:dyDescent="0.2">
      <c r="D459" s="52"/>
    </row>
    <row r="460" spans="4:4" x14ac:dyDescent="0.2">
      <c r="D460" s="52"/>
    </row>
    <row r="461" spans="4:4" x14ac:dyDescent="0.2">
      <c r="D461" s="52"/>
    </row>
    <row r="462" spans="4:4" x14ac:dyDescent="0.2">
      <c r="D462" s="52"/>
    </row>
    <row r="463" spans="4:4" x14ac:dyDescent="0.2">
      <c r="D463" s="52"/>
    </row>
    <row r="464" spans="4:4" x14ac:dyDescent="0.2">
      <c r="D464" s="52"/>
    </row>
    <row r="465" spans="4:4" x14ac:dyDescent="0.2">
      <c r="D465" s="52"/>
    </row>
    <row r="466" spans="4:4" x14ac:dyDescent="0.2">
      <c r="D466" s="52"/>
    </row>
    <row r="467" spans="4:4" x14ac:dyDescent="0.2">
      <c r="D467" s="52"/>
    </row>
    <row r="468" spans="4:4" x14ac:dyDescent="0.2">
      <c r="D468" s="52"/>
    </row>
    <row r="469" spans="4:4" x14ac:dyDescent="0.2">
      <c r="D469" s="52"/>
    </row>
    <row r="470" spans="4:4" x14ac:dyDescent="0.2">
      <c r="D470" s="52"/>
    </row>
    <row r="471" spans="4:4" x14ac:dyDescent="0.2">
      <c r="D471" s="52"/>
    </row>
    <row r="472" spans="4:4" x14ac:dyDescent="0.2">
      <c r="D472" s="52"/>
    </row>
    <row r="473" spans="4:4" x14ac:dyDescent="0.2">
      <c r="D473" s="52"/>
    </row>
    <row r="474" spans="4:4" x14ac:dyDescent="0.2">
      <c r="D474" s="52"/>
    </row>
    <row r="475" spans="4:4" x14ac:dyDescent="0.2">
      <c r="D475" s="52"/>
    </row>
    <row r="476" spans="4:4" x14ac:dyDescent="0.2">
      <c r="D476" s="52"/>
    </row>
    <row r="477" spans="4:4" x14ac:dyDescent="0.2">
      <c r="D477" s="52"/>
    </row>
    <row r="478" spans="4:4" x14ac:dyDescent="0.2">
      <c r="D478" s="52"/>
    </row>
    <row r="479" spans="4:4" x14ac:dyDescent="0.2">
      <c r="D479" s="52"/>
    </row>
    <row r="480" spans="4:4" x14ac:dyDescent="0.2">
      <c r="D480" s="52"/>
    </row>
    <row r="481" spans="4:4" x14ac:dyDescent="0.2">
      <c r="D481" s="52"/>
    </row>
    <row r="482" spans="4:4" x14ac:dyDescent="0.2">
      <c r="D482" s="52"/>
    </row>
    <row r="483" spans="4:4" x14ac:dyDescent="0.2">
      <c r="D483" s="52"/>
    </row>
    <row r="484" spans="4:4" x14ac:dyDescent="0.2">
      <c r="D484" s="52"/>
    </row>
    <row r="485" spans="4:4" x14ac:dyDescent="0.2">
      <c r="D485" s="52"/>
    </row>
    <row r="486" spans="4:4" x14ac:dyDescent="0.2">
      <c r="D486" s="52"/>
    </row>
    <row r="487" spans="4:4" x14ac:dyDescent="0.2">
      <c r="D487" s="52"/>
    </row>
    <row r="488" spans="4:4" x14ac:dyDescent="0.2">
      <c r="D488" s="52"/>
    </row>
    <row r="489" spans="4:4" x14ac:dyDescent="0.2">
      <c r="D489" s="52"/>
    </row>
    <row r="490" spans="4:4" x14ac:dyDescent="0.2">
      <c r="D490" s="52"/>
    </row>
    <row r="491" spans="4:4" x14ac:dyDescent="0.2">
      <c r="D491" s="52"/>
    </row>
    <row r="492" spans="4:4" x14ac:dyDescent="0.2">
      <c r="D492" s="52"/>
    </row>
    <row r="493" spans="4:4" x14ac:dyDescent="0.2">
      <c r="D493" s="52"/>
    </row>
    <row r="494" spans="4:4" x14ac:dyDescent="0.2">
      <c r="D494" s="52"/>
    </row>
    <row r="495" spans="4:4" x14ac:dyDescent="0.2">
      <c r="D495" s="52"/>
    </row>
    <row r="496" spans="4:4" x14ac:dyDescent="0.2">
      <c r="D496" s="52"/>
    </row>
    <row r="497" spans="4:4" x14ac:dyDescent="0.2">
      <c r="D497" s="52"/>
    </row>
    <row r="498" spans="4:4" x14ac:dyDescent="0.2">
      <c r="D498" s="52"/>
    </row>
    <row r="499" spans="4:4" x14ac:dyDescent="0.2">
      <c r="D499" s="52"/>
    </row>
    <row r="500" spans="4:4" x14ac:dyDescent="0.2">
      <c r="D500" s="52"/>
    </row>
    <row r="501" spans="4:4" x14ac:dyDescent="0.2">
      <c r="D501" s="52"/>
    </row>
    <row r="502" spans="4:4" x14ac:dyDescent="0.2">
      <c r="D502" s="52"/>
    </row>
    <row r="503" spans="4:4" x14ac:dyDescent="0.2">
      <c r="D503" s="52"/>
    </row>
    <row r="504" spans="4:4" x14ac:dyDescent="0.2">
      <c r="D504" s="52"/>
    </row>
    <row r="505" spans="4:4" x14ac:dyDescent="0.2">
      <c r="D505" s="52"/>
    </row>
    <row r="506" spans="4:4" x14ac:dyDescent="0.2">
      <c r="D506" s="52"/>
    </row>
    <row r="507" spans="4:4" x14ac:dyDescent="0.2">
      <c r="D507" s="52"/>
    </row>
    <row r="508" spans="4:4" x14ac:dyDescent="0.2">
      <c r="D508" s="52"/>
    </row>
    <row r="509" spans="4:4" x14ac:dyDescent="0.2">
      <c r="D509" s="52"/>
    </row>
    <row r="510" spans="4:4" x14ac:dyDescent="0.2">
      <c r="D510" s="52"/>
    </row>
    <row r="511" spans="4:4" x14ac:dyDescent="0.2">
      <c r="D511" s="52"/>
    </row>
    <row r="512" spans="4:4" x14ac:dyDescent="0.2">
      <c r="D512" s="52"/>
    </row>
    <row r="513" spans="4:4" x14ac:dyDescent="0.2">
      <c r="D513" s="52"/>
    </row>
    <row r="514" spans="4:4" x14ac:dyDescent="0.2">
      <c r="D514" s="52"/>
    </row>
    <row r="515" spans="4:4" x14ac:dyDescent="0.2">
      <c r="D515" s="52"/>
    </row>
    <row r="516" spans="4:4" x14ac:dyDescent="0.2">
      <c r="D516" s="52"/>
    </row>
    <row r="517" spans="4:4" x14ac:dyDescent="0.2">
      <c r="D517" s="52"/>
    </row>
    <row r="518" spans="4:4" x14ac:dyDescent="0.2">
      <c r="D518" s="52"/>
    </row>
    <row r="519" spans="4:4" x14ac:dyDescent="0.2">
      <c r="D519" s="52"/>
    </row>
    <row r="520" spans="4:4" x14ac:dyDescent="0.2">
      <c r="D520" s="52"/>
    </row>
    <row r="521" spans="4:4" x14ac:dyDescent="0.2">
      <c r="D521" s="52"/>
    </row>
    <row r="522" spans="4:4" x14ac:dyDescent="0.2">
      <c r="D522" s="52"/>
    </row>
    <row r="523" spans="4:4" x14ac:dyDescent="0.2">
      <c r="D523" s="52"/>
    </row>
    <row r="524" spans="4:4" x14ac:dyDescent="0.2">
      <c r="D524" s="52"/>
    </row>
    <row r="525" spans="4:4" x14ac:dyDescent="0.2">
      <c r="D525" s="52"/>
    </row>
    <row r="526" spans="4:4" x14ac:dyDescent="0.2">
      <c r="D526" s="52"/>
    </row>
    <row r="527" spans="4:4" x14ac:dyDescent="0.2">
      <c r="D527" s="52"/>
    </row>
    <row r="528" spans="4:4" x14ac:dyDescent="0.2">
      <c r="D528" s="52"/>
    </row>
    <row r="529" spans="4:4" x14ac:dyDescent="0.2">
      <c r="D529" s="52"/>
    </row>
    <row r="530" spans="4:4" x14ac:dyDescent="0.2">
      <c r="D530" s="52"/>
    </row>
    <row r="531" spans="4:4" x14ac:dyDescent="0.2">
      <c r="D531" s="52"/>
    </row>
    <row r="532" spans="4:4" x14ac:dyDescent="0.2">
      <c r="D532" s="52"/>
    </row>
    <row r="533" spans="4:4" x14ac:dyDescent="0.2">
      <c r="D533" s="52"/>
    </row>
    <row r="534" spans="4:4" x14ac:dyDescent="0.2">
      <c r="D534" s="52"/>
    </row>
    <row r="535" spans="4:4" x14ac:dyDescent="0.2">
      <c r="D535" s="52"/>
    </row>
    <row r="536" spans="4:4" x14ac:dyDescent="0.2">
      <c r="D536" s="52"/>
    </row>
    <row r="537" spans="4:4" x14ac:dyDescent="0.2">
      <c r="D537" s="52"/>
    </row>
    <row r="538" spans="4:4" x14ac:dyDescent="0.2">
      <c r="D538" s="52"/>
    </row>
    <row r="539" spans="4:4" x14ac:dyDescent="0.2">
      <c r="D539" s="52"/>
    </row>
    <row r="540" spans="4:4" x14ac:dyDescent="0.2">
      <c r="D540" s="52"/>
    </row>
    <row r="541" spans="4:4" x14ac:dyDescent="0.2">
      <c r="D541" s="52"/>
    </row>
    <row r="542" spans="4:4" x14ac:dyDescent="0.2">
      <c r="D542" s="52"/>
    </row>
    <row r="543" spans="4:4" x14ac:dyDescent="0.2">
      <c r="D543" s="52"/>
    </row>
    <row r="544" spans="4:4" x14ac:dyDescent="0.2">
      <c r="D544" s="52"/>
    </row>
    <row r="545" spans="4:4" x14ac:dyDescent="0.2">
      <c r="D545" s="52"/>
    </row>
    <row r="546" spans="4:4" x14ac:dyDescent="0.2">
      <c r="D546" s="52"/>
    </row>
    <row r="547" spans="4:4" x14ac:dyDescent="0.2">
      <c r="D547" s="52"/>
    </row>
    <row r="548" spans="4:4" x14ac:dyDescent="0.2">
      <c r="D548" s="52"/>
    </row>
    <row r="549" spans="4:4" x14ac:dyDescent="0.2">
      <c r="D549" s="52"/>
    </row>
    <row r="550" spans="4:4" x14ac:dyDescent="0.2">
      <c r="D550" s="52"/>
    </row>
    <row r="551" spans="4:4" x14ac:dyDescent="0.2">
      <c r="D551" s="52"/>
    </row>
    <row r="552" spans="4:4" x14ac:dyDescent="0.2">
      <c r="D552" s="52"/>
    </row>
    <row r="553" spans="4:4" x14ac:dyDescent="0.2">
      <c r="D553" s="52"/>
    </row>
    <row r="554" spans="4:4" x14ac:dyDescent="0.2">
      <c r="D554" s="52"/>
    </row>
    <row r="555" spans="4:4" x14ac:dyDescent="0.2">
      <c r="D555" s="52"/>
    </row>
    <row r="556" spans="4:4" x14ac:dyDescent="0.2">
      <c r="D556" s="52"/>
    </row>
    <row r="557" spans="4:4" x14ac:dyDescent="0.2">
      <c r="D557" s="52"/>
    </row>
    <row r="558" spans="4:4" x14ac:dyDescent="0.2">
      <c r="D558" s="52"/>
    </row>
    <row r="559" spans="4:4" x14ac:dyDescent="0.2">
      <c r="D559" s="52"/>
    </row>
    <row r="560" spans="4:4" x14ac:dyDescent="0.2">
      <c r="D560" s="52"/>
    </row>
    <row r="561" spans="4:4" x14ac:dyDescent="0.2">
      <c r="D561" s="52"/>
    </row>
    <row r="562" spans="4:4" x14ac:dyDescent="0.2">
      <c r="D562" s="52"/>
    </row>
    <row r="563" spans="4:4" x14ac:dyDescent="0.2">
      <c r="D563" s="52"/>
    </row>
    <row r="564" spans="4:4" x14ac:dyDescent="0.2">
      <c r="D564" s="52"/>
    </row>
    <row r="565" spans="4:4" x14ac:dyDescent="0.2">
      <c r="D565" s="52"/>
    </row>
    <row r="566" spans="4:4" x14ac:dyDescent="0.2">
      <c r="D566" s="52"/>
    </row>
    <row r="567" spans="4:4" x14ac:dyDescent="0.2">
      <c r="D567" s="52"/>
    </row>
    <row r="568" spans="4:4" x14ac:dyDescent="0.2">
      <c r="D568" s="52"/>
    </row>
    <row r="569" spans="4:4" x14ac:dyDescent="0.2">
      <c r="D569" s="52"/>
    </row>
    <row r="570" spans="4:4" x14ac:dyDescent="0.2">
      <c r="D570" s="52"/>
    </row>
    <row r="571" spans="4:4" x14ac:dyDescent="0.2">
      <c r="D571" s="52"/>
    </row>
    <row r="572" spans="4:4" x14ac:dyDescent="0.2">
      <c r="D572" s="52"/>
    </row>
    <row r="573" spans="4:4" x14ac:dyDescent="0.2">
      <c r="D573" s="52"/>
    </row>
    <row r="574" spans="4:4" x14ac:dyDescent="0.2">
      <c r="D574" s="52"/>
    </row>
    <row r="575" spans="4:4" x14ac:dyDescent="0.2">
      <c r="D575" s="52"/>
    </row>
    <row r="576" spans="4:4" x14ac:dyDescent="0.2">
      <c r="D576" s="52"/>
    </row>
    <row r="577" spans="4:4" x14ac:dyDescent="0.2">
      <c r="D577" s="52"/>
    </row>
    <row r="578" spans="4:4" x14ac:dyDescent="0.2">
      <c r="D578" s="52"/>
    </row>
    <row r="579" spans="4:4" x14ac:dyDescent="0.2">
      <c r="D579" s="52"/>
    </row>
    <row r="580" spans="4:4" x14ac:dyDescent="0.2">
      <c r="D580" s="52"/>
    </row>
    <row r="581" spans="4:4" x14ac:dyDescent="0.2">
      <c r="D581" s="52"/>
    </row>
    <row r="582" spans="4:4" x14ac:dyDescent="0.2">
      <c r="D582" s="52"/>
    </row>
    <row r="583" spans="4:4" x14ac:dyDescent="0.2">
      <c r="D583" s="52"/>
    </row>
    <row r="584" spans="4:4" x14ac:dyDescent="0.2">
      <c r="D584" s="52"/>
    </row>
    <row r="585" spans="4:4" x14ac:dyDescent="0.2">
      <c r="D585" s="52"/>
    </row>
    <row r="586" spans="4:4" x14ac:dyDescent="0.2">
      <c r="D586" s="52"/>
    </row>
    <row r="587" spans="4:4" x14ac:dyDescent="0.2">
      <c r="D587" s="52"/>
    </row>
    <row r="588" spans="4:4" x14ac:dyDescent="0.2">
      <c r="D588" s="52"/>
    </row>
    <row r="589" spans="4:4" x14ac:dyDescent="0.2">
      <c r="D589" s="52"/>
    </row>
    <row r="590" spans="4:4" x14ac:dyDescent="0.2">
      <c r="D590" s="52"/>
    </row>
    <row r="591" spans="4:4" x14ac:dyDescent="0.2">
      <c r="D591" s="52"/>
    </row>
    <row r="592" spans="4:4" x14ac:dyDescent="0.2">
      <c r="D592" s="52"/>
    </row>
    <row r="593" spans="4:4" x14ac:dyDescent="0.2">
      <c r="D593" s="52"/>
    </row>
    <row r="594" spans="4:4" x14ac:dyDescent="0.2">
      <c r="D594" s="52"/>
    </row>
    <row r="595" spans="4:4" x14ac:dyDescent="0.2">
      <c r="D595" s="52"/>
    </row>
    <row r="596" spans="4:4" x14ac:dyDescent="0.2">
      <c r="D596" s="52"/>
    </row>
    <row r="597" spans="4:4" x14ac:dyDescent="0.2">
      <c r="D597" s="52"/>
    </row>
    <row r="598" spans="4:4" x14ac:dyDescent="0.2">
      <c r="D598" s="52"/>
    </row>
    <row r="599" spans="4:4" x14ac:dyDescent="0.2">
      <c r="D599" s="52"/>
    </row>
    <row r="600" spans="4:4" x14ac:dyDescent="0.2">
      <c r="D600" s="52"/>
    </row>
    <row r="601" spans="4:4" x14ac:dyDescent="0.2">
      <c r="D601" s="52"/>
    </row>
    <row r="602" spans="4:4" x14ac:dyDescent="0.2">
      <c r="D602" s="52"/>
    </row>
    <row r="603" spans="4:4" x14ac:dyDescent="0.2">
      <c r="D603" s="52"/>
    </row>
    <row r="604" spans="4:4" x14ac:dyDescent="0.2">
      <c r="D604" s="52"/>
    </row>
    <row r="605" spans="4:4" x14ac:dyDescent="0.2">
      <c r="D605" s="52"/>
    </row>
    <row r="606" spans="4:4" x14ac:dyDescent="0.2">
      <c r="D606" s="52"/>
    </row>
    <row r="607" spans="4:4" x14ac:dyDescent="0.2">
      <c r="D607" s="52"/>
    </row>
    <row r="608" spans="4:4" x14ac:dyDescent="0.2">
      <c r="D608" s="52"/>
    </row>
    <row r="609" spans="4:4" x14ac:dyDescent="0.2">
      <c r="D609" s="52"/>
    </row>
    <row r="610" spans="4:4" x14ac:dyDescent="0.2">
      <c r="D610" s="52"/>
    </row>
    <row r="611" spans="4:4" x14ac:dyDescent="0.2">
      <c r="D611" s="52"/>
    </row>
    <row r="612" spans="4:4" x14ac:dyDescent="0.2">
      <c r="D612" s="52"/>
    </row>
    <row r="613" spans="4:4" x14ac:dyDescent="0.2">
      <c r="D613" s="52"/>
    </row>
    <row r="614" spans="4:4" x14ac:dyDescent="0.2">
      <c r="D614" s="52"/>
    </row>
    <row r="615" spans="4:4" x14ac:dyDescent="0.2">
      <c r="D615" s="52"/>
    </row>
    <row r="616" spans="4:4" x14ac:dyDescent="0.2">
      <c r="D616" s="52"/>
    </row>
    <row r="617" spans="4:4" x14ac:dyDescent="0.2">
      <c r="D617" s="52"/>
    </row>
    <row r="618" spans="4:4" x14ac:dyDescent="0.2">
      <c r="D618" s="52"/>
    </row>
    <row r="619" spans="4:4" x14ac:dyDescent="0.2">
      <c r="D619" s="52"/>
    </row>
    <row r="620" spans="4:4" x14ac:dyDescent="0.2">
      <c r="D620" s="52"/>
    </row>
    <row r="621" spans="4:4" x14ac:dyDescent="0.2">
      <c r="D621" s="52"/>
    </row>
    <row r="622" spans="4:4" x14ac:dyDescent="0.2">
      <c r="D622" s="52"/>
    </row>
    <row r="623" spans="4:4" x14ac:dyDescent="0.2">
      <c r="D623" s="52"/>
    </row>
    <row r="624" spans="4:4" x14ac:dyDescent="0.2">
      <c r="D624" s="52"/>
    </row>
    <row r="625" spans="4:4" x14ac:dyDescent="0.2">
      <c r="D625" s="52"/>
    </row>
    <row r="626" spans="4:4" x14ac:dyDescent="0.2">
      <c r="D626" s="52"/>
    </row>
    <row r="627" spans="4:4" x14ac:dyDescent="0.2">
      <c r="D627" s="52"/>
    </row>
    <row r="628" spans="4:4" x14ac:dyDescent="0.2">
      <c r="D628" s="52"/>
    </row>
    <row r="629" spans="4:4" x14ac:dyDescent="0.2">
      <c r="D629" s="52"/>
    </row>
    <row r="630" spans="4:4" x14ac:dyDescent="0.2">
      <c r="D630" s="52"/>
    </row>
    <row r="631" spans="4:4" x14ac:dyDescent="0.2">
      <c r="D631" s="52"/>
    </row>
    <row r="632" spans="4:4" x14ac:dyDescent="0.2">
      <c r="D632" s="52"/>
    </row>
    <row r="633" spans="4:4" x14ac:dyDescent="0.2">
      <c r="D633" s="52"/>
    </row>
    <row r="634" spans="4:4" x14ac:dyDescent="0.2">
      <c r="D634" s="52"/>
    </row>
    <row r="635" spans="4:4" x14ac:dyDescent="0.2">
      <c r="D635" s="52"/>
    </row>
    <row r="636" spans="4:4" x14ac:dyDescent="0.2">
      <c r="D636" s="52"/>
    </row>
    <row r="637" spans="4:4" x14ac:dyDescent="0.2">
      <c r="D637" s="52"/>
    </row>
    <row r="638" spans="4:4" x14ac:dyDescent="0.2">
      <c r="D638" s="52"/>
    </row>
    <row r="639" spans="4:4" x14ac:dyDescent="0.2">
      <c r="D639" s="52"/>
    </row>
    <row r="640" spans="4:4" x14ac:dyDescent="0.2">
      <c r="D640" s="52"/>
    </row>
    <row r="641" spans="4:4" x14ac:dyDescent="0.2">
      <c r="D641" s="52"/>
    </row>
    <row r="642" spans="4:4" x14ac:dyDescent="0.2">
      <c r="D642" s="52"/>
    </row>
    <row r="643" spans="4:4" x14ac:dyDescent="0.2">
      <c r="D643" s="52"/>
    </row>
    <row r="644" spans="4:4" x14ac:dyDescent="0.2">
      <c r="D644" s="52"/>
    </row>
    <row r="645" spans="4:4" x14ac:dyDescent="0.2">
      <c r="D645" s="52"/>
    </row>
    <row r="646" spans="4:4" x14ac:dyDescent="0.2">
      <c r="D646" s="52"/>
    </row>
    <row r="647" spans="4:4" x14ac:dyDescent="0.2">
      <c r="D647" s="52"/>
    </row>
    <row r="648" spans="4:4" x14ac:dyDescent="0.2">
      <c r="D648" s="52"/>
    </row>
    <row r="649" spans="4:4" x14ac:dyDescent="0.2">
      <c r="D649" s="52"/>
    </row>
    <row r="650" spans="4:4" x14ac:dyDescent="0.2">
      <c r="D650" s="52"/>
    </row>
    <row r="651" spans="4:4" x14ac:dyDescent="0.2">
      <c r="D651" s="52"/>
    </row>
    <row r="652" spans="4:4" x14ac:dyDescent="0.2">
      <c r="D652" s="52"/>
    </row>
    <row r="653" spans="4:4" x14ac:dyDescent="0.2">
      <c r="D653" s="52"/>
    </row>
    <row r="654" spans="4:4" x14ac:dyDescent="0.2">
      <c r="D654" s="52"/>
    </row>
    <row r="655" spans="4:4" x14ac:dyDescent="0.2">
      <c r="D655" s="52"/>
    </row>
    <row r="656" spans="4:4" x14ac:dyDescent="0.2">
      <c r="D656" s="52"/>
    </row>
    <row r="657" spans="4:4" x14ac:dyDescent="0.2">
      <c r="D657" s="52"/>
    </row>
    <row r="658" spans="4:4" x14ac:dyDescent="0.2">
      <c r="D658" s="52"/>
    </row>
    <row r="659" spans="4:4" x14ac:dyDescent="0.2">
      <c r="D659" s="52"/>
    </row>
    <row r="660" spans="4:4" x14ac:dyDescent="0.2">
      <c r="D660" s="52"/>
    </row>
    <row r="661" spans="4:4" x14ac:dyDescent="0.2">
      <c r="D661" s="52"/>
    </row>
    <row r="662" spans="4:4" x14ac:dyDescent="0.2">
      <c r="D662" s="52"/>
    </row>
    <row r="663" spans="4:4" x14ac:dyDescent="0.2">
      <c r="D663" s="52"/>
    </row>
    <row r="664" spans="4:4" x14ac:dyDescent="0.2">
      <c r="D664" s="52"/>
    </row>
    <row r="665" spans="4:4" x14ac:dyDescent="0.2">
      <c r="D665" s="52"/>
    </row>
    <row r="666" spans="4:4" x14ac:dyDescent="0.2">
      <c r="D666" s="52"/>
    </row>
    <row r="667" spans="4:4" x14ac:dyDescent="0.2">
      <c r="D667" s="52"/>
    </row>
    <row r="668" spans="4:4" x14ac:dyDescent="0.2">
      <c r="D668" s="52"/>
    </row>
    <row r="669" spans="4:4" x14ac:dyDescent="0.2">
      <c r="D669" s="52"/>
    </row>
    <row r="670" spans="4:4" x14ac:dyDescent="0.2">
      <c r="D670" s="52"/>
    </row>
    <row r="671" spans="4:4" x14ac:dyDescent="0.2">
      <c r="D671" s="52"/>
    </row>
    <row r="672" spans="4:4" x14ac:dyDescent="0.2">
      <c r="D672" s="52"/>
    </row>
    <row r="673" spans="4:4" x14ac:dyDescent="0.2">
      <c r="D673" s="52"/>
    </row>
    <row r="674" spans="4:4" x14ac:dyDescent="0.2">
      <c r="D674" s="52"/>
    </row>
    <row r="675" spans="4:4" x14ac:dyDescent="0.2">
      <c r="D675" s="52"/>
    </row>
    <row r="676" spans="4:4" x14ac:dyDescent="0.2">
      <c r="D676" s="52"/>
    </row>
    <row r="677" spans="4:4" x14ac:dyDescent="0.2">
      <c r="D677" s="52"/>
    </row>
    <row r="678" spans="4:4" x14ac:dyDescent="0.2">
      <c r="D678" s="52"/>
    </row>
    <row r="679" spans="4:4" x14ac:dyDescent="0.2">
      <c r="D679" s="52"/>
    </row>
    <row r="680" spans="4:4" x14ac:dyDescent="0.2">
      <c r="D680" s="52"/>
    </row>
    <row r="681" spans="4:4" x14ac:dyDescent="0.2">
      <c r="D681" s="52"/>
    </row>
    <row r="682" spans="4:4" x14ac:dyDescent="0.2">
      <c r="D682" s="52"/>
    </row>
    <row r="683" spans="4:4" x14ac:dyDescent="0.2">
      <c r="D683" s="52"/>
    </row>
    <row r="684" spans="4:4" x14ac:dyDescent="0.2">
      <c r="D684" s="52"/>
    </row>
    <row r="685" spans="4:4" x14ac:dyDescent="0.2">
      <c r="D685" s="52"/>
    </row>
    <row r="686" spans="4:4" x14ac:dyDescent="0.2">
      <c r="D686" s="52"/>
    </row>
    <row r="687" spans="4:4" x14ac:dyDescent="0.2">
      <c r="D687" s="52"/>
    </row>
    <row r="688" spans="4:4" x14ac:dyDescent="0.2">
      <c r="D688" s="52"/>
    </row>
    <row r="689" spans="4:4" x14ac:dyDescent="0.2">
      <c r="D689" s="52"/>
    </row>
    <row r="690" spans="4:4" x14ac:dyDescent="0.2">
      <c r="D690" s="52"/>
    </row>
    <row r="691" spans="4:4" x14ac:dyDescent="0.2">
      <c r="D691" s="52"/>
    </row>
    <row r="692" spans="4:4" x14ac:dyDescent="0.2">
      <c r="D692" s="52"/>
    </row>
    <row r="693" spans="4:4" x14ac:dyDescent="0.2">
      <c r="D693" s="52"/>
    </row>
    <row r="694" spans="4:4" x14ac:dyDescent="0.2">
      <c r="D694" s="52"/>
    </row>
    <row r="695" spans="4:4" x14ac:dyDescent="0.2">
      <c r="D695" s="52"/>
    </row>
    <row r="696" spans="4:4" x14ac:dyDescent="0.2">
      <c r="D696" s="52"/>
    </row>
    <row r="697" spans="4:4" x14ac:dyDescent="0.2">
      <c r="D697" s="52"/>
    </row>
    <row r="698" spans="4:4" x14ac:dyDescent="0.2">
      <c r="D698" s="52"/>
    </row>
    <row r="699" spans="4:4" x14ac:dyDescent="0.2">
      <c r="D699" s="52"/>
    </row>
    <row r="700" spans="4:4" x14ac:dyDescent="0.2">
      <c r="D700" s="52"/>
    </row>
    <row r="701" spans="4:4" x14ac:dyDescent="0.2">
      <c r="D701" s="52"/>
    </row>
    <row r="702" spans="4:4" x14ac:dyDescent="0.2">
      <c r="D702" s="52"/>
    </row>
    <row r="703" spans="4:4" x14ac:dyDescent="0.2">
      <c r="D703" s="52"/>
    </row>
    <row r="704" spans="4:4" x14ac:dyDescent="0.2">
      <c r="D704" s="52"/>
    </row>
    <row r="705" spans="4:4" x14ac:dyDescent="0.2">
      <c r="D705" s="52"/>
    </row>
    <row r="706" spans="4:4" x14ac:dyDescent="0.2">
      <c r="D706" s="52"/>
    </row>
    <row r="707" spans="4:4" x14ac:dyDescent="0.2">
      <c r="D707" s="52"/>
    </row>
    <row r="708" spans="4:4" x14ac:dyDescent="0.2">
      <c r="D708" s="52"/>
    </row>
    <row r="709" spans="4:4" x14ac:dyDescent="0.2">
      <c r="D709" s="52"/>
    </row>
    <row r="710" spans="4:4" x14ac:dyDescent="0.2">
      <c r="D710" s="52"/>
    </row>
    <row r="711" spans="4:4" x14ac:dyDescent="0.2">
      <c r="D711" s="52"/>
    </row>
    <row r="712" spans="4:4" x14ac:dyDescent="0.2">
      <c r="D712" s="52"/>
    </row>
    <row r="713" spans="4:4" x14ac:dyDescent="0.2">
      <c r="D713" s="52"/>
    </row>
    <row r="714" spans="4:4" x14ac:dyDescent="0.2">
      <c r="D714" s="52"/>
    </row>
    <row r="715" spans="4:4" x14ac:dyDescent="0.2">
      <c r="D715" s="52"/>
    </row>
    <row r="716" spans="4:4" x14ac:dyDescent="0.2">
      <c r="D716" s="52"/>
    </row>
    <row r="717" spans="4:4" x14ac:dyDescent="0.2">
      <c r="D717" s="52"/>
    </row>
    <row r="718" spans="4:4" x14ac:dyDescent="0.2">
      <c r="D718" s="52"/>
    </row>
    <row r="719" spans="4:4" x14ac:dyDescent="0.2">
      <c r="D719" s="52"/>
    </row>
    <row r="720" spans="4:4" x14ac:dyDescent="0.2">
      <c r="D720" s="52"/>
    </row>
    <row r="721" spans="4:4" x14ac:dyDescent="0.2">
      <c r="D721" s="52"/>
    </row>
    <row r="722" spans="4:4" x14ac:dyDescent="0.2">
      <c r="D722" s="52"/>
    </row>
    <row r="723" spans="4:4" x14ac:dyDescent="0.2">
      <c r="D723" s="52"/>
    </row>
    <row r="724" spans="4:4" x14ac:dyDescent="0.2">
      <c r="D724" s="52"/>
    </row>
    <row r="725" spans="4:4" x14ac:dyDescent="0.2">
      <c r="D725" s="52"/>
    </row>
    <row r="726" spans="4:4" x14ac:dyDescent="0.2">
      <c r="D726" s="52"/>
    </row>
    <row r="727" spans="4:4" x14ac:dyDescent="0.2">
      <c r="D727" s="52"/>
    </row>
    <row r="728" spans="4:4" x14ac:dyDescent="0.2">
      <c r="D728" s="52"/>
    </row>
    <row r="729" spans="4:4" x14ac:dyDescent="0.2">
      <c r="D729" s="52"/>
    </row>
    <row r="730" spans="4:4" x14ac:dyDescent="0.2">
      <c r="D730" s="52"/>
    </row>
    <row r="731" spans="4:4" x14ac:dyDescent="0.2">
      <c r="D731" s="52"/>
    </row>
    <row r="732" spans="4:4" x14ac:dyDescent="0.2">
      <c r="D732" s="52"/>
    </row>
    <row r="733" spans="4:4" x14ac:dyDescent="0.2">
      <c r="D733" s="52"/>
    </row>
    <row r="734" spans="4:4" x14ac:dyDescent="0.2">
      <c r="D734" s="52"/>
    </row>
    <row r="735" spans="4:4" x14ac:dyDescent="0.2">
      <c r="D735" s="52"/>
    </row>
    <row r="736" spans="4:4" x14ac:dyDescent="0.2">
      <c r="D736" s="52"/>
    </row>
    <row r="737" spans="4:4" x14ac:dyDescent="0.2">
      <c r="D737" s="52"/>
    </row>
    <row r="738" spans="4:4" x14ac:dyDescent="0.2">
      <c r="D738" s="52"/>
    </row>
    <row r="739" spans="4:4" x14ac:dyDescent="0.2">
      <c r="D739" s="52"/>
    </row>
    <row r="740" spans="4:4" x14ac:dyDescent="0.2">
      <c r="D740" s="52"/>
    </row>
    <row r="741" spans="4:4" x14ac:dyDescent="0.2">
      <c r="D741" s="52"/>
    </row>
    <row r="742" spans="4:4" x14ac:dyDescent="0.2">
      <c r="D742" s="52"/>
    </row>
    <row r="743" spans="4:4" x14ac:dyDescent="0.2">
      <c r="D743" s="52"/>
    </row>
    <row r="744" spans="4:4" x14ac:dyDescent="0.2">
      <c r="D744" s="52"/>
    </row>
    <row r="745" spans="4:4" x14ac:dyDescent="0.2">
      <c r="D745" s="52"/>
    </row>
    <row r="746" spans="4:4" x14ac:dyDescent="0.2">
      <c r="D746" s="52"/>
    </row>
    <row r="747" spans="4:4" x14ac:dyDescent="0.2">
      <c r="D747" s="52"/>
    </row>
    <row r="748" spans="4:4" x14ac:dyDescent="0.2">
      <c r="D748" s="52"/>
    </row>
    <row r="749" spans="4:4" x14ac:dyDescent="0.2">
      <c r="D749" s="52"/>
    </row>
    <row r="750" spans="4:4" x14ac:dyDescent="0.2">
      <c r="D750" s="52"/>
    </row>
    <row r="751" spans="4:4" x14ac:dyDescent="0.2">
      <c r="D751" s="52"/>
    </row>
    <row r="752" spans="4:4" x14ac:dyDescent="0.2">
      <c r="D752" s="52"/>
    </row>
    <row r="753" spans="4:4" x14ac:dyDescent="0.2">
      <c r="D753" s="52"/>
    </row>
    <row r="754" spans="4:4" x14ac:dyDescent="0.2">
      <c r="D754" s="52"/>
    </row>
    <row r="755" spans="4:4" x14ac:dyDescent="0.2">
      <c r="D755" s="52"/>
    </row>
    <row r="756" spans="4:4" x14ac:dyDescent="0.2">
      <c r="D756" s="52"/>
    </row>
    <row r="757" spans="4:4" x14ac:dyDescent="0.2">
      <c r="D757" s="52"/>
    </row>
    <row r="758" spans="4:4" x14ac:dyDescent="0.2">
      <c r="D758" s="52"/>
    </row>
    <row r="759" spans="4:4" x14ac:dyDescent="0.2">
      <c r="D759" s="52"/>
    </row>
    <row r="760" spans="4:4" x14ac:dyDescent="0.2">
      <c r="D760" s="52"/>
    </row>
    <row r="761" spans="4:4" x14ac:dyDescent="0.2">
      <c r="D761" s="52"/>
    </row>
    <row r="762" spans="4:4" x14ac:dyDescent="0.2">
      <c r="D762" s="52"/>
    </row>
    <row r="763" spans="4:4" x14ac:dyDescent="0.2">
      <c r="D763" s="52"/>
    </row>
    <row r="764" spans="4:4" x14ac:dyDescent="0.2">
      <c r="D764" s="52"/>
    </row>
    <row r="765" spans="4:4" x14ac:dyDescent="0.2">
      <c r="D765" s="52"/>
    </row>
    <row r="766" spans="4:4" x14ac:dyDescent="0.2">
      <c r="D766" s="52"/>
    </row>
    <row r="767" spans="4:4" x14ac:dyDescent="0.2">
      <c r="D767" s="52"/>
    </row>
    <row r="768" spans="4:4" x14ac:dyDescent="0.2">
      <c r="D768" s="52"/>
    </row>
    <row r="769" spans="4:4" x14ac:dyDescent="0.2">
      <c r="D769" s="52"/>
    </row>
    <row r="770" spans="4:4" x14ac:dyDescent="0.2">
      <c r="D770" s="52"/>
    </row>
    <row r="771" spans="4:4" x14ac:dyDescent="0.2">
      <c r="D771" s="52"/>
    </row>
    <row r="772" spans="4:4" x14ac:dyDescent="0.2">
      <c r="D772" s="52"/>
    </row>
    <row r="773" spans="4:4" x14ac:dyDescent="0.2">
      <c r="D773" s="52"/>
    </row>
    <row r="774" spans="4:4" x14ac:dyDescent="0.2">
      <c r="D774" s="52"/>
    </row>
    <row r="775" spans="4:4" x14ac:dyDescent="0.2">
      <c r="D775" s="52"/>
    </row>
    <row r="776" spans="4:4" x14ac:dyDescent="0.2">
      <c r="D776" s="52"/>
    </row>
    <row r="777" spans="4:4" x14ac:dyDescent="0.2">
      <c r="D777" s="52"/>
    </row>
    <row r="778" spans="4:4" x14ac:dyDescent="0.2">
      <c r="D778" s="52"/>
    </row>
    <row r="779" spans="4:4" x14ac:dyDescent="0.2">
      <c r="D779" s="52"/>
    </row>
    <row r="780" spans="4:4" x14ac:dyDescent="0.2">
      <c r="D780" s="52"/>
    </row>
    <row r="781" spans="4:4" x14ac:dyDescent="0.2">
      <c r="D781" s="52"/>
    </row>
    <row r="782" spans="4:4" x14ac:dyDescent="0.2">
      <c r="D782" s="52"/>
    </row>
    <row r="783" spans="4:4" x14ac:dyDescent="0.2">
      <c r="D783" s="52"/>
    </row>
    <row r="784" spans="4:4" x14ac:dyDescent="0.2">
      <c r="D784" s="52"/>
    </row>
    <row r="785" spans="4:4" x14ac:dyDescent="0.2">
      <c r="D785" s="52"/>
    </row>
    <row r="786" spans="4:4" x14ac:dyDescent="0.2">
      <c r="D786" s="52"/>
    </row>
    <row r="787" spans="4:4" x14ac:dyDescent="0.2">
      <c r="D787" s="52"/>
    </row>
    <row r="788" spans="4:4" x14ac:dyDescent="0.2">
      <c r="D788" s="52"/>
    </row>
    <row r="789" spans="4:4" x14ac:dyDescent="0.2">
      <c r="D789" s="52"/>
    </row>
    <row r="790" spans="4:4" x14ac:dyDescent="0.2">
      <c r="D790" s="52"/>
    </row>
    <row r="791" spans="4:4" x14ac:dyDescent="0.2">
      <c r="D791" s="52"/>
    </row>
    <row r="792" spans="4:4" x14ac:dyDescent="0.2">
      <c r="D792" s="52"/>
    </row>
    <row r="793" spans="4:4" x14ac:dyDescent="0.2">
      <c r="D793" s="52"/>
    </row>
    <row r="794" spans="4:4" x14ac:dyDescent="0.2">
      <c r="D794" s="52"/>
    </row>
    <row r="795" spans="4:4" x14ac:dyDescent="0.2">
      <c r="D795" s="52"/>
    </row>
    <row r="796" spans="4:4" x14ac:dyDescent="0.2">
      <c r="D796" s="52"/>
    </row>
    <row r="797" spans="4:4" x14ac:dyDescent="0.2">
      <c r="D797" s="52"/>
    </row>
    <row r="798" spans="4:4" x14ac:dyDescent="0.2">
      <c r="D798" s="52"/>
    </row>
    <row r="799" spans="4:4" x14ac:dyDescent="0.2">
      <c r="D799" s="52"/>
    </row>
    <row r="800" spans="4:4" x14ac:dyDescent="0.2">
      <c r="D800" s="52"/>
    </row>
    <row r="801" spans="4:4" x14ac:dyDescent="0.2">
      <c r="D801" s="52"/>
    </row>
    <row r="802" spans="4:4" x14ac:dyDescent="0.2">
      <c r="D802" s="52"/>
    </row>
    <row r="803" spans="4:4" x14ac:dyDescent="0.2">
      <c r="D803" s="52"/>
    </row>
    <row r="804" spans="4:4" x14ac:dyDescent="0.2">
      <c r="D804" s="52"/>
    </row>
    <row r="805" spans="4:4" x14ac:dyDescent="0.2">
      <c r="D805" s="52"/>
    </row>
    <row r="806" spans="4:4" x14ac:dyDescent="0.2">
      <c r="D806" s="52"/>
    </row>
    <row r="807" spans="4:4" x14ac:dyDescent="0.2">
      <c r="D807" s="52"/>
    </row>
    <row r="808" spans="4:4" x14ac:dyDescent="0.2">
      <c r="D808" s="52"/>
    </row>
    <row r="809" spans="4:4" x14ac:dyDescent="0.2">
      <c r="D809" s="52"/>
    </row>
    <row r="810" spans="4:4" x14ac:dyDescent="0.2">
      <c r="D810" s="52"/>
    </row>
    <row r="811" spans="4:4" x14ac:dyDescent="0.2">
      <c r="D811" s="52"/>
    </row>
    <row r="812" spans="4:4" x14ac:dyDescent="0.2">
      <c r="D812" s="52"/>
    </row>
    <row r="813" spans="4:4" x14ac:dyDescent="0.2">
      <c r="D813" s="52"/>
    </row>
    <row r="814" spans="4:4" x14ac:dyDescent="0.2">
      <c r="D814" s="52"/>
    </row>
    <row r="815" spans="4:4" x14ac:dyDescent="0.2">
      <c r="D815" s="52"/>
    </row>
    <row r="816" spans="4:4" x14ac:dyDescent="0.2">
      <c r="D816" s="52"/>
    </row>
    <row r="817" spans="4:4" x14ac:dyDescent="0.2">
      <c r="D817" s="52"/>
    </row>
    <row r="818" spans="4:4" x14ac:dyDescent="0.2">
      <c r="D818" s="52"/>
    </row>
    <row r="819" spans="4:4" x14ac:dyDescent="0.2">
      <c r="D819" s="52"/>
    </row>
    <row r="820" spans="4:4" x14ac:dyDescent="0.2">
      <c r="D820" s="52"/>
    </row>
    <row r="821" spans="4:4" x14ac:dyDescent="0.2">
      <c r="D821" s="52"/>
    </row>
    <row r="822" spans="4:4" x14ac:dyDescent="0.2">
      <c r="D822" s="52"/>
    </row>
    <row r="823" spans="4:4" x14ac:dyDescent="0.2">
      <c r="D823" s="52"/>
    </row>
    <row r="824" spans="4:4" x14ac:dyDescent="0.2">
      <c r="D824" s="52"/>
    </row>
    <row r="825" spans="4:4" x14ac:dyDescent="0.2">
      <c r="D825" s="52"/>
    </row>
    <row r="826" spans="4:4" x14ac:dyDescent="0.2">
      <c r="D826" s="52"/>
    </row>
    <row r="827" spans="4:4" x14ac:dyDescent="0.2">
      <c r="D827" s="52"/>
    </row>
    <row r="828" spans="4:4" x14ac:dyDescent="0.2">
      <c r="D828" s="52"/>
    </row>
    <row r="829" spans="4:4" x14ac:dyDescent="0.2">
      <c r="D829" s="52"/>
    </row>
    <row r="830" spans="4:4" x14ac:dyDescent="0.2">
      <c r="D830" s="52"/>
    </row>
    <row r="831" spans="4:4" x14ac:dyDescent="0.2">
      <c r="D831" s="52"/>
    </row>
    <row r="832" spans="4:4" x14ac:dyDescent="0.2">
      <c r="D832" s="52"/>
    </row>
    <row r="833" spans="4:4" x14ac:dyDescent="0.2">
      <c r="D833" s="52"/>
    </row>
    <row r="834" spans="4:4" x14ac:dyDescent="0.2">
      <c r="D834" s="52"/>
    </row>
    <row r="835" spans="4:4" x14ac:dyDescent="0.2">
      <c r="D835" s="52"/>
    </row>
    <row r="836" spans="4:4" x14ac:dyDescent="0.2">
      <c r="D836" s="52"/>
    </row>
    <row r="837" spans="4:4" x14ac:dyDescent="0.2">
      <c r="D837" s="52"/>
    </row>
    <row r="838" spans="4:4" x14ac:dyDescent="0.2">
      <c r="D838" s="52"/>
    </row>
    <row r="839" spans="4:4" x14ac:dyDescent="0.2">
      <c r="D839" s="52"/>
    </row>
    <row r="840" spans="4:4" x14ac:dyDescent="0.2">
      <c r="D840" s="52"/>
    </row>
    <row r="841" spans="4:4" x14ac:dyDescent="0.2">
      <c r="D841" s="52"/>
    </row>
    <row r="842" spans="4:4" x14ac:dyDescent="0.2">
      <c r="D842" s="52"/>
    </row>
    <row r="843" spans="4:4" x14ac:dyDescent="0.2">
      <c r="D843" s="52"/>
    </row>
    <row r="844" spans="4:4" x14ac:dyDescent="0.2">
      <c r="D844" s="52"/>
    </row>
    <row r="845" spans="4:4" x14ac:dyDescent="0.2">
      <c r="D845" s="52"/>
    </row>
    <row r="846" spans="4:4" x14ac:dyDescent="0.2">
      <c r="D846" s="52"/>
    </row>
    <row r="847" spans="4:4" x14ac:dyDescent="0.2">
      <c r="D847" s="52"/>
    </row>
    <row r="848" spans="4:4" x14ac:dyDescent="0.2">
      <c r="D848" s="52"/>
    </row>
    <row r="849" spans="4:4" x14ac:dyDescent="0.2">
      <c r="D849" s="52"/>
    </row>
    <row r="850" spans="4:4" x14ac:dyDescent="0.2">
      <c r="D850" s="52"/>
    </row>
    <row r="851" spans="4:4" x14ac:dyDescent="0.2">
      <c r="D851" s="52"/>
    </row>
    <row r="852" spans="4:4" x14ac:dyDescent="0.2">
      <c r="D852" s="52"/>
    </row>
    <row r="853" spans="4:4" x14ac:dyDescent="0.2">
      <c r="D853" s="52"/>
    </row>
    <row r="854" spans="4:4" x14ac:dyDescent="0.2">
      <c r="D854" s="52"/>
    </row>
    <row r="855" spans="4:4" x14ac:dyDescent="0.2">
      <c r="D855" s="52"/>
    </row>
    <row r="856" spans="4:4" x14ac:dyDescent="0.2">
      <c r="D856" s="52"/>
    </row>
    <row r="857" spans="4:4" x14ac:dyDescent="0.2">
      <c r="D857" s="52"/>
    </row>
    <row r="858" spans="4:4" x14ac:dyDescent="0.2">
      <c r="D858" s="52"/>
    </row>
    <row r="859" spans="4:4" x14ac:dyDescent="0.2">
      <c r="D859" s="52"/>
    </row>
    <row r="860" spans="4:4" x14ac:dyDescent="0.2">
      <c r="D860" s="52"/>
    </row>
    <row r="861" spans="4:4" x14ac:dyDescent="0.2">
      <c r="D861" s="52"/>
    </row>
    <row r="862" spans="4:4" x14ac:dyDescent="0.2">
      <c r="D862" s="52"/>
    </row>
    <row r="863" spans="4:4" x14ac:dyDescent="0.2">
      <c r="D863" s="52"/>
    </row>
    <row r="864" spans="4:4" x14ac:dyDescent="0.2">
      <c r="D864" s="52"/>
    </row>
    <row r="865" spans="4:4" x14ac:dyDescent="0.2">
      <c r="D865" s="52"/>
    </row>
    <row r="866" spans="4:4" x14ac:dyDescent="0.2">
      <c r="D866" s="52"/>
    </row>
    <row r="867" spans="4:4" x14ac:dyDescent="0.2">
      <c r="D867" s="52"/>
    </row>
    <row r="868" spans="4:4" x14ac:dyDescent="0.2">
      <c r="D868" s="52"/>
    </row>
    <row r="869" spans="4:4" x14ac:dyDescent="0.2">
      <c r="D869" s="52"/>
    </row>
    <row r="870" spans="4:4" x14ac:dyDescent="0.2">
      <c r="D870" s="52"/>
    </row>
    <row r="871" spans="4:4" x14ac:dyDescent="0.2">
      <c r="D871" s="52"/>
    </row>
    <row r="872" spans="4:4" x14ac:dyDescent="0.2">
      <c r="D872" s="52"/>
    </row>
    <row r="873" spans="4:4" x14ac:dyDescent="0.2">
      <c r="D873" s="52"/>
    </row>
    <row r="874" spans="4:4" x14ac:dyDescent="0.2">
      <c r="D874" s="52"/>
    </row>
    <row r="875" spans="4:4" x14ac:dyDescent="0.2">
      <c r="D875" s="52"/>
    </row>
    <row r="876" spans="4:4" x14ac:dyDescent="0.2">
      <c r="D876" s="52"/>
    </row>
    <row r="877" spans="4:4" x14ac:dyDescent="0.2">
      <c r="D877" s="52"/>
    </row>
    <row r="878" spans="4:4" x14ac:dyDescent="0.2">
      <c r="D878" s="52"/>
    </row>
    <row r="879" spans="4:4" x14ac:dyDescent="0.2">
      <c r="D879" s="52"/>
    </row>
    <row r="880" spans="4:4" x14ac:dyDescent="0.2">
      <c r="D880" s="52"/>
    </row>
    <row r="881" spans="4:4" x14ac:dyDescent="0.2">
      <c r="D881" s="52"/>
    </row>
    <row r="882" spans="4:4" x14ac:dyDescent="0.2">
      <c r="D882" s="52"/>
    </row>
    <row r="883" spans="4:4" x14ac:dyDescent="0.2">
      <c r="D883" s="52"/>
    </row>
    <row r="884" spans="4:4" x14ac:dyDescent="0.2">
      <c r="D884" s="52"/>
    </row>
    <row r="885" spans="4:4" x14ac:dyDescent="0.2">
      <c r="D885" s="52"/>
    </row>
    <row r="886" spans="4:4" x14ac:dyDescent="0.2">
      <c r="D886" s="52"/>
    </row>
    <row r="887" spans="4:4" x14ac:dyDescent="0.2">
      <c r="D887" s="52"/>
    </row>
    <row r="888" spans="4:4" x14ac:dyDescent="0.2">
      <c r="D888" s="52"/>
    </row>
    <row r="889" spans="4:4" x14ac:dyDescent="0.2">
      <c r="D889" s="52"/>
    </row>
    <row r="890" spans="4:4" x14ac:dyDescent="0.2">
      <c r="D890" s="52"/>
    </row>
    <row r="891" spans="4:4" x14ac:dyDescent="0.2">
      <c r="D891" s="52"/>
    </row>
    <row r="892" spans="4:4" x14ac:dyDescent="0.2">
      <c r="D892" s="52"/>
    </row>
    <row r="893" spans="4:4" x14ac:dyDescent="0.2">
      <c r="D893" s="52"/>
    </row>
    <row r="894" spans="4:4" x14ac:dyDescent="0.2">
      <c r="D894" s="52"/>
    </row>
    <row r="895" spans="4:4" x14ac:dyDescent="0.2">
      <c r="D895" s="52"/>
    </row>
    <row r="896" spans="4:4" x14ac:dyDescent="0.2">
      <c r="D896" s="52"/>
    </row>
    <row r="897" spans="4:4" x14ac:dyDescent="0.2">
      <c r="D897" s="52"/>
    </row>
    <row r="898" spans="4:4" x14ac:dyDescent="0.2">
      <c r="D898" s="52"/>
    </row>
    <row r="899" spans="4:4" x14ac:dyDescent="0.2">
      <c r="D899" s="52"/>
    </row>
    <row r="900" spans="4:4" x14ac:dyDescent="0.2">
      <c r="D900" s="52"/>
    </row>
    <row r="901" spans="4:4" x14ac:dyDescent="0.2">
      <c r="D901" s="52"/>
    </row>
    <row r="902" spans="4:4" x14ac:dyDescent="0.2">
      <c r="D902" s="52"/>
    </row>
    <row r="903" spans="4:4" x14ac:dyDescent="0.2">
      <c r="D903" s="52"/>
    </row>
    <row r="904" spans="4:4" x14ac:dyDescent="0.2">
      <c r="D904" s="52"/>
    </row>
    <row r="905" spans="4:4" x14ac:dyDescent="0.2">
      <c r="D905" s="52"/>
    </row>
    <row r="906" spans="4:4" x14ac:dyDescent="0.2">
      <c r="D906" s="52"/>
    </row>
    <row r="907" spans="4:4" x14ac:dyDescent="0.2">
      <c r="D907" s="52"/>
    </row>
    <row r="908" spans="4:4" x14ac:dyDescent="0.2">
      <c r="D908" s="52"/>
    </row>
    <row r="909" spans="4:4" x14ac:dyDescent="0.2">
      <c r="D909" s="52"/>
    </row>
    <row r="910" spans="4:4" x14ac:dyDescent="0.2">
      <c r="D910" s="52"/>
    </row>
    <row r="911" spans="4:4" x14ac:dyDescent="0.2">
      <c r="D911" s="52"/>
    </row>
    <row r="912" spans="4:4" x14ac:dyDescent="0.2">
      <c r="D912" s="52"/>
    </row>
    <row r="913" spans="4:4" x14ac:dyDescent="0.2">
      <c r="D913" s="52"/>
    </row>
    <row r="914" spans="4:4" x14ac:dyDescent="0.2">
      <c r="D914" s="52"/>
    </row>
    <row r="915" spans="4:4" x14ac:dyDescent="0.2">
      <c r="D915" s="52"/>
    </row>
    <row r="916" spans="4:4" x14ac:dyDescent="0.2">
      <c r="D916" s="52"/>
    </row>
    <row r="917" spans="4:4" x14ac:dyDescent="0.2">
      <c r="D917" s="52"/>
    </row>
    <row r="918" spans="4:4" x14ac:dyDescent="0.2">
      <c r="D918" s="52"/>
    </row>
    <row r="919" spans="4:4" x14ac:dyDescent="0.2">
      <c r="D919" s="52"/>
    </row>
    <row r="920" spans="4:4" x14ac:dyDescent="0.2">
      <c r="D920" s="52"/>
    </row>
    <row r="921" spans="4:4" x14ac:dyDescent="0.2">
      <c r="D921" s="52"/>
    </row>
    <row r="922" spans="4:4" x14ac:dyDescent="0.2">
      <c r="D922" s="52"/>
    </row>
    <row r="923" spans="4:4" x14ac:dyDescent="0.2">
      <c r="D923" s="52"/>
    </row>
    <row r="924" spans="4:4" x14ac:dyDescent="0.2">
      <c r="D924" s="52"/>
    </row>
    <row r="925" spans="4:4" x14ac:dyDescent="0.2">
      <c r="D925" s="52"/>
    </row>
    <row r="926" spans="4:4" x14ac:dyDescent="0.2">
      <c r="D926" s="52"/>
    </row>
    <row r="927" spans="4:4" x14ac:dyDescent="0.2">
      <c r="D927" s="52"/>
    </row>
    <row r="928" spans="4:4" x14ac:dyDescent="0.2">
      <c r="D928" s="52"/>
    </row>
    <row r="929" spans="4:4" x14ac:dyDescent="0.2">
      <c r="D929" s="52"/>
    </row>
    <row r="930" spans="4:4" x14ac:dyDescent="0.2">
      <c r="D930" s="52"/>
    </row>
    <row r="931" spans="4:4" x14ac:dyDescent="0.2">
      <c r="D931" s="52"/>
    </row>
    <row r="932" spans="4:4" x14ac:dyDescent="0.2">
      <c r="D932" s="52"/>
    </row>
    <row r="933" spans="4:4" x14ac:dyDescent="0.2">
      <c r="D933" s="52"/>
    </row>
    <row r="934" spans="4:4" x14ac:dyDescent="0.2">
      <c r="D934" s="52"/>
    </row>
    <row r="935" spans="4:4" x14ac:dyDescent="0.2">
      <c r="D935" s="52"/>
    </row>
    <row r="936" spans="4:4" x14ac:dyDescent="0.2">
      <c r="D936" s="52"/>
    </row>
    <row r="937" spans="4:4" x14ac:dyDescent="0.2">
      <c r="D937" s="52"/>
    </row>
    <row r="938" spans="4:4" x14ac:dyDescent="0.2">
      <c r="D938" s="52"/>
    </row>
    <row r="939" spans="4:4" x14ac:dyDescent="0.2">
      <c r="D939" s="52"/>
    </row>
    <row r="940" spans="4:4" x14ac:dyDescent="0.2">
      <c r="D940" s="52"/>
    </row>
    <row r="941" spans="4:4" x14ac:dyDescent="0.2">
      <c r="D941" s="52"/>
    </row>
    <row r="942" spans="4:4" x14ac:dyDescent="0.2">
      <c r="D942" s="52"/>
    </row>
    <row r="943" spans="4:4" x14ac:dyDescent="0.2">
      <c r="D943" s="52"/>
    </row>
    <row r="944" spans="4:4" x14ac:dyDescent="0.2">
      <c r="D944" s="52"/>
    </row>
    <row r="945" spans="4:4" x14ac:dyDescent="0.2">
      <c r="D945" s="52"/>
    </row>
    <row r="946" spans="4:4" x14ac:dyDescent="0.2">
      <c r="D946" s="52"/>
    </row>
    <row r="947" spans="4:4" x14ac:dyDescent="0.2">
      <c r="D947" s="52"/>
    </row>
    <row r="948" spans="4:4" x14ac:dyDescent="0.2">
      <c r="D948" s="52"/>
    </row>
    <row r="949" spans="4:4" x14ac:dyDescent="0.2">
      <c r="D949" s="52"/>
    </row>
    <row r="950" spans="4:4" x14ac:dyDescent="0.2">
      <c r="D950" s="52"/>
    </row>
    <row r="951" spans="4:4" x14ac:dyDescent="0.2">
      <c r="D951" s="52"/>
    </row>
    <row r="952" spans="4:4" x14ac:dyDescent="0.2">
      <c r="D952" s="52"/>
    </row>
    <row r="953" spans="4:4" x14ac:dyDescent="0.2">
      <c r="D953" s="52"/>
    </row>
    <row r="954" spans="4:4" x14ac:dyDescent="0.2">
      <c r="D954" s="52"/>
    </row>
    <row r="955" spans="4:4" x14ac:dyDescent="0.2">
      <c r="D955" s="52"/>
    </row>
    <row r="956" spans="4:4" x14ac:dyDescent="0.2">
      <c r="D956" s="52"/>
    </row>
    <row r="957" spans="4:4" x14ac:dyDescent="0.2">
      <c r="D957" s="52"/>
    </row>
    <row r="958" spans="4:4" x14ac:dyDescent="0.2">
      <c r="D958" s="52"/>
    </row>
    <row r="959" spans="4:4" x14ac:dyDescent="0.2">
      <c r="D959" s="52"/>
    </row>
    <row r="960" spans="4:4" x14ac:dyDescent="0.2">
      <c r="D960" s="52"/>
    </row>
    <row r="961" spans="4:4" x14ac:dyDescent="0.2">
      <c r="D961" s="52"/>
    </row>
    <row r="962" spans="4:4" x14ac:dyDescent="0.2">
      <c r="D962" s="52"/>
    </row>
    <row r="963" spans="4:4" x14ac:dyDescent="0.2">
      <c r="D963" s="52"/>
    </row>
    <row r="964" spans="4:4" x14ac:dyDescent="0.2">
      <c r="D964" s="52"/>
    </row>
    <row r="965" spans="4:4" x14ac:dyDescent="0.2">
      <c r="D965" s="52"/>
    </row>
    <row r="966" spans="4:4" x14ac:dyDescent="0.2">
      <c r="D966" s="52"/>
    </row>
    <row r="967" spans="4:4" x14ac:dyDescent="0.2">
      <c r="D967" s="52"/>
    </row>
    <row r="968" spans="4:4" x14ac:dyDescent="0.2">
      <c r="D968" s="52"/>
    </row>
    <row r="969" spans="4:4" x14ac:dyDescent="0.2">
      <c r="D969" s="52"/>
    </row>
    <row r="970" spans="4:4" x14ac:dyDescent="0.2">
      <c r="D970" s="52"/>
    </row>
    <row r="971" spans="4:4" x14ac:dyDescent="0.2">
      <c r="D971" s="52"/>
    </row>
    <row r="972" spans="4:4" x14ac:dyDescent="0.2">
      <c r="D972" s="52"/>
    </row>
    <row r="973" spans="4:4" x14ac:dyDescent="0.2">
      <c r="D973" s="52"/>
    </row>
    <row r="974" spans="4:4" x14ac:dyDescent="0.2">
      <c r="D974" s="52"/>
    </row>
    <row r="975" spans="4:4" x14ac:dyDescent="0.2">
      <c r="D975" s="52"/>
    </row>
    <row r="976" spans="4:4" x14ac:dyDescent="0.2">
      <c r="D976" s="52"/>
    </row>
    <row r="977" spans="4:4" x14ac:dyDescent="0.2">
      <c r="D977" s="52"/>
    </row>
    <row r="978" spans="4:4" x14ac:dyDescent="0.2">
      <c r="D978" s="52"/>
    </row>
    <row r="979" spans="4:4" x14ac:dyDescent="0.2">
      <c r="D979" s="52"/>
    </row>
    <row r="980" spans="4:4" x14ac:dyDescent="0.2">
      <c r="D980" s="52"/>
    </row>
    <row r="981" spans="4:4" x14ac:dyDescent="0.2">
      <c r="D981" s="52"/>
    </row>
    <row r="982" spans="4:4" x14ac:dyDescent="0.2">
      <c r="D982" s="52"/>
    </row>
    <row r="983" spans="4:4" x14ac:dyDescent="0.2">
      <c r="D983" s="52"/>
    </row>
    <row r="984" spans="4:4" x14ac:dyDescent="0.2">
      <c r="D984" s="52"/>
    </row>
    <row r="985" spans="4:4" x14ac:dyDescent="0.2">
      <c r="D985" s="52"/>
    </row>
    <row r="986" spans="4:4" x14ac:dyDescent="0.2">
      <c r="D986" s="52"/>
    </row>
    <row r="987" spans="4:4" x14ac:dyDescent="0.2">
      <c r="D987" s="52"/>
    </row>
    <row r="988" spans="4:4" x14ac:dyDescent="0.2">
      <c r="D988" s="52"/>
    </row>
    <row r="989" spans="4:4" x14ac:dyDescent="0.2">
      <c r="D989" s="52"/>
    </row>
    <row r="990" spans="4:4" x14ac:dyDescent="0.2">
      <c r="D990" s="52"/>
    </row>
    <row r="991" spans="4:4" x14ac:dyDescent="0.2">
      <c r="D991" s="52"/>
    </row>
    <row r="992" spans="4:4" x14ac:dyDescent="0.2">
      <c r="D992" s="52"/>
    </row>
    <row r="993" spans="4:4" x14ac:dyDescent="0.2">
      <c r="D993" s="52"/>
    </row>
    <row r="994" spans="4:4" x14ac:dyDescent="0.2">
      <c r="D994" s="52"/>
    </row>
    <row r="995" spans="4:4" x14ac:dyDescent="0.2">
      <c r="D995" s="52"/>
    </row>
    <row r="996" spans="4:4" x14ac:dyDescent="0.2">
      <c r="D996" s="52"/>
    </row>
  </sheetData>
  <mergeCells count="15">
    <mergeCell ref="B6:C6"/>
    <mergeCell ref="A8:A10"/>
    <mergeCell ref="A1:C1"/>
    <mergeCell ref="A2:A5"/>
    <mergeCell ref="B2:B3"/>
    <mergeCell ref="B4:C4"/>
    <mergeCell ref="B5:C5"/>
    <mergeCell ref="B7:C7"/>
    <mergeCell ref="B8:C8"/>
    <mergeCell ref="B9:C9"/>
    <mergeCell ref="B10:C10"/>
    <mergeCell ref="A11:A13"/>
    <mergeCell ref="B11:C11"/>
    <mergeCell ref="B12:C12"/>
    <mergeCell ref="B13:C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4"/>
  <sheetViews>
    <sheetView tabSelected="1" workbookViewId="0">
      <pane xSplit="4" topLeftCell="E1" activePane="topRight" state="frozen"/>
      <selection pane="topRight" activeCell="G23" sqref="G23"/>
    </sheetView>
  </sheetViews>
  <sheetFormatPr defaultColWidth="12.5703125" defaultRowHeight="15.75" customHeight="1" x14ac:dyDescent="0.2"/>
  <cols>
    <col min="1" max="1" width="2.7109375" customWidth="1"/>
    <col min="2" max="2" width="5.42578125" customWidth="1"/>
    <col min="3" max="3" width="15.5703125" customWidth="1"/>
    <col min="4" max="4" width="33.85546875" customWidth="1"/>
    <col min="5" max="5" width="12.5703125" customWidth="1"/>
    <col min="6" max="6" width="12.42578125" customWidth="1"/>
    <col min="7" max="7" width="15" customWidth="1"/>
    <col min="8" max="8" width="15.85546875" customWidth="1"/>
    <col min="9" max="10" width="16" customWidth="1"/>
    <col min="11" max="11" width="17.140625" customWidth="1"/>
    <col min="14" max="14" width="14.7109375" customWidth="1"/>
    <col min="17" max="17" width="14.140625" customWidth="1"/>
    <col min="18" max="18" width="14.42578125" customWidth="1"/>
    <col min="20" max="20" width="14.28515625" customWidth="1"/>
    <col min="21" max="21" width="13.5703125" customWidth="1"/>
  </cols>
  <sheetData>
    <row r="1" spans="1:26" x14ac:dyDescent="0.2">
      <c r="A1" s="195" t="s">
        <v>61</v>
      </c>
      <c r="B1" s="176"/>
      <c r="C1" s="176"/>
      <c r="D1" s="196"/>
      <c r="E1" s="171" t="s">
        <v>62</v>
      </c>
      <c r="F1" s="172"/>
      <c r="G1" s="172"/>
      <c r="H1" s="172"/>
      <c r="I1" s="172"/>
      <c r="J1" s="172"/>
      <c r="K1" s="172"/>
      <c r="L1" s="172"/>
      <c r="M1" s="172"/>
      <c r="N1" s="168"/>
      <c r="O1" s="171" t="s">
        <v>63</v>
      </c>
      <c r="P1" s="172"/>
      <c r="Q1" s="172"/>
      <c r="R1" s="172"/>
      <c r="S1" s="168"/>
      <c r="T1" s="166" t="s">
        <v>64</v>
      </c>
      <c r="U1" s="166" t="s">
        <v>65</v>
      </c>
      <c r="V1" s="166" t="s">
        <v>66</v>
      </c>
      <c r="W1" s="1"/>
      <c r="X1" s="1"/>
      <c r="Y1" s="1"/>
      <c r="Z1" s="1"/>
    </row>
    <row r="2" spans="1:26" ht="31.5" customHeight="1" x14ac:dyDescent="0.2">
      <c r="A2" s="197"/>
      <c r="B2" s="170"/>
      <c r="C2" s="170"/>
      <c r="D2" s="198"/>
      <c r="E2" s="171" t="s">
        <v>67</v>
      </c>
      <c r="F2" s="168"/>
      <c r="G2" s="53" t="s">
        <v>68</v>
      </c>
      <c r="H2" s="53" t="s">
        <v>69</v>
      </c>
      <c r="I2" s="171" t="s">
        <v>70</v>
      </c>
      <c r="J2" s="172"/>
      <c r="K2" s="172"/>
      <c r="L2" s="172"/>
      <c r="M2" s="168"/>
      <c r="N2" s="166" t="s">
        <v>71</v>
      </c>
      <c r="O2" s="73" t="s">
        <v>72</v>
      </c>
      <c r="P2" s="201" t="s">
        <v>73</v>
      </c>
      <c r="Q2" s="179"/>
      <c r="R2" s="200"/>
      <c r="S2" s="166" t="s">
        <v>74</v>
      </c>
      <c r="T2" s="181"/>
      <c r="U2" s="181"/>
      <c r="V2" s="181"/>
      <c r="W2" s="1"/>
      <c r="X2" s="1"/>
      <c r="Y2" s="1"/>
      <c r="Z2" s="1"/>
    </row>
    <row r="3" spans="1:26" x14ac:dyDescent="0.2">
      <c r="A3" s="199"/>
      <c r="B3" s="179"/>
      <c r="C3" s="179"/>
      <c r="D3" s="200"/>
      <c r="E3" s="53" t="s">
        <v>75</v>
      </c>
      <c r="F3" s="53" t="s">
        <v>76</v>
      </c>
      <c r="G3" s="53" t="s">
        <v>77</v>
      </c>
      <c r="H3" s="53" t="s">
        <v>78</v>
      </c>
      <c r="I3" s="53" t="s">
        <v>79</v>
      </c>
      <c r="J3" s="74" t="s">
        <v>80</v>
      </c>
      <c r="K3" s="53" t="s">
        <v>81</v>
      </c>
      <c r="L3" s="53" t="s">
        <v>82</v>
      </c>
      <c r="M3" s="53" t="s">
        <v>83</v>
      </c>
      <c r="N3" s="165"/>
      <c r="O3" s="53" t="s">
        <v>84</v>
      </c>
      <c r="P3" s="53" t="s">
        <v>85</v>
      </c>
      <c r="Q3" s="53" t="s">
        <v>86</v>
      </c>
      <c r="R3" s="53" t="s">
        <v>87</v>
      </c>
      <c r="S3" s="165"/>
      <c r="T3" s="165"/>
      <c r="U3" s="165"/>
      <c r="V3" s="165"/>
      <c r="W3" s="1"/>
      <c r="X3" s="1"/>
      <c r="Y3" s="1"/>
      <c r="Z3" s="1"/>
    </row>
    <row r="4" spans="1:26" ht="31.5" customHeight="1" x14ac:dyDescent="0.2">
      <c r="A4" s="210" t="s">
        <v>88</v>
      </c>
      <c r="B4" s="203" t="s">
        <v>89</v>
      </c>
      <c r="C4" s="211" t="s">
        <v>90</v>
      </c>
      <c r="D4" s="196"/>
      <c r="E4" s="55">
        <v>2.4E-2</v>
      </c>
      <c r="F4" s="75">
        <f t="shared" ref="F4:F20" si="0">E4*$E$21</f>
        <v>3600</v>
      </c>
      <c r="G4" s="76">
        <v>0</v>
      </c>
      <c r="H4" s="77">
        <v>0</v>
      </c>
      <c r="I4" s="78">
        <f>'Матрица (пересчитанный коэффици'!F$21</f>
        <v>2.3333333333333335</v>
      </c>
      <c r="J4" s="79">
        <v>2000</v>
      </c>
      <c r="K4" s="80" t="s">
        <v>91</v>
      </c>
      <c r="L4" s="81">
        <f t="shared" ref="L4:L20" si="1">IF(K4 = "Очень часто", 0.1, IF(K4 = "Часто", 0.01, IF(K4 = "Нечасто", 0.001,IF(K4 = "Редко", 0.0001,0.00001))))</f>
        <v>1E-4</v>
      </c>
      <c r="M4" s="82">
        <f t="shared" ref="M4:M20" si="2">(($I$21/SUM($I$4:$I$20)*I4) + J4)*L4*5</f>
        <v>15.43298969072165</v>
      </c>
      <c r="N4" s="82">
        <f t="shared" ref="N4:N20" si="3">(F4+G4+H4+M4)</f>
        <v>3615.4329896907216</v>
      </c>
      <c r="O4" s="77">
        <v>1000</v>
      </c>
      <c r="P4" s="76">
        <v>215</v>
      </c>
      <c r="Q4" s="77">
        <v>300</v>
      </c>
      <c r="R4" s="75">
        <f t="shared" ref="R4:R12" si="4">P4+Q4</f>
        <v>515</v>
      </c>
      <c r="S4" s="75">
        <f t="shared" ref="S4:S20" si="5">T4-N4</f>
        <v>9180</v>
      </c>
      <c r="T4" s="82">
        <f t="shared" ref="T4:T20" si="6">N4+O4*3+R4*12</f>
        <v>12795.432989690722</v>
      </c>
      <c r="U4" s="83">
        <f t="shared" ref="U4:U20" si="7">T4*$V$24</f>
        <v>4.3299692012500595</v>
      </c>
      <c r="V4" s="84">
        <f t="shared" ref="V4:V20" si="8">T4*$V$23</f>
        <v>2.7851180496553609</v>
      </c>
    </row>
    <row r="5" spans="1:26" x14ac:dyDescent="0.2">
      <c r="A5" s="181"/>
      <c r="B5" s="181"/>
      <c r="C5" s="202" t="s">
        <v>92</v>
      </c>
      <c r="D5" s="198"/>
      <c r="E5" s="61">
        <v>0.04</v>
      </c>
      <c r="F5" s="85">
        <f t="shared" si="0"/>
        <v>6000</v>
      </c>
      <c r="G5" s="86">
        <v>0</v>
      </c>
      <c r="H5" s="87">
        <v>0</v>
      </c>
      <c r="I5" s="88">
        <f>'Матрица (пересчитанный коэффици'!G$21</f>
        <v>3</v>
      </c>
      <c r="J5" s="79">
        <v>2000</v>
      </c>
      <c r="K5" s="89" t="s">
        <v>91</v>
      </c>
      <c r="L5" s="90">
        <f t="shared" si="1"/>
        <v>1E-4</v>
      </c>
      <c r="M5" s="91">
        <f t="shared" si="2"/>
        <v>19.556701030927833</v>
      </c>
      <c r="N5" s="91">
        <f t="shared" si="3"/>
        <v>6019.5567010309278</v>
      </c>
      <c r="O5" s="87">
        <v>0</v>
      </c>
      <c r="P5" s="86">
        <v>215</v>
      </c>
      <c r="Q5" s="87">
        <v>300</v>
      </c>
      <c r="R5" s="85">
        <f t="shared" si="4"/>
        <v>515</v>
      </c>
      <c r="S5" s="85">
        <f t="shared" si="5"/>
        <v>6180</v>
      </c>
      <c r="T5" s="91">
        <f t="shared" si="6"/>
        <v>12199.556701030928</v>
      </c>
      <c r="U5" s="83">
        <f t="shared" si="7"/>
        <v>4.1283249130316841</v>
      </c>
      <c r="V5" s="84">
        <f t="shared" si="8"/>
        <v>2.6554166313254641</v>
      </c>
    </row>
    <row r="6" spans="1:26" x14ac:dyDescent="0.2">
      <c r="A6" s="181"/>
      <c r="B6" s="181"/>
      <c r="C6" s="202" t="s">
        <v>93</v>
      </c>
      <c r="D6" s="198"/>
      <c r="E6" s="61">
        <v>2.8000000000000001E-2</v>
      </c>
      <c r="F6" s="85">
        <f t="shared" si="0"/>
        <v>4200</v>
      </c>
      <c r="G6" s="86">
        <v>0</v>
      </c>
      <c r="H6" s="87">
        <v>0</v>
      </c>
      <c r="I6" s="88">
        <f>'Матрица (пересчитанный коэффици'!H$21</f>
        <v>3.5</v>
      </c>
      <c r="J6" s="79">
        <f t="shared" ref="J6:J7" si="9">2000 + 1000</f>
        <v>3000</v>
      </c>
      <c r="K6" s="89" t="s">
        <v>94</v>
      </c>
      <c r="L6" s="90">
        <f t="shared" si="1"/>
        <v>1E-3</v>
      </c>
      <c r="M6" s="91">
        <f t="shared" si="2"/>
        <v>231.49484536082471</v>
      </c>
      <c r="N6" s="91">
        <f t="shared" si="3"/>
        <v>4431.4948453608249</v>
      </c>
      <c r="O6" s="87">
        <v>2800</v>
      </c>
      <c r="P6" s="86">
        <v>215</v>
      </c>
      <c r="Q6" s="87">
        <v>300</v>
      </c>
      <c r="R6" s="85">
        <f t="shared" si="4"/>
        <v>515</v>
      </c>
      <c r="S6" s="85">
        <f t="shared" si="5"/>
        <v>14579.999999999998</v>
      </c>
      <c r="T6" s="91">
        <f t="shared" si="6"/>
        <v>19011.494845360823</v>
      </c>
      <c r="U6" s="83">
        <f t="shared" si="7"/>
        <v>6.4334819475402805</v>
      </c>
      <c r="V6" s="84">
        <f t="shared" si="8"/>
        <v>4.1381372156304126</v>
      </c>
    </row>
    <row r="7" spans="1:26" x14ac:dyDescent="0.2">
      <c r="A7" s="181"/>
      <c r="B7" s="181"/>
      <c r="C7" s="202" t="s">
        <v>95</v>
      </c>
      <c r="D7" s="198"/>
      <c r="E7" s="61">
        <v>3.5999999999999997E-2</v>
      </c>
      <c r="F7" s="85">
        <f t="shared" si="0"/>
        <v>5400</v>
      </c>
      <c r="G7" s="86">
        <v>0</v>
      </c>
      <c r="H7" s="87">
        <v>0</v>
      </c>
      <c r="I7" s="88">
        <f>'Матрица (пересчитанный коэффици'!I$21</f>
        <v>3.75</v>
      </c>
      <c r="J7" s="79">
        <f t="shared" si="9"/>
        <v>3000</v>
      </c>
      <c r="K7" s="89" t="s">
        <v>91</v>
      </c>
      <c r="L7" s="90">
        <f t="shared" si="1"/>
        <v>1E-4</v>
      </c>
      <c r="M7" s="91">
        <f t="shared" si="2"/>
        <v>24.69587628865979</v>
      </c>
      <c r="N7" s="91">
        <f t="shared" si="3"/>
        <v>5424.6958762886597</v>
      </c>
      <c r="O7" s="87">
        <v>0</v>
      </c>
      <c r="P7" s="86">
        <v>215</v>
      </c>
      <c r="Q7" s="87">
        <v>300</v>
      </c>
      <c r="R7" s="85">
        <f t="shared" si="4"/>
        <v>515</v>
      </c>
      <c r="S7" s="85">
        <f t="shared" si="5"/>
        <v>6180.0000000000009</v>
      </c>
      <c r="T7" s="91">
        <f t="shared" si="6"/>
        <v>11604.695876288661</v>
      </c>
      <c r="U7" s="83">
        <f t="shared" si="7"/>
        <v>3.927024257380602</v>
      </c>
      <c r="V7" s="84">
        <f t="shared" si="8"/>
        <v>2.5259362439593303</v>
      </c>
    </row>
    <row r="8" spans="1:26" x14ac:dyDescent="0.2">
      <c r="A8" s="181"/>
      <c r="B8" s="181"/>
      <c r="C8" s="202" t="s">
        <v>96</v>
      </c>
      <c r="D8" s="198"/>
      <c r="E8" s="61">
        <v>3.3000000000000002E-2</v>
      </c>
      <c r="F8" s="85">
        <f t="shared" si="0"/>
        <v>4950</v>
      </c>
      <c r="G8" s="86">
        <v>0</v>
      </c>
      <c r="H8" s="87">
        <v>0</v>
      </c>
      <c r="I8" s="88">
        <f>'Матрица (пересчитанный коэффици'!J$21</f>
        <v>5</v>
      </c>
      <c r="J8" s="79">
        <v>3000</v>
      </c>
      <c r="K8" s="89" t="s">
        <v>94</v>
      </c>
      <c r="L8" s="90">
        <f t="shared" si="1"/>
        <v>1E-3</v>
      </c>
      <c r="M8" s="91">
        <f t="shared" si="2"/>
        <v>324.2783505154639</v>
      </c>
      <c r="N8" s="91">
        <f t="shared" si="3"/>
        <v>5274.2783505154639</v>
      </c>
      <c r="O8" s="87">
        <v>0</v>
      </c>
      <c r="P8" s="86">
        <v>215</v>
      </c>
      <c r="Q8" s="87">
        <v>300</v>
      </c>
      <c r="R8" s="85">
        <f t="shared" si="4"/>
        <v>515</v>
      </c>
      <c r="S8" s="85">
        <f t="shared" si="5"/>
        <v>6180</v>
      </c>
      <c r="T8" s="91">
        <f t="shared" si="6"/>
        <v>11454.278350515464</v>
      </c>
      <c r="U8" s="83">
        <f t="shared" si="7"/>
        <v>3.8761230292274842</v>
      </c>
      <c r="V8" s="84">
        <f t="shared" si="8"/>
        <v>2.4931956117077321</v>
      </c>
    </row>
    <row r="9" spans="1:26" x14ac:dyDescent="0.2">
      <c r="A9" s="181"/>
      <c r="B9" s="181"/>
      <c r="C9" s="202" t="s">
        <v>97</v>
      </c>
      <c r="D9" s="198"/>
      <c r="E9" s="61">
        <v>0.01</v>
      </c>
      <c r="F9" s="85">
        <f t="shared" si="0"/>
        <v>1500</v>
      </c>
      <c r="G9" s="86">
        <v>0</v>
      </c>
      <c r="H9" s="87">
        <v>0</v>
      </c>
      <c r="I9" s="88">
        <f>'Матрица (пересчитанный коэффици'!K$21</f>
        <v>3.5</v>
      </c>
      <c r="J9" s="79">
        <v>2000</v>
      </c>
      <c r="K9" s="89" t="s">
        <v>94</v>
      </c>
      <c r="L9" s="90">
        <f t="shared" si="1"/>
        <v>1E-3</v>
      </c>
      <c r="M9" s="91">
        <f t="shared" si="2"/>
        <v>226.49484536082471</v>
      </c>
      <c r="N9" s="91">
        <f t="shared" si="3"/>
        <v>1726.4948453608247</v>
      </c>
      <c r="O9" s="87">
        <v>0</v>
      </c>
      <c r="P9" s="86">
        <v>500</v>
      </c>
      <c r="Q9" s="87">
        <v>300</v>
      </c>
      <c r="R9" s="85">
        <f t="shared" si="4"/>
        <v>800</v>
      </c>
      <c r="S9" s="85">
        <f t="shared" si="5"/>
        <v>9600</v>
      </c>
      <c r="T9" s="91">
        <f t="shared" si="6"/>
        <v>11326.494845360825</v>
      </c>
      <c r="U9" s="83">
        <f t="shared" si="7"/>
        <v>3.8328811442367101</v>
      </c>
      <c r="V9" s="84">
        <f t="shared" si="8"/>
        <v>2.4653816137804125</v>
      </c>
    </row>
    <row r="10" spans="1:26" x14ac:dyDescent="0.2">
      <c r="A10" s="181"/>
      <c r="B10" s="181"/>
      <c r="C10" s="202" t="s">
        <v>98</v>
      </c>
      <c r="D10" s="198"/>
      <c r="E10" s="61">
        <v>2.8000000000000001E-2</v>
      </c>
      <c r="F10" s="85">
        <f t="shared" si="0"/>
        <v>4200</v>
      </c>
      <c r="G10" s="86">
        <v>0</v>
      </c>
      <c r="H10" s="87">
        <v>0</v>
      </c>
      <c r="I10" s="88">
        <f>'Матрица (пересчитанный коэффици'!L$21</f>
        <v>5</v>
      </c>
      <c r="J10" s="79">
        <v>3000</v>
      </c>
      <c r="K10" s="89" t="s">
        <v>94</v>
      </c>
      <c r="L10" s="90">
        <f t="shared" si="1"/>
        <v>1E-3</v>
      </c>
      <c r="M10" s="91">
        <f t="shared" si="2"/>
        <v>324.2783505154639</v>
      </c>
      <c r="N10" s="91">
        <f t="shared" si="3"/>
        <v>4524.2783505154639</v>
      </c>
      <c r="O10" s="87">
        <v>0</v>
      </c>
      <c r="P10" s="86">
        <f>215 + 800</f>
        <v>1015</v>
      </c>
      <c r="Q10" s="87">
        <v>300</v>
      </c>
      <c r="R10" s="85">
        <f t="shared" si="4"/>
        <v>1315</v>
      </c>
      <c r="S10" s="85">
        <f t="shared" si="5"/>
        <v>15780.000000000002</v>
      </c>
      <c r="T10" s="91">
        <f t="shared" si="6"/>
        <v>20304.278350515466</v>
      </c>
      <c r="U10" s="83">
        <f t="shared" si="7"/>
        <v>6.870959347931012</v>
      </c>
      <c r="V10" s="84">
        <f t="shared" si="8"/>
        <v>4.4195309502077329</v>
      </c>
    </row>
    <row r="11" spans="1:26" ht="31.5" customHeight="1" x14ac:dyDescent="0.2">
      <c r="A11" s="181"/>
      <c r="B11" s="165"/>
      <c r="C11" s="212" t="s">
        <v>99</v>
      </c>
      <c r="D11" s="200"/>
      <c r="E11" s="68">
        <v>1.2E-2</v>
      </c>
      <c r="F11" s="92">
        <f t="shared" si="0"/>
        <v>1800</v>
      </c>
      <c r="G11" s="93">
        <v>0</v>
      </c>
      <c r="H11" s="94">
        <v>0</v>
      </c>
      <c r="I11" s="95">
        <f>'Матрица (пересчитанный коэффици'!M$21</f>
        <v>5.8333333333333339</v>
      </c>
      <c r="J11" s="96">
        <v>2000</v>
      </c>
      <c r="K11" s="97" t="s">
        <v>100</v>
      </c>
      <c r="L11" s="98">
        <f t="shared" si="1"/>
        <v>1.0000000000000001E-5</v>
      </c>
      <c r="M11" s="99">
        <f t="shared" si="2"/>
        <v>3.7082474226804125</v>
      </c>
      <c r="N11" s="99">
        <f t="shared" si="3"/>
        <v>1803.7082474226804</v>
      </c>
      <c r="O11" s="94">
        <v>0</v>
      </c>
      <c r="P11" s="93">
        <v>215</v>
      </c>
      <c r="Q11" s="94">
        <v>300</v>
      </c>
      <c r="R11" s="92">
        <f t="shared" si="4"/>
        <v>515</v>
      </c>
      <c r="S11" s="92">
        <f t="shared" si="5"/>
        <v>6180</v>
      </c>
      <c r="T11" s="99">
        <f t="shared" si="6"/>
        <v>7983.7082474226809</v>
      </c>
      <c r="U11" s="100">
        <f t="shared" si="7"/>
        <v>2.7016835499790202</v>
      </c>
      <c r="V11" s="101">
        <f t="shared" si="8"/>
        <v>1.7377739355123405</v>
      </c>
    </row>
    <row r="12" spans="1:26" ht="31.5" customHeight="1" x14ac:dyDescent="0.2">
      <c r="A12" s="181"/>
      <c r="B12" s="204" t="s">
        <v>101</v>
      </c>
      <c r="C12" s="206" t="s">
        <v>102</v>
      </c>
      <c r="D12" s="198"/>
      <c r="E12" s="61">
        <v>0.03</v>
      </c>
      <c r="F12" s="85">
        <f t="shared" si="0"/>
        <v>4500</v>
      </c>
      <c r="G12" s="86">
        <v>0</v>
      </c>
      <c r="H12" s="87">
        <v>0</v>
      </c>
      <c r="I12" s="88">
        <f>'Матрица (пересчитанный коэффици'!N$21</f>
        <v>13.25</v>
      </c>
      <c r="J12" s="102">
        <f>2000 + 10000</f>
        <v>12000</v>
      </c>
      <c r="K12" s="89" t="s">
        <v>91</v>
      </c>
      <c r="L12" s="90">
        <f t="shared" si="1"/>
        <v>1E-4</v>
      </c>
      <c r="M12" s="91">
        <f t="shared" si="2"/>
        <v>87.958762886597953</v>
      </c>
      <c r="N12" s="91">
        <f t="shared" si="3"/>
        <v>4587.9587628865984</v>
      </c>
      <c r="O12" s="87">
        <f>10000/8</f>
        <v>1250</v>
      </c>
      <c r="P12" s="86">
        <v>215</v>
      </c>
      <c r="Q12" s="87">
        <v>1000</v>
      </c>
      <c r="R12" s="85">
        <f t="shared" si="4"/>
        <v>1215</v>
      </c>
      <c r="S12" s="75">
        <f t="shared" si="5"/>
        <v>18330</v>
      </c>
      <c r="T12" s="91">
        <f t="shared" si="6"/>
        <v>22917.958762886599</v>
      </c>
      <c r="U12" s="83">
        <f t="shared" si="7"/>
        <v>7.7554277122759929</v>
      </c>
      <c r="V12" s="84">
        <f t="shared" si="8"/>
        <v>4.9884377233032993</v>
      </c>
    </row>
    <row r="13" spans="1:26" x14ac:dyDescent="0.2">
      <c r="A13" s="181"/>
      <c r="B13" s="181"/>
      <c r="C13" s="206" t="s">
        <v>103</v>
      </c>
      <c r="D13" s="198"/>
      <c r="E13" s="61">
        <v>0.02</v>
      </c>
      <c r="F13" s="85">
        <f t="shared" si="0"/>
        <v>3000</v>
      </c>
      <c r="G13" s="86">
        <f>24000/2 * (100%-31%)</f>
        <v>8280</v>
      </c>
      <c r="H13" s="87">
        <v>0</v>
      </c>
      <c r="I13" s="88">
        <f>'Матрица (пересчитанный коэффици'!O$21</f>
        <v>6</v>
      </c>
      <c r="J13" s="79">
        <f>2000 + 30000</f>
        <v>32000</v>
      </c>
      <c r="K13" s="89" t="s">
        <v>91</v>
      </c>
      <c r="L13" s="90">
        <f t="shared" si="1"/>
        <v>1E-4</v>
      </c>
      <c r="M13" s="91">
        <f t="shared" si="2"/>
        <v>53.113402061855666</v>
      </c>
      <c r="N13" s="91">
        <f t="shared" si="3"/>
        <v>11333.113402061856</v>
      </c>
      <c r="O13" s="87">
        <f>2000 * (100%-31%) +1500/2 + 10000/8</f>
        <v>3380</v>
      </c>
      <c r="P13" s="86">
        <f>215+375</f>
        <v>590</v>
      </c>
      <c r="Q13" s="87">
        <v>300</v>
      </c>
      <c r="R13" s="85">
        <f>(P13+Q13)* (100%-31%)</f>
        <v>614.09999999999991</v>
      </c>
      <c r="S13" s="85">
        <f t="shared" si="5"/>
        <v>17509.199999999997</v>
      </c>
      <c r="T13" s="91">
        <f t="shared" si="6"/>
        <v>28842.313402061853</v>
      </c>
      <c r="U13" s="83">
        <f t="shared" si="7"/>
        <v>9.7602268578445557</v>
      </c>
      <c r="V13" s="84">
        <f t="shared" si="8"/>
        <v>6.2779624350829275</v>
      </c>
    </row>
    <row r="14" spans="1:26" ht="31.5" customHeight="1" x14ac:dyDescent="0.2">
      <c r="A14" s="181"/>
      <c r="B14" s="181"/>
      <c r="C14" s="206" t="s">
        <v>104</v>
      </c>
      <c r="D14" s="198"/>
      <c r="E14" s="61">
        <v>0.03</v>
      </c>
      <c r="F14" s="85">
        <f t="shared" si="0"/>
        <v>4500</v>
      </c>
      <c r="G14" s="86">
        <v>0</v>
      </c>
      <c r="H14" s="87">
        <v>0</v>
      </c>
      <c r="I14" s="88">
        <f>'Матрица (пересчитанный коэффици'!P$21</f>
        <v>9.3333333333333339</v>
      </c>
      <c r="J14" s="79">
        <f>2000</f>
        <v>2000</v>
      </c>
      <c r="K14" s="89" t="s">
        <v>94</v>
      </c>
      <c r="L14" s="90">
        <f t="shared" si="1"/>
        <v>1E-3</v>
      </c>
      <c r="M14" s="91">
        <f t="shared" si="2"/>
        <v>587.31958762886597</v>
      </c>
      <c r="N14" s="91">
        <f t="shared" si="3"/>
        <v>5087.3195876288664</v>
      </c>
      <c r="O14" s="87">
        <f>10000/8</f>
        <v>1250</v>
      </c>
      <c r="P14" s="86">
        <f t="shared" ref="P14:P16" si="10">215</f>
        <v>215</v>
      </c>
      <c r="Q14" s="87">
        <v>400</v>
      </c>
      <c r="R14" s="85">
        <f t="shared" ref="R14:R19" si="11">P14+Q14</f>
        <v>615</v>
      </c>
      <c r="S14" s="85">
        <f t="shared" si="5"/>
        <v>11130</v>
      </c>
      <c r="T14" s="91">
        <f t="shared" si="6"/>
        <v>16217.319587628866</v>
      </c>
      <c r="U14" s="83">
        <f t="shared" si="7"/>
        <v>5.4879342026048619</v>
      </c>
      <c r="V14" s="84">
        <f t="shared" si="8"/>
        <v>3.5299430302144335</v>
      </c>
    </row>
    <row r="15" spans="1:26" x14ac:dyDescent="0.2">
      <c r="A15" s="181"/>
      <c r="B15" s="181"/>
      <c r="C15" s="206" t="s">
        <v>105</v>
      </c>
      <c r="D15" s="198"/>
      <c r="E15" s="61">
        <v>6.25E-2</v>
      </c>
      <c r="F15" s="85">
        <f t="shared" si="0"/>
        <v>9375</v>
      </c>
      <c r="G15" s="86">
        <v>0</v>
      </c>
      <c r="H15" s="87">
        <v>0</v>
      </c>
      <c r="I15" s="88">
        <f>'Матрица (пересчитанный коэффици'!Q$21</f>
        <v>5</v>
      </c>
      <c r="J15" s="79">
        <f t="shared" ref="J15:J16" si="12">2000 + 30000</f>
        <v>32000</v>
      </c>
      <c r="K15" s="89" t="s">
        <v>94</v>
      </c>
      <c r="L15" s="90">
        <f t="shared" si="1"/>
        <v>1E-3</v>
      </c>
      <c r="M15" s="91">
        <f t="shared" si="2"/>
        <v>469.2783505154639</v>
      </c>
      <c r="N15" s="91">
        <f t="shared" si="3"/>
        <v>9844.2783505154639</v>
      </c>
      <c r="O15" s="87">
        <v>0</v>
      </c>
      <c r="P15" s="86">
        <f t="shared" si="10"/>
        <v>215</v>
      </c>
      <c r="Q15" s="87">
        <v>300</v>
      </c>
      <c r="R15" s="85">
        <f t="shared" si="11"/>
        <v>515</v>
      </c>
      <c r="S15" s="85">
        <f t="shared" si="5"/>
        <v>6180</v>
      </c>
      <c r="T15" s="91">
        <f t="shared" si="6"/>
        <v>16024.278350515464</v>
      </c>
      <c r="U15" s="83">
        <f t="shared" si="7"/>
        <v>5.422609128264221</v>
      </c>
      <c r="V15" s="84">
        <f t="shared" si="8"/>
        <v>3.487924707407732</v>
      </c>
    </row>
    <row r="16" spans="1:26" x14ac:dyDescent="0.2">
      <c r="A16" s="165"/>
      <c r="B16" s="165"/>
      <c r="C16" s="213" t="s">
        <v>106</v>
      </c>
      <c r="D16" s="200"/>
      <c r="E16" s="68">
        <v>0.11550000000000001</v>
      </c>
      <c r="F16" s="92">
        <f t="shared" si="0"/>
        <v>17325</v>
      </c>
      <c r="G16" s="93">
        <v>0</v>
      </c>
      <c r="H16" s="94">
        <v>0</v>
      </c>
      <c r="I16" s="95">
        <f>'Матрица (пересчитанный коэффици'!R$21</f>
        <v>10</v>
      </c>
      <c r="J16" s="96">
        <f t="shared" si="12"/>
        <v>32000</v>
      </c>
      <c r="K16" s="97" t="s">
        <v>94</v>
      </c>
      <c r="L16" s="98">
        <f t="shared" si="1"/>
        <v>1E-3</v>
      </c>
      <c r="M16" s="99">
        <f t="shared" si="2"/>
        <v>778.5567010309278</v>
      </c>
      <c r="N16" s="99">
        <f t="shared" si="3"/>
        <v>18103.556701030928</v>
      </c>
      <c r="O16" s="94">
        <f t="shared" ref="O16:O19" si="13">10000/8</f>
        <v>1250</v>
      </c>
      <c r="P16" s="86">
        <f t="shared" si="10"/>
        <v>215</v>
      </c>
      <c r="Q16" s="94">
        <v>300</v>
      </c>
      <c r="R16" s="92">
        <f t="shared" si="11"/>
        <v>515</v>
      </c>
      <c r="S16" s="92">
        <f t="shared" si="5"/>
        <v>9930</v>
      </c>
      <c r="T16" s="99">
        <f t="shared" si="6"/>
        <v>28033.556701030928</v>
      </c>
      <c r="U16" s="100">
        <f t="shared" si="7"/>
        <v>9.4865439266307394</v>
      </c>
      <c r="V16" s="101">
        <f t="shared" si="8"/>
        <v>6.1019243996654646</v>
      </c>
    </row>
    <row r="17" spans="1:22" x14ac:dyDescent="0.2">
      <c r="A17" s="205" t="s">
        <v>107</v>
      </c>
      <c r="B17" s="196"/>
      <c r="C17" s="207" t="s">
        <v>108</v>
      </c>
      <c r="D17" s="196"/>
      <c r="E17" s="55">
        <v>1.2E-2</v>
      </c>
      <c r="F17" s="75">
        <f t="shared" si="0"/>
        <v>1800</v>
      </c>
      <c r="G17" s="76">
        <v>0</v>
      </c>
      <c r="H17" s="77">
        <v>0</v>
      </c>
      <c r="I17" s="78">
        <f>'Матрица (пересчитанный коэффици'!S$21</f>
        <v>3</v>
      </c>
      <c r="J17" s="102">
        <f>2000 + 2000</f>
        <v>4000</v>
      </c>
      <c r="K17" s="80" t="s">
        <v>109</v>
      </c>
      <c r="L17" s="81">
        <f t="shared" si="1"/>
        <v>0.01</v>
      </c>
      <c r="M17" s="82">
        <f t="shared" si="2"/>
        <v>2055.6701030927834</v>
      </c>
      <c r="N17" s="82">
        <f t="shared" si="3"/>
        <v>3855.6701030927834</v>
      </c>
      <c r="O17" s="77">
        <f t="shared" si="13"/>
        <v>1250</v>
      </c>
      <c r="P17" s="76">
        <v>0</v>
      </c>
      <c r="Q17" s="77">
        <v>300</v>
      </c>
      <c r="R17" s="75">
        <f t="shared" si="11"/>
        <v>300</v>
      </c>
      <c r="S17" s="75">
        <f t="shared" si="5"/>
        <v>7350</v>
      </c>
      <c r="T17" s="91">
        <f t="shared" si="6"/>
        <v>11205.670103092783</v>
      </c>
      <c r="U17" s="83">
        <f t="shared" si="7"/>
        <v>3.7919941017121537</v>
      </c>
      <c r="V17" s="84">
        <f t="shared" si="8"/>
        <v>2.4390822950463917</v>
      </c>
    </row>
    <row r="18" spans="1:22" ht="31.5" customHeight="1" x14ac:dyDescent="0.2">
      <c r="A18" s="197"/>
      <c r="B18" s="198"/>
      <c r="C18" s="174" t="s">
        <v>110</v>
      </c>
      <c r="D18" s="198"/>
      <c r="E18" s="61">
        <v>5.8000000000000003E-2</v>
      </c>
      <c r="F18" s="85">
        <f t="shared" si="0"/>
        <v>8700</v>
      </c>
      <c r="G18" s="86">
        <v>0</v>
      </c>
      <c r="H18" s="87">
        <v>0</v>
      </c>
      <c r="I18" s="88">
        <f>'Матрица (пересчитанный коэффици'!T$21</f>
        <v>7.25</v>
      </c>
      <c r="J18" s="79">
        <f t="shared" ref="J18:J19" si="14">2000 + 40*240 + 1000</f>
        <v>12600</v>
      </c>
      <c r="K18" s="89" t="s">
        <v>94</v>
      </c>
      <c r="L18" s="90">
        <f t="shared" si="1"/>
        <v>1E-3</v>
      </c>
      <c r="M18" s="91">
        <f t="shared" si="2"/>
        <v>511.45360824742272</v>
      </c>
      <c r="N18" s="91">
        <f t="shared" si="3"/>
        <v>9211.4536082474224</v>
      </c>
      <c r="O18" s="87">
        <f t="shared" si="13"/>
        <v>1250</v>
      </c>
      <c r="P18" s="86">
        <v>0</v>
      </c>
      <c r="Q18" s="87">
        <v>300</v>
      </c>
      <c r="R18" s="85">
        <f t="shared" si="11"/>
        <v>300</v>
      </c>
      <c r="S18" s="85">
        <f t="shared" si="5"/>
        <v>7350</v>
      </c>
      <c r="T18" s="91">
        <f t="shared" si="6"/>
        <v>16561.453608247422</v>
      </c>
      <c r="U18" s="83">
        <f t="shared" si="7"/>
        <v>5.6043890120342317</v>
      </c>
      <c r="V18" s="84">
        <f t="shared" si="8"/>
        <v>3.6048489652537117</v>
      </c>
    </row>
    <row r="19" spans="1:22" ht="31.5" customHeight="1" x14ac:dyDescent="0.2">
      <c r="A19" s="197"/>
      <c r="B19" s="198"/>
      <c r="C19" s="174" t="s">
        <v>111</v>
      </c>
      <c r="D19" s="198"/>
      <c r="E19" s="61">
        <v>5.3999999999999999E-2</v>
      </c>
      <c r="F19" s="85">
        <f t="shared" si="0"/>
        <v>8100</v>
      </c>
      <c r="G19" s="86">
        <v>0</v>
      </c>
      <c r="H19" s="87">
        <v>0</v>
      </c>
      <c r="I19" s="88">
        <f>'Матрица (пересчитанный коэффици'!U$21</f>
        <v>5.25</v>
      </c>
      <c r="J19" s="79">
        <f t="shared" si="14"/>
        <v>12600</v>
      </c>
      <c r="K19" s="89" t="s">
        <v>91</v>
      </c>
      <c r="L19" s="90">
        <f t="shared" si="1"/>
        <v>1E-4</v>
      </c>
      <c r="M19" s="91">
        <f t="shared" si="2"/>
        <v>38.774226804123714</v>
      </c>
      <c r="N19" s="91">
        <f t="shared" si="3"/>
        <v>8138.7742268041238</v>
      </c>
      <c r="O19" s="87">
        <f t="shared" si="13"/>
        <v>1250</v>
      </c>
      <c r="P19" s="86">
        <v>0</v>
      </c>
      <c r="Q19" s="87">
        <v>300</v>
      </c>
      <c r="R19" s="85">
        <f t="shared" si="11"/>
        <v>300</v>
      </c>
      <c r="S19" s="85">
        <f t="shared" si="5"/>
        <v>7350</v>
      </c>
      <c r="T19" s="91">
        <f t="shared" si="6"/>
        <v>15488.774226804124</v>
      </c>
      <c r="U19" s="83">
        <f t="shared" si="7"/>
        <v>5.2413947555516529</v>
      </c>
      <c r="V19" s="84">
        <f t="shared" si="8"/>
        <v>3.3713641969650618</v>
      </c>
    </row>
    <row r="20" spans="1:22" x14ac:dyDescent="0.2">
      <c r="A20" s="199"/>
      <c r="B20" s="200"/>
      <c r="C20" s="208" t="s">
        <v>112</v>
      </c>
      <c r="D20" s="200"/>
      <c r="E20" s="68">
        <v>2.9000000000000001E-2</v>
      </c>
      <c r="F20" s="92">
        <f t="shared" si="0"/>
        <v>4350</v>
      </c>
      <c r="G20" s="93">
        <f>24000/2 * (100%-31%)</f>
        <v>8280</v>
      </c>
      <c r="H20" s="94">
        <v>400</v>
      </c>
      <c r="I20" s="95">
        <f>'Матрица (пересчитанный коэффици'!V$21</f>
        <v>6</v>
      </c>
      <c r="J20" s="96">
        <f>2000 + 30000</f>
        <v>32000</v>
      </c>
      <c r="K20" s="97" t="s">
        <v>91</v>
      </c>
      <c r="L20" s="98">
        <f t="shared" si="1"/>
        <v>1E-4</v>
      </c>
      <c r="M20" s="99">
        <f t="shared" si="2"/>
        <v>53.113402061855666</v>
      </c>
      <c r="N20" s="99">
        <f t="shared" si="3"/>
        <v>13083.113402061856</v>
      </c>
      <c r="O20" s="94">
        <f>1500/2 +10000/8</f>
        <v>2000</v>
      </c>
      <c r="P20" s="93">
        <v>375</v>
      </c>
      <c r="Q20" s="94">
        <v>300</v>
      </c>
      <c r="R20" s="92">
        <f>(P20+Q20)* (100%-31%)</f>
        <v>465.74999999999994</v>
      </c>
      <c r="S20" s="92">
        <f t="shared" si="5"/>
        <v>11589</v>
      </c>
      <c r="T20" s="99">
        <f t="shared" si="6"/>
        <v>24672.113402061856</v>
      </c>
      <c r="U20" s="100">
        <f t="shared" si="7"/>
        <v>8.3490329125047307</v>
      </c>
      <c r="V20" s="101">
        <f t="shared" si="8"/>
        <v>5.3702558103809279</v>
      </c>
    </row>
    <row r="21" spans="1:22" x14ac:dyDescent="0.2">
      <c r="A21" s="209" t="s">
        <v>113</v>
      </c>
      <c r="B21" s="170"/>
      <c r="C21" s="170"/>
      <c r="D21" s="170"/>
      <c r="E21" s="86">
        <v>150000</v>
      </c>
      <c r="F21" s="103">
        <f t="shared" ref="F21:H21" si="15">SUM(F2:F20)</f>
        <v>93300</v>
      </c>
      <c r="G21" s="103">
        <f t="shared" si="15"/>
        <v>16560</v>
      </c>
      <c r="H21" s="103">
        <f t="shared" si="15"/>
        <v>400</v>
      </c>
      <c r="I21" s="86">
        <v>1200000</v>
      </c>
      <c r="J21" s="86"/>
      <c r="M21" s="103">
        <f t="shared" ref="M21:T21" si="16">SUM(M2:M20)</f>
        <v>5805.1783505154635</v>
      </c>
      <c r="N21" s="103">
        <f t="shared" si="16"/>
        <v>116065.17835051546</v>
      </c>
      <c r="O21" s="103">
        <f t="shared" si="16"/>
        <v>16680</v>
      </c>
      <c r="P21" s="103">
        <f t="shared" si="16"/>
        <v>4630</v>
      </c>
      <c r="Q21" s="103">
        <f t="shared" si="16"/>
        <v>5900</v>
      </c>
      <c r="R21" s="103">
        <f t="shared" si="16"/>
        <v>10044.85</v>
      </c>
      <c r="S21" s="103">
        <f t="shared" si="16"/>
        <v>170578.2</v>
      </c>
      <c r="T21" s="103">
        <f t="shared" si="16"/>
        <v>286643.3783505155</v>
      </c>
    </row>
    <row r="23" spans="1:22" x14ac:dyDescent="0.2">
      <c r="T23" s="193" t="s">
        <v>114</v>
      </c>
      <c r="U23" s="170"/>
      <c r="V23" s="104">
        <v>2.1766501000000001E-4</v>
      </c>
    </row>
    <row r="24" spans="1:22" x14ac:dyDescent="0.2">
      <c r="S24" s="194" t="s">
        <v>115</v>
      </c>
      <c r="T24" s="170"/>
      <c r="U24" s="170"/>
      <c r="V24" s="105">
        <f>SUM('Оценка функций'!H2:H13)/SUM($T$4:$T$20)</f>
        <v>3.3839958403429681E-4</v>
      </c>
    </row>
  </sheetData>
  <mergeCells count="35">
    <mergeCell ref="A21:D21"/>
    <mergeCell ref="I2:M2"/>
    <mergeCell ref="N2:N3"/>
    <mergeCell ref="A4:A16"/>
    <mergeCell ref="C4:D4"/>
    <mergeCell ref="C5:D5"/>
    <mergeCell ref="C6:D6"/>
    <mergeCell ref="C11:D11"/>
    <mergeCell ref="C16:D16"/>
    <mergeCell ref="C15:D15"/>
    <mergeCell ref="C17:D17"/>
    <mergeCell ref="C18:D18"/>
    <mergeCell ref="C19:D19"/>
    <mergeCell ref="C20:D20"/>
    <mergeCell ref="V1:V3"/>
    <mergeCell ref="E2:F2"/>
    <mergeCell ref="P2:R2"/>
    <mergeCell ref="C7:D7"/>
    <mergeCell ref="C8:D8"/>
    <mergeCell ref="T1:T3"/>
    <mergeCell ref="S2:S3"/>
    <mergeCell ref="T23:U23"/>
    <mergeCell ref="S24:U24"/>
    <mergeCell ref="A1:D3"/>
    <mergeCell ref="E1:N1"/>
    <mergeCell ref="O1:S1"/>
    <mergeCell ref="U1:U3"/>
    <mergeCell ref="C9:D9"/>
    <mergeCell ref="C10:D10"/>
    <mergeCell ref="B4:B11"/>
    <mergeCell ref="B12:B16"/>
    <mergeCell ref="A17:B20"/>
    <mergeCell ref="C12:D12"/>
    <mergeCell ref="C13:D13"/>
    <mergeCell ref="C14:D14"/>
  </mergeCells>
  <conditionalFormatting sqref="N4:N20">
    <cfRule type="colorScale" priority="1">
      <colorScale>
        <cfvo type="min"/>
        <cfvo type="max"/>
        <color rgb="FFFFFFFF"/>
        <color rgb="FFE67C73"/>
      </colorScale>
    </cfRule>
  </conditionalFormatting>
  <conditionalFormatting sqref="R4:R20">
    <cfRule type="colorScale" priority="2">
      <colorScale>
        <cfvo type="min"/>
        <cfvo type="max"/>
        <color rgb="FFFFFFFF"/>
        <color rgb="FFE67C73"/>
      </colorScale>
    </cfRule>
  </conditionalFormatting>
  <conditionalFormatting sqref="O4:O20">
    <cfRule type="colorScale" priority="3">
      <colorScale>
        <cfvo type="min"/>
        <cfvo type="max"/>
        <color rgb="FFFFFFFF"/>
        <color rgb="FFE67C73"/>
      </colorScale>
    </cfRule>
  </conditionalFormatting>
  <conditionalFormatting sqref="T4:T20">
    <cfRule type="colorScale" priority="4">
      <colorScale>
        <cfvo type="min"/>
        <cfvo type="max"/>
        <color rgb="FFFFFFFF"/>
        <color rgb="FFE67C73"/>
      </colorScale>
    </cfRule>
  </conditionalFormatting>
  <conditionalFormatting sqref="S4:S20">
    <cfRule type="colorScale" priority="5">
      <colorScale>
        <cfvo type="min"/>
        <cfvo type="max"/>
        <color rgb="FFFFFFFF"/>
        <color rgb="FFE67C73"/>
      </colorScale>
    </cfRule>
  </conditionalFormatting>
  <conditionalFormatting sqref="F4:F20">
    <cfRule type="colorScale" priority="6">
      <colorScale>
        <cfvo type="min"/>
        <cfvo type="max"/>
        <color rgb="FFFFFFFF"/>
        <color rgb="FFE67C73"/>
      </colorScale>
    </cfRule>
  </conditionalFormatting>
  <conditionalFormatting sqref="F4:G20 M4:M20">
    <cfRule type="colorScale" priority="7">
      <colorScale>
        <cfvo type="min"/>
        <cfvo type="max"/>
        <color rgb="FFFFFFFF"/>
        <color rgb="FFE67C7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97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ColWidth="12.5703125" defaultRowHeight="15.75" customHeight="1" x14ac:dyDescent="0.2"/>
  <cols>
    <col min="1" max="1" width="2.7109375" customWidth="1"/>
    <col min="2" max="2" width="15.140625" customWidth="1"/>
    <col min="3" max="3" width="16" customWidth="1"/>
    <col min="4" max="4" width="34.42578125" customWidth="1"/>
    <col min="5" max="27" width="5.42578125" customWidth="1"/>
  </cols>
  <sheetData>
    <row r="1" spans="1:27" ht="12.75" x14ac:dyDescent="0.2">
      <c r="A1" s="220"/>
      <c r="B1" s="170"/>
      <c r="C1" s="170"/>
      <c r="D1" s="170"/>
      <c r="E1" s="220"/>
      <c r="F1" s="220" t="s">
        <v>61</v>
      </c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222" t="s">
        <v>116</v>
      </c>
      <c r="X1" s="222" t="s">
        <v>117</v>
      </c>
      <c r="Y1" s="222" t="s">
        <v>118</v>
      </c>
      <c r="Z1" s="222" t="s">
        <v>119</v>
      </c>
      <c r="AA1" s="222" t="s">
        <v>120</v>
      </c>
    </row>
    <row r="2" spans="1:27" ht="12.75" x14ac:dyDescent="0.2">
      <c r="A2" s="170"/>
      <c r="B2" s="170"/>
      <c r="C2" s="170"/>
      <c r="D2" s="170"/>
      <c r="E2" s="170"/>
      <c r="F2" s="227" t="s">
        <v>121</v>
      </c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68"/>
      <c r="S2" s="214" t="s">
        <v>122</v>
      </c>
      <c r="T2" s="176"/>
      <c r="U2" s="176"/>
      <c r="V2" s="196"/>
      <c r="W2" s="170"/>
      <c r="X2" s="170"/>
      <c r="Y2" s="170"/>
      <c r="Z2" s="170"/>
      <c r="AA2" s="170"/>
    </row>
    <row r="3" spans="1:27" ht="12.75" x14ac:dyDescent="0.2">
      <c r="A3" s="170"/>
      <c r="B3" s="170"/>
      <c r="C3" s="170"/>
      <c r="D3" s="170"/>
      <c r="E3" s="170"/>
      <c r="F3" s="215" t="s">
        <v>123</v>
      </c>
      <c r="G3" s="176"/>
      <c r="H3" s="176"/>
      <c r="I3" s="176"/>
      <c r="J3" s="176"/>
      <c r="K3" s="176"/>
      <c r="L3" s="176"/>
      <c r="M3" s="196"/>
      <c r="N3" s="216" t="s">
        <v>124</v>
      </c>
      <c r="O3" s="176"/>
      <c r="P3" s="176"/>
      <c r="Q3" s="176"/>
      <c r="R3" s="176"/>
      <c r="S3" s="199"/>
      <c r="T3" s="179"/>
      <c r="U3" s="179"/>
      <c r="V3" s="200"/>
      <c r="W3" s="170"/>
      <c r="X3" s="170"/>
      <c r="Y3" s="170"/>
      <c r="Z3" s="170"/>
      <c r="AA3" s="170"/>
    </row>
    <row r="4" spans="1:27" ht="12.75" x14ac:dyDescent="0.2">
      <c r="A4" s="170"/>
      <c r="B4" s="170"/>
      <c r="C4" s="170"/>
      <c r="D4" s="170"/>
      <c r="E4" s="170"/>
      <c r="F4" s="224" t="s">
        <v>125</v>
      </c>
      <c r="G4" s="225" t="s">
        <v>126</v>
      </c>
      <c r="H4" s="225" t="s">
        <v>127</v>
      </c>
      <c r="I4" s="225" t="s">
        <v>128</v>
      </c>
      <c r="J4" s="225" t="s">
        <v>129</v>
      </c>
      <c r="K4" s="225" t="s">
        <v>130</v>
      </c>
      <c r="L4" s="225" t="s">
        <v>131</v>
      </c>
      <c r="M4" s="228" t="s">
        <v>132</v>
      </c>
      <c r="N4" s="229" t="s">
        <v>133</v>
      </c>
      <c r="O4" s="229" t="s">
        <v>134</v>
      </c>
      <c r="P4" s="229" t="s">
        <v>135</v>
      </c>
      <c r="Q4" s="229" t="s">
        <v>136</v>
      </c>
      <c r="R4" s="217" t="s">
        <v>137</v>
      </c>
      <c r="S4" s="218" t="s">
        <v>138</v>
      </c>
      <c r="T4" s="219" t="s">
        <v>139</v>
      </c>
      <c r="U4" s="219" t="s">
        <v>140</v>
      </c>
      <c r="V4" s="219" t="s">
        <v>141</v>
      </c>
      <c r="W4" s="170"/>
      <c r="X4" s="170"/>
      <c r="Y4" s="170"/>
      <c r="Z4" s="170"/>
      <c r="AA4" s="170"/>
    </row>
    <row r="5" spans="1:27" ht="196.5" customHeight="1" x14ac:dyDescent="0.2">
      <c r="A5" s="170"/>
      <c r="B5" s="170"/>
      <c r="C5" s="170"/>
      <c r="D5" s="170"/>
      <c r="E5" s="170"/>
      <c r="F5" s="199"/>
      <c r="G5" s="179"/>
      <c r="H5" s="179"/>
      <c r="I5" s="179"/>
      <c r="J5" s="179"/>
      <c r="K5" s="179"/>
      <c r="L5" s="179"/>
      <c r="M5" s="200"/>
      <c r="N5" s="179"/>
      <c r="O5" s="179"/>
      <c r="P5" s="179"/>
      <c r="Q5" s="179"/>
      <c r="R5" s="200"/>
      <c r="S5" s="199"/>
      <c r="T5" s="179"/>
      <c r="U5" s="179"/>
      <c r="V5" s="179"/>
      <c r="W5" s="170"/>
      <c r="X5" s="170"/>
      <c r="Y5" s="170"/>
      <c r="Z5" s="170"/>
      <c r="AA5" s="170"/>
    </row>
    <row r="6" spans="1:27" ht="31.5" customHeight="1" x14ac:dyDescent="0.2">
      <c r="A6" s="221"/>
      <c r="B6" s="179"/>
      <c r="C6" s="179"/>
      <c r="D6" s="179"/>
      <c r="E6" s="2" t="s">
        <v>142</v>
      </c>
      <c r="F6" s="106">
        <f>'Оценка компонентов'!V4</f>
        <v>2.7851180496553609</v>
      </c>
      <c r="G6" s="107">
        <f>'Оценка компонентов'!V5</f>
        <v>2.6554166313254641</v>
      </c>
      <c r="H6" s="107">
        <f>'Оценка компонентов'!V6</f>
        <v>4.1381372156304126</v>
      </c>
      <c r="I6" s="107">
        <f>'Оценка компонентов'!V7</f>
        <v>2.5259362439593303</v>
      </c>
      <c r="J6" s="107">
        <f>'Оценка компонентов'!V8</f>
        <v>2.4931956117077321</v>
      </c>
      <c r="K6" s="107">
        <f>'Оценка компонентов'!V9</f>
        <v>2.4653816137804125</v>
      </c>
      <c r="L6" s="107">
        <f>'Оценка компонентов'!V10</f>
        <v>4.4195309502077329</v>
      </c>
      <c r="M6" s="108">
        <f>'Оценка компонентов'!V11</f>
        <v>1.7377739355123405</v>
      </c>
      <c r="N6" s="107">
        <f>'Оценка компонентов'!V12</f>
        <v>4.9884377233032993</v>
      </c>
      <c r="O6" s="107">
        <f>'Оценка компонентов'!V13</f>
        <v>6.2779624350829275</v>
      </c>
      <c r="P6" s="107">
        <f>'Оценка компонентов'!V14</f>
        <v>3.5299430302144335</v>
      </c>
      <c r="Q6" s="107">
        <f>'Оценка компонентов'!V15</f>
        <v>3.487924707407732</v>
      </c>
      <c r="R6" s="109">
        <f>'Оценка компонентов'!V16</f>
        <v>6.1019243996654646</v>
      </c>
      <c r="S6" s="107">
        <f>'Оценка компонентов'!V17</f>
        <v>2.4390822950463917</v>
      </c>
      <c r="T6" s="107">
        <f>'Оценка компонентов'!V18</f>
        <v>3.6048489652537117</v>
      </c>
      <c r="U6" s="107">
        <f>'Оценка компонентов'!V19</f>
        <v>3.3713641969650618</v>
      </c>
      <c r="V6" s="110">
        <f>'Оценка компонентов'!V20</f>
        <v>5.3702558103809279</v>
      </c>
      <c r="W6" s="170"/>
      <c r="X6" s="170"/>
      <c r="Y6" s="170"/>
      <c r="Z6" s="170"/>
      <c r="AA6" s="170"/>
    </row>
    <row r="7" spans="1:27" ht="31.5" customHeight="1" x14ac:dyDescent="0.2">
      <c r="A7" s="226" t="s">
        <v>0</v>
      </c>
      <c r="B7" s="185" t="s">
        <v>143</v>
      </c>
      <c r="C7" s="187" t="s">
        <v>144</v>
      </c>
      <c r="D7" s="54" t="s">
        <v>145</v>
      </c>
      <c r="E7" s="111">
        <f>'Оценка функций'!H2</f>
        <v>7</v>
      </c>
      <c r="F7" s="112"/>
      <c r="G7" s="113"/>
      <c r="H7" s="114">
        <v>1</v>
      </c>
      <c r="I7" s="115"/>
      <c r="J7" s="113"/>
      <c r="K7" s="113"/>
      <c r="L7" s="113"/>
      <c r="M7" s="116"/>
      <c r="N7" s="117">
        <v>1</v>
      </c>
      <c r="O7" s="113"/>
      <c r="P7" s="113"/>
      <c r="Q7" s="113"/>
      <c r="R7" s="116"/>
      <c r="S7" s="112"/>
      <c r="T7" s="113"/>
      <c r="U7" s="113"/>
      <c r="V7" s="116"/>
      <c r="W7" s="118">
        <f t="shared" ref="W7:W18" si="0">SUM(F7:V7)</f>
        <v>2</v>
      </c>
      <c r="X7" s="119">
        <f t="shared" ref="X7:X18" si="1">E7/W7</f>
        <v>3.5</v>
      </c>
      <c r="Y7" s="120">
        <f t="shared" ref="Y7:Y18" si="2">SUMPRODUCT(F7:V7,F$20:$V$20)</f>
        <v>5.1358247602910723</v>
      </c>
      <c r="Z7" s="118">
        <f t="shared" ref="Z7:Z18" si="3">ROUND((((Y7-MIN($Y$7:$Y$18))/(MAX($Y$7:$Y$18) - MIN($Y$7:$Y$18)))+0.1)/11*10*20,0)/2</f>
        <v>4</v>
      </c>
      <c r="AA7" s="120">
        <f t="shared" ref="AA7:AA18" si="4">E7/Y7</f>
        <v>1.3629748534494928</v>
      </c>
    </row>
    <row r="8" spans="1:27" ht="31.5" customHeight="1" x14ac:dyDescent="0.2">
      <c r="A8" s="181"/>
      <c r="B8" s="181"/>
      <c r="C8" s="165"/>
      <c r="D8" s="60" t="s">
        <v>146</v>
      </c>
      <c r="E8" s="111">
        <f>'Оценка функций'!H3</f>
        <v>10</v>
      </c>
      <c r="F8" s="111"/>
      <c r="G8" s="118"/>
      <c r="H8" s="121"/>
      <c r="I8" s="118"/>
      <c r="J8" s="122">
        <v>1</v>
      </c>
      <c r="K8" s="118"/>
      <c r="L8" s="118"/>
      <c r="M8" s="123"/>
      <c r="N8" s="118"/>
      <c r="O8" s="118"/>
      <c r="P8" s="118"/>
      <c r="Q8" s="124">
        <v>1</v>
      </c>
      <c r="R8" s="123"/>
      <c r="S8" s="111"/>
      <c r="T8" s="118"/>
      <c r="U8" s="118"/>
      <c r="V8" s="123"/>
      <c r="W8" s="118">
        <f t="shared" si="0"/>
        <v>2</v>
      </c>
      <c r="X8" s="119">
        <f t="shared" si="1"/>
        <v>5</v>
      </c>
      <c r="Y8" s="120">
        <f t="shared" si="2"/>
        <v>5.9811203191154636</v>
      </c>
      <c r="Z8" s="118">
        <f t="shared" si="3"/>
        <v>4.5</v>
      </c>
      <c r="AA8" s="120">
        <f t="shared" si="4"/>
        <v>1.6719275765177855</v>
      </c>
    </row>
    <row r="9" spans="1:27" ht="31.5" customHeight="1" x14ac:dyDescent="0.2">
      <c r="A9" s="181"/>
      <c r="B9" s="181"/>
      <c r="C9" s="188" t="s">
        <v>147</v>
      </c>
      <c r="D9" s="170"/>
      <c r="E9" s="111">
        <f>'Оценка функций'!H4</f>
        <v>3</v>
      </c>
      <c r="F9" s="111"/>
      <c r="G9" s="118"/>
      <c r="H9" s="118"/>
      <c r="I9" s="122">
        <v>1</v>
      </c>
      <c r="J9" s="118"/>
      <c r="K9" s="118"/>
      <c r="L9" s="118"/>
      <c r="M9" s="125"/>
      <c r="N9" s="124">
        <v>1</v>
      </c>
      <c r="O9" s="118"/>
      <c r="P9" s="118"/>
      <c r="Q9" s="118"/>
      <c r="R9" s="123"/>
      <c r="S9" s="111"/>
      <c r="T9" s="118"/>
      <c r="U9" s="118"/>
      <c r="V9" s="123"/>
      <c r="W9" s="118">
        <f t="shared" si="0"/>
        <v>2</v>
      </c>
      <c r="X9" s="119">
        <f t="shared" si="1"/>
        <v>1.5</v>
      </c>
      <c r="Y9" s="120">
        <f t="shared" si="2"/>
        <v>2.260655666640325</v>
      </c>
      <c r="Z9" s="118">
        <f t="shared" si="3"/>
        <v>1</v>
      </c>
      <c r="AA9" s="120">
        <f t="shared" si="4"/>
        <v>1.3270486276481248</v>
      </c>
    </row>
    <row r="10" spans="1:27" ht="31.5" customHeight="1" x14ac:dyDescent="0.2">
      <c r="A10" s="181"/>
      <c r="B10" s="186"/>
      <c r="C10" s="189" t="s">
        <v>148</v>
      </c>
      <c r="D10" s="190"/>
      <c r="E10" s="111">
        <f>'Оценка функций'!H5</f>
        <v>9</v>
      </c>
      <c r="F10" s="126"/>
      <c r="G10" s="118"/>
      <c r="H10" s="118"/>
      <c r="I10" s="122">
        <v>1</v>
      </c>
      <c r="J10" s="118"/>
      <c r="K10" s="118"/>
      <c r="L10" s="118"/>
      <c r="M10" s="127"/>
      <c r="N10" s="124">
        <v>1</v>
      </c>
      <c r="O10" s="118"/>
      <c r="P10" s="118"/>
      <c r="Q10" s="118"/>
      <c r="R10" s="123"/>
      <c r="S10" s="111"/>
      <c r="T10" s="124">
        <v>1</v>
      </c>
      <c r="U10" s="124">
        <v>1</v>
      </c>
      <c r="V10" s="123"/>
      <c r="W10" s="118">
        <f t="shared" si="0"/>
        <v>4</v>
      </c>
      <c r="X10" s="119">
        <f t="shared" si="1"/>
        <v>2.25</v>
      </c>
      <c r="Y10" s="120">
        <f t="shared" si="2"/>
        <v>5.7487622477497116</v>
      </c>
      <c r="Z10" s="118">
        <f t="shared" si="3"/>
        <v>4.5</v>
      </c>
      <c r="AA10" s="120">
        <f t="shared" si="4"/>
        <v>1.56555439451735</v>
      </c>
    </row>
    <row r="11" spans="1:27" ht="31.5" customHeight="1" x14ac:dyDescent="0.2">
      <c r="A11" s="181"/>
      <c r="B11" s="66"/>
      <c r="C11" s="191" t="s">
        <v>149</v>
      </c>
      <c r="D11" s="190"/>
      <c r="E11" s="111">
        <f>'Оценка функций'!H6</f>
        <v>10</v>
      </c>
      <c r="F11" s="128"/>
      <c r="G11" s="129"/>
      <c r="H11" s="129"/>
      <c r="I11" s="129"/>
      <c r="J11" s="130"/>
      <c r="K11" s="129"/>
      <c r="L11" s="131">
        <v>1</v>
      </c>
      <c r="M11" s="132"/>
      <c r="N11" s="129"/>
      <c r="O11" s="129"/>
      <c r="P11" s="129"/>
      <c r="Q11" s="129"/>
      <c r="R11" s="133">
        <v>1</v>
      </c>
      <c r="S11" s="128"/>
      <c r="T11" s="129"/>
      <c r="U11" s="129"/>
      <c r="V11" s="132"/>
      <c r="W11" s="118">
        <f t="shared" si="0"/>
        <v>2</v>
      </c>
      <c r="X11" s="119">
        <f t="shared" si="1"/>
        <v>5</v>
      </c>
      <c r="Y11" s="120">
        <f t="shared" si="2"/>
        <v>7.4704931500404648</v>
      </c>
      <c r="Z11" s="118">
        <f t="shared" si="3"/>
        <v>6</v>
      </c>
      <c r="AA11" s="120">
        <f t="shared" si="4"/>
        <v>1.3385997147920328</v>
      </c>
    </row>
    <row r="12" spans="1:27" ht="31.5" customHeight="1" x14ac:dyDescent="0.2">
      <c r="A12" s="181"/>
      <c r="B12" s="67" t="s">
        <v>150</v>
      </c>
      <c r="C12" s="174" t="s">
        <v>151</v>
      </c>
      <c r="D12" s="170"/>
      <c r="E12" s="134">
        <f>'Оценка функций'!H7</f>
        <v>9</v>
      </c>
      <c r="F12" s="111"/>
      <c r="G12" s="122">
        <v>1</v>
      </c>
      <c r="H12" s="118"/>
      <c r="I12" s="118"/>
      <c r="J12" s="118"/>
      <c r="K12" s="118"/>
      <c r="L12" s="121"/>
      <c r="M12" s="123"/>
      <c r="N12" s="124">
        <v>1</v>
      </c>
      <c r="O12" s="118"/>
      <c r="P12" s="118"/>
      <c r="Q12" s="118"/>
      <c r="R12" s="123"/>
      <c r="S12" s="111"/>
      <c r="T12" s="118"/>
      <c r="U12" s="124">
        <v>1</v>
      </c>
      <c r="V12" s="123"/>
      <c r="W12" s="118">
        <f t="shared" si="0"/>
        <v>3</v>
      </c>
      <c r="X12" s="119">
        <f t="shared" si="1"/>
        <v>3</v>
      </c>
      <c r="Y12" s="120">
        <f t="shared" si="2"/>
        <v>5.3387862744686547</v>
      </c>
      <c r="Z12" s="118">
        <f t="shared" si="3"/>
        <v>4</v>
      </c>
      <c r="AA12" s="120">
        <f t="shared" si="4"/>
        <v>1.6857764175801793</v>
      </c>
    </row>
    <row r="13" spans="1:27" ht="31.5" customHeight="1" x14ac:dyDescent="0.2">
      <c r="A13" s="181"/>
      <c r="B13" s="192" t="s">
        <v>152</v>
      </c>
      <c r="C13" s="175" t="s">
        <v>153</v>
      </c>
      <c r="D13" s="176"/>
      <c r="E13" s="111">
        <f>'Оценка функций'!H8</f>
        <v>7</v>
      </c>
      <c r="F13" s="112"/>
      <c r="G13" s="115"/>
      <c r="H13" s="113"/>
      <c r="I13" s="113"/>
      <c r="J13" s="113"/>
      <c r="K13" s="114">
        <v>1</v>
      </c>
      <c r="L13" s="113"/>
      <c r="M13" s="116"/>
      <c r="N13" s="113"/>
      <c r="O13" s="113"/>
      <c r="P13" s="117">
        <v>1</v>
      </c>
      <c r="Q13" s="113"/>
      <c r="R13" s="116"/>
      <c r="S13" s="112"/>
      <c r="T13" s="113"/>
      <c r="U13" s="113"/>
      <c r="V13" s="116"/>
      <c r="W13" s="118">
        <f t="shared" si="0"/>
        <v>2</v>
      </c>
      <c r="X13" s="119">
        <f t="shared" si="1"/>
        <v>3.5</v>
      </c>
      <c r="Y13" s="120">
        <f t="shared" si="2"/>
        <v>3.6420292905185567</v>
      </c>
      <c r="Z13" s="118">
        <f t="shared" si="3"/>
        <v>2.5</v>
      </c>
      <c r="AA13" s="120">
        <f t="shared" si="4"/>
        <v>1.922005410067235</v>
      </c>
    </row>
    <row r="14" spans="1:27" ht="31.5" customHeight="1" x14ac:dyDescent="0.2">
      <c r="A14" s="181"/>
      <c r="B14" s="181"/>
      <c r="C14" s="177" t="s">
        <v>154</v>
      </c>
      <c r="D14" s="170"/>
      <c r="E14" s="111">
        <f>'Оценка функций'!H9</f>
        <v>7</v>
      </c>
      <c r="F14" s="135">
        <v>1</v>
      </c>
      <c r="G14" s="118"/>
      <c r="H14" s="118"/>
      <c r="I14" s="118"/>
      <c r="J14" s="118"/>
      <c r="K14" s="121"/>
      <c r="L14" s="118"/>
      <c r="M14" s="136">
        <v>1</v>
      </c>
      <c r="N14" s="118"/>
      <c r="O14" s="118"/>
      <c r="P14" s="124">
        <v>1</v>
      </c>
      <c r="Q14" s="118"/>
      <c r="R14" s="123"/>
      <c r="S14" s="111"/>
      <c r="T14" s="118"/>
      <c r="U14" s="118"/>
      <c r="V14" s="123"/>
      <c r="W14" s="118">
        <f t="shared" si="0"/>
        <v>3</v>
      </c>
      <c r="X14" s="119">
        <f t="shared" si="1"/>
        <v>2.3333333333333335</v>
      </c>
      <c r="Y14" s="120">
        <f t="shared" si="2"/>
        <v>4.8306526941496752</v>
      </c>
      <c r="Z14" s="118">
        <f t="shared" si="3"/>
        <v>3.5</v>
      </c>
      <c r="AA14" s="120">
        <f t="shared" si="4"/>
        <v>1.4490795433249808</v>
      </c>
    </row>
    <row r="15" spans="1:27" ht="31.5" customHeight="1" x14ac:dyDescent="0.2">
      <c r="A15" s="181"/>
      <c r="B15" s="165"/>
      <c r="C15" s="178" t="s">
        <v>155</v>
      </c>
      <c r="D15" s="179"/>
      <c r="E15" s="134">
        <f>'Оценка функций'!H10</f>
        <v>7</v>
      </c>
      <c r="F15" s="137"/>
      <c r="G15" s="138"/>
      <c r="H15" s="118"/>
      <c r="I15" s="118"/>
      <c r="J15" s="118"/>
      <c r="K15" s="138"/>
      <c r="L15" s="138"/>
      <c r="M15" s="139">
        <v>1</v>
      </c>
      <c r="N15" s="138"/>
      <c r="O15" s="138"/>
      <c r="P15" s="140">
        <v>1</v>
      </c>
      <c r="Q15" s="138"/>
      <c r="R15" s="141"/>
      <c r="S15" s="134"/>
      <c r="T15" s="138"/>
      <c r="U15" s="138"/>
      <c r="V15" s="141"/>
      <c r="W15" s="118">
        <f t="shared" si="0"/>
        <v>2</v>
      </c>
      <c r="X15" s="119">
        <f t="shared" si="1"/>
        <v>3.5</v>
      </c>
      <c r="Y15" s="120">
        <f t="shared" si="2"/>
        <v>2.0455346444943148</v>
      </c>
      <c r="Z15" s="118">
        <f t="shared" si="3"/>
        <v>1</v>
      </c>
      <c r="AA15" s="120">
        <f t="shared" si="4"/>
        <v>3.4220882148542144</v>
      </c>
    </row>
    <row r="16" spans="1:27" ht="31.5" customHeight="1" x14ac:dyDescent="0.2">
      <c r="A16" s="181"/>
      <c r="B16" s="180" t="s">
        <v>156</v>
      </c>
      <c r="C16" s="182" t="s">
        <v>157</v>
      </c>
      <c r="D16" s="176"/>
      <c r="E16" s="111">
        <f>'Оценка функций'!H11</f>
        <v>6</v>
      </c>
      <c r="F16" s="111"/>
      <c r="G16" s="118"/>
      <c r="H16" s="113"/>
      <c r="I16" s="113"/>
      <c r="J16" s="113"/>
      <c r="K16" s="118"/>
      <c r="L16" s="118"/>
      <c r="M16" s="123"/>
      <c r="N16" s="124">
        <v>1</v>
      </c>
      <c r="O16" s="118"/>
      <c r="P16" s="118"/>
      <c r="Q16" s="118"/>
      <c r="R16" s="123"/>
      <c r="S16" s="135">
        <v>1</v>
      </c>
      <c r="T16" s="118"/>
      <c r="U16" s="118"/>
      <c r="V16" s="123"/>
      <c r="W16" s="118">
        <f t="shared" si="0"/>
        <v>2</v>
      </c>
      <c r="X16" s="119">
        <f t="shared" si="1"/>
        <v>3</v>
      </c>
      <c r="Y16" s="120">
        <f t="shared" si="2"/>
        <v>3.4367698397070514</v>
      </c>
      <c r="Z16" s="118">
        <f t="shared" si="3"/>
        <v>2</v>
      </c>
      <c r="AA16" s="120">
        <f t="shared" si="4"/>
        <v>1.7458253766890124</v>
      </c>
    </row>
    <row r="17" spans="1:27" ht="31.5" customHeight="1" x14ac:dyDescent="0.2">
      <c r="A17" s="181"/>
      <c r="B17" s="181"/>
      <c r="C17" s="183" t="s">
        <v>158</v>
      </c>
      <c r="D17" s="170"/>
      <c r="E17" s="111">
        <f>'Оценка функций'!H12</f>
        <v>12</v>
      </c>
      <c r="F17" s="111"/>
      <c r="G17" s="118"/>
      <c r="H17" s="118"/>
      <c r="I17" s="118"/>
      <c r="J17" s="118"/>
      <c r="K17" s="118"/>
      <c r="L17" s="118"/>
      <c r="M17" s="123"/>
      <c r="N17" s="118"/>
      <c r="O17" s="124">
        <v>1</v>
      </c>
      <c r="P17" s="118"/>
      <c r="Q17" s="118"/>
      <c r="R17" s="123"/>
      <c r="S17" s="111"/>
      <c r="T17" s="118"/>
      <c r="U17" s="118"/>
      <c r="V17" s="127">
        <v>1</v>
      </c>
      <c r="W17" s="118">
        <f t="shared" si="0"/>
        <v>2</v>
      </c>
      <c r="X17" s="119">
        <f t="shared" si="1"/>
        <v>6</v>
      </c>
      <c r="Y17" s="120">
        <f t="shared" si="2"/>
        <v>11.648218245463855</v>
      </c>
      <c r="Z17" s="118">
        <f t="shared" si="3"/>
        <v>10</v>
      </c>
      <c r="AA17" s="120">
        <f t="shared" si="4"/>
        <v>1.0302004776286826</v>
      </c>
    </row>
    <row r="18" spans="1:27" ht="31.5" customHeight="1" x14ac:dyDescent="0.2">
      <c r="A18" s="165"/>
      <c r="B18" s="165"/>
      <c r="C18" s="184" t="s">
        <v>159</v>
      </c>
      <c r="D18" s="179"/>
      <c r="E18" s="134">
        <f>'Оценка функций'!H13</f>
        <v>10</v>
      </c>
      <c r="F18" s="134"/>
      <c r="G18" s="138"/>
      <c r="H18" s="138"/>
      <c r="I18" s="138"/>
      <c r="J18" s="138"/>
      <c r="K18" s="138"/>
      <c r="L18" s="138"/>
      <c r="M18" s="141"/>
      <c r="N18" s="138"/>
      <c r="O18" s="138"/>
      <c r="P18" s="138"/>
      <c r="Q18" s="138"/>
      <c r="R18" s="142">
        <v>1</v>
      </c>
      <c r="S18" s="134"/>
      <c r="T18" s="140">
        <v>1</v>
      </c>
      <c r="U18" s="138"/>
      <c r="V18" s="141"/>
      <c r="W18" s="118">
        <f t="shared" si="0"/>
        <v>2</v>
      </c>
      <c r="X18" s="119">
        <f t="shared" si="1"/>
        <v>5</v>
      </c>
      <c r="Y18" s="120">
        <f t="shared" si="2"/>
        <v>4.8533866824595879</v>
      </c>
      <c r="Z18" s="118">
        <f t="shared" si="3"/>
        <v>3.5</v>
      </c>
      <c r="AA18" s="120">
        <f t="shared" si="4"/>
        <v>2.0604169117908042</v>
      </c>
    </row>
    <row r="19" spans="1:27" ht="31.5" customHeight="1" x14ac:dyDescent="0.2">
      <c r="A19" s="223" t="s">
        <v>160</v>
      </c>
      <c r="B19" s="170"/>
      <c r="C19" s="170"/>
      <c r="D19" s="170"/>
      <c r="E19" s="170"/>
      <c r="F19" s="118">
        <f t="shared" ref="F19:V19" si="5">SUM(F7:F18)</f>
        <v>1</v>
      </c>
      <c r="G19" s="118">
        <f t="shared" si="5"/>
        <v>1</v>
      </c>
      <c r="H19" s="118">
        <f t="shared" si="5"/>
        <v>1</v>
      </c>
      <c r="I19" s="118">
        <f t="shared" si="5"/>
        <v>2</v>
      </c>
      <c r="J19" s="118">
        <f t="shared" si="5"/>
        <v>1</v>
      </c>
      <c r="K19" s="118">
        <f t="shared" si="5"/>
        <v>1</v>
      </c>
      <c r="L19" s="118">
        <f t="shared" si="5"/>
        <v>1</v>
      </c>
      <c r="M19" s="118">
        <f t="shared" si="5"/>
        <v>2</v>
      </c>
      <c r="N19" s="118">
        <f t="shared" si="5"/>
        <v>5</v>
      </c>
      <c r="O19" s="118">
        <f t="shared" si="5"/>
        <v>1</v>
      </c>
      <c r="P19" s="118">
        <f t="shared" si="5"/>
        <v>3</v>
      </c>
      <c r="Q19" s="118">
        <f t="shared" si="5"/>
        <v>1</v>
      </c>
      <c r="R19" s="118">
        <f t="shared" si="5"/>
        <v>2</v>
      </c>
      <c r="S19" s="118">
        <f t="shared" si="5"/>
        <v>1</v>
      </c>
      <c r="T19" s="118">
        <f t="shared" si="5"/>
        <v>2</v>
      </c>
      <c r="U19" s="118">
        <f t="shared" si="5"/>
        <v>2</v>
      </c>
      <c r="V19" s="118">
        <f t="shared" si="5"/>
        <v>1</v>
      </c>
      <c r="Y19" s="119"/>
      <c r="AA19" s="118"/>
    </row>
    <row r="20" spans="1:27" ht="31.5" customHeight="1" x14ac:dyDescent="0.2">
      <c r="A20" s="223" t="s">
        <v>161</v>
      </c>
      <c r="B20" s="170"/>
      <c r="C20" s="170"/>
      <c r="D20" s="170"/>
      <c r="E20" s="170"/>
      <c r="F20" s="120">
        <f t="shared" ref="F20:V20" si="6">F6/F19</f>
        <v>2.7851180496553609</v>
      </c>
      <c r="G20" s="120">
        <f t="shared" si="6"/>
        <v>2.6554166313254641</v>
      </c>
      <c r="H20" s="120">
        <f t="shared" si="6"/>
        <v>4.1381372156304126</v>
      </c>
      <c r="I20" s="120">
        <f t="shared" si="6"/>
        <v>1.2629681219796651</v>
      </c>
      <c r="J20" s="120">
        <f t="shared" si="6"/>
        <v>2.4931956117077321</v>
      </c>
      <c r="K20" s="120">
        <f t="shared" si="6"/>
        <v>2.4653816137804125</v>
      </c>
      <c r="L20" s="120">
        <f t="shared" si="6"/>
        <v>4.4195309502077329</v>
      </c>
      <c r="M20" s="120">
        <f t="shared" si="6"/>
        <v>0.86888696775617025</v>
      </c>
      <c r="N20" s="120">
        <f t="shared" si="6"/>
        <v>0.9976875446606599</v>
      </c>
      <c r="O20" s="120">
        <f t="shared" si="6"/>
        <v>6.2779624350829275</v>
      </c>
      <c r="P20" s="120">
        <f t="shared" si="6"/>
        <v>1.1766476767381444</v>
      </c>
      <c r="Q20" s="120">
        <f t="shared" si="6"/>
        <v>3.487924707407732</v>
      </c>
      <c r="R20" s="120">
        <f t="shared" si="6"/>
        <v>3.0509621998327323</v>
      </c>
      <c r="S20" s="120">
        <f t="shared" si="6"/>
        <v>2.4390822950463917</v>
      </c>
      <c r="T20" s="120">
        <f t="shared" si="6"/>
        <v>1.8024244826268558</v>
      </c>
      <c r="U20" s="120">
        <f t="shared" si="6"/>
        <v>1.6856820984825309</v>
      </c>
      <c r="V20" s="120">
        <f t="shared" si="6"/>
        <v>5.3702558103809279</v>
      </c>
      <c r="Y20" s="119"/>
      <c r="AA20" s="118"/>
    </row>
    <row r="21" spans="1:27" ht="31.5" customHeight="1" x14ac:dyDescent="0.2">
      <c r="A21" s="223" t="s">
        <v>162</v>
      </c>
      <c r="B21" s="170"/>
      <c r="C21" s="170"/>
      <c r="D21" s="170"/>
      <c r="E21" s="170"/>
      <c r="F21" s="143">
        <f t="shared" ref="F21:V21" si="7">SUMPRODUCT(F7:F18,$X$7:$X$18)</f>
        <v>2.3333333333333335</v>
      </c>
      <c r="G21" s="143">
        <f t="shared" si="7"/>
        <v>3</v>
      </c>
      <c r="H21" s="143">
        <f t="shared" si="7"/>
        <v>3.5</v>
      </c>
      <c r="I21" s="143">
        <f t="shared" si="7"/>
        <v>3.75</v>
      </c>
      <c r="J21" s="143">
        <f t="shared" si="7"/>
        <v>5</v>
      </c>
      <c r="K21" s="143">
        <f t="shared" si="7"/>
        <v>3.5</v>
      </c>
      <c r="L21" s="143">
        <f t="shared" si="7"/>
        <v>5</v>
      </c>
      <c r="M21" s="143">
        <f t="shared" si="7"/>
        <v>5.8333333333333339</v>
      </c>
      <c r="N21" s="143">
        <f t="shared" si="7"/>
        <v>13.25</v>
      </c>
      <c r="O21" s="143">
        <f t="shared" si="7"/>
        <v>6</v>
      </c>
      <c r="P21" s="143">
        <f t="shared" si="7"/>
        <v>9.3333333333333339</v>
      </c>
      <c r="Q21" s="143">
        <f t="shared" si="7"/>
        <v>5</v>
      </c>
      <c r="R21" s="143">
        <f t="shared" si="7"/>
        <v>10</v>
      </c>
      <c r="S21" s="143">
        <f t="shared" si="7"/>
        <v>3</v>
      </c>
      <c r="T21" s="143">
        <f t="shared" si="7"/>
        <v>7.25</v>
      </c>
      <c r="U21" s="143">
        <f t="shared" si="7"/>
        <v>5.25</v>
      </c>
      <c r="V21" s="143">
        <f t="shared" si="7"/>
        <v>6</v>
      </c>
      <c r="AA21" s="118"/>
    </row>
    <row r="22" spans="1:27" ht="31.5" customHeight="1" x14ac:dyDescent="0.2">
      <c r="A22" s="223" t="s">
        <v>163</v>
      </c>
      <c r="B22" s="170"/>
      <c r="C22" s="170"/>
      <c r="D22" s="170"/>
      <c r="E22" s="170"/>
      <c r="F22" s="118">
        <f t="shared" ref="F22:V22" si="8">ROUND((((F21-MIN($F$21:$V$21))/(MAX($F$21:$V$21) - MIN($F$21:$V$21)))+0.1)/11*10*20,0)/2</f>
        <v>1</v>
      </c>
      <c r="G22" s="118">
        <f t="shared" si="8"/>
        <v>1.5</v>
      </c>
      <c r="H22" s="118">
        <f t="shared" si="8"/>
        <v>2</v>
      </c>
      <c r="I22" s="118">
        <f t="shared" si="8"/>
        <v>2</v>
      </c>
      <c r="J22" s="118">
        <f t="shared" si="8"/>
        <v>3</v>
      </c>
      <c r="K22" s="118">
        <f t="shared" si="8"/>
        <v>2</v>
      </c>
      <c r="L22" s="118">
        <f t="shared" si="8"/>
        <v>3</v>
      </c>
      <c r="M22" s="118">
        <f t="shared" si="8"/>
        <v>4</v>
      </c>
      <c r="N22" s="118">
        <f t="shared" si="8"/>
        <v>10</v>
      </c>
      <c r="O22" s="118">
        <f t="shared" si="8"/>
        <v>4</v>
      </c>
      <c r="P22" s="118">
        <f t="shared" si="8"/>
        <v>6.5</v>
      </c>
      <c r="Q22" s="118">
        <f t="shared" si="8"/>
        <v>3</v>
      </c>
      <c r="R22" s="118">
        <f t="shared" si="8"/>
        <v>7.5</v>
      </c>
      <c r="S22" s="118">
        <f t="shared" si="8"/>
        <v>1.5</v>
      </c>
      <c r="T22" s="118">
        <f t="shared" si="8"/>
        <v>5</v>
      </c>
      <c r="U22" s="118">
        <f t="shared" si="8"/>
        <v>3.5</v>
      </c>
      <c r="V22" s="118">
        <f t="shared" si="8"/>
        <v>4</v>
      </c>
      <c r="AA22" s="118"/>
    </row>
    <row r="23" spans="1:27" ht="31.5" customHeight="1" x14ac:dyDescent="0.2">
      <c r="A23" s="223" t="s">
        <v>164</v>
      </c>
      <c r="B23" s="170"/>
      <c r="C23" s="170"/>
      <c r="D23" s="170"/>
      <c r="E23" s="170"/>
      <c r="F23" s="143">
        <f t="shared" ref="F23:V23" si="9">F21/F6</f>
        <v>0.83778615187319161</v>
      </c>
      <c r="G23" s="143">
        <f t="shared" si="9"/>
        <v>1.1297662161973188</v>
      </c>
      <c r="H23" s="143">
        <f t="shared" si="9"/>
        <v>0.84579119000209435</v>
      </c>
      <c r="I23" s="143">
        <f t="shared" si="9"/>
        <v>1.4845980412086672</v>
      </c>
      <c r="J23" s="143">
        <f t="shared" si="9"/>
        <v>2.0054583669731452</v>
      </c>
      <c r="K23" s="143">
        <f t="shared" si="9"/>
        <v>1.4196585147047904</v>
      </c>
      <c r="L23" s="143">
        <f t="shared" si="9"/>
        <v>1.1313417772908645</v>
      </c>
      <c r="M23" s="143">
        <f t="shared" si="9"/>
        <v>3.356784915532478</v>
      </c>
      <c r="N23" s="143">
        <f t="shared" si="9"/>
        <v>2.6561422102361072</v>
      </c>
      <c r="O23" s="143">
        <f t="shared" si="9"/>
        <v>0.95572410030209809</v>
      </c>
      <c r="P23" s="143">
        <f t="shared" si="9"/>
        <v>2.6440464487514297</v>
      </c>
      <c r="Q23" s="143">
        <f t="shared" si="9"/>
        <v>1.4335171826905808</v>
      </c>
      <c r="R23" s="143">
        <f t="shared" si="9"/>
        <v>1.6388272526857668</v>
      </c>
      <c r="S23" s="143">
        <f t="shared" si="9"/>
        <v>1.2299707993013576</v>
      </c>
      <c r="T23" s="143">
        <f t="shared" si="9"/>
        <v>2.011179960625546</v>
      </c>
      <c r="U23" s="143">
        <f t="shared" si="9"/>
        <v>1.5572331238274721</v>
      </c>
      <c r="V23" s="143">
        <f t="shared" si="9"/>
        <v>1.1172652126555593</v>
      </c>
    </row>
    <row r="24" spans="1:27" ht="12.75" x14ac:dyDescent="0.2">
      <c r="D24" s="144"/>
    </row>
    <row r="25" spans="1:27" ht="12.75" x14ac:dyDescent="0.2">
      <c r="D25" s="144"/>
    </row>
    <row r="26" spans="1:27" ht="12.75" x14ac:dyDescent="0.2">
      <c r="D26" s="144"/>
    </row>
    <row r="27" spans="1:27" ht="12.75" x14ac:dyDescent="0.2">
      <c r="D27" s="144"/>
    </row>
    <row r="28" spans="1:27" ht="12.75" x14ac:dyDescent="0.2">
      <c r="D28" s="144"/>
    </row>
    <row r="29" spans="1:27" ht="12.75" x14ac:dyDescent="0.2">
      <c r="D29" s="144"/>
    </row>
    <row r="30" spans="1:27" ht="12.75" x14ac:dyDescent="0.2">
      <c r="D30" s="144"/>
    </row>
    <row r="31" spans="1:27" ht="12.75" x14ac:dyDescent="0.2">
      <c r="D31" s="144"/>
    </row>
    <row r="32" spans="1:27" ht="12.75" x14ac:dyDescent="0.2">
      <c r="D32" s="144"/>
    </row>
    <row r="33" spans="4:4" ht="12.75" x14ac:dyDescent="0.2">
      <c r="D33" s="144"/>
    </row>
    <row r="34" spans="4:4" ht="12.75" x14ac:dyDescent="0.2">
      <c r="D34" s="144"/>
    </row>
    <row r="35" spans="4:4" ht="12.75" x14ac:dyDescent="0.2">
      <c r="D35" s="144"/>
    </row>
    <row r="36" spans="4:4" ht="12.75" x14ac:dyDescent="0.2">
      <c r="D36" s="144"/>
    </row>
    <row r="37" spans="4:4" ht="12.75" x14ac:dyDescent="0.2">
      <c r="D37" s="144"/>
    </row>
    <row r="38" spans="4:4" ht="12.75" x14ac:dyDescent="0.2">
      <c r="D38" s="144"/>
    </row>
    <row r="39" spans="4:4" ht="12.75" x14ac:dyDescent="0.2">
      <c r="D39" s="144"/>
    </row>
    <row r="40" spans="4:4" ht="12.75" x14ac:dyDescent="0.2">
      <c r="D40" s="144"/>
    </row>
    <row r="41" spans="4:4" ht="12.75" x14ac:dyDescent="0.2">
      <c r="D41" s="144"/>
    </row>
    <row r="42" spans="4:4" ht="12.75" x14ac:dyDescent="0.2">
      <c r="D42" s="144"/>
    </row>
    <row r="43" spans="4:4" ht="12.75" x14ac:dyDescent="0.2">
      <c r="D43" s="144"/>
    </row>
    <row r="44" spans="4:4" ht="12.75" x14ac:dyDescent="0.2">
      <c r="D44" s="144"/>
    </row>
    <row r="45" spans="4:4" ht="12.75" x14ac:dyDescent="0.2">
      <c r="D45" s="144"/>
    </row>
    <row r="46" spans="4:4" ht="12.75" x14ac:dyDescent="0.2">
      <c r="D46" s="144"/>
    </row>
    <row r="47" spans="4:4" ht="12.75" x14ac:dyDescent="0.2">
      <c r="D47" s="144"/>
    </row>
    <row r="48" spans="4:4" ht="12.75" x14ac:dyDescent="0.2">
      <c r="D48" s="144"/>
    </row>
    <row r="49" spans="4:4" ht="12.75" x14ac:dyDescent="0.2">
      <c r="D49" s="144"/>
    </row>
    <row r="50" spans="4:4" ht="12.75" x14ac:dyDescent="0.2">
      <c r="D50" s="144"/>
    </row>
    <row r="51" spans="4:4" ht="12.75" x14ac:dyDescent="0.2">
      <c r="D51" s="144"/>
    </row>
    <row r="52" spans="4:4" ht="12.75" x14ac:dyDescent="0.2">
      <c r="D52" s="144"/>
    </row>
    <row r="53" spans="4:4" ht="12.75" x14ac:dyDescent="0.2">
      <c r="D53" s="144"/>
    </row>
    <row r="54" spans="4:4" ht="12.75" x14ac:dyDescent="0.2">
      <c r="D54" s="144"/>
    </row>
    <row r="55" spans="4:4" ht="12.75" x14ac:dyDescent="0.2">
      <c r="D55" s="144"/>
    </row>
    <row r="56" spans="4:4" ht="12.75" x14ac:dyDescent="0.2">
      <c r="D56" s="144"/>
    </row>
    <row r="57" spans="4:4" ht="12.75" x14ac:dyDescent="0.2">
      <c r="D57" s="144"/>
    </row>
    <row r="58" spans="4:4" ht="12.75" x14ac:dyDescent="0.2">
      <c r="D58" s="144"/>
    </row>
    <row r="59" spans="4:4" ht="12.75" x14ac:dyDescent="0.2">
      <c r="D59" s="144"/>
    </row>
    <row r="60" spans="4:4" ht="12.75" x14ac:dyDescent="0.2">
      <c r="D60" s="144"/>
    </row>
    <row r="61" spans="4:4" ht="12.75" x14ac:dyDescent="0.2">
      <c r="D61" s="144"/>
    </row>
    <row r="62" spans="4:4" ht="12.75" x14ac:dyDescent="0.2">
      <c r="D62" s="144"/>
    </row>
    <row r="63" spans="4:4" ht="12.75" x14ac:dyDescent="0.2">
      <c r="D63" s="144"/>
    </row>
    <row r="64" spans="4:4" ht="12.75" x14ac:dyDescent="0.2">
      <c r="D64" s="144"/>
    </row>
    <row r="65" spans="4:4" ht="12.75" x14ac:dyDescent="0.2">
      <c r="D65" s="144"/>
    </row>
    <row r="66" spans="4:4" ht="12.75" x14ac:dyDescent="0.2">
      <c r="D66" s="144"/>
    </row>
    <row r="67" spans="4:4" ht="12.75" x14ac:dyDescent="0.2">
      <c r="D67" s="144"/>
    </row>
    <row r="68" spans="4:4" ht="12.75" x14ac:dyDescent="0.2">
      <c r="D68" s="144"/>
    </row>
    <row r="69" spans="4:4" ht="12.75" x14ac:dyDescent="0.2">
      <c r="D69" s="144"/>
    </row>
    <row r="70" spans="4:4" ht="12.75" x14ac:dyDescent="0.2">
      <c r="D70" s="144"/>
    </row>
    <row r="71" spans="4:4" ht="12.75" x14ac:dyDescent="0.2">
      <c r="D71" s="144"/>
    </row>
    <row r="72" spans="4:4" ht="12.75" x14ac:dyDescent="0.2">
      <c r="D72" s="144"/>
    </row>
    <row r="73" spans="4:4" ht="12.75" x14ac:dyDescent="0.2">
      <c r="D73" s="144"/>
    </row>
    <row r="74" spans="4:4" ht="12.75" x14ac:dyDescent="0.2">
      <c r="D74" s="144"/>
    </row>
    <row r="75" spans="4:4" ht="12.75" x14ac:dyDescent="0.2">
      <c r="D75" s="144"/>
    </row>
    <row r="76" spans="4:4" ht="12.75" x14ac:dyDescent="0.2">
      <c r="D76" s="144"/>
    </row>
    <row r="77" spans="4:4" ht="12.75" x14ac:dyDescent="0.2">
      <c r="D77" s="144"/>
    </row>
    <row r="78" spans="4:4" ht="12.75" x14ac:dyDescent="0.2">
      <c r="D78" s="144"/>
    </row>
    <row r="79" spans="4:4" ht="12.75" x14ac:dyDescent="0.2">
      <c r="D79" s="144"/>
    </row>
    <row r="80" spans="4:4" ht="12.75" x14ac:dyDescent="0.2">
      <c r="D80" s="144"/>
    </row>
    <row r="81" spans="4:4" ht="12.75" x14ac:dyDescent="0.2">
      <c r="D81" s="144"/>
    </row>
    <row r="82" spans="4:4" ht="12.75" x14ac:dyDescent="0.2">
      <c r="D82" s="144"/>
    </row>
    <row r="83" spans="4:4" ht="12.75" x14ac:dyDescent="0.2">
      <c r="D83" s="144"/>
    </row>
    <row r="84" spans="4:4" ht="12.75" x14ac:dyDescent="0.2">
      <c r="D84" s="144"/>
    </row>
    <row r="85" spans="4:4" ht="12.75" x14ac:dyDescent="0.2">
      <c r="D85" s="144"/>
    </row>
    <row r="86" spans="4:4" ht="12.75" x14ac:dyDescent="0.2">
      <c r="D86" s="144"/>
    </row>
    <row r="87" spans="4:4" ht="12.75" x14ac:dyDescent="0.2">
      <c r="D87" s="144"/>
    </row>
    <row r="88" spans="4:4" ht="12.75" x14ac:dyDescent="0.2">
      <c r="D88" s="144"/>
    </row>
    <row r="89" spans="4:4" ht="12.75" x14ac:dyDescent="0.2">
      <c r="D89" s="144"/>
    </row>
    <row r="90" spans="4:4" ht="12.75" x14ac:dyDescent="0.2">
      <c r="D90" s="144"/>
    </row>
    <row r="91" spans="4:4" ht="12.75" x14ac:dyDescent="0.2">
      <c r="D91" s="144"/>
    </row>
    <row r="92" spans="4:4" ht="12.75" x14ac:dyDescent="0.2">
      <c r="D92" s="144"/>
    </row>
    <row r="93" spans="4:4" ht="12.75" x14ac:dyDescent="0.2">
      <c r="D93" s="144"/>
    </row>
    <row r="94" spans="4:4" ht="12.75" x14ac:dyDescent="0.2">
      <c r="D94" s="144"/>
    </row>
    <row r="95" spans="4:4" ht="12.75" x14ac:dyDescent="0.2">
      <c r="D95" s="144"/>
    </row>
    <row r="96" spans="4:4" ht="12.75" x14ac:dyDescent="0.2">
      <c r="D96" s="144"/>
    </row>
    <row r="97" spans="4:4" ht="12.75" x14ac:dyDescent="0.2">
      <c r="D97" s="144"/>
    </row>
    <row r="98" spans="4:4" ht="12.75" x14ac:dyDescent="0.2">
      <c r="D98" s="144"/>
    </row>
    <row r="99" spans="4:4" ht="12.75" x14ac:dyDescent="0.2">
      <c r="D99" s="144"/>
    </row>
    <row r="100" spans="4:4" ht="12.75" x14ac:dyDescent="0.2">
      <c r="D100" s="144"/>
    </row>
    <row r="101" spans="4:4" ht="12.75" x14ac:dyDescent="0.2">
      <c r="D101" s="144"/>
    </row>
    <row r="102" spans="4:4" ht="12.75" x14ac:dyDescent="0.2">
      <c r="D102" s="144"/>
    </row>
    <row r="103" spans="4:4" ht="12.75" x14ac:dyDescent="0.2">
      <c r="D103" s="144"/>
    </row>
    <row r="104" spans="4:4" ht="12.75" x14ac:dyDescent="0.2">
      <c r="D104" s="144"/>
    </row>
    <row r="105" spans="4:4" ht="12.75" x14ac:dyDescent="0.2">
      <c r="D105" s="144"/>
    </row>
    <row r="106" spans="4:4" ht="12.75" x14ac:dyDescent="0.2">
      <c r="D106" s="144"/>
    </row>
    <row r="107" spans="4:4" ht="12.75" x14ac:dyDescent="0.2">
      <c r="D107" s="144"/>
    </row>
    <row r="108" spans="4:4" ht="12.75" x14ac:dyDescent="0.2">
      <c r="D108" s="144"/>
    </row>
    <row r="109" spans="4:4" ht="12.75" x14ac:dyDescent="0.2">
      <c r="D109" s="144"/>
    </row>
    <row r="110" spans="4:4" ht="12.75" x14ac:dyDescent="0.2">
      <c r="D110" s="144"/>
    </row>
    <row r="111" spans="4:4" ht="12.75" x14ac:dyDescent="0.2">
      <c r="D111" s="144"/>
    </row>
    <row r="112" spans="4:4" ht="12.75" x14ac:dyDescent="0.2">
      <c r="D112" s="144"/>
    </row>
    <row r="113" spans="4:4" ht="12.75" x14ac:dyDescent="0.2">
      <c r="D113" s="144"/>
    </row>
    <row r="114" spans="4:4" ht="12.75" x14ac:dyDescent="0.2">
      <c r="D114" s="144"/>
    </row>
    <row r="115" spans="4:4" ht="12.75" x14ac:dyDescent="0.2">
      <c r="D115" s="144"/>
    </row>
    <row r="116" spans="4:4" ht="12.75" x14ac:dyDescent="0.2">
      <c r="D116" s="144"/>
    </row>
    <row r="117" spans="4:4" ht="12.75" x14ac:dyDescent="0.2">
      <c r="D117" s="144"/>
    </row>
    <row r="118" spans="4:4" ht="12.75" x14ac:dyDescent="0.2">
      <c r="D118" s="144"/>
    </row>
    <row r="119" spans="4:4" ht="12.75" x14ac:dyDescent="0.2">
      <c r="D119" s="144"/>
    </row>
    <row r="120" spans="4:4" ht="12.75" x14ac:dyDescent="0.2">
      <c r="D120" s="144"/>
    </row>
    <row r="121" spans="4:4" ht="12.75" x14ac:dyDescent="0.2">
      <c r="D121" s="144"/>
    </row>
    <row r="122" spans="4:4" ht="12.75" x14ac:dyDescent="0.2">
      <c r="D122" s="144"/>
    </row>
    <row r="123" spans="4:4" ht="12.75" x14ac:dyDescent="0.2">
      <c r="D123" s="144"/>
    </row>
    <row r="124" spans="4:4" ht="12.75" x14ac:dyDescent="0.2">
      <c r="D124" s="144"/>
    </row>
    <row r="125" spans="4:4" ht="12.75" x14ac:dyDescent="0.2">
      <c r="D125" s="144"/>
    </row>
    <row r="126" spans="4:4" ht="12.75" x14ac:dyDescent="0.2">
      <c r="D126" s="144"/>
    </row>
    <row r="127" spans="4:4" ht="12.75" x14ac:dyDescent="0.2">
      <c r="D127" s="144"/>
    </row>
    <row r="128" spans="4:4" ht="12.75" x14ac:dyDescent="0.2">
      <c r="D128" s="144"/>
    </row>
    <row r="129" spans="4:4" ht="12.75" x14ac:dyDescent="0.2">
      <c r="D129" s="144"/>
    </row>
    <row r="130" spans="4:4" ht="12.75" x14ac:dyDescent="0.2">
      <c r="D130" s="144"/>
    </row>
    <row r="131" spans="4:4" ht="12.75" x14ac:dyDescent="0.2">
      <c r="D131" s="144"/>
    </row>
    <row r="132" spans="4:4" ht="12.75" x14ac:dyDescent="0.2">
      <c r="D132" s="144"/>
    </row>
    <row r="133" spans="4:4" ht="12.75" x14ac:dyDescent="0.2">
      <c r="D133" s="144"/>
    </row>
    <row r="134" spans="4:4" ht="12.75" x14ac:dyDescent="0.2">
      <c r="D134" s="144"/>
    </row>
    <row r="135" spans="4:4" ht="12.75" x14ac:dyDescent="0.2">
      <c r="D135" s="144"/>
    </row>
    <row r="136" spans="4:4" ht="12.75" x14ac:dyDescent="0.2">
      <c r="D136" s="144"/>
    </row>
    <row r="137" spans="4:4" ht="12.75" x14ac:dyDescent="0.2">
      <c r="D137" s="144"/>
    </row>
    <row r="138" spans="4:4" ht="12.75" x14ac:dyDescent="0.2">
      <c r="D138" s="144"/>
    </row>
    <row r="139" spans="4:4" ht="12.75" x14ac:dyDescent="0.2">
      <c r="D139" s="144"/>
    </row>
    <row r="140" spans="4:4" ht="12.75" x14ac:dyDescent="0.2">
      <c r="D140" s="144"/>
    </row>
    <row r="141" spans="4:4" ht="12.75" x14ac:dyDescent="0.2">
      <c r="D141" s="144"/>
    </row>
    <row r="142" spans="4:4" ht="12.75" x14ac:dyDescent="0.2">
      <c r="D142" s="144"/>
    </row>
    <row r="143" spans="4:4" ht="12.75" x14ac:dyDescent="0.2">
      <c r="D143" s="144"/>
    </row>
    <row r="144" spans="4:4" ht="12.75" x14ac:dyDescent="0.2">
      <c r="D144" s="144"/>
    </row>
    <row r="145" spans="4:4" ht="12.75" x14ac:dyDescent="0.2">
      <c r="D145" s="144"/>
    </row>
    <row r="146" spans="4:4" ht="12.75" x14ac:dyDescent="0.2">
      <c r="D146" s="144"/>
    </row>
    <row r="147" spans="4:4" ht="12.75" x14ac:dyDescent="0.2">
      <c r="D147" s="144"/>
    </row>
    <row r="148" spans="4:4" ht="12.75" x14ac:dyDescent="0.2">
      <c r="D148" s="144"/>
    </row>
    <row r="149" spans="4:4" ht="12.75" x14ac:dyDescent="0.2">
      <c r="D149" s="144"/>
    </row>
    <row r="150" spans="4:4" ht="12.75" x14ac:dyDescent="0.2">
      <c r="D150" s="144"/>
    </row>
    <row r="151" spans="4:4" ht="12.75" x14ac:dyDescent="0.2">
      <c r="D151" s="144"/>
    </row>
    <row r="152" spans="4:4" ht="12.75" x14ac:dyDescent="0.2">
      <c r="D152" s="144"/>
    </row>
    <row r="153" spans="4:4" ht="12.75" x14ac:dyDescent="0.2">
      <c r="D153" s="144"/>
    </row>
    <row r="154" spans="4:4" ht="12.75" x14ac:dyDescent="0.2">
      <c r="D154" s="144"/>
    </row>
    <row r="155" spans="4:4" ht="12.75" x14ac:dyDescent="0.2">
      <c r="D155" s="144"/>
    </row>
    <row r="156" spans="4:4" ht="12.75" x14ac:dyDescent="0.2">
      <c r="D156" s="144"/>
    </row>
    <row r="157" spans="4:4" ht="12.75" x14ac:dyDescent="0.2">
      <c r="D157" s="144"/>
    </row>
    <row r="158" spans="4:4" ht="12.75" x14ac:dyDescent="0.2">
      <c r="D158" s="144"/>
    </row>
    <row r="159" spans="4:4" ht="12.75" x14ac:dyDescent="0.2">
      <c r="D159" s="144"/>
    </row>
    <row r="160" spans="4:4" ht="12.75" x14ac:dyDescent="0.2">
      <c r="D160" s="144"/>
    </row>
    <row r="161" spans="4:4" ht="12.75" x14ac:dyDescent="0.2">
      <c r="D161" s="144"/>
    </row>
    <row r="162" spans="4:4" ht="12.75" x14ac:dyDescent="0.2">
      <c r="D162" s="144"/>
    </row>
    <row r="163" spans="4:4" ht="12.75" x14ac:dyDescent="0.2">
      <c r="D163" s="144"/>
    </row>
    <row r="164" spans="4:4" ht="12.75" x14ac:dyDescent="0.2">
      <c r="D164" s="144"/>
    </row>
    <row r="165" spans="4:4" ht="12.75" x14ac:dyDescent="0.2">
      <c r="D165" s="144"/>
    </row>
    <row r="166" spans="4:4" ht="12.75" x14ac:dyDescent="0.2">
      <c r="D166" s="144"/>
    </row>
    <row r="167" spans="4:4" ht="12.75" x14ac:dyDescent="0.2">
      <c r="D167" s="144"/>
    </row>
    <row r="168" spans="4:4" ht="12.75" x14ac:dyDescent="0.2">
      <c r="D168" s="144"/>
    </row>
    <row r="169" spans="4:4" ht="12.75" x14ac:dyDescent="0.2">
      <c r="D169" s="144"/>
    </row>
    <row r="170" spans="4:4" ht="12.75" x14ac:dyDescent="0.2">
      <c r="D170" s="144"/>
    </row>
    <row r="171" spans="4:4" ht="12.75" x14ac:dyDescent="0.2">
      <c r="D171" s="144"/>
    </row>
    <row r="172" spans="4:4" ht="12.75" x14ac:dyDescent="0.2">
      <c r="D172" s="144"/>
    </row>
    <row r="173" spans="4:4" ht="12.75" x14ac:dyDescent="0.2">
      <c r="D173" s="144"/>
    </row>
    <row r="174" spans="4:4" ht="12.75" x14ac:dyDescent="0.2">
      <c r="D174" s="144"/>
    </row>
    <row r="175" spans="4:4" ht="12.75" x14ac:dyDescent="0.2">
      <c r="D175" s="144"/>
    </row>
    <row r="176" spans="4:4" ht="12.75" x14ac:dyDescent="0.2">
      <c r="D176" s="144"/>
    </row>
    <row r="177" spans="4:4" ht="12.75" x14ac:dyDescent="0.2">
      <c r="D177" s="144"/>
    </row>
    <row r="178" spans="4:4" ht="12.75" x14ac:dyDescent="0.2">
      <c r="D178" s="144"/>
    </row>
    <row r="179" spans="4:4" ht="12.75" x14ac:dyDescent="0.2">
      <c r="D179" s="144"/>
    </row>
    <row r="180" spans="4:4" ht="12.75" x14ac:dyDescent="0.2">
      <c r="D180" s="144"/>
    </row>
    <row r="181" spans="4:4" ht="12.75" x14ac:dyDescent="0.2">
      <c r="D181" s="144"/>
    </row>
    <row r="182" spans="4:4" ht="12.75" x14ac:dyDescent="0.2">
      <c r="D182" s="144"/>
    </row>
    <row r="183" spans="4:4" ht="12.75" x14ac:dyDescent="0.2">
      <c r="D183" s="144"/>
    </row>
    <row r="184" spans="4:4" ht="12.75" x14ac:dyDescent="0.2">
      <c r="D184" s="144"/>
    </row>
    <row r="185" spans="4:4" ht="12.75" x14ac:dyDescent="0.2">
      <c r="D185" s="144"/>
    </row>
    <row r="186" spans="4:4" ht="12.75" x14ac:dyDescent="0.2">
      <c r="D186" s="144"/>
    </row>
    <row r="187" spans="4:4" ht="12.75" x14ac:dyDescent="0.2">
      <c r="D187" s="144"/>
    </row>
    <row r="188" spans="4:4" ht="12.75" x14ac:dyDescent="0.2">
      <c r="D188" s="144"/>
    </row>
    <row r="189" spans="4:4" ht="12.75" x14ac:dyDescent="0.2">
      <c r="D189" s="144"/>
    </row>
    <row r="190" spans="4:4" ht="12.75" x14ac:dyDescent="0.2">
      <c r="D190" s="144"/>
    </row>
    <row r="191" spans="4:4" ht="12.75" x14ac:dyDescent="0.2">
      <c r="D191" s="144"/>
    </row>
    <row r="192" spans="4:4" ht="12.75" x14ac:dyDescent="0.2">
      <c r="D192" s="144"/>
    </row>
    <row r="193" spans="4:4" ht="12.75" x14ac:dyDescent="0.2">
      <c r="D193" s="144"/>
    </row>
    <row r="194" spans="4:4" ht="12.75" x14ac:dyDescent="0.2">
      <c r="D194" s="144"/>
    </row>
    <row r="195" spans="4:4" ht="12.75" x14ac:dyDescent="0.2">
      <c r="D195" s="144"/>
    </row>
    <row r="196" spans="4:4" ht="12.75" x14ac:dyDescent="0.2">
      <c r="D196" s="144"/>
    </row>
    <row r="197" spans="4:4" ht="12.75" x14ac:dyDescent="0.2">
      <c r="D197" s="144"/>
    </row>
    <row r="198" spans="4:4" ht="12.75" x14ac:dyDescent="0.2">
      <c r="D198" s="144"/>
    </row>
    <row r="199" spans="4:4" ht="12.75" x14ac:dyDescent="0.2">
      <c r="D199" s="144"/>
    </row>
    <row r="200" spans="4:4" ht="12.75" x14ac:dyDescent="0.2">
      <c r="D200" s="144"/>
    </row>
    <row r="201" spans="4:4" ht="12.75" x14ac:dyDescent="0.2">
      <c r="D201" s="144"/>
    </row>
    <row r="202" spans="4:4" ht="12.75" x14ac:dyDescent="0.2">
      <c r="D202" s="144"/>
    </row>
    <row r="203" spans="4:4" ht="12.75" x14ac:dyDescent="0.2">
      <c r="D203" s="144"/>
    </row>
    <row r="204" spans="4:4" ht="12.75" x14ac:dyDescent="0.2">
      <c r="D204" s="144"/>
    </row>
    <row r="205" spans="4:4" ht="12.75" x14ac:dyDescent="0.2">
      <c r="D205" s="144"/>
    </row>
    <row r="206" spans="4:4" ht="12.75" x14ac:dyDescent="0.2">
      <c r="D206" s="144"/>
    </row>
    <row r="207" spans="4:4" ht="12.75" x14ac:dyDescent="0.2">
      <c r="D207" s="144"/>
    </row>
    <row r="208" spans="4:4" ht="12.75" x14ac:dyDescent="0.2">
      <c r="D208" s="144"/>
    </row>
    <row r="209" spans="4:4" ht="12.75" x14ac:dyDescent="0.2">
      <c r="D209" s="144"/>
    </row>
    <row r="210" spans="4:4" ht="12.75" x14ac:dyDescent="0.2">
      <c r="D210" s="144"/>
    </row>
    <row r="211" spans="4:4" ht="12.75" x14ac:dyDescent="0.2">
      <c r="D211" s="144"/>
    </row>
    <row r="212" spans="4:4" ht="12.75" x14ac:dyDescent="0.2">
      <c r="D212" s="144"/>
    </row>
    <row r="213" spans="4:4" ht="12.75" x14ac:dyDescent="0.2">
      <c r="D213" s="144"/>
    </row>
    <row r="214" spans="4:4" ht="12.75" x14ac:dyDescent="0.2">
      <c r="D214" s="144"/>
    </row>
    <row r="215" spans="4:4" ht="12.75" x14ac:dyDescent="0.2">
      <c r="D215" s="144"/>
    </row>
    <row r="216" spans="4:4" ht="12.75" x14ac:dyDescent="0.2">
      <c r="D216" s="144"/>
    </row>
    <row r="217" spans="4:4" ht="12.75" x14ac:dyDescent="0.2">
      <c r="D217" s="144"/>
    </row>
    <row r="218" spans="4:4" ht="12.75" x14ac:dyDescent="0.2">
      <c r="D218" s="144"/>
    </row>
    <row r="219" spans="4:4" ht="12.75" x14ac:dyDescent="0.2">
      <c r="D219" s="144"/>
    </row>
    <row r="220" spans="4:4" ht="12.75" x14ac:dyDescent="0.2">
      <c r="D220" s="144"/>
    </row>
    <row r="221" spans="4:4" ht="12.75" x14ac:dyDescent="0.2">
      <c r="D221" s="144"/>
    </row>
    <row r="222" spans="4:4" ht="12.75" x14ac:dyDescent="0.2">
      <c r="D222" s="144"/>
    </row>
    <row r="223" spans="4:4" ht="12.75" x14ac:dyDescent="0.2">
      <c r="D223" s="144"/>
    </row>
    <row r="224" spans="4:4" ht="12.75" x14ac:dyDescent="0.2">
      <c r="D224" s="144"/>
    </row>
    <row r="225" spans="4:4" ht="12.75" x14ac:dyDescent="0.2">
      <c r="D225" s="144"/>
    </row>
    <row r="226" spans="4:4" ht="12.75" x14ac:dyDescent="0.2">
      <c r="D226" s="144"/>
    </row>
    <row r="227" spans="4:4" ht="12.75" x14ac:dyDescent="0.2">
      <c r="D227" s="144"/>
    </row>
    <row r="228" spans="4:4" ht="12.75" x14ac:dyDescent="0.2">
      <c r="D228" s="144"/>
    </row>
    <row r="229" spans="4:4" ht="12.75" x14ac:dyDescent="0.2">
      <c r="D229" s="144"/>
    </row>
    <row r="230" spans="4:4" ht="12.75" x14ac:dyDescent="0.2">
      <c r="D230" s="144"/>
    </row>
    <row r="231" spans="4:4" ht="12.75" x14ac:dyDescent="0.2">
      <c r="D231" s="144"/>
    </row>
    <row r="232" spans="4:4" ht="12.75" x14ac:dyDescent="0.2">
      <c r="D232" s="144"/>
    </row>
    <row r="233" spans="4:4" ht="12.75" x14ac:dyDescent="0.2">
      <c r="D233" s="144"/>
    </row>
    <row r="234" spans="4:4" ht="12.75" x14ac:dyDescent="0.2">
      <c r="D234" s="144"/>
    </row>
    <row r="235" spans="4:4" ht="12.75" x14ac:dyDescent="0.2">
      <c r="D235" s="144"/>
    </row>
    <row r="236" spans="4:4" ht="12.75" x14ac:dyDescent="0.2">
      <c r="D236" s="144"/>
    </row>
    <row r="237" spans="4:4" ht="12.75" x14ac:dyDescent="0.2">
      <c r="D237" s="144"/>
    </row>
    <row r="238" spans="4:4" ht="12.75" x14ac:dyDescent="0.2">
      <c r="D238" s="144"/>
    </row>
    <row r="239" spans="4:4" ht="12.75" x14ac:dyDescent="0.2">
      <c r="D239" s="144"/>
    </row>
    <row r="240" spans="4:4" ht="12.75" x14ac:dyDescent="0.2">
      <c r="D240" s="144"/>
    </row>
    <row r="241" spans="4:4" ht="12.75" x14ac:dyDescent="0.2">
      <c r="D241" s="144"/>
    </row>
    <row r="242" spans="4:4" ht="12.75" x14ac:dyDescent="0.2">
      <c r="D242" s="144"/>
    </row>
    <row r="243" spans="4:4" ht="12.75" x14ac:dyDescent="0.2">
      <c r="D243" s="144"/>
    </row>
    <row r="244" spans="4:4" ht="12.75" x14ac:dyDescent="0.2">
      <c r="D244" s="144"/>
    </row>
    <row r="245" spans="4:4" ht="12.75" x14ac:dyDescent="0.2">
      <c r="D245" s="144"/>
    </row>
    <row r="246" spans="4:4" ht="12.75" x14ac:dyDescent="0.2">
      <c r="D246" s="144"/>
    </row>
    <row r="247" spans="4:4" ht="12.75" x14ac:dyDescent="0.2">
      <c r="D247" s="144"/>
    </row>
    <row r="248" spans="4:4" ht="12.75" x14ac:dyDescent="0.2">
      <c r="D248" s="144"/>
    </row>
    <row r="249" spans="4:4" ht="12.75" x14ac:dyDescent="0.2">
      <c r="D249" s="144"/>
    </row>
    <row r="250" spans="4:4" ht="12.75" x14ac:dyDescent="0.2">
      <c r="D250" s="144"/>
    </row>
    <row r="251" spans="4:4" ht="12.75" x14ac:dyDescent="0.2">
      <c r="D251" s="144"/>
    </row>
    <row r="252" spans="4:4" ht="12.75" x14ac:dyDescent="0.2">
      <c r="D252" s="144"/>
    </row>
    <row r="253" spans="4:4" ht="12.75" x14ac:dyDescent="0.2">
      <c r="D253" s="144"/>
    </row>
    <row r="254" spans="4:4" ht="12.75" x14ac:dyDescent="0.2">
      <c r="D254" s="144"/>
    </row>
    <row r="255" spans="4:4" ht="12.75" x14ac:dyDescent="0.2">
      <c r="D255" s="144"/>
    </row>
    <row r="256" spans="4:4" ht="12.75" x14ac:dyDescent="0.2">
      <c r="D256" s="144"/>
    </row>
    <row r="257" spans="4:4" ht="12.75" x14ac:dyDescent="0.2">
      <c r="D257" s="144"/>
    </row>
    <row r="258" spans="4:4" ht="12.75" x14ac:dyDescent="0.2">
      <c r="D258" s="144"/>
    </row>
    <row r="259" spans="4:4" ht="12.75" x14ac:dyDescent="0.2">
      <c r="D259" s="144"/>
    </row>
    <row r="260" spans="4:4" ht="12.75" x14ac:dyDescent="0.2">
      <c r="D260" s="144"/>
    </row>
    <row r="261" spans="4:4" ht="12.75" x14ac:dyDescent="0.2">
      <c r="D261" s="144"/>
    </row>
    <row r="262" spans="4:4" ht="12.75" x14ac:dyDescent="0.2">
      <c r="D262" s="144"/>
    </row>
    <row r="263" spans="4:4" ht="12.75" x14ac:dyDescent="0.2">
      <c r="D263" s="144"/>
    </row>
    <row r="264" spans="4:4" ht="12.75" x14ac:dyDescent="0.2">
      <c r="D264" s="144"/>
    </row>
    <row r="265" spans="4:4" ht="12.75" x14ac:dyDescent="0.2">
      <c r="D265" s="144"/>
    </row>
    <row r="266" spans="4:4" ht="12.75" x14ac:dyDescent="0.2">
      <c r="D266" s="144"/>
    </row>
    <row r="267" spans="4:4" ht="12.75" x14ac:dyDescent="0.2">
      <c r="D267" s="144"/>
    </row>
    <row r="268" spans="4:4" ht="12.75" x14ac:dyDescent="0.2">
      <c r="D268" s="144"/>
    </row>
    <row r="269" spans="4:4" ht="12.75" x14ac:dyDescent="0.2">
      <c r="D269" s="144"/>
    </row>
    <row r="270" spans="4:4" ht="12.75" x14ac:dyDescent="0.2">
      <c r="D270" s="144"/>
    </row>
    <row r="271" spans="4:4" ht="12.75" x14ac:dyDescent="0.2">
      <c r="D271" s="144"/>
    </row>
    <row r="272" spans="4:4" ht="12.75" x14ac:dyDescent="0.2">
      <c r="D272" s="144"/>
    </row>
    <row r="273" spans="4:4" ht="12.75" x14ac:dyDescent="0.2">
      <c r="D273" s="144"/>
    </row>
    <row r="274" spans="4:4" ht="12.75" x14ac:dyDescent="0.2">
      <c r="D274" s="144"/>
    </row>
    <row r="275" spans="4:4" ht="12.75" x14ac:dyDescent="0.2">
      <c r="D275" s="144"/>
    </row>
    <row r="276" spans="4:4" ht="12.75" x14ac:dyDescent="0.2">
      <c r="D276" s="144"/>
    </row>
    <row r="277" spans="4:4" ht="12.75" x14ac:dyDescent="0.2">
      <c r="D277" s="144"/>
    </row>
    <row r="278" spans="4:4" ht="12.75" x14ac:dyDescent="0.2">
      <c r="D278" s="144"/>
    </row>
    <row r="279" spans="4:4" ht="12.75" x14ac:dyDescent="0.2">
      <c r="D279" s="144"/>
    </row>
    <row r="280" spans="4:4" ht="12.75" x14ac:dyDescent="0.2">
      <c r="D280" s="144"/>
    </row>
    <row r="281" spans="4:4" ht="12.75" x14ac:dyDescent="0.2">
      <c r="D281" s="144"/>
    </row>
    <row r="282" spans="4:4" ht="12.75" x14ac:dyDescent="0.2">
      <c r="D282" s="144"/>
    </row>
    <row r="283" spans="4:4" ht="12.75" x14ac:dyDescent="0.2">
      <c r="D283" s="144"/>
    </row>
    <row r="284" spans="4:4" ht="12.75" x14ac:dyDescent="0.2">
      <c r="D284" s="144"/>
    </row>
    <row r="285" spans="4:4" ht="12.75" x14ac:dyDescent="0.2">
      <c r="D285" s="144"/>
    </row>
    <row r="286" spans="4:4" ht="12.75" x14ac:dyDescent="0.2">
      <c r="D286" s="144"/>
    </row>
    <row r="287" spans="4:4" ht="12.75" x14ac:dyDescent="0.2">
      <c r="D287" s="144"/>
    </row>
    <row r="288" spans="4:4" ht="12.75" x14ac:dyDescent="0.2">
      <c r="D288" s="144"/>
    </row>
    <row r="289" spans="4:4" ht="12.75" x14ac:dyDescent="0.2">
      <c r="D289" s="144"/>
    </row>
    <row r="290" spans="4:4" ht="12.75" x14ac:dyDescent="0.2">
      <c r="D290" s="144"/>
    </row>
    <row r="291" spans="4:4" ht="12.75" x14ac:dyDescent="0.2">
      <c r="D291" s="144"/>
    </row>
    <row r="292" spans="4:4" ht="12.75" x14ac:dyDescent="0.2">
      <c r="D292" s="144"/>
    </row>
    <row r="293" spans="4:4" ht="12.75" x14ac:dyDescent="0.2">
      <c r="D293" s="144"/>
    </row>
    <row r="294" spans="4:4" ht="12.75" x14ac:dyDescent="0.2">
      <c r="D294" s="144"/>
    </row>
    <row r="295" spans="4:4" ht="12.75" x14ac:dyDescent="0.2">
      <c r="D295" s="144"/>
    </row>
    <row r="296" spans="4:4" ht="12.75" x14ac:dyDescent="0.2">
      <c r="D296" s="144"/>
    </row>
    <row r="297" spans="4:4" ht="12.75" x14ac:dyDescent="0.2">
      <c r="D297" s="144"/>
    </row>
    <row r="298" spans="4:4" ht="12.75" x14ac:dyDescent="0.2">
      <c r="D298" s="144"/>
    </row>
    <row r="299" spans="4:4" ht="12.75" x14ac:dyDescent="0.2">
      <c r="D299" s="144"/>
    </row>
    <row r="300" spans="4:4" ht="12.75" x14ac:dyDescent="0.2">
      <c r="D300" s="144"/>
    </row>
    <row r="301" spans="4:4" ht="12.75" x14ac:dyDescent="0.2">
      <c r="D301" s="144"/>
    </row>
    <row r="302" spans="4:4" ht="12.75" x14ac:dyDescent="0.2">
      <c r="D302" s="144"/>
    </row>
    <row r="303" spans="4:4" ht="12.75" x14ac:dyDescent="0.2">
      <c r="D303" s="144"/>
    </row>
    <row r="304" spans="4:4" ht="12.75" x14ac:dyDescent="0.2">
      <c r="D304" s="144"/>
    </row>
    <row r="305" spans="4:4" ht="12.75" x14ac:dyDescent="0.2">
      <c r="D305" s="144"/>
    </row>
    <row r="306" spans="4:4" ht="12.75" x14ac:dyDescent="0.2">
      <c r="D306" s="144"/>
    </row>
    <row r="307" spans="4:4" ht="12.75" x14ac:dyDescent="0.2">
      <c r="D307" s="144"/>
    </row>
    <row r="308" spans="4:4" ht="12.75" x14ac:dyDescent="0.2">
      <c r="D308" s="144"/>
    </row>
    <row r="309" spans="4:4" ht="12.75" x14ac:dyDescent="0.2">
      <c r="D309" s="144"/>
    </row>
    <row r="310" spans="4:4" ht="12.75" x14ac:dyDescent="0.2">
      <c r="D310" s="144"/>
    </row>
    <row r="311" spans="4:4" ht="12.75" x14ac:dyDescent="0.2">
      <c r="D311" s="144"/>
    </row>
    <row r="312" spans="4:4" ht="12.75" x14ac:dyDescent="0.2">
      <c r="D312" s="144"/>
    </row>
    <row r="313" spans="4:4" ht="12.75" x14ac:dyDescent="0.2">
      <c r="D313" s="144"/>
    </row>
    <row r="314" spans="4:4" ht="12.75" x14ac:dyDescent="0.2">
      <c r="D314" s="144"/>
    </row>
    <row r="315" spans="4:4" ht="12.75" x14ac:dyDescent="0.2">
      <c r="D315" s="144"/>
    </row>
    <row r="316" spans="4:4" ht="12.75" x14ac:dyDescent="0.2">
      <c r="D316" s="144"/>
    </row>
    <row r="317" spans="4:4" ht="12.75" x14ac:dyDescent="0.2">
      <c r="D317" s="144"/>
    </row>
    <row r="318" spans="4:4" ht="12.75" x14ac:dyDescent="0.2">
      <c r="D318" s="144"/>
    </row>
    <row r="319" spans="4:4" ht="12.75" x14ac:dyDescent="0.2">
      <c r="D319" s="144"/>
    </row>
    <row r="320" spans="4:4" ht="12.75" x14ac:dyDescent="0.2">
      <c r="D320" s="144"/>
    </row>
    <row r="321" spans="4:4" ht="12.75" x14ac:dyDescent="0.2">
      <c r="D321" s="144"/>
    </row>
    <row r="322" spans="4:4" ht="12.75" x14ac:dyDescent="0.2">
      <c r="D322" s="144"/>
    </row>
    <row r="323" spans="4:4" ht="12.75" x14ac:dyDescent="0.2">
      <c r="D323" s="144"/>
    </row>
    <row r="324" spans="4:4" ht="12.75" x14ac:dyDescent="0.2">
      <c r="D324" s="144"/>
    </row>
    <row r="325" spans="4:4" ht="12.75" x14ac:dyDescent="0.2">
      <c r="D325" s="144"/>
    </row>
    <row r="326" spans="4:4" ht="12.75" x14ac:dyDescent="0.2">
      <c r="D326" s="144"/>
    </row>
    <row r="327" spans="4:4" ht="12.75" x14ac:dyDescent="0.2">
      <c r="D327" s="144"/>
    </row>
    <row r="328" spans="4:4" ht="12.75" x14ac:dyDescent="0.2">
      <c r="D328" s="144"/>
    </row>
    <row r="329" spans="4:4" ht="12.75" x14ac:dyDescent="0.2">
      <c r="D329" s="144"/>
    </row>
    <row r="330" spans="4:4" ht="12.75" x14ac:dyDescent="0.2">
      <c r="D330" s="144"/>
    </row>
    <row r="331" spans="4:4" ht="12.75" x14ac:dyDescent="0.2">
      <c r="D331" s="144"/>
    </row>
    <row r="332" spans="4:4" ht="12.75" x14ac:dyDescent="0.2">
      <c r="D332" s="144"/>
    </row>
    <row r="333" spans="4:4" ht="12.75" x14ac:dyDescent="0.2">
      <c r="D333" s="144"/>
    </row>
    <row r="334" spans="4:4" ht="12.75" x14ac:dyDescent="0.2">
      <c r="D334" s="144"/>
    </row>
    <row r="335" spans="4:4" ht="12.75" x14ac:dyDescent="0.2">
      <c r="D335" s="144"/>
    </row>
    <row r="336" spans="4:4" ht="12.75" x14ac:dyDescent="0.2">
      <c r="D336" s="144"/>
    </row>
    <row r="337" spans="4:4" ht="12.75" x14ac:dyDescent="0.2">
      <c r="D337" s="144"/>
    </row>
    <row r="338" spans="4:4" ht="12.75" x14ac:dyDescent="0.2">
      <c r="D338" s="144"/>
    </row>
    <row r="339" spans="4:4" ht="12.75" x14ac:dyDescent="0.2">
      <c r="D339" s="144"/>
    </row>
    <row r="340" spans="4:4" ht="12.75" x14ac:dyDescent="0.2">
      <c r="D340" s="144"/>
    </row>
    <row r="341" spans="4:4" ht="12.75" x14ac:dyDescent="0.2">
      <c r="D341" s="144"/>
    </row>
    <row r="342" spans="4:4" ht="12.75" x14ac:dyDescent="0.2">
      <c r="D342" s="144"/>
    </row>
    <row r="343" spans="4:4" ht="12.75" x14ac:dyDescent="0.2">
      <c r="D343" s="144"/>
    </row>
    <row r="344" spans="4:4" ht="12.75" x14ac:dyDescent="0.2">
      <c r="D344" s="144"/>
    </row>
    <row r="345" spans="4:4" ht="12.75" x14ac:dyDescent="0.2">
      <c r="D345" s="144"/>
    </row>
    <row r="346" spans="4:4" ht="12.75" x14ac:dyDescent="0.2">
      <c r="D346" s="144"/>
    </row>
    <row r="347" spans="4:4" ht="12.75" x14ac:dyDescent="0.2">
      <c r="D347" s="144"/>
    </row>
    <row r="348" spans="4:4" ht="12.75" x14ac:dyDescent="0.2">
      <c r="D348" s="144"/>
    </row>
    <row r="349" spans="4:4" ht="12.75" x14ac:dyDescent="0.2">
      <c r="D349" s="144"/>
    </row>
    <row r="350" spans="4:4" ht="12.75" x14ac:dyDescent="0.2">
      <c r="D350" s="144"/>
    </row>
    <row r="351" spans="4:4" ht="12.75" x14ac:dyDescent="0.2">
      <c r="D351" s="144"/>
    </row>
    <row r="352" spans="4:4" ht="12.75" x14ac:dyDescent="0.2">
      <c r="D352" s="144"/>
    </row>
    <row r="353" spans="4:4" ht="12.75" x14ac:dyDescent="0.2">
      <c r="D353" s="144"/>
    </row>
    <row r="354" spans="4:4" ht="12.75" x14ac:dyDescent="0.2">
      <c r="D354" s="144"/>
    </row>
    <row r="355" spans="4:4" ht="12.75" x14ac:dyDescent="0.2">
      <c r="D355" s="144"/>
    </row>
    <row r="356" spans="4:4" ht="12.75" x14ac:dyDescent="0.2">
      <c r="D356" s="144"/>
    </row>
    <row r="357" spans="4:4" ht="12.75" x14ac:dyDescent="0.2">
      <c r="D357" s="144"/>
    </row>
    <row r="358" spans="4:4" ht="12.75" x14ac:dyDescent="0.2">
      <c r="D358" s="144"/>
    </row>
    <row r="359" spans="4:4" ht="12.75" x14ac:dyDescent="0.2">
      <c r="D359" s="144"/>
    </row>
    <row r="360" spans="4:4" ht="12.75" x14ac:dyDescent="0.2">
      <c r="D360" s="144"/>
    </row>
    <row r="361" spans="4:4" ht="12.75" x14ac:dyDescent="0.2">
      <c r="D361" s="144"/>
    </row>
    <row r="362" spans="4:4" ht="12.75" x14ac:dyDescent="0.2">
      <c r="D362" s="144"/>
    </row>
    <row r="363" spans="4:4" ht="12.75" x14ac:dyDescent="0.2">
      <c r="D363" s="144"/>
    </row>
    <row r="364" spans="4:4" ht="12.75" x14ac:dyDescent="0.2">
      <c r="D364" s="144"/>
    </row>
    <row r="365" spans="4:4" ht="12.75" x14ac:dyDescent="0.2">
      <c r="D365" s="144"/>
    </row>
    <row r="366" spans="4:4" ht="12.75" x14ac:dyDescent="0.2">
      <c r="D366" s="144"/>
    </row>
    <row r="367" spans="4:4" ht="12.75" x14ac:dyDescent="0.2">
      <c r="D367" s="144"/>
    </row>
    <row r="368" spans="4:4" ht="12.75" x14ac:dyDescent="0.2">
      <c r="D368" s="144"/>
    </row>
    <row r="369" spans="4:4" ht="12.75" x14ac:dyDescent="0.2">
      <c r="D369" s="144"/>
    </row>
    <row r="370" spans="4:4" ht="12.75" x14ac:dyDescent="0.2">
      <c r="D370" s="144"/>
    </row>
    <row r="371" spans="4:4" ht="12.75" x14ac:dyDescent="0.2">
      <c r="D371" s="144"/>
    </row>
    <row r="372" spans="4:4" ht="12.75" x14ac:dyDescent="0.2">
      <c r="D372" s="144"/>
    </row>
    <row r="373" spans="4:4" ht="12.75" x14ac:dyDescent="0.2">
      <c r="D373" s="144"/>
    </row>
    <row r="374" spans="4:4" ht="12.75" x14ac:dyDescent="0.2">
      <c r="D374" s="144"/>
    </row>
    <row r="375" spans="4:4" ht="12.75" x14ac:dyDescent="0.2">
      <c r="D375" s="144"/>
    </row>
    <row r="376" spans="4:4" ht="12.75" x14ac:dyDescent="0.2">
      <c r="D376" s="144"/>
    </row>
    <row r="377" spans="4:4" ht="12.75" x14ac:dyDescent="0.2">
      <c r="D377" s="144"/>
    </row>
    <row r="378" spans="4:4" ht="12.75" x14ac:dyDescent="0.2">
      <c r="D378" s="144"/>
    </row>
    <row r="379" spans="4:4" ht="12.75" x14ac:dyDescent="0.2">
      <c r="D379" s="144"/>
    </row>
    <row r="380" spans="4:4" ht="12.75" x14ac:dyDescent="0.2">
      <c r="D380" s="144"/>
    </row>
    <row r="381" spans="4:4" ht="12.75" x14ac:dyDescent="0.2">
      <c r="D381" s="144"/>
    </row>
    <row r="382" spans="4:4" ht="12.75" x14ac:dyDescent="0.2">
      <c r="D382" s="144"/>
    </row>
    <row r="383" spans="4:4" ht="12.75" x14ac:dyDescent="0.2">
      <c r="D383" s="144"/>
    </row>
    <row r="384" spans="4:4" ht="12.75" x14ac:dyDescent="0.2">
      <c r="D384" s="144"/>
    </row>
    <row r="385" spans="4:4" ht="12.75" x14ac:dyDescent="0.2">
      <c r="D385" s="144"/>
    </row>
    <row r="386" spans="4:4" ht="12.75" x14ac:dyDescent="0.2">
      <c r="D386" s="144"/>
    </row>
    <row r="387" spans="4:4" ht="12.75" x14ac:dyDescent="0.2">
      <c r="D387" s="144"/>
    </row>
    <row r="388" spans="4:4" ht="12.75" x14ac:dyDescent="0.2">
      <c r="D388" s="144"/>
    </row>
    <row r="389" spans="4:4" ht="12.75" x14ac:dyDescent="0.2">
      <c r="D389" s="144"/>
    </row>
    <row r="390" spans="4:4" ht="12.75" x14ac:dyDescent="0.2">
      <c r="D390" s="144"/>
    </row>
    <row r="391" spans="4:4" ht="12.75" x14ac:dyDescent="0.2">
      <c r="D391" s="144"/>
    </row>
    <row r="392" spans="4:4" ht="12.75" x14ac:dyDescent="0.2">
      <c r="D392" s="144"/>
    </row>
    <row r="393" spans="4:4" ht="12.75" x14ac:dyDescent="0.2">
      <c r="D393" s="144"/>
    </row>
    <row r="394" spans="4:4" ht="12.75" x14ac:dyDescent="0.2">
      <c r="D394" s="144"/>
    </row>
    <row r="395" spans="4:4" ht="12.75" x14ac:dyDescent="0.2">
      <c r="D395" s="144"/>
    </row>
    <row r="396" spans="4:4" ht="12.75" x14ac:dyDescent="0.2">
      <c r="D396" s="144"/>
    </row>
    <row r="397" spans="4:4" ht="12.75" x14ac:dyDescent="0.2">
      <c r="D397" s="144"/>
    </row>
    <row r="398" spans="4:4" ht="12.75" x14ac:dyDescent="0.2">
      <c r="D398" s="144"/>
    </row>
    <row r="399" spans="4:4" ht="12.75" x14ac:dyDescent="0.2">
      <c r="D399" s="144"/>
    </row>
    <row r="400" spans="4:4" ht="12.75" x14ac:dyDescent="0.2">
      <c r="D400" s="144"/>
    </row>
    <row r="401" spans="4:4" ht="12.75" x14ac:dyDescent="0.2">
      <c r="D401" s="144"/>
    </row>
    <row r="402" spans="4:4" ht="12.75" x14ac:dyDescent="0.2">
      <c r="D402" s="144"/>
    </row>
    <row r="403" spans="4:4" ht="12.75" x14ac:dyDescent="0.2">
      <c r="D403" s="144"/>
    </row>
    <row r="404" spans="4:4" ht="12.75" x14ac:dyDescent="0.2">
      <c r="D404" s="144"/>
    </row>
    <row r="405" spans="4:4" ht="12.75" x14ac:dyDescent="0.2">
      <c r="D405" s="144"/>
    </row>
    <row r="406" spans="4:4" ht="12.75" x14ac:dyDescent="0.2">
      <c r="D406" s="144"/>
    </row>
    <row r="407" spans="4:4" ht="12.75" x14ac:dyDescent="0.2">
      <c r="D407" s="144"/>
    </row>
    <row r="408" spans="4:4" ht="12.75" x14ac:dyDescent="0.2">
      <c r="D408" s="144"/>
    </row>
    <row r="409" spans="4:4" ht="12.75" x14ac:dyDescent="0.2">
      <c r="D409" s="144"/>
    </row>
    <row r="410" spans="4:4" ht="12.75" x14ac:dyDescent="0.2">
      <c r="D410" s="144"/>
    </row>
    <row r="411" spans="4:4" ht="12.75" x14ac:dyDescent="0.2">
      <c r="D411" s="144"/>
    </row>
    <row r="412" spans="4:4" ht="12.75" x14ac:dyDescent="0.2">
      <c r="D412" s="144"/>
    </row>
    <row r="413" spans="4:4" ht="12.75" x14ac:dyDescent="0.2">
      <c r="D413" s="144"/>
    </row>
    <row r="414" spans="4:4" ht="12.75" x14ac:dyDescent="0.2">
      <c r="D414" s="144"/>
    </row>
    <row r="415" spans="4:4" ht="12.75" x14ac:dyDescent="0.2">
      <c r="D415" s="144"/>
    </row>
    <row r="416" spans="4:4" ht="12.75" x14ac:dyDescent="0.2">
      <c r="D416" s="144"/>
    </row>
    <row r="417" spans="4:4" ht="12.75" x14ac:dyDescent="0.2">
      <c r="D417" s="144"/>
    </row>
    <row r="418" spans="4:4" ht="12.75" x14ac:dyDescent="0.2">
      <c r="D418" s="144"/>
    </row>
    <row r="419" spans="4:4" ht="12.75" x14ac:dyDescent="0.2">
      <c r="D419" s="144"/>
    </row>
    <row r="420" spans="4:4" ht="12.75" x14ac:dyDescent="0.2">
      <c r="D420" s="144"/>
    </row>
    <row r="421" spans="4:4" ht="12.75" x14ac:dyDescent="0.2">
      <c r="D421" s="144"/>
    </row>
    <row r="422" spans="4:4" ht="12.75" x14ac:dyDescent="0.2">
      <c r="D422" s="144"/>
    </row>
    <row r="423" spans="4:4" ht="12.75" x14ac:dyDescent="0.2">
      <c r="D423" s="144"/>
    </row>
    <row r="424" spans="4:4" ht="12.75" x14ac:dyDescent="0.2">
      <c r="D424" s="144"/>
    </row>
    <row r="425" spans="4:4" ht="12.75" x14ac:dyDescent="0.2">
      <c r="D425" s="144"/>
    </row>
    <row r="426" spans="4:4" ht="12.75" x14ac:dyDescent="0.2">
      <c r="D426" s="144"/>
    </row>
    <row r="427" spans="4:4" ht="12.75" x14ac:dyDescent="0.2">
      <c r="D427" s="144"/>
    </row>
    <row r="428" spans="4:4" ht="12.75" x14ac:dyDescent="0.2">
      <c r="D428" s="144"/>
    </row>
    <row r="429" spans="4:4" ht="12.75" x14ac:dyDescent="0.2">
      <c r="D429" s="144"/>
    </row>
    <row r="430" spans="4:4" ht="12.75" x14ac:dyDescent="0.2">
      <c r="D430" s="144"/>
    </row>
    <row r="431" spans="4:4" ht="12.75" x14ac:dyDescent="0.2">
      <c r="D431" s="144"/>
    </row>
    <row r="432" spans="4:4" ht="12.75" x14ac:dyDescent="0.2">
      <c r="D432" s="144"/>
    </row>
    <row r="433" spans="4:4" ht="12.75" x14ac:dyDescent="0.2">
      <c r="D433" s="144"/>
    </row>
    <row r="434" spans="4:4" ht="12.75" x14ac:dyDescent="0.2">
      <c r="D434" s="144"/>
    </row>
    <row r="435" spans="4:4" ht="12.75" x14ac:dyDescent="0.2">
      <c r="D435" s="144"/>
    </row>
    <row r="436" spans="4:4" ht="12.75" x14ac:dyDescent="0.2">
      <c r="D436" s="144"/>
    </row>
    <row r="437" spans="4:4" ht="12.75" x14ac:dyDescent="0.2">
      <c r="D437" s="144"/>
    </row>
    <row r="438" spans="4:4" ht="12.75" x14ac:dyDescent="0.2">
      <c r="D438" s="144"/>
    </row>
    <row r="439" spans="4:4" ht="12.75" x14ac:dyDescent="0.2">
      <c r="D439" s="144"/>
    </row>
    <row r="440" spans="4:4" ht="12.75" x14ac:dyDescent="0.2">
      <c r="D440" s="144"/>
    </row>
    <row r="441" spans="4:4" ht="12.75" x14ac:dyDescent="0.2">
      <c r="D441" s="144"/>
    </row>
    <row r="442" spans="4:4" ht="12.75" x14ac:dyDescent="0.2">
      <c r="D442" s="144"/>
    </row>
    <row r="443" spans="4:4" ht="12.75" x14ac:dyDescent="0.2">
      <c r="D443" s="144"/>
    </row>
    <row r="444" spans="4:4" ht="12.75" x14ac:dyDescent="0.2">
      <c r="D444" s="144"/>
    </row>
    <row r="445" spans="4:4" ht="12.75" x14ac:dyDescent="0.2">
      <c r="D445" s="144"/>
    </row>
    <row r="446" spans="4:4" ht="12.75" x14ac:dyDescent="0.2">
      <c r="D446" s="144"/>
    </row>
    <row r="447" spans="4:4" ht="12.75" x14ac:dyDescent="0.2">
      <c r="D447" s="144"/>
    </row>
    <row r="448" spans="4:4" ht="12.75" x14ac:dyDescent="0.2">
      <c r="D448" s="144"/>
    </row>
    <row r="449" spans="4:4" ht="12.75" x14ac:dyDescent="0.2">
      <c r="D449" s="144"/>
    </row>
    <row r="450" spans="4:4" ht="12.75" x14ac:dyDescent="0.2">
      <c r="D450" s="144"/>
    </row>
    <row r="451" spans="4:4" ht="12.75" x14ac:dyDescent="0.2">
      <c r="D451" s="144"/>
    </row>
    <row r="452" spans="4:4" ht="12.75" x14ac:dyDescent="0.2">
      <c r="D452" s="144"/>
    </row>
    <row r="453" spans="4:4" ht="12.75" x14ac:dyDescent="0.2">
      <c r="D453" s="144"/>
    </row>
    <row r="454" spans="4:4" ht="12.75" x14ac:dyDescent="0.2">
      <c r="D454" s="144"/>
    </row>
    <row r="455" spans="4:4" ht="12.75" x14ac:dyDescent="0.2">
      <c r="D455" s="144"/>
    </row>
    <row r="456" spans="4:4" ht="12.75" x14ac:dyDescent="0.2">
      <c r="D456" s="144"/>
    </row>
    <row r="457" spans="4:4" ht="12.75" x14ac:dyDescent="0.2">
      <c r="D457" s="144"/>
    </row>
    <row r="458" spans="4:4" ht="12.75" x14ac:dyDescent="0.2">
      <c r="D458" s="144"/>
    </row>
    <row r="459" spans="4:4" ht="12.75" x14ac:dyDescent="0.2">
      <c r="D459" s="144"/>
    </row>
    <row r="460" spans="4:4" ht="12.75" x14ac:dyDescent="0.2">
      <c r="D460" s="144"/>
    </row>
    <row r="461" spans="4:4" ht="12.75" x14ac:dyDescent="0.2">
      <c r="D461" s="144"/>
    </row>
    <row r="462" spans="4:4" ht="12.75" x14ac:dyDescent="0.2">
      <c r="D462" s="144"/>
    </row>
    <row r="463" spans="4:4" ht="12.75" x14ac:dyDescent="0.2">
      <c r="D463" s="144"/>
    </row>
    <row r="464" spans="4:4" ht="12.75" x14ac:dyDescent="0.2">
      <c r="D464" s="144"/>
    </row>
    <row r="465" spans="4:4" ht="12.75" x14ac:dyDescent="0.2">
      <c r="D465" s="144"/>
    </row>
    <row r="466" spans="4:4" ht="12.75" x14ac:dyDescent="0.2">
      <c r="D466" s="144"/>
    </row>
    <row r="467" spans="4:4" ht="12.75" x14ac:dyDescent="0.2">
      <c r="D467" s="144"/>
    </row>
    <row r="468" spans="4:4" ht="12.75" x14ac:dyDescent="0.2">
      <c r="D468" s="144"/>
    </row>
    <row r="469" spans="4:4" ht="12.75" x14ac:dyDescent="0.2">
      <c r="D469" s="144"/>
    </row>
    <row r="470" spans="4:4" ht="12.75" x14ac:dyDescent="0.2">
      <c r="D470" s="144"/>
    </row>
    <row r="471" spans="4:4" ht="12.75" x14ac:dyDescent="0.2">
      <c r="D471" s="144"/>
    </row>
    <row r="472" spans="4:4" ht="12.75" x14ac:dyDescent="0.2">
      <c r="D472" s="144"/>
    </row>
    <row r="473" spans="4:4" ht="12.75" x14ac:dyDescent="0.2">
      <c r="D473" s="144"/>
    </row>
    <row r="474" spans="4:4" ht="12.75" x14ac:dyDescent="0.2">
      <c r="D474" s="144"/>
    </row>
    <row r="475" spans="4:4" ht="12.75" x14ac:dyDescent="0.2">
      <c r="D475" s="144"/>
    </row>
    <row r="476" spans="4:4" ht="12.75" x14ac:dyDescent="0.2">
      <c r="D476" s="144"/>
    </row>
    <row r="477" spans="4:4" ht="12.75" x14ac:dyDescent="0.2">
      <c r="D477" s="144"/>
    </row>
    <row r="478" spans="4:4" ht="12.75" x14ac:dyDescent="0.2">
      <c r="D478" s="144"/>
    </row>
    <row r="479" spans="4:4" ht="12.75" x14ac:dyDescent="0.2">
      <c r="D479" s="144"/>
    </row>
    <row r="480" spans="4:4" ht="12.75" x14ac:dyDescent="0.2">
      <c r="D480" s="144"/>
    </row>
    <row r="481" spans="4:4" ht="12.75" x14ac:dyDescent="0.2">
      <c r="D481" s="144"/>
    </row>
    <row r="482" spans="4:4" ht="12.75" x14ac:dyDescent="0.2">
      <c r="D482" s="144"/>
    </row>
    <row r="483" spans="4:4" ht="12.75" x14ac:dyDescent="0.2">
      <c r="D483" s="144"/>
    </row>
    <row r="484" spans="4:4" ht="12.75" x14ac:dyDescent="0.2">
      <c r="D484" s="144"/>
    </row>
    <row r="485" spans="4:4" ht="12.75" x14ac:dyDescent="0.2">
      <c r="D485" s="144"/>
    </row>
    <row r="486" spans="4:4" ht="12.75" x14ac:dyDescent="0.2">
      <c r="D486" s="144"/>
    </row>
    <row r="487" spans="4:4" ht="12.75" x14ac:dyDescent="0.2">
      <c r="D487" s="144"/>
    </row>
    <row r="488" spans="4:4" ht="12.75" x14ac:dyDescent="0.2">
      <c r="D488" s="144"/>
    </row>
    <row r="489" spans="4:4" ht="12.75" x14ac:dyDescent="0.2">
      <c r="D489" s="144"/>
    </row>
    <row r="490" spans="4:4" ht="12.75" x14ac:dyDescent="0.2">
      <c r="D490" s="144"/>
    </row>
    <row r="491" spans="4:4" ht="12.75" x14ac:dyDescent="0.2">
      <c r="D491" s="144"/>
    </row>
    <row r="492" spans="4:4" ht="12.75" x14ac:dyDescent="0.2">
      <c r="D492" s="144"/>
    </row>
    <row r="493" spans="4:4" ht="12.75" x14ac:dyDescent="0.2">
      <c r="D493" s="144"/>
    </row>
    <row r="494" spans="4:4" ht="12.75" x14ac:dyDescent="0.2">
      <c r="D494" s="144"/>
    </row>
    <row r="495" spans="4:4" ht="12.75" x14ac:dyDescent="0.2">
      <c r="D495" s="144"/>
    </row>
    <row r="496" spans="4:4" ht="12.75" x14ac:dyDescent="0.2">
      <c r="D496" s="144"/>
    </row>
    <row r="497" spans="4:4" ht="12.75" x14ac:dyDescent="0.2">
      <c r="D497" s="144"/>
    </row>
    <row r="498" spans="4:4" ht="12.75" x14ac:dyDescent="0.2">
      <c r="D498" s="144"/>
    </row>
    <row r="499" spans="4:4" ht="12.75" x14ac:dyDescent="0.2">
      <c r="D499" s="144"/>
    </row>
    <row r="500" spans="4:4" ht="12.75" x14ac:dyDescent="0.2">
      <c r="D500" s="144"/>
    </row>
    <row r="501" spans="4:4" ht="12.75" x14ac:dyDescent="0.2">
      <c r="D501" s="144"/>
    </row>
    <row r="502" spans="4:4" ht="12.75" x14ac:dyDescent="0.2">
      <c r="D502" s="144"/>
    </row>
    <row r="503" spans="4:4" ht="12.75" x14ac:dyDescent="0.2">
      <c r="D503" s="144"/>
    </row>
    <row r="504" spans="4:4" ht="12.75" x14ac:dyDescent="0.2">
      <c r="D504" s="144"/>
    </row>
    <row r="505" spans="4:4" ht="12.75" x14ac:dyDescent="0.2">
      <c r="D505" s="144"/>
    </row>
    <row r="506" spans="4:4" ht="12.75" x14ac:dyDescent="0.2">
      <c r="D506" s="144"/>
    </row>
    <row r="507" spans="4:4" ht="12.75" x14ac:dyDescent="0.2">
      <c r="D507" s="144"/>
    </row>
    <row r="508" spans="4:4" ht="12.75" x14ac:dyDescent="0.2">
      <c r="D508" s="144"/>
    </row>
    <row r="509" spans="4:4" ht="12.75" x14ac:dyDescent="0.2">
      <c r="D509" s="144"/>
    </row>
    <row r="510" spans="4:4" ht="12.75" x14ac:dyDescent="0.2">
      <c r="D510" s="144"/>
    </row>
    <row r="511" spans="4:4" ht="12.75" x14ac:dyDescent="0.2">
      <c r="D511" s="144"/>
    </row>
    <row r="512" spans="4:4" ht="12.75" x14ac:dyDescent="0.2">
      <c r="D512" s="144"/>
    </row>
    <row r="513" spans="4:4" ht="12.75" x14ac:dyDescent="0.2">
      <c r="D513" s="144"/>
    </row>
    <row r="514" spans="4:4" ht="12.75" x14ac:dyDescent="0.2">
      <c r="D514" s="144"/>
    </row>
    <row r="515" spans="4:4" ht="12.75" x14ac:dyDescent="0.2">
      <c r="D515" s="144"/>
    </row>
    <row r="516" spans="4:4" ht="12.75" x14ac:dyDescent="0.2">
      <c r="D516" s="144"/>
    </row>
    <row r="517" spans="4:4" ht="12.75" x14ac:dyDescent="0.2">
      <c r="D517" s="144"/>
    </row>
    <row r="518" spans="4:4" ht="12.75" x14ac:dyDescent="0.2">
      <c r="D518" s="144"/>
    </row>
    <row r="519" spans="4:4" ht="12.75" x14ac:dyDescent="0.2">
      <c r="D519" s="144"/>
    </row>
    <row r="520" spans="4:4" ht="12.75" x14ac:dyDescent="0.2">
      <c r="D520" s="144"/>
    </row>
    <row r="521" spans="4:4" ht="12.75" x14ac:dyDescent="0.2">
      <c r="D521" s="144"/>
    </row>
    <row r="522" spans="4:4" ht="12.75" x14ac:dyDescent="0.2">
      <c r="D522" s="144"/>
    </row>
    <row r="523" spans="4:4" ht="12.75" x14ac:dyDescent="0.2">
      <c r="D523" s="144"/>
    </row>
    <row r="524" spans="4:4" ht="12.75" x14ac:dyDescent="0.2">
      <c r="D524" s="144"/>
    </row>
    <row r="525" spans="4:4" ht="12.75" x14ac:dyDescent="0.2">
      <c r="D525" s="144"/>
    </row>
    <row r="526" spans="4:4" ht="12.75" x14ac:dyDescent="0.2">
      <c r="D526" s="144"/>
    </row>
    <row r="527" spans="4:4" ht="12.75" x14ac:dyDescent="0.2">
      <c r="D527" s="144"/>
    </row>
    <row r="528" spans="4:4" ht="12.75" x14ac:dyDescent="0.2">
      <c r="D528" s="144"/>
    </row>
    <row r="529" spans="4:4" ht="12.75" x14ac:dyDescent="0.2">
      <c r="D529" s="144"/>
    </row>
    <row r="530" spans="4:4" ht="12.75" x14ac:dyDescent="0.2">
      <c r="D530" s="144"/>
    </row>
    <row r="531" spans="4:4" ht="12.75" x14ac:dyDescent="0.2">
      <c r="D531" s="144"/>
    </row>
    <row r="532" spans="4:4" ht="12.75" x14ac:dyDescent="0.2">
      <c r="D532" s="144"/>
    </row>
    <row r="533" spans="4:4" ht="12.75" x14ac:dyDescent="0.2">
      <c r="D533" s="144"/>
    </row>
    <row r="534" spans="4:4" ht="12.75" x14ac:dyDescent="0.2">
      <c r="D534" s="144"/>
    </row>
    <row r="535" spans="4:4" ht="12.75" x14ac:dyDescent="0.2">
      <c r="D535" s="144"/>
    </row>
    <row r="536" spans="4:4" ht="12.75" x14ac:dyDescent="0.2">
      <c r="D536" s="144"/>
    </row>
    <row r="537" spans="4:4" ht="12.75" x14ac:dyDescent="0.2">
      <c r="D537" s="144"/>
    </row>
    <row r="538" spans="4:4" ht="12.75" x14ac:dyDescent="0.2">
      <c r="D538" s="144"/>
    </row>
    <row r="539" spans="4:4" ht="12.75" x14ac:dyDescent="0.2">
      <c r="D539" s="144"/>
    </row>
    <row r="540" spans="4:4" ht="12.75" x14ac:dyDescent="0.2">
      <c r="D540" s="144"/>
    </row>
    <row r="541" spans="4:4" ht="12.75" x14ac:dyDescent="0.2">
      <c r="D541" s="144"/>
    </row>
    <row r="542" spans="4:4" ht="12.75" x14ac:dyDescent="0.2">
      <c r="D542" s="144"/>
    </row>
    <row r="543" spans="4:4" ht="12.75" x14ac:dyDescent="0.2">
      <c r="D543" s="144"/>
    </row>
    <row r="544" spans="4:4" ht="12.75" x14ac:dyDescent="0.2">
      <c r="D544" s="144"/>
    </row>
    <row r="545" spans="4:4" ht="12.75" x14ac:dyDescent="0.2">
      <c r="D545" s="144"/>
    </row>
    <row r="546" spans="4:4" ht="12.75" x14ac:dyDescent="0.2">
      <c r="D546" s="144"/>
    </row>
    <row r="547" spans="4:4" ht="12.75" x14ac:dyDescent="0.2">
      <c r="D547" s="144"/>
    </row>
    <row r="548" spans="4:4" ht="12.75" x14ac:dyDescent="0.2">
      <c r="D548" s="144"/>
    </row>
    <row r="549" spans="4:4" ht="12.75" x14ac:dyDescent="0.2">
      <c r="D549" s="144"/>
    </row>
    <row r="550" spans="4:4" ht="12.75" x14ac:dyDescent="0.2">
      <c r="D550" s="144"/>
    </row>
    <row r="551" spans="4:4" ht="12.75" x14ac:dyDescent="0.2">
      <c r="D551" s="144"/>
    </row>
    <row r="552" spans="4:4" ht="12.75" x14ac:dyDescent="0.2">
      <c r="D552" s="144"/>
    </row>
    <row r="553" spans="4:4" ht="12.75" x14ac:dyDescent="0.2">
      <c r="D553" s="144"/>
    </row>
    <row r="554" spans="4:4" ht="12.75" x14ac:dyDescent="0.2">
      <c r="D554" s="144"/>
    </row>
    <row r="555" spans="4:4" ht="12.75" x14ac:dyDescent="0.2">
      <c r="D555" s="144"/>
    </row>
    <row r="556" spans="4:4" ht="12.75" x14ac:dyDescent="0.2">
      <c r="D556" s="144"/>
    </row>
    <row r="557" spans="4:4" ht="12.75" x14ac:dyDescent="0.2">
      <c r="D557" s="144"/>
    </row>
    <row r="558" spans="4:4" ht="12.75" x14ac:dyDescent="0.2">
      <c r="D558" s="144"/>
    </row>
    <row r="559" spans="4:4" ht="12.75" x14ac:dyDescent="0.2">
      <c r="D559" s="144"/>
    </row>
    <row r="560" spans="4:4" ht="12.75" x14ac:dyDescent="0.2">
      <c r="D560" s="144"/>
    </row>
    <row r="561" spans="4:4" ht="12.75" x14ac:dyDescent="0.2">
      <c r="D561" s="144"/>
    </row>
    <row r="562" spans="4:4" ht="12.75" x14ac:dyDescent="0.2">
      <c r="D562" s="144"/>
    </row>
    <row r="563" spans="4:4" ht="12.75" x14ac:dyDescent="0.2">
      <c r="D563" s="144"/>
    </row>
    <row r="564" spans="4:4" ht="12.75" x14ac:dyDescent="0.2">
      <c r="D564" s="144"/>
    </row>
    <row r="565" spans="4:4" ht="12.75" x14ac:dyDescent="0.2">
      <c r="D565" s="144"/>
    </row>
    <row r="566" spans="4:4" ht="12.75" x14ac:dyDescent="0.2">
      <c r="D566" s="144"/>
    </row>
    <row r="567" spans="4:4" ht="12.75" x14ac:dyDescent="0.2">
      <c r="D567" s="144"/>
    </row>
    <row r="568" spans="4:4" ht="12.75" x14ac:dyDescent="0.2">
      <c r="D568" s="144"/>
    </row>
    <row r="569" spans="4:4" ht="12.75" x14ac:dyDescent="0.2">
      <c r="D569" s="144"/>
    </row>
    <row r="570" spans="4:4" ht="12.75" x14ac:dyDescent="0.2">
      <c r="D570" s="144"/>
    </row>
    <row r="571" spans="4:4" ht="12.75" x14ac:dyDescent="0.2">
      <c r="D571" s="144"/>
    </row>
    <row r="572" spans="4:4" ht="12.75" x14ac:dyDescent="0.2">
      <c r="D572" s="144"/>
    </row>
    <row r="573" spans="4:4" ht="12.75" x14ac:dyDescent="0.2">
      <c r="D573" s="144"/>
    </row>
    <row r="574" spans="4:4" ht="12.75" x14ac:dyDescent="0.2">
      <c r="D574" s="144"/>
    </row>
    <row r="575" spans="4:4" ht="12.75" x14ac:dyDescent="0.2">
      <c r="D575" s="144"/>
    </row>
    <row r="576" spans="4:4" ht="12.75" x14ac:dyDescent="0.2">
      <c r="D576" s="144"/>
    </row>
    <row r="577" spans="4:4" ht="12.75" x14ac:dyDescent="0.2">
      <c r="D577" s="144"/>
    </row>
    <row r="578" spans="4:4" ht="12.75" x14ac:dyDescent="0.2">
      <c r="D578" s="144"/>
    </row>
    <row r="579" spans="4:4" ht="12.75" x14ac:dyDescent="0.2">
      <c r="D579" s="144"/>
    </row>
    <row r="580" spans="4:4" ht="12.75" x14ac:dyDescent="0.2">
      <c r="D580" s="144"/>
    </row>
    <row r="581" spans="4:4" ht="12.75" x14ac:dyDescent="0.2">
      <c r="D581" s="144"/>
    </row>
    <row r="582" spans="4:4" ht="12.75" x14ac:dyDescent="0.2">
      <c r="D582" s="144"/>
    </row>
    <row r="583" spans="4:4" ht="12.75" x14ac:dyDescent="0.2">
      <c r="D583" s="144"/>
    </row>
    <row r="584" spans="4:4" ht="12.75" x14ac:dyDescent="0.2">
      <c r="D584" s="144"/>
    </row>
    <row r="585" spans="4:4" ht="12.75" x14ac:dyDescent="0.2">
      <c r="D585" s="144"/>
    </row>
    <row r="586" spans="4:4" ht="12.75" x14ac:dyDescent="0.2">
      <c r="D586" s="144"/>
    </row>
    <row r="587" spans="4:4" ht="12.75" x14ac:dyDescent="0.2">
      <c r="D587" s="144"/>
    </row>
    <row r="588" spans="4:4" ht="12.75" x14ac:dyDescent="0.2">
      <c r="D588" s="144"/>
    </row>
    <row r="589" spans="4:4" ht="12.75" x14ac:dyDescent="0.2">
      <c r="D589" s="144"/>
    </row>
    <row r="590" spans="4:4" ht="12.75" x14ac:dyDescent="0.2">
      <c r="D590" s="144"/>
    </row>
    <row r="591" spans="4:4" ht="12.75" x14ac:dyDescent="0.2">
      <c r="D591" s="144"/>
    </row>
    <row r="592" spans="4:4" ht="12.75" x14ac:dyDescent="0.2">
      <c r="D592" s="144"/>
    </row>
    <row r="593" spans="4:4" ht="12.75" x14ac:dyDescent="0.2">
      <c r="D593" s="144"/>
    </row>
    <row r="594" spans="4:4" ht="12.75" x14ac:dyDescent="0.2">
      <c r="D594" s="144"/>
    </row>
    <row r="595" spans="4:4" ht="12.75" x14ac:dyDescent="0.2">
      <c r="D595" s="144"/>
    </row>
    <row r="596" spans="4:4" ht="12.75" x14ac:dyDescent="0.2">
      <c r="D596" s="144"/>
    </row>
    <row r="597" spans="4:4" ht="12.75" x14ac:dyDescent="0.2">
      <c r="D597" s="144"/>
    </row>
    <row r="598" spans="4:4" ht="12.75" x14ac:dyDescent="0.2">
      <c r="D598" s="144"/>
    </row>
    <row r="599" spans="4:4" ht="12.75" x14ac:dyDescent="0.2">
      <c r="D599" s="144"/>
    </row>
    <row r="600" spans="4:4" ht="12.75" x14ac:dyDescent="0.2">
      <c r="D600" s="144"/>
    </row>
    <row r="601" spans="4:4" ht="12.75" x14ac:dyDescent="0.2">
      <c r="D601" s="144"/>
    </row>
    <row r="602" spans="4:4" ht="12.75" x14ac:dyDescent="0.2">
      <c r="D602" s="144"/>
    </row>
    <row r="603" spans="4:4" ht="12.75" x14ac:dyDescent="0.2">
      <c r="D603" s="144"/>
    </row>
    <row r="604" spans="4:4" ht="12.75" x14ac:dyDescent="0.2">
      <c r="D604" s="144"/>
    </row>
    <row r="605" spans="4:4" ht="12.75" x14ac:dyDescent="0.2">
      <c r="D605" s="144"/>
    </row>
    <row r="606" spans="4:4" ht="12.75" x14ac:dyDescent="0.2">
      <c r="D606" s="144"/>
    </row>
    <row r="607" spans="4:4" ht="12.75" x14ac:dyDescent="0.2">
      <c r="D607" s="144"/>
    </row>
    <row r="608" spans="4:4" ht="12.75" x14ac:dyDescent="0.2">
      <c r="D608" s="144"/>
    </row>
    <row r="609" spans="4:4" ht="12.75" x14ac:dyDescent="0.2">
      <c r="D609" s="144"/>
    </row>
    <row r="610" spans="4:4" ht="12.75" x14ac:dyDescent="0.2">
      <c r="D610" s="144"/>
    </row>
    <row r="611" spans="4:4" ht="12.75" x14ac:dyDescent="0.2">
      <c r="D611" s="144"/>
    </row>
    <row r="612" spans="4:4" ht="12.75" x14ac:dyDescent="0.2">
      <c r="D612" s="144"/>
    </row>
    <row r="613" spans="4:4" ht="12.75" x14ac:dyDescent="0.2">
      <c r="D613" s="144"/>
    </row>
    <row r="614" spans="4:4" ht="12.75" x14ac:dyDescent="0.2">
      <c r="D614" s="144"/>
    </row>
    <row r="615" spans="4:4" ht="12.75" x14ac:dyDescent="0.2">
      <c r="D615" s="144"/>
    </row>
    <row r="616" spans="4:4" ht="12.75" x14ac:dyDescent="0.2">
      <c r="D616" s="144"/>
    </row>
    <row r="617" spans="4:4" ht="12.75" x14ac:dyDescent="0.2">
      <c r="D617" s="144"/>
    </row>
    <row r="618" spans="4:4" ht="12.75" x14ac:dyDescent="0.2">
      <c r="D618" s="144"/>
    </row>
    <row r="619" spans="4:4" ht="12.75" x14ac:dyDescent="0.2">
      <c r="D619" s="144"/>
    </row>
    <row r="620" spans="4:4" ht="12.75" x14ac:dyDescent="0.2">
      <c r="D620" s="144"/>
    </row>
    <row r="621" spans="4:4" ht="12.75" x14ac:dyDescent="0.2">
      <c r="D621" s="144"/>
    </row>
    <row r="622" spans="4:4" ht="12.75" x14ac:dyDescent="0.2">
      <c r="D622" s="144"/>
    </row>
    <row r="623" spans="4:4" ht="12.75" x14ac:dyDescent="0.2">
      <c r="D623" s="144"/>
    </row>
    <row r="624" spans="4:4" ht="12.75" x14ac:dyDescent="0.2">
      <c r="D624" s="144"/>
    </row>
    <row r="625" spans="4:4" ht="12.75" x14ac:dyDescent="0.2">
      <c r="D625" s="144"/>
    </row>
    <row r="626" spans="4:4" ht="12.75" x14ac:dyDescent="0.2">
      <c r="D626" s="144"/>
    </row>
    <row r="627" spans="4:4" ht="12.75" x14ac:dyDescent="0.2">
      <c r="D627" s="144"/>
    </row>
    <row r="628" spans="4:4" ht="12.75" x14ac:dyDescent="0.2">
      <c r="D628" s="144"/>
    </row>
    <row r="629" spans="4:4" ht="12.75" x14ac:dyDescent="0.2">
      <c r="D629" s="144"/>
    </row>
    <row r="630" spans="4:4" ht="12.75" x14ac:dyDescent="0.2">
      <c r="D630" s="144"/>
    </row>
    <row r="631" spans="4:4" ht="12.75" x14ac:dyDescent="0.2">
      <c r="D631" s="144"/>
    </row>
    <row r="632" spans="4:4" ht="12.75" x14ac:dyDescent="0.2">
      <c r="D632" s="144"/>
    </row>
    <row r="633" spans="4:4" ht="12.75" x14ac:dyDescent="0.2">
      <c r="D633" s="144"/>
    </row>
    <row r="634" spans="4:4" ht="12.75" x14ac:dyDescent="0.2">
      <c r="D634" s="144"/>
    </row>
    <row r="635" spans="4:4" ht="12.75" x14ac:dyDescent="0.2">
      <c r="D635" s="144"/>
    </row>
    <row r="636" spans="4:4" ht="12.75" x14ac:dyDescent="0.2">
      <c r="D636" s="144"/>
    </row>
    <row r="637" spans="4:4" ht="12.75" x14ac:dyDescent="0.2">
      <c r="D637" s="144"/>
    </row>
    <row r="638" spans="4:4" ht="12.75" x14ac:dyDescent="0.2">
      <c r="D638" s="144"/>
    </row>
    <row r="639" spans="4:4" ht="12.75" x14ac:dyDescent="0.2">
      <c r="D639" s="144"/>
    </row>
    <row r="640" spans="4:4" ht="12.75" x14ac:dyDescent="0.2">
      <c r="D640" s="144"/>
    </row>
    <row r="641" spans="4:4" ht="12.75" x14ac:dyDescent="0.2">
      <c r="D641" s="144"/>
    </row>
    <row r="642" spans="4:4" ht="12.75" x14ac:dyDescent="0.2">
      <c r="D642" s="144"/>
    </row>
    <row r="643" spans="4:4" ht="12.75" x14ac:dyDescent="0.2">
      <c r="D643" s="144"/>
    </row>
    <row r="644" spans="4:4" ht="12.75" x14ac:dyDescent="0.2">
      <c r="D644" s="144"/>
    </row>
    <row r="645" spans="4:4" ht="12.75" x14ac:dyDescent="0.2">
      <c r="D645" s="144"/>
    </row>
    <row r="646" spans="4:4" ht="12.75" x14ac:dyDescent="0.2">
      <c r="D646" s="144"/>
    </row>
    <row r="647" spans="4:4" ht="12.75" x14ac:dyDescent="0.2">
      <c r="D647" s="144"/>
    </row>
    <row r="648" spans="4:4" ht="12.75" x14ac:dyDescent="0.2">
      <c r="D648" s="144"/>
    </row>
    <row r="649" spans="4:4" ht="12.75" x14ac:dyDescent="0.2">
      <c r="D649" s="144"/>
    </row>
    <row r="650" spans="4:4" ht="12.75" x14ac:dyDescent="0.2">
      <c r="D650" s="144"/>
    </row>
    <row r="651" spans="4:4" ht="12.75" x14ac:dyDescent="0.2">
      <c r="D651" s="144"/>
    </row>
    <row r="652" spans="4:4" ht="12.75" x14ac:dyDescent="0.2">
      <c r="D652" s="144"/>
    </row>
    <row r="653" spans="4:4" ht="12.75" x14ac:dyDescent="0.2">
      <c r="D653" s="144"/>
    </row>
    <row r="654" spans="4:4" ht="12.75" x14ac:dyDescent="0.2">
      <c r="D654" s="144"/>
    </row>
    <row r="655" spans="4:4" ht="12.75" x14ac:dyDescent="0.2">
      <c r="D655" s="144"/>
    </row>
    <row r="656" spans="4:4" ht="12.75" x14ac:dyDescent="0.2">
      <c r="D656" s="144"/>
    </row>
    <row r="657" spans="4:4" ht="12.75" x14ac:dyDescent="0.2">
      <c r="D657" s="144"/>
    </row>
    <row r="658" spans="4:4" ht="12.75" x14ac:dyDescent="0.2">
      <c r="D658" s="144"/>
    </row>
    <row r="659" spans="4:4" ht="12.75" x14ac:dyDescent="0.2">
      <c r="D659" s="144"/>
    </row>
    <row r="660" spans="4:4" ht="12.75" x14ac:dyDescent="0.2">
      <c r="D660" s="144"/>
    </row>
    <row r="661" spans="4:4" ht="12.75" x14ac:dyDescent="0.2">
      <c r="D661" s="144"/>
    </row>
    <row r="662" spans="4:4" ht="12.75" x14ac:dyDescent="0.2">
      <c r="D662" s="144"/>
    </row>
    <row r="663" spans="4:4" ht="12.75" x14ac:dyDescent="0.2">
      <c r="D663" s="144"/>
    </row>
    <row r="664" spans="4:4" ht="12.75" x14ac:dyDescent="0.2">
      <c r="D664" s="144"/>
    </row>
    <row r="665" spans="4:4" ht="12.75" x14ac:dyDescent="0.2">
      <c r="D665" s="144"/>
    </row>
    <row r="666" spans="4:4" ht="12.75" x14ac:dyDescent="0.2">
      <c r="D666" s="144"/>
    </row>
    <row r="667" spans="4:4" ht="12.75" x14ac:dyDescent="0.2">
      <c r="D667" s="144"/>
    </row>
    <row r="668" spans="4:4" ht="12.75" x14ac:dyDescent="0.2">
      <c r="D668" s="144"/>
    </row>
    <row r="669" spans="4:4" ht="12.75" x14ac:dyDescent="0.2">
      <c r="D669" s="144"/>
    </row>
    <row r="670" spans="4:4" ht="12.75" x14ac:dyDescent="0.2">
      <c r="D670" s="144"/>
    </row>
    <row r="671" spans="4:4" ht="12.75" x14ac:dyDescent="0.2">
      <c r="D671" s="144"/>
    </row>
    <row r="672" spans="4:4" ht="12.75" x14ac:dyDescent="0.2">
      <c r="D672" s="144"/>
    </row>
    <row r="673" spans="4:4" ht="12.75" x14ac:dyDescent="0.2">
      <c r="D673" s="144"/>
    </row>
    <row r="674" spans="4:4" ht="12.75" x14ac:dyDescent="0.2">
      <c r="D674" s="144"/>
    </row>
    <row r="675" spans="4:4" ht="12.75" x14ac:dyDescent="0.2">
      <c r="D675" s="144"/>
    </row>
    <row r="676" spans="4:4" ht="12.75" x14ac:dyDescent="0.2">
      <c r="D676" s="144"/>
    </row>
    <row r="677" spans="4:4" ht="12.75" x14ac:dyDescent="0.2">
      <c r="D677" s="144"/>
    </row>
    <row r="678" spans="4:4" ht="12.75" x14ac:dyDescent="0.2">
      <c r="D678" s="144"/>
    </row>
    <row r="679" spans="4:4" ht="12.75" x14ac:dyDescent="0.2">
      <c r="D679" s="144"/>
    </row>
    <row r="680" spans="4:4" ht="12.75" x14ac:dyDescent="0.2">
      <c r="D680" s="144"/>
    </row>
    <row r="681" spans="4:4" ht="12.75" x14ac:dyDescent="0.2">
      <c r="D681" s="144"/>
    </row>
    <row r="682" spans="4:4" ht="12.75" x14ac:dyDescent="0.2">
      <c r="D682" s="144"/>
    </row>
    <row r="683" spans="4:4" ht="12.75" x14ac:dyDescent="0.2">
      <c r="D683" s="144"/>
    </row>
    <row r="684" spans="4:4" ht="12.75" x14ac:dyDescent="0.2">
      <c r="D684" s="144"/>
    </row>
    <row r="685" spans="4:4" ht="12.75" x14ac:dyDescent="0.2">
      <c r="D685" s="144"/>
    </row>
    <row r="686" spans="4:4" ht="12.75" x14ac:dyDescent="0.2">
      <c r="D686" s="144"/>
    </row>
    <row r="687" spans="4:4" ht="12.75" x14ac:dyDescent="0.2">
      <c r="D687" s="144"/>
    </row>
    <row r="688" spans="4:4" ht="12.75" x14ac:dyDescent="0.2">
      <c r="D688" s="144"/>
    </row>
    <row r="689" spans="4:4" ht="12.75" x14ac:dyDescent="0.2">
      <c r="D689" s="144"/>
    </row>
    <row r="690" spans="4:4" ht="12.75" x14ac:dyDescent="0.2">
      <c r="D690" s="144"/>
    </row>
    <row r="691" spans="4:4" ht="12.75" x14ac:dyDescent="0.2">
      <c r="D691" s="144"/>
    </row>
    <row r="692" spans="4:4" ht="12.75" x14ac:dyDescent="0.2">
      <c r="D692" s="144"/>
    </row>
    <row r="693" spans="4:4" ht="12.75" x14ac:dyDescent="0.2">
      <c r="D693" s="144"/>
    </row>
    <row r="694" spans="4:4" ht="12.75" x14ac:dyDescent="0.2">
      <c r="D694" s="144"/>
    </row>
    <row r="695" spans="4:4" ht="12.75" x14ac:dyDescent="0.2">
      <c r="D695" s="144"/>
    </row>
    <row r="696" spans="4:4" ht="12.75" x14ac:dyDescent="0.2">
      <c r="D696" s="144"/>
    </row>
    <row r="697" spans="4:4" ht="12.75" x14ac:dyDescent="0.2">
      <c r="D697" s="144"/>
    </row>
    <row r="698" spans="4:4" ht="12.75" x14ac:dyDescent="0.2">
      <c r="D698" s="144"/>
    </row>
    <row r="699" spans="4:4" ht="12.75" x14ac:dyDescent="0.2">
      <c r="D699" s="144"/>
    </row>
    <row r="700" spans="4:4" ht="12.75" x14ac:dyDescent="0.2">
      <c r="D700" s="144"/>
    </row>
    <row r="701" spans="4:4" ht="12.75" x14ac:dyDescent="0.2">
      <c r="D701" s="144"/>
    </row>
    <row r="702" spans="4:4" ht="12.75" x14ac:dyDescent="0.2">
      <c r="D702" s="144"/>
    </row>
    <row r="703" spans="4:4" ht="12.75" x14ac:dyDescent="0.2">
      <c r="D703" s="144"/>
    </row>
    <row r="704" spans="4:4" ht="12.75" x14ac:dyDescent="0.2">
      <c r="D704" s="144"/>
    </row>
    <row r="705" spans="4:4" ht="12.75" x14ac:dyDescent="0.2">
      <c r="D705" s="144"/>
    </row>
    <row r="706" spans="4:4" ht="12.75" x14ac:dyDescent="0.2">
      <c r="D706" s="144"/>
    </row>
    <row r="707" spans="4:4" ht="12.75" x14ac:dyDescent="0.2">
      <c r="D707" s="144"/>
    </row>
    <row r="708" spans="4:4" ht="12.75" x14ac:dyDescent="0.2">
      <c r="D708" s="144"/>
    </row>
    <row r="709" spans="4:4" ht="12.75" x14ac:dyDescent="0.2">
      <c r="D709" s="144"/>
    </row>
    <row r="710" spans="4:4" ht="12.75" x14ac:dyDescent="0.2">
      <c r="D710" s="144"/>
    </row>
    <row r="711" spans="4:4" ht="12.75" x14ac:dyDescent="0.2">
      <c r="D711" s="144"/>
    </row>
    <row r="712" spans="4:4" ht="12.75" x14ac:dyDescent="0.2">
      <c r="D712" s="144"/>
    </row>
    <row r="713" spans="4:4" ht="12.75" x14ac:dyDescent="0.2">
      <c r="D713" s="144"/>
    </row>
    <row r="714" spans="4:4" ht="12.75" x14ac:dyDescent="0.2">
      <c r="D714" s="144"/>
    </row>
    <row r="715" spans="4:4" ht="12.75" x14ac:dyDescent="0.2">
      <c r="D715" s="144"/>
    </row>
    <row r="716" spans="4:4" ht="12.75" x14ac:dyDescent="0.2">
      <c r="D716" s="144"/>
    </row>
    <row r="717" spans="4:4" ht="12.75" x14ac:dyDescent="0.2">
      <c r="D717" s="144"/>
    </row>
    <row r="718" spans="4:4" ht="12.75" x14ac:dyDescent="0.2">
      <c r="D718" s="144"/>
    </row>
    <row r="719" spans="4:4" ht="12.75" x14ac:dyDescent="0.2">
      <c r="D719" s="144"/>
    </row>
    <row r="720" spans="4:4" ht="12.75" x14ac:dyDescent="0.2">
      <c r="D720" s="144"/>
    </row>
    <row r="721" spans="4:4" ht="12.75" x14ac:dyDescent="0.2">
      <c r="D721" s="144"/>
    </row>
    <row r="722" spans="4:4" ht="12.75" x14ac:dyDescent="0.2">
      <c r="D722" s="144"/>
    </row>
    <row r="723" spans="4:4" ht="12.75" x14ac:dyDescent="0.2">
      <c r="D723" s="144"/>
    </row>
    <row r="724" spans="4:4" ht="12.75" x14ac:dyDescent="0.2">
      <c r="D724" s="144"/>
    </row>
    <row r="725" spans="4:4" ht="12.75" x14ac:dyDescent="0.2">
      <c r="D725" s="144"/>
    </row>
    <row r="726" spans="4:4" ht="12.75" x14ac:dyDescent="0.2">
      <c r="D726" s="144"/>
    </row>
    <row r="727" spans="4:4" ht="12.75" x14ac:dyDescent="0.2">
      <c r="D727" s="144"/>
    </row>
    <row r="728" spans="4:4" ht="12.75" x14ac:dyDescent="0.2">
      <c r="D728" s="144"/>
    </row>
    <row r="729" spans="4:4" ht="12.75" x14ac:dyDescent="0.2">
      <c r="D729" s="144"/>
    </row>
    <row r="730" spans="4:4" ht="12.75" x14ac:dyDescent="0.2">
      <c r="D730" s="144"/>
    </row>
    <row r="731" spans="4:4" ht="12.75" x14ac:dyDescent="0.2">
      <c r="D731" s="144"/>
    </row>
    <row r="732" spans="4:4" ht="12.75" x14ac:dyDescent="0.2">
      <c r="D732" s="144"/>
    </row>
    <row r="733" spans="4:4" ht="12.75" x14ac:dyDescent="0.2">
      <c r="D733" s="144"/>
    </row>
    <row r="734" spans="4:4" ht="12.75" x14ac:dyDescent="0.2">
      <c r="D734" s="144"/>
    </row>
    <row r="735" spans="4:4" ht="12.75" x14ac:dyDescent="0.2">
      <c r="D735" s="144"/>
    </row>
    <row r="736" spans="4:4" ht="12.75" x14ac:dyDescent="0.2">
      <c r="D736" s="144"/>
    </row>
    <row r="737" spans="4:4" ht="12.75" x14ac:dyDescent="0.2">
      <c r="D737" s="144"/>
    </row>
    <row r="738" spans="4:4" ht="12.75" x14ac:dyDescent="0.2">
      <c r="D738" s="144"/>
    </row>
    <row r="739" spans="4:4" ht="12.75" x14ac:dyDescent="0.2">
      <c r="D739" s="144"/>
    </row>
    <row r="740" spans="4:4" ht="12.75" x14ac:dyDescent="0.2">
      <c r="D740" s="144"/>
    </row>
    <row r="741" spans="4:4" ht="12.75" x14ac:dyDescent="0.2">
      <c r="D741" s="144"/>
    </row>
    <row r="742" spans="4:4" ht="12.75" x14ac:dyDescent="0.2">
      <c r="D742" s="144"/>
    </row>
    <row r="743" spans="4:4" ht="12.75" x14ac:dyDescent="0.2">
      <c r="D743" s="144"/>
    </row>
    <row r="744" spans="4:4" ht="12.75" x14ac:dyDescent="0.2">
      <c r="D744" s="144"/>
    </row>
    <row r="745" spans="4:4" ht="12.75" x14ac:dyDescent="0.2">
      <c r="D745" s="144"/>
    </row>
    <row r="746" spans="4:4" ht="12.75" x14ac:dyDescent="0.2">
      <c r="D746" s="144"/>
    </row>
    <row r="747" spans="4:4" ht="12.75" x14ac:dyDescent="0.2">
      <c r="D747" s="144"/>
    </row>
    <row r="748" spans="4:4" ht="12.75" x14ac:dyDescent="0.2">
      <c r="D748" s="144"/>
    </row>
    <row r="749" spans="4:4" ht="12.75" x14ac:dyDescent="0.2">
      <c r="D749" s="144"/>
    </row>
    <row r="750" spans="4:4" ht="12.75" x14ac:dyDescent="0.2">
      <c r="D750" s="144"/>
    </row>
    <row r="751" spans="4:4" ht="12.75" x14ac:dyDescent="0.2">
      <c r="D751" s="144"/>
    </row>
    <row r="752" spans="4:4" ht="12.75" x14ac:dyDescent="0.2">
      <c r="D752" s="144"/>
    </row>
    <row r="753" spans="4:4" ht="12.75" x14ac:dyDescent="0.2">
      <c r="D753" s="144"/>
    </row>
    <row r="754" spans="4:4" ht="12.75" x14ac:dyDescent="0.2">
      <c r="D754" s="144"/>
    </row>
    <row r="755" spans="4:4" ht="12.75" x14ac:dyDescent="0.2">
      <c r="D755" s="144"/>
    </row>
    <row r="756" spans="4:4" ht="12.75" x14ac:dyDescent="0.2">
      <c r="D756" s="144"/>
    </row>
    <row r="757" spans="4:4" ht="12.75" x14ac:dyDescent="0.2">
      <c r="D757" s="144"/>
    </row>
    <row r="758" spans="4:4" ht="12.75" x14ac:dyDescent="0.2">
      <c r="D758" s="144"/>
    </row>
    <row r="759" spans="4:4" ht="12.75" x14ac:dyDescent="0.2">
      <c r="D759" s="144"/>
    </row>
    <row r="760" spans="4:4" ht="12.75" x14ac:dyDescent="0.2">
      <c r="D760" s="144"/>
    </row>
    <row r="761" spans="4:4" ht="12.75" x14ac:dyDescent="0.2">
      <c r="D761" s="144"/>
    </row>
    <row r="762" spans="4:4" ht="12.75" x14ac:dyDescent="0.2">
      <c r="D762" s="144"/>
    </row>
    <row r="763" spans="4:4" ht="12.75" x14ac:dyDescent="0.2">
      <c r="D763" s="144"/>
    </row>
    <row r="764" spans="4:4" ht="12.75" x14ac:dyDescent="0.2">
      <c r="D764" s="144"/>
    </row>
    <row r="765" spans="4:4" ht="12.75" x14ac:dyDescent="0.2">
      <c r="D765" s="144"/>
    </row>
    <row r="766" spans="4:4" ht="12.75" x14ac:dyDescent="0.2">
      <c r="D766" s="144"/>
    </row>
    <row r="767" spans="4:4" ht="12.75" x14ac:dyDescent="0.2">
      <c r="D767" s="144"/>
    </row>
    <row r="768" spans="4:4" ht="12.75" x14ac:dyDescent="0.2">
      <c r="D768" s="144"/>
    </row>
    <row r="769" spans="4:4" ht="12.75" x14ac:dyDescent="0.2">
      <c r="D769" s="144"/>
    </row>
    <row r="770" spans="4:4" ht="12.75" x14ac:dyDescent="0.2">
      <c r="D770" s="144"/>
    </row>
    <row r="771" spans="4:4" ht="12.75" x14ac:dyDescent="0.2">
      <c r="D771" s="144"/>
    </row>
    <row r="772" spans="4:4" ht="12.75" x14ac:dyDescent="0.2">
      <c r="D772" s="144"/>
    </row>
    <row r="773" spans="4:4" ht="12.75" x14ac:dyDescent="0.2">
      <c r="D773" s="144"/>
    </row>
    <row r="774" spans="4:4" ht="12.75" x14ac:dyDescent="0.2">
      <c r="D774" s="144"/>
    </row>
    <row r="775" spans="4:4" ht="12.75" x14ac:dyDescent="0.2">
      <c r="D775" s="144"/>
    </row>
    <row r="776" spans="4:4" ht="12.75" x14ac:dyDescent="0.2">
      <c r="D776" s="144"/>
    </row>
    <row r="777" spans="4:4" ht="12.75" x14ac:dyDescent="0.2">
      <c r="D777" s="144"/>
    </row>
    <row r="778" spans="4:4" ht="12.75" x14ac:dyDescent="0.2">
      <c r="D778" s="144"/>
    </row>
    <row r="779" spans="4:4" ht="12.75" x14ac:dyDescent="0.2">
      <c r="D779" s="144"/>
    </row>
    <row r="780" spans="4:4" ht="12.75" x14ac:dyDescent="0.2">
      <c r="D780" s="144"/>
    </row>
    <row r="781" spans="4:4" ht="12.75" x14ac:dyDescent="0.2">
      <c r="D781" s="144"/>
    </row>
    <row r="782" spans="4:4" ht="12.75" x14ac:dyDescent="0.2">
      <c r="D782" s="144"/>
    </row>
    <row r="783" spans="4:4" ht="12.75" x14ac:dyDescent="0.2">
      <c r="D783" s="144"/>
    </row>
    <row r="784" spans="4:4" ht="12.75" x14ac:dyDescent="0.2">
      <c r="D784" s="144"/>
    </row>
    <row r="785" spans="4:4" ht="12.75" x14ac:dyDescent="0.2">
      <c r="D785" s="144"/>
    </row>
    <row r="786" spans="4:4" ht="12.75" x14ac:dyDescent="0.2">
      <c r="D786" s="144"/>
    </row>
    <row r="787" spans="4:4" ht="12.75" x14ac:dyDescent="0.2">
      <c r="D787" s="144"/>
    </row>
    <row r="788" spans="4:4" ht="12.75" x14ac:dyDescent="0.2">
      <c r="D788" s="144"/>
    </row>
    <row r="789" spans="4:4" ht="12.75" x14ac:dyDescent="0.2">
      <c r="D789" s="144"/>
    </row>
    <row r="790" spans="4:4" ht="12.75" x14ac:dyDescent="0.2">
      <c r="D790" s="144"/>
    </row>
    <row r="791" spans="4:4" ht="12.75" x14ac:dyDescent="0.2">
      <c r="D791" s="144"/>
    </row>
    <row r="792" spans="4:4" ht="12.75" x14ac:dyDescent="0.2">
      <c r="D792" s="144"/>
    </row>
    <row r="793" spans="4:4" ht="12.75" x14ac:dyDescent="0.2">
      <c r="D793" s="144"/>
    </row>
    <row r="794" spans="4:4" ht="12.75" x14ac:dyDescent="0.2">
      <c r="D794" s="144"/>
    </row>
    <row r="795" spans="4:4" ht="12.75" x14ac:dyDescent="0.2">
      <c r="D795" s="144"/>
    </row>
    <row r="796" spans="4:4" ht="12.75" x14ac:dyDescent="0.2">
      <c r="D796" s="144"/>
    </row>
    <row r="797" spans="4:4" ht="12.75" x14ac:dyDescent="0.2">
      <c r="D797" s="144"/>
    </row>
    <row r="798" spans="4:4" ht="12.75" x14ac:dyDescent="0.2">
      <c r="D798" s="144"/>
    </row>
    <row r="799" spans="4:4" ht="12.75" x14ac:dyDescent="0.2">
      <c r="D799" s="144"/>
    </row>
    <row r="800" spans="4:4" ht="12.75" x14ac:dyDescent="0.2">
      <c r="D800" s="144"/>
    </row>
    <row r="801" spans="4:4" ht="12.75" x14ac:dyDescent="0.2">
      <c r="D801" s="144"/>
    </row>
    <row r="802" spans="4:4" ht="12.75" x14ac:dyDescent="0.2">
      <c r="D802" s="144"/>
    </row>
    <row r="803" spans="4:4" ht="12.75" x14ac:dyDescent="0.2">
      <c r="D803" s="144"/>
    </row>
    <row r="804" spans="4:4" ht="12.75" x14ac:dyDescent="0.2">
      <c r="D804" s="144"/>
    </row>
    <row r="805" spans="4:4" ht="12.75" x14ac:dyDescent="0.2">
      <c r="D805" s="144"/>
    </row>
    <row r="806" spans="4:4" ht="12.75" x14ac:dyDescent="0.2">
      <c r="D806" s="144"/>
    </row>
    <row r="807" spans="4:4" ht="12.75" x14ac:dyDescent="0.2">
      <c r="D807" s="144"/>
    </row>
    <row r="808" spans="4:4" ht="12.75" x14ac:dyDescent="0.2">
      <c r="D808" s="144"/>
    </row>
    <row r="809" spans="4:4" ht="12.75" x14ac:dyDescent="0.2">
      <c r="D809" s="144"/>
    </row>
    <row r="810" spans="4:4" ht="12.75" x14ac:dyDescent="0.2">
      <c r="D810" s="144"/>
    </row>
    <row r="811" spans="4:4" ht="12.75" x14ac:dyDescent="0.2">
      <c r="D811" s="144"/>
    </row>
    <row r="812" spans="4:4" ht="12.75" x14ac:dyDescent="0.2">
      <c r="D812" s="144"/>
    </row>
    <row r="813" spans="4:4" ht="12.75" x14ac:dyDescent="0.2">
      <c r="D813" s="144"/>
    </row>
    <row r="814" spans="4:4" ht="12.75" x14ac:dyDescent="0.2">
      <c r="D814" s="144"/>
    </row>
    <row r="815" spans="4:4" ht="12.75" x14ac:dyDescent="0.2">
      <c r="D815" s="144"/>
    </row>
    <row r="816" spans="4:4" ht="12.75" x14ac:dyDescent="0.2">
      <c r="D816" s="144"/>
    </row>
    <row r="817" spans="4:4" ht="12.75" x14ac:dyDescent="0.2">
      <c r="D817" s="144"/>
    </row>
    <row r="818" spans="4:4" ht="12.75" x14ac:dyDescent="0.2">
      <c r="D818" s="144"/>
    </row>
    <row r="819" spans="4:4" ht="12.75" x14ac:dyDescent="0.2">
      <c r="D819" s="144"/>
    </row>
    <row r="820" spans="4:4" ht="12.75" x14ac:dyDescent="0.2">
      <c r="D820" s="144"/>
    </row>
    <row r="821" spans="4:4" ht="12.75" x14ac:dyDescent="0.2">
      <c r="D821" s="144"/>
    </row>
    <row r="822" spans="4:4" ht="12.75" x14ac:dyDescent="0.2">
      <c r="D822" s="144"/>
    </row>
    <row r="823" spans="4:4" ht="12.75" x14ac:dyDescent="0.2">
      <c r="D823" s="144"/>
    </row>
    <row r="824" spans="4:4" ht="12.75" x14ac:dyDescent="0.2">
      <c r="D824" s="144"/>
    </row>
    <row r="825" spans="4:4" ht="12.75" x14ac:dyDescent="0.2">
      <c r="D825" s="144"/>
    </row>
    <row r="826" spans="4:4" ht="12.75" x14ac:dyDescent="0.2">
      <c r="D826" s="144"/>
    </row>
    <row r="827" spans="4:4" ht="12.75" x14ac:dyDescent="0.2">
      <c r="D827" s="144"/>
    </row>
    <row r="828" spans="4:4" ht="12.75" x14ac:dyDescent="0.2">
      <c r="D828" s="144"/>
    </row>
    <row r="829" spans="4:4" ht="12.75" x14ac:dyDescent="0.2">
      <c r="D829" s="144"/>
    </row>
    <row r="830" spans="4:4" ht="12.75" x14ac:dyDescent="0.2">
      <c r="D830" s="144"/>
    </row>
    <row r="831" spans="4:4" ht="12.75" x14ac:dyDescent="0.2">
      <c r="D831" s="144"/>
    </row>
    <row r="832" spans="4:4" ht="12.75" x14ac:dyDescent="0.2">
      <c r="D832" s="144"/>
    </row>
    <row r="833" spans="4:4" ht="12.75" x14ac:dyDescent="0.2">
      <c r="D833" s="144"/>
    </row>
    <row r="834" spans="4:4" ht="12.75" x14ac:dyDescent="0.2">
      <c r="D834" s="144"/>
    </row>
    <row r="835" spans="4:4" ht="12.75" x14ac:dyDescent="0.2">
      <c r="D835" s="144"/>
    </row>
    <row r="836" spans="4:4" ht="12.75" x14ac:dyDescent="0.2">
      <c r="D836" s="144"/>
    </row>
    <row r="837" spans="4:4" ht="12.75" x14ac:dyDescent="0.2">
      <c r="D837" s="144"/>
    </row>
    <row r="838" spans="4:4" ht="12.75" x14ac:dyDescent="0.2">
      <c r="D838" s="144"/>
    </row>
    <row r="839" spans="4:4" ht="12.75" x14ac:dyDescent="0.2">
      <c r="D839" s="144"/>
    </row>
    <row r="840" spans="4:4" ht="12.75" x14ac:dyDescent="0.2">
      <c r="D840" s="144"/>
    </row>
    <row r="841" spans="4:4" ht="12.75" x14ac:dyDescent="0.2">
      <c r="D841" s="144"/>
    </row>
    <row r="842" spans="4:4" ht="12.75" x14ac:dyDescent="0.2">
      <c r="D842" s="144"/>
    </row>
    <row r="843" spans="4:4" ht="12.75" x14ac:dyDescent="0.2">
      <c r="D843" s="144"/>
    </row>
    <row r="844" spans="4:4" ht="12.75" x14ac:dyDescent="0.2">
      <c r="D844" s="144"/>
    </row>
    <row r="845" spans="4:4" ht="12.75" x14ac:dyDescent="0.2">
      <c r="D845" s="144"/>
    </row>
    <row r="846" spans="4:4" ht="12.75" x14ac:dyDescent="0.2">
      <c r="D846" s="144"/>
    </row>
    <row r="847" spans="4:4" ht="12.75" x14ac:dyDescent="0.2">
      <c r="D847" s="144"/>
    </row>
    <row r="848" spans="4:4" ht="12.75" x14ac:dyDescent="0.2">
      <c r="D848" s="144"/>
    </row>
    <row r="849" spans="4:4" ht="12.75" x14ac:dyDescent="0.2">
      <c r="D849" s="144"/>
    </row>
    <row r="850" spans="4:4" ht="12.75" x14ac:dyDescent="0.2">
      <c r="D850" s="144"/>
    </row>
    <row r="851" spans="4:4" ht="12.75" x14ac:dyDescent="0.2">
      <c r="D851" s="144"/>
    </row>
    <row r="852" spans="4:4" ht="12.75" x14ac:dyDescent="0.2">
      <c r="D852" s="144"/>
    </row>
    <row r="853" spans="4:4" ht="12.75" x14ac:dyDescent="0.2">
      <c r="D853" s="144"/>
    </row>
    <row r="854" spans="4:4" ht="12.75" x14ac:dyDescent="0.2">
      <c r="D854" s="144"/>
    </row>
    <row r="855" spans="4:4" ht="12.75" x14ac:dyDescent="0.2">
      <c r="D855" s="144"/>
    </row>
    <row r="856" spans="4:4" ht="12.75" x14ac:dyDescent="0.2">
      <c r="D856" s="144"/>
    </row>
    <row r="857" spans="4:4" ht="12.75" x14ac:dyDescent="0.2">
      <c r="D857" s="144"/>
    </row>
    <row r="858" spans="4:4" ht="12.75" x14ac:dyDescent="0.2">
      <c r="D858" s="144"/>
    </row>
    <row r="859" spans="4:4" ht="12.75" x14ac:dyDescent="0.2">
      <c r="D859" s="144"/>
    </row>
    <row r="860" spans="4:4" ht="12.75" x14ac:dyDescent="0.2">
      <c r="D860" s="144"/>
    </row>
    <row r="861" spans="4:4" ht="12.75" x14ac:dyDescent="0.2">
      <c r="D861" s="144"/>
    </row>
    <row r="862" spans="4:4" ht="12.75" x14ac:dyDescent="0.2">
      <c r="D862" s="144"/>
    </row>
    <row r="863" spans="4:4" ht="12.75" x14ac:dyDescent="0.2">
      <c r="D863" s="144"/>
    </row>
    <row r="864" spans="4:4" ht="12.75" x14ac:dyDescent="0.2">
      <c r="D864" s="144"/>
    </row>
    <row r="865" spans="4:4" ht="12.75" x14ac:dyDescent="0.2">
      <c r="D865" s="144"/>
    </row>
    <row r="866" spans="4:4" ht="12.75" x14ac:dyDescent="0.2">
      <c r="D866" s="144"/>
    </row>
    <row r="867" spans="4:4" ht="12.75" x14ac:dyDescent="0.2">
      <c r="D867" s="144"/>
    </row>
    <row r="868" spans="4:4" ht="12.75" x14ac:dyDescent="0.2">
      <c r="D868" s="144"/>
    </row>
    <row r="869" spans="4:4" ht="12.75" x14ac:dyDescent="0.2">
      <c r="D869" s="144"/>
    </row>
    <row r="870" spans="4:4" ht="12.75" x14ac:dyDescent="0.2">
      <c r="D870" s="144"/>
    </row>
    <row r="871" spans="4:4" ht="12.75" x14ac:dyDescent="0.2">
      <c r="D871" s="144"/>
    </row>
    <row r="872" spans="4:4" ht="12.75" x14ac:dyDescent="0.2">
      <c r="D872" s="144"/>
    </row>
    <row r="873" spans="4:4" ht="12.75" x14ac:dyDescent="0.2">
      <c r="D873" s="144"/>
    </row>
    <row r="874" spans="4:4" ht="12.75" x14ac:dyDescent="0.2">
      <c r="D874" s="144"/>
    </row>
    <row r="875" spans="4:4" ht="12.75" x14ac:dyDescent="0.2">
      <c r="D875" s="144"/>
    </row>
    <row r="876" spans="4:4" ht="12.75" x14ac:dyDescent="0.2">
      <c r="D876" s="144"/>
    </row>
    <row r="877" spans="4:4" ht="12.75" x14ac:dyDescent="0.2">
      <c r="D877" s="144"/>
    </row>
    <row r="878" spans="4:4" ht="12.75" x14ac:dyDescent="0.2">
      <c r="D878" s="144"/>
    </row>
    <row r="879" spans="4:4" ht="12.75" x14ac:dyDescent="0.2">
      <c r="D879" s="144"/>
    </row>
    <row r="880" spans="4:4" ht="12.75" x14ac:dyDescent="0.2">
      <c r="D880" s="144"/>
    </row>
    <row r="881" spans="4:4" ht="12.75" x14ac:dyDescent="0.2">
      <c r="D881" s="144"/>
    </row>
    <row r="882" spans="4:4" ht="12.75" x14ac:dyDescent="0.2">
      <c r="D882" s="144"/>
    </row>
    <row r="883" spans="4:4" ht="12.75" x14ac:dyDescent="0.2">
      <c r="D883" s="144"/>
    </row>
    <row r="884" spans="4:4" ht="12.75" x14ac:dyDescent="0.2">
      <c r="D884" s="144"/>
    </row>
    <row r="885" spans="4:4" ht="12.75" x14ac:dyDescent="0.2">
      <c r="D885" s="144"/>
    </row>
    <row r="886" spans="4:4" ht="12.75" x14ac:dyDescent="0.2">
      <c r="D886" s="144"/>
    </row>
    <row r="887" spans="4:4" ht="12.75" x14ac:dyDescent="0.2">
      <c r="D887" s="144"/>
    </row>
    <row r="888" spans="4:4" ht="12.75" x14ac:dyDescent="0.2">
      <c r="D888" s="144"/>
    </row>
    <row r="889" spans="4:4" ht="12.75" x14ac:dyDescent="0.2">
      <c r="D889" s="144"/>
    </row>
    <row r="890" spans="4:4" ht="12.75" x14ac:dyDescent="0.2">
      <c r="D890" s="144"/>
    </row>
    <row r="891" spans="4:4" ht="12.75" x14ac:dyDescent="0.2">
      <c r="D891" s="144"/>
    </row>
    <row r="892" spans="4:4" ht="12.75" x14ac:dyDescent="0.2">
      <c r="D892" s="144"/>
    </row>
    <row r="893" spans="4:4" ht="12.75" x14ac:dyDescent="0.2">
      <c r="D893" s="144"/>
    </row>
    <row r="894" spans="4:4" ht="12.75" x14ac:dyDescent="0.2">
      <c r="D894" s="144"/>
    </row>
    <row r="895" spans="4:4" ht="12.75" x14ac:dyDescent="0.2">
      <c r="D895" s="144"/>
    </row>
    <row r="896" spans="4:4" ht="12.75" x14ac:dyDescent="0.2">
      <c r="D896" s="144"/>
    </row>
    <row r="897" spans="4:4" ht="12.75" x14ac:dyDescent="0.2">
      <c r="D897" s="144"/>
    </row>
    <row r="898" spans="4:4" ht="12.75" x14ac:dyDescent="0.2">
      <c r="D898" s="144"/>
    </row>
    <row r="899" spans="4:4" ht="12.75" x14ac:dyDescent="0.2">
      <c r="D899" s="144"/>
    </row>
    <row r="900" spans="4:4" ht="12.75" x14ac:dyDescent="0.2">
      <c r="D900" s="144"/>
    </row>
    <row r="901" spans="4:4" ht="12.75" x14ac:dyDescent="0.2">
      <c r="D901" s="144"/>
    </row>
    <row r="902" spans="4:4" ht="12.75" x14ac:dyDescent="0.2">
      <c r="D902" s="144"/>
    </row>
    <row r="903" spans="4:4" ht="12.75" x14ac:dyDescent="0.2">
      <c r="D903" s="144"/>
    </row>
    <row r="904" spans="4:4" ht="12.75" x14ac:dyDescent="0.2">
      <c r="D904" s="144"/>
    </row>
    <row r="905" spans="4:4" ht="12.75" x14ac:dyDescent="0.2">
      <c r="D905" s="144"/>
    </row>
    <row r="906" spans="4:4" ht="12.75" x14ac:dyDescent="0.2">
      <c r="D906" s="144"/>
    </row>
    <row r="907" spans="4:4" ht="12.75" x14ac:dyDescent="0.2">
      <c r="D907" s="144"/>
    </row>
    <row r="908" spans="4:4" ht="12.75" x14ac:dyDescent="0.2">
      <c r="D908" s="144"/>
    </row>
    <row r="909" spans="4:4" ht="12.75" x14ac:dyDescent="0.2">
      <c r="D909" s="144"/>
    </row>
    <row r="910" spans="4:4" ht="12.75" x14ac:dyDescent="0.2">
      <c r="D910" s="144"/>
    </row>
    <row r="911" spans="4:4" ht="12.75" x14ac:dyDescent="0.2">
      <c r="D911" s="144"/>
    </row>
    <row r="912" spans="4:4" ht="12.75" x14ac:dyDescent="0.2">
      <c r="D912" s="144"/>
    </row>
    <row r="913" spans="4:4" ht="12.75" x14ac:dyDescent="0.2">
      <c r="D913" s="144"/>
    </row>
    <row r="914" spans="4:4" ht="12.75" x14ac:dyDescent="0.2">
      <c r="D914" s="144"/>
    </row>
    <row r="915" spans="4:4" ht="12.75" x14ac:dyDescent="0.2">
      <c r="D915" s="144"/>
    </row>
    <row r="916" spans="4:4" ht="12.75" x14ac:dyDescent="0.2">
      <c r="D916" s="144"/>
    </row>
    <row r="917" spans="4:4" ht="12.75" x14ac:dyDescent="0.2">
      <c r="D917" s="144"/>
    </row>
    <row r="918" spans="4:4" ht="12.75" x14ac:dyDescent="0.2">
      <c r="D918" s="144"/>
    </row>
    <row r="919" spans="4:4" ht="12.75" x14ac:dyDescent="0.2">
      <c r="D919" s="144"/>
    </row>
    <row r="920" spans="4:4" ht="12.75" x14ac:dyDescent="0.2">
      <c r="D920" s="144"/>
    </row>
    <row r="921" spans="4:4" ht="12.75" x14ac:dyDescent="0.2">
      <c r="D921" s="144"/>
    </row>
    <row r="922" spans="4:4" ht="12.75" x14ac:dyDescent="0.2">
      <c r="D922" s="144"/>
    </row>
    <row r="923" spans="4:4" ht="12.75" x14ac:dyDescent="0.2">
      <c r="D923" s="144"/>
    </row>
    <row r="924" spans="4:4" ht="12.75" x14ac:dyDescent="0.2">
      <c r="D924" s="144"/>
    </row>
    <row r="925" spans="4:4" ht="12.75" x14ac:dyDescent="0.2">
      <c r="D925" s="144"/>
    </row>
    <row r="926" spans="4:4" ht="12.75" x14ac:dyDescent="0.2">
      <c r="D926" s="144"/>
    </row>
    <row r="927" spans="4:4" ht="12.75" x14ac:dyDescent="0.2">
      <c r="D927" s="144"/>
    </row>
    <row r="928" spans="4:4" ht="12.75" x14ac:dyDescent="0.2">
      <c r="D928" s="144"/>
    </row>
    <row r="929" spans="4:4" ht="12.75" x14ac:dyDescent="0.2">
      <c r="D929" s="144"/>
    </row>
    <row r="930" spans="4:4" ht="12.75" x14ac:dyDescent="0.2">
      <c r="D930" s="144"/>
    </row>
    <row r="931" spans="4:4" ht="12.75" x14ac:dyDescent="0.2">
      <c r="D931" s="144"/>
    </row>
    <row r="932" spans="4:4" ht="12.75" x14ac:dyDescent="0.2">
      <c r="D932" s="144"/>
    </row>
    <row r="933" spans="4:4" ht="12.75" x14ac:dyDescent="0.2">
      <c r="D933" s="144"/>
    </row>
    <row r="934" spans="4:4" ht="12.75" x14ac:dyDescent="0.2">
      <c r="D934" s="144"/>
    </row>
    <row r="935" spans="4:4" ht="12.75" x14ac:dyDescent="0.2">
      <c r="D935" s="144"/>
    </row>
    <row r="936" spans="4:4" ht="12.75" x14ac:dyDescent="0.2">
      <c r="D936" s="144"/>
    </row>
    <row r="937" spans="4:4" ht="12.75" x14ac:dyDescent="0.2">
      <c r="D937" s="144"/>
    </row>
    <row r="938" spans="4:4" ht="12.75" x14ac:dyDescent="0.2">
      <c r="D938" s="144"/>
    </row>
    <row r="939" spans="4:4" ht="12.75" x14ac:dyDescent="0.2">
      <c r="D939" s="144"/>
    </row>
    <row r="940" spans="4:4" ht="12.75" x14ac:dyDescent="0.2">
      <c r="D940" s="144"/>
    </row>
    <row r="941" spans="4:4" ht="12.75" x14ac:dyDescent="0.2">
      <c r="D941" s="144"/>
    </row>
    <row r="942" spans="4:4" ht="12.75" x14ac:dyDescent="0.2">
      <c r="D942" s="144"/>
    </row>
    <row r="943" spans="4:4" ht="12.75" x14ac:dyDescent="0.2">
      <c r="D943" s="144"/>
    </row>
    <row r="944" spans="4:4" ht="12.75" x14ac:dyDescent="0.2">
      <c r="D944" s="144"/>
    </row>
    <row r="945" spans="4:4" ht="12.75" x14ac:dyDescent="0.2">
      <c r="D945" s="144"/>
    </row>
    <row r="946" spans="4:4" ht="12.75" x14ac:dyDescent="0.2">
      <c r="D946" s="144"/>
    </row>
    <row r="947" spans="4:4" ht="12.75" x14ac:dyDescent="0.2">
      <c r="D947" s="144"/>
    </row>
    <row r="948" spans="4:4" ht="12.75" x14ac:dyDescent="0.2">
      <c r="D948" s="144"/>
    </row>
    <row r="949" spans="4:4" ht="12.75" x14ac:dyDescent="0.2">
      <c r="D949" s="144"/>
    </row>
    <row r="950" spans="4:4" ht="12.75" x14ac:dyDescent="0.2">
      <c r="D950" s="144"/>
    </row>
    <row r="951" spans="4:4" ht="12.75" x14ac:dyDescent="0.2">
      <c r="D951" s="144"/>
    </row>
    <row r="952" spans="4:4" ht="12.75" x14ac:dyDescent="0.2">
      <c r="D952" s="144"/>
    </row>
    <row r="953" spans="4:4" ht="12.75" x14ac:dyDescent="0.2">
      <c r="D953" s="144"/>
    </row>
    <row r="954" spans="4:4" ht="12.75" x14ac:dyDescent="0.2">
      <c r="D954" s="144"/>
    </row>
    <row r="955" spans="4:4" ht="12.75" x14ac:dyDescent="0.2">
      <c r="D955" s="144"/>
    </row>
    <row r="956" spans="4:4" ht="12.75" x14ac:dyDescent="0.2">
      <c r="D956" s="144"/>
    </row>
    <row r="957" spans="4:4" ht="12.75" x14ac:dyDescent="0.2">
      <c r="D957" s="144"/>
    </row>
    <row r="958" spans="4:4" ht="12.75" x14ac:dyDescent="0.2">
      <c r="D958" s="144"/>
    </row>
    <row r="959" spans="4:4" ht="12.75" x14ac:dyDescent="0.2">
      <c r="D959" s="144"/>
    </row>
    <row r="960" spans="4:4" ht="12.75" x14ac:dyDescent="0.2">
      <c r="D960" s="144"/>
    </row>
    <row r="961" spans="4:4" ht="12.75" x14ac:dyDescent="0.2">
      <c r="D961" s="144"/>
    </row>
    <row r="962" spans="4:4" ht="12.75" x14ac:dyDescent="0.2">
      <c r="D962" s="144"/>
    </row>
    <row r="963" spans="4:4" ht="12.75" x14ac:dyDescent="0.2">
      <c r="D963" s="144"/>
    </row>
    <row r="964" spans="4:4" ht="12.75" x14ac:dyDescent="0.2">
      <c r="D964" s="144"/>
    </row>
    <row r="965" spans="4:4" ht="12.75" x14ac:dyDescent="0.2">
      <c r="D965" s="144"/>
    </row>
    <row r="966" spans="4:4" ht="12.75" x14ac:dyDescent="0.2">
      <c r="D966" s="144"/>
    </row>
    <row r="967" spans="4:4" ht="12.75" x14ac:dyDescent="0.2">
      <c r="D967" s="144"/>
    </row>
    <row r="968" spans="4:4" ht="12.75" x14ac:dyDescent="0.2">
      <c r="D968" s="144"/>
    </row>
    <row r="969" spans="4:4" ht="12.75" x14ac:dyDescent="0.2">
      <c r="D969" s="144"/>
    </row>
    <row r="970" spans="4:4" ht="12.75" x14ac:dyDescent="0.2">
      <c r="D970" s="144"/>
    </row>
    <row r="971" spans="4:4" ht="12.75" x14ac:dyDescent="0.2">
      <c r="D971" s="144"/>
    </row>
    <row r="972" spans="4:4" ht="12.75" x14ac:dyDescent="0.2">
      <c r="D972" s="144"/>
    </row>
    <row r="973" spans="4:4" ht="12.75" x14ac:dyDescent="0.2">
      <c r="D973" s="144"/>
    </row>
    <row r="974" spans="4:4" ht="12.75" x14ac:dyDescent="0.2">
      <c r="D974" s="144"/>
    </row>
    <row r="975" spans="4:4" ht="12.75" x14ac:dyDescent="0.2">
      <c r="D975" s="144"/>
    </row>
    <row r="976" spans="4:4" ht="12.75" x14ac:dyDescent="0.2">
      <c r="D976" s="144"/>
    </row>
    <row r="977" spans="4:4" ht="12.75" x14ac:dyDescent="0.2">
      <c r="D977" s="144"/>
    </row>
    <row r="978" spans="4:4" ht="12.75" x14ac:dyDescent="0.2">
      <c r="D978" s="144"/>
    </row>
    <row r="979" spans="4:4" ht="12.75" x14ac:dyDescent="0.2">
      <c r="D979" s="144"/>
    </row>
    <row r="980" spans="4:4" ht="12.75" x14ac:dyDescent="0.2">
      <c r="D980" s="144"/>
    </row>
    <row r="981" spans="4:4" ht="12.75" x14ac:dyDescent="0.2">
      <c r="D981" s="144"/>
    </row>
    <row r="982" spans="4:4" ht="12.75" x14ac:dyDescent="0.2">
      <c r="D982" s="144"/>
    </row>
    <row r="983" spans="4:4" ht="12.75" x14ac:dyDescent="0.2">
      <c r="D983" s="144"/>
    </row>
    <row r="984" spans="4:4" ht="12.75" x14ac:dyDescent="0.2">
      <c r="D984" s="144"/>
    </row>
    <row r="985" spans="4:4" ht="12.75" x14ac:dyDescent="0.2">
      <c r="D985" s="144"/>
    </row>
    <row r="986" spans="4:4" ht="12.75" x14ac:dyDescent="0.2">
      <c r="D986" s="144"/>
    </row>
    <row r="987" spans="4:4" ht="12.75" x14ac:dyDescent="0.2">
      <c r="D987" s="144"/>
    </row>
    <row r="988" spans="4:4" ht="12.75" x14ac:dyDescent="0.2">
      <c r="D988" s="144"/>
    </row>
    <row r="989" spans="4:4" ht="12.75" x14ac:dyDescent="0.2">
      <c r="D989" s="144"/>
    </row>
    <row r="990" spans="4:4" ht="12.75" x14ac:dyDescent="0.2">
      <c r="D990" s="144"/>
    </row>
    <row r="991" spans="4:4" ht="12.75" x14ac:dyDescent="0.2">
      <c r="D991" s="144"/>
    </row>
    <row r="992" spans="4:4" ht="12.75" x14ac:dyDescent="0.2">
      <c r="D992" s="144"/>
    </row>
    <row r="993" spans="4:4" ht="12.75" x14ac:dyDescent="0.2">
      <c r="D993" s="144"/>
    </row>
    <row r="994" spans="4:4" ht="12.75" x14ac:dyDescent="0.2">
      <c r="D994" s="144"/>
    </row>
    <row r="995" spans="4:4" ht="12.75" x14ac:dyDescent="0.2">
      <c r="D995" s="144"/>
    </row>
    <row r="996" spans="4:4" ht="12.75" x14ac:dyDescent="0.2">
      <c r="D996" s="144"/>
    </row>
    <row r="997" spans="4:4" ht="12.75" x14ac:dyDescent="0.2">
      <c r="D997" s="144"/>
    </row>
  </sheetData>
  <mergeCells count="50">
    <mergeCell ref="A20:E20"/>
    <mergeCell ref="A21:E21"/>
    <mergeCell ref="A22:E22"/>
    <mergeCell ref="A23:E23"/>
    <mergeCell ref="F4:F5"/>
    <mergeCell ref="A7:A18"/>
    <mergeCell ref="B7:B10"/>
    <mergeCell ref="C7:C8"/>
    <mergeCell ref="C9:D9"/>
    <mergeCell ref="C10:D10"/>
    <mergeCell ref="C11:D11"/>
    <mergeCell ref="C12:D12"/>
    <mergeCell ref="B16:B18"/>
    <mergeCell ref="C16:D16"/>
    <mergeCell ref="C17:D17"/>
    <mergeCell ref="C18:D18"/>
    <mergeCell ref="A19:E19"/>
    <mergeCell ref="Y1:Y6"/>
    <mergeCell ref="Z1:Z6"/>
    <mergeCell ref="AA1:AA6"/>
    <mergeCell ref="V4:V5"/>
    <mergeCell ref="B13:B15"/>
    <mergeCell ref="C13:D13"/>
    <mergeCell ref="C14:D14"/>
    <mergeCell ref="C15:D15"/>
    <mergeCell ref="G4:G5"/>
    <mergeCell ref="F1:V1"/>
    <mergeCell ref="F2:R2"/>
    <mergeCell ref="H4:H5"/>
    <mergeCell ref="I4:I5"/>
    <mergeCell ref="J4:J5"/>
    <mergeCell ref="K4:K5"/>
    <mergeCell ref="L4:L5"/>
    <mergeCell ref="A1:D5"/>
    <mergeCell ref="A6:D6"/>
    <mergeCell ref="E1:E5"/>
    <mergeCell ref="W1:W6"/>
    <mergeCell ref="X1:X6"/>
    <mergeCell ref="M4:M5"/>
    <mergeCell ref="N4:N5"/>
    <mergeCell ref="O4:O5"/>
    <mergeCell ref="P4:P5"/>
    <mergeCell ref="Q4:Q5"/>
    <mergeCell ref="S2:V3"/>
    <mergeCell ref="F3:M3"/>
    <mergeCell ref="N3:R3"/>
    <mergeCell ref="R4:R5"/>
    <mergeCell ref="S4:S5"/>
    <mergeCell ref="T4:T5"/>
    <mergeCell ref="U4:U5"/>
  </mergeCells>
  <conditionalFormatting sqref="F7:V18">
    <cfRule type="notContainsBlanks" dxfId="1" priority="1">
      <formula>LEN(TRIM(F7))&gt;0</formula>
    </cfRule>
  </conditionalFormatting>
  <conditionalFormatting sqref="W7:W18">
    <cfRule type="colorScale" priority="2">
      <colorScale>
        <cfvo type="min"/>
        <cfvo type="max"/>
        <color rgb="FFFFFFFF"/>
        <color rgb="FFE67C73"/>
      </colorScale>
    </cfRule>
  </conditionalFormatting>
  <conditionalFormatting sqref="F19:V19">
    <cfRule type="colorScale" priority="3">
      <colorScale>
        <cfvo type="min"/>
        <cfvo type="max"/>
        <color rgb="FFFFFFFF"/>
        <color rgb="FFE67C73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8:W64"/>
  <sheetViews>
    <sheetView workbookViewId="0"/>
  </sheetViews>
  <sheetFormatPr defaultColWidth="12.5703125" defaultRowHeight="15.75" customHeight="1" x14ac:dyDescent="0.2"/>
  <sheetData>
    <row r="28" spans="1:23" x14ac:dyDescent="0.2">
      <c r="A28" s="89" t="s">
        <v>165</v>
      </c>
      <c r="B28" s="89" t="s">
        <v>166</v>
      </c>
      <c r="C28" s="89" t="s">
        <v>167</v>
      </c>
      <c r="D28" s="89" t="s">
        <v>168</v>
      </c>
      <c r="E28" s="89" t="s">
        <v>169</v>
      </c>
      <c r="F28" s="89" t="s">
        <v>170</v>
      </c>
      <c r="G28" s="145" t="str">
        <f>'Матрица (стоимость согласно пре'!F4</f>
        <v>1.1.1 Интерфейс ввода идентификационного кода автомата</v>
      </c>
      <c r="H28" s="145" t="str">
        <f>'Матрица (стоимость согласно пре'!G4</f>
        <v>1.1.3 Интерфейс получения пледа</v>
      </c>
      <c r="I28" s="145" t="str">
        <f>'Матрица (стоимость согласно пре'!H4</f>
        <v>1.1.4 Интерфейс выбора тарифа</v>
      </c>
      <c r="J28" s="145" t="str">
        <f>'Матрица (стоимость согласно пре'!I4</f>
        <v>1.1.5 Интерфейс возврата пледа</v>
      </c>
      <c r="K28" s="145" t="str">
        <f>'Матрица (стоимость согласно пре'!J4</f>
        <v>1.1.6 Интерфейс оплаты</v>
      </c>
      <c r="L28" s="145" t="str">
        <f>'Матрица (стоимость согласно пре'!K4</f>
        <v>1.1.7 Интерфейс карты с автоматами</v>
      </c>
      <c r="M28" s="145" t="str">
        <f>'Матрица (стоимость согласно пре'!L4</f>
        <v>1.1.8 Интерфейс авторизации</v>
      </c>
      <c r="N28" s="145" t="str">
        <f>'Матрица (стоимость согласно пре'!M4</f>
        <v>1.1.9 Интерфейс меню автомата (возврат пледа, получение пледа)</v>
      </c>
      <c r="O28" s="145" t="str">
        <f>'Матрица (стоимость согласно пре'!N4</f>
        <v>1.2.1 Модуль информации об автомате (какие ячейки доступны)</v>
      </c>
      <c r="P28" s="145" t="str">
        <f>'Матрица (стоимость согласно пре'!O4</f>
        <v>1.2.2 Модуль видеозаписей</v>
      </c>
      <c r="Q28" s="145" t="str">
        <f>'Матрица (стоимость согласно пре'!P4</f>
        <v>1.2.3 Модуль информации об автоматах (о местоположении автоматов)</v>
      </c>
      <c r="R28" s="145" t="str">
        <f>'Матрица (стоимость согласно пре'!Q4</f>
        <v>1.2.4 Модуль оплаты</v>
      </c>
      <c r="S28" s="145" t="str">
        <f>'Матрица (стоимость согласно пре'!R4</f>
        <v xml:space="preserve">1.2.5 Модуль аутентификации </v>
      </c>
      <c r="T28" s="145" t="str">
        <f>'Матрица (стоимость согласно пре'!S4</f>
        <v>2.1 Модуль удаленного управления ячейками</v>
      </c>
      <c r="U28" s="145" t="str">
        <f>'Матрица (стоимость согласно пре'!T4</f>
        <v>2.2 Модуль связи с информационным сервером (аутентификация)</v>
      </c>
      <c r="V28" s="145" t="str">
        <f>'Матрица (стоимость согласно пре'!U4</f>
        <v>2.3 Модуль связи с приложением клиента (открытие ячейки)</v>
      </c>
      <c r="W28" s="145" t="str">
        <f>'Матрица (стоимость согласно пре'!V4</f>
        <v>2.4 Модуль видеозаписи</v>
      </c>
    </row>
    <row r="29" spans="1:23" x14ac:dyDescent="0.2">
      <c r="A29" s="146" t="s">
        <v>171</v>
      </c>
      <c r="B29" s="145" t="str">
        <f>'Матрица (стоимость согласно пре'!D7</f>
        <v>1.1.1 Определить тариф аренды</v>
      </c>
      <c r="C29" s="145">
        <f>'Матрица (стоимость согласно пре'!E7</f>
        <v>7</v>
      </c>
      <c r="D29" s="147">
        <f>'Матрица (стоимость согласно пре'!Y7</f>
        <v>5.1358247602910723</v>
      </c>
      <c r="E29" s="148">
        <f>'Матрица (стоимость согласно пре'!AA7</f>
        <v>1.3629748534494928</v>
      </c>
      <c r="F29" s="89" t="s">
        <v>172</v>
      </c>
      <c r="G29" s="147">
        <f>'Матрица (стоимость согласно пре'!F6</f>
        <v>2.7851180496553609</v>
      </c>
      <c r="H29" s="147">
        <f>'Матрица (стоимость согласно пре'!G6</f>
        <v>2.6554166313254641</v>
      </c>
      <c r="I29" s="147">
        <f>'Матрица (стоимость согласно пре'!H6</f>
        <v>4.1381372156304126</v>
      </c>
      <c r="J29" s="147">
        <f>'Матрица (стоимость согласно пре'!I6</f>
        <v>2.5259362439593303</v>
      </c>
      <c r="K29" s="147">
        <f>'Матрица (стоимость согласно пре'!J6</f>
        <v>2.4931956117077321</v>
      </c>
      <c r="L29" s="147">
        <f>'Матрица (стоимость согласно пре'!K6</f>
        <v>2.4653816137804125</v>
      </c>
      <c r="M29" s="147">
        <f>'Матрица (стоимость согласно пре'!L6</f>
        <v>4.4195309502077329</v>
      </c>
      <c r="N29" s="147">
        <f>'Матрица (стоимость согласно пре'!M6</f>
        <v>1.7377739355123405</v>
      </c>
      <c r="O29" s="147">
        <f>'Матрица (стоимость согласно пре'!N6</f>
        <v>4.9884377233032993</v>
      </c>
      <c r="P29" s="147">
        <f>'Матрица (стоимость согласно пре'!O6</f>
        <v>6.2779624350829275</v>
      </c>
      <c r="Q29" s="147">
        <f>'Матрица (стоимость согласно пре'!P6</f>
        <v>3.5299430302144335</v>
      </c>
      <c r="R29" s="147">
        <f>'Матрица (стоимость согласно пре'!Q6</f>
        <v>3.487924707407732</v>
      </c>
      <c r="S29" s="147">
        <f>'Матрица (стоимость согласно пре'!R6</f>
        <v>6.1019243996654646</v>
      </c>
      <c r="T29" s="147">
        <f>'Матрица (стоимость согласно пре'!S6</f>
        <v>2.4390822950463917</v>
      </c>
      <c r="U29" s="147">
        <f>'Матрица (стоимость согласно пре'!T6</f>
        <v>3.6048489652537117</v>
      </c>
      <c r="V29" s="147">
        <f>'Матрица (стоимость согласно пре'!U6</f>
        <v>3.3713641969650618</v>
      </c>
      <c r="W29" s="147">
        <f>'Матрица (стоимость согласно пре'!V6</f>
        <v>5.3702558103809279</v>
      </c>
    </row>
    <row r="30" spans="1:23" x14ac:dyDescent="0.2">
      <c r="A30" s="146" t="s">
        <v>173</v>
      </c>
      <c r="B30" s="145" t="str">
        <f>'Матрица (стоимость согласно пре'!D8</f>
        <v>1.1.2 Оплатить аренду пледа</v>
      </c>
      <c r="C30" s="145">
        <f>'Матрица (стоимость согласно пре'!E8</f>
        <v>10</v>
      </c>
      <c r="D30" s="147">
        <f>'Матрица (стоимость согласно пре'!Y8</f>
        <v>5.9811203191154636</v>
      </c>
      <c r="E30" s="148">
        <f>'Матрица (стоимость согласно пре'!AA8</f>
        <v>1.6719275765177855</v>
      </c>
      <c r="F30" s="89" t="s">
        <v>167</v>
      </c>
      <c r="G30" s="149">
        <f>'Матрица (стоимость согласно пре'!F21</f>
        <v>2.3333333333333335</v>
      </c>
      <c r="H30" s="149">
        <f>'Матрица (стоимость согласно пре'!G21</f>
        <v>3</v>
      </c>
      <c r="I30" s="149">
        <f>'Матрица (стоимость согласно пре'!H21</f>
        <v>3.5</v>
      </c>
      <c r="J30" s="149">
        <f>'Матрица (стоимость согласно пре'!I21</f>
        <v>3.75</v>
      </c>
      <c r="K30" s="149">
        <f>'Матрица (стоимость согласно пре'!J21</f>
        <v>5</v>
      </c>
      <c r="L30" s="149">
        <f>'Матрица (стоимость согласно пре'!K21</f>
        <v>3.5</v>
      </c>
      <c r="M30" s="149">
        <f>'Матрица (стоимость согласно пре'!L21</f>
        <v>5</v>
      </c>
      <c r="N30" s="149">
        <f>'Матрица (стоимость согласно пре'!M21</f>
        <v>5.8333333333333339</v>
      </c>
      <c r="O30" s="149">
        <f>'Матрица (стоимость согласно пре'!N21</f>
        <v>13.25</v>
      </c>
      <c r="P30" s="149">
        <f>'Матрица (стоимость согласно пре'!O21</f>
        <v>6</v>
      </c>
      <c r="Q30" s="149">
        <f>'Матрица (стоимость согласно пре'!P21</f>
        <v>9.3333333333333339</v>
      </c>
      <c r="R30" s="149">
        <f>'Матрица (стоимость согласно пре'!Q21</f>
        <v>5</v>
      </c>
      <c r="S30" s="149">
        <f>'Матрица (стоимость согласно пре'!R21</f>
        <v>10</v>
      </c>
      <c r="T30" s="149">
        <f>'Матрица (стоимость согласно пре'!S21</f>
        <v>3</v>
      </c>
      <c r="U30" s="149">
        <f>'Матрица (стоимость согласно пре'!T21</f>
        <v>7.25</v>
      </c>
      <c r="V30" s="149">
        <f>'Матрица (стоимость согласно пре'!U21</f>
        <v>5.25</v>
      </c>
      <c r="W30" s="149">
        <f>'Матрица (стоимость согласно пре'!V21</f>
        <v>6</v>
      </c>
    </row>
    <row r="31" spans="1:23" x14ac:dyDescent="0.2">
      <c r="A31" s="146" t="s">
        <v>174</v>
      </c>
      <c r="B31" s="145" t="str">
        <f>'Матрица (стоимость согласно пре'!C9</f>
        <v>1.2 Выбрать плед</v>
      </c>
      <c r="C31" s="145">
        <f>'Матрица (стоимость согласно пре'!E9</f>
        <v>3</v>
      </c>
      <c r="D31" s="147">
        <f>'Матрица (стоимость согласно пре'!Y9</f>
        <v>2.260655666640325</v>
      </c>
      <c r="E31" s="148">
        <f>'Матрица (стоимость согласно пре'!AA9</f>
        <v>1.3270486276481248</v>
      </c>
      <c r="F31" s="89" t="s">
        <v>169</v>
      </c>
      <c r="G31" s="149">
        <f>'Матрица (стоимость согласно пре'!F23</f>
        <v>0.83778615187319161</v>
      </c>
      <c r="H31" s="149">
        <f>'Матрица (стоимость согласно пре'!G23</f>
        <v>1.1297662161973188</v>
      </c>
      <c r="I31" s="149">
        <f>'Матрица (стоимость согласно пре'!H23</f>
        <v>0.84579119000209435</v>
      </c>
      <c r="J31" s="149">
        <f>'Матрица (стоимость согласно пре'!I23</f>
        <v>1.4845980412086672</v>
      </c>
      <c r="K31" s="149">
        <f>'Матрица (стоимость согласно пре'!J23</f>
        <v>2.0054583669731452</v>
      </c>
      <c r="L31" s="149">
        <f>'Матрица (стоимость согласно пре'!K23</f>
        <v>1.4196585147047904</v>
      </c>
      <c r="M31" s="149">
        <f>'Матрица (стоимость согласно пре'!L23</f>
        <v>1.1313417772908645</v>
      </c>
      <c r="N31" s="149">
        <f>'Матрица (стоимость согласно пре'!M23</f>
        <v>3.356784915532478</v>
      </c>
      <c r="O31" s="149">
        <f>'Матрица (стоимость согласно пре'!N23</f>
        <v>2.6561422102361072</v>
      </c>
      <c r="P31" s="149">
        <f>'Матрица (стоимость согласно пре'!O23</f>
        <v>0.95572410030209809</v>
      </c>
      <c r="Q31" s="149">
        <f>'Матрица (стоимость согласно пре'!P23</f>
        <v>2.6440464487514297</v>
      </c>
      <c r="R31" s="149">
        <f>'Матрица (стоимость согласно пре'!Q23</f>
        <v>1.4335171826905808</v>
      </c>
      <c r="S31" s="149">
        <f>'Матрица (стоимость согласно пре'!R23</f>
        <v>1.6388272526857668</v>
      </c>
      <c r="T31" s="149">
        <f>'Матрица (стоимость согласно пре'!S23</f>
        <v>1.2299707993013576</v>
      </c>
      <c r="U31" s="149">
        <f>'Матрица (стоимость согласно пре'!T23</f>
        <v>2.011179960625546</v>
      </c>
      <c r="V31" s="149">
        <f>'Матрица (стоимость согласно пре'!U23</f>
        <v>1.5572331238274721</v>
      </c>
      <c r="W31" s="149">
        <f>'Матрица (стоимость согласно пре'!V23</f>
        <v>1.1172652126555593</v>
      </c>
    </row>
    <row r="32" spans="1:23" x14ac:dyDescent="0.2">
      <c r="A32" s="146" t="s">
        <v>175</v>
      </c>
      <c r="B32" s="145" t="str">
        <f>'Матрица (стоимость согласно пре'!C10</f>
        <v>1.3 Открыть ячейку для получения пледа клиентом</v>
      </c>
      <c r="C32" s="145">
        <f>'Матрица (стоимость согласно пре'!E10</f>
        <v>9</v>
      </c>
      <c r="D32" s="147">
        <f>'Матрица (стоимость согласно пре'!Y10</f>
        <v>5.7487622477497116</v>
      </c>
      <c r="E32" s="148">
        <f>'Матрица (стоимость согласно пре'!AA10</f>
        <v>1.56555439451735</v>
      </c>
      <c r="F32" s="89" t="s">
        <v>176</v>
      </c>
      <c r="G32" s="146" t="s">
        <v>171</v>
      </c>
      <c r="H32" s="146" t="s">
        <v>177</v>
      </c>
      <c r="I32" s="146" t="s">
        <v>178</v>
      </c>
      <c r="J32" s="146" t="s">
        <v>179</v>
      </c>
      <c r="K32" s="146" t="s">
        <v>180</v>
      </c>
      <c r="L32" s="146" t="s">
        <v>181</v>
      </c>
      <c r="M32" s="146" t="s">
        <v>182</v>
      </c>
      <c r="N32" s="146" t="s">
        <v>183</v>
      </c>
      <c r="O32" s="146" t="s">
        <v>184</v>
      </c>
      <c r="P32" s="146" t="s">
        <v>185</v>
      </c>
      <c r="Q32" s="146" t="s">
        <v>186</v>
      </c>
      <c r="R32" s="146" t="s">
        <v>187</v>
      </c>
      <c r="S32" s="146" t="s">
        <v>188</v>
      </c>
      <c r="T32" s="146" t="s">
        <v>189</v>
      </c>
      <c r="U32" s="146" t="s">
        <v>190</v>
      </c>
      <c r="V32" s="146" t="s">
        <v>191</v>
      </c>
      <c r="W32" s="146" t="s">
        <v>192</v>
      </c>
    </row>
    <row r="33" spans="1:5" x14ac:dyDescent="0.2">
      <c r="A33" s="146" t="s">
        <v>193</v>
      </c>
      <c r="B33" s="145" t="str">
        <f>'Матрица (стоимость согласно пре'!C11</f>
        <v>1.4 (2.1) Авторизовать клиента</v>
      </c>
      <c r="C33" s="145">
        <f>'Матрица (стоимость согласно пре'!E11</f>
        <v>10</v>
      </c>
      <c r="D33" s="147">
        <f>'Матрица (стоимость согласно пре'!Y11</f>
        <v>7.4704931500404648</v>
      </c>
      <c r="E33" s="148">
        <f>'Матрица (стоимость согласно пре'!AA11</f>
        <v>1.3385997147920328</v>
      </c>
    </row>
    <row r="34" spans="1:5" x14ac:dyDescent="0.2">
      <c r="A34" s="146" t="s">
        <v>190</v>
      </c>
      <c r="B34" s="145" t="str">
        <f>'Матрица (стоимость согласно пре'!C12</f>
        <v>2.2 Открыть ячейку для возврата пледа клиентом</v>
      </c>
      <c r="C34" s="145">
        <f>'Матрица (стоимость согласно пре'!E12</f>
        <v>9</v>
      </c>
      <c r="D34" s="147">
        <f>'Матрица (стоимость согласно пре'!Y12</f>
        <v>5.3387862744686547</v>
      </c>
      <c r="E34" s="148">
        <f>'Матрица (стоимость согласно пре'!AA12</f>
        <v>1.6857764175801793</v>
      </c>
    </row>
    <row r="35" spans="1:5" x14ac:dyDescent="0.2">
      <c r="A35" s="146" t="s">
        <v>194</v>
      </c>
      <c r="B35" s="145" t="str">
        <f>'Матрица (стоимость согласно пре'!C13</f>
        <v>3.1 Найти ближайшее место на карте, где можно взять/сдать плед</v>
      </c>
      <c r="C35" s="145">
        <f>'Матрица (стоимость согласно пре'!E13</f>
        <v>7</v>
      </c>
      <c r="D35" s="147">
        <f>'Матрица (стоимость согласно пре'!Y13</f>
        <v>3.6420292905185567</v>
      </c>
      <c r="E35" s="148">
        <f>'Матрица (стоимость согласно пре'!AA13</f>
        <v>1.922005410067235</v>
      </c>
    </row>
    <row r="36" spans="1:5" x14ac:dyDescent="0.2">
      <c r="A36" s="146" t="s">
        <v>195</v>
      </c>
      <c r="B36" s="145" t="str">
        <f>'Матрица (стоимость согласно пре'!C14</f>
        <v>3.3 Открыть меню конкретного автомата, введя идентификационный код автомата (код написан на автомате)</v>
      </c>
      <c r="C36" s="145">
        <f>'Матрица (стоимость согласно пре'!E14</f>
        <v>7</v>
      </c>
      <c r="D36" s="147">
        <f>'Матрица (стоимость согласно пре'!Y14</f>
        <v>4.8306526941496752</v>
      </c>
      <c r="E36" s="148">
        <f>'Матрица (стоимость согласно пре'!AA14</f>
        <v>1.4490795433249808</v>
      </c>
    </row>
    <row r="37" spans="1:5" x14ac:dyDescent="0.2">
      <c r="A37" s="146" t="s">
        <v>196</v>
      </c>
      <c r="B37" s="145" t="str">
        <f>'Матрица (стоимость согласно пре'!C15</f>
        <v>3.4 Открыть меню конкретного автомата по ссылке</v>
      </c>
      <c r="C37" s="145">
        <f>'Матрица (стоимость согласно пре'!E15</f>
        <v>7</v>
      </c>
      <c r="D37" s="147">
        <f>'Матрица (стоимость согласно пре'!Y15</f>
        <v>2.0455346444943148</v>
      </c>
      <c r="E37" s="148">
        <f>'Матрица (стоимость согласно пре'!AA15</f>
        <v>3.4220882148542144</v>
      </c>
    </row>
    <row r="38" spans="1:5" x14ac:dyDescent="0.2">
      <c r="A38" s="146" t="s">
        <v>197</v>
      </c>
      <c r="B38" s="145" t="str">
        <f>'Матрица (стоимость согласно пре'!C16</f>
        <v>4.1 Открыть все ячейки с использованными пледами</v>
      </c>
      <c r="C38" s="145">
        <f>'Матрица (стоимость согласно пре'!E16</f>
        <v>6</v>
      </c>
      <c r="D38" s="147">
        <f>'Матрица (стоимость согласно пре'!Y16</f>
        <v>3.4367698397070514</v>
      </c>
      <c r="E38" s="148">
        <f>'Матрица (стоимость согласно пре'!AA16</f>
        <v>1.7458253766890124</v>
      </c>
    </row>
    <row r="39" spans="1:5" x14ac:dyDescent="0.2">
      <c r="A39" s="146" t="s">
        <v>198</v>
      </c>
      <c r="B39" s="145" t="str">
        <f>'Матрица (стоимость согласно пре'!C17</f>
        <v>4.4 Сохранить видео с камеры наблюдения</v>
      </c>
      <c r="C39" s="145">
        <f>'Матрица (стоимость согласно пре'!E17</f>
        <v>12</v>
      </c>
      <c r="D39" s="147">
        <f>'Матрица (стоимость согласно пре'!Y17</f>
        <v>11.648218245463855</v>
      </c>
      <c r="E39" s="148">
        <f>'Матрица (стоимость согласно пре'!AA17</f>
        <v>1.0302004776286826</v>
      </c>
    </row>
    <row r="40" spans="1:5" x14ac:dyDescent="0.2">
      <c r="A40" s="146" t="s">
        <v>199</v>
      </c>
      <c r="B40" s="145" t="str">
        <f>'Матрица (стоимость согласно пре'!C18</f>
        <v>4.5 Авторизовать специалиста технической службы</v>
      </c>
      <c r="C40" s="145">
        <f>'Матрица (стоимость согласно пре'!E18</f>
        <v>10</v>
      </c>
      <c r="D40" s="147">
        <f>'Матрица (стоимость согласно пре'!Y18</f>
        <v>4.8533866824595879</v>
      </c>
      <c r="E40" s="148">
        <f>'Матрица (стоимость согласно пре'!AA18</f>
        <v>2.0604169117908042</v>
      </c>
    </row>
    <row r="41" spans="1:5" x14ac:dyDescent="0.2">
      <c r="D41" s="150">
        <f>'Матрица (стоимость согласно пре'!Y19</f>
        <v>0</v>
      </c>
    </row>
    <row r="42" spans="1:5" x14ac:dyDescent="0.2">
      <c r="D42" s="150">
        <f>'Матрица (стоимость согласно пре'!Y20</f>
        <v>0</v>
      </c>
    </row>
    <row r="43" spans="1:5" x14ac:dyDescent="0.2">
      <c r="D43" s="145">
        <f>'Матрица (стоимость согласно пре'!Y21</f>
        <v>0</v>
      </c>
    </row>
    <row r="44" spans="1:5" x14ac:dyDescent="0.2">
      <c r="D44" s="145">
        <f>'Матрица (стоимость согласно пре'!Y22</f>
        <v>0</v>
      </c>
    </row>
    <row r="45" spans="1:5" x14ac:dyDescent="0.2">
      <c r="D45" s="145">
        <f>'Матрица (стоимость согласно пре'!Y23</f>
        <v>0</v>
      </c>
    </row>
    <row r="46" spans="1:5" x14ac:dyDescent="0.2">
      <c r="D46" s="145">
        <f>'Матрица (стоимость согласно пре'!Y24</f>
        <v>0</v>
      </c>
    </row>
    <row r="47" spans="1:5" x14ac:dyDescent="0.2">
      <c r="D47" s="145">
        <f>'Матрица (стоимость согласно пре'!Y25</f>
        <v>0</v>
      </c>
    </row>
    <row r="48" spans="1:5" x14ac:dyDescent="0.2">
      <c r="D48" s="145">
        <f>'Матрица (стоимость согласно пре'!Y26</f>
        <v>0</v>
      </c>
    </row>
    <row r="49" spans="4:4" x14ac:dyDescent="0.2">
      <c r="D49" s="145">
        <f>'Матрица (стоимость согласно пре'!Y27</f>
        <v>0</v>
      </c>
    </row>
    <row r="50" spans="4:4" x14ac:dyDescent="0.2">
      <c r="D50" s="145">
        <f>'Матрица (стоимость согласно пре'!Y28</f>
        <v>0</v>
      </c>
    </row>
    <row r="51" spans="4:4" x14ac:dyDescent="0.2">
      <c r="D51" s="145">
        <f>'Матрица (стоимость согласно пре'!Y29</f>
        <v>0</v>
      </c>
    </row>
    <row r="52" spans="4:4" x14ac:dyDescent="0.2">
      <c r="D52" s="145">
        <f>'Матрица (стоимость согласно пре'!Y30</f>
        <v>0</v>
      </c>
    </row>
    <row r="53" spans="4:4" x14ac:dyDescent="0.2">
      <c r="D53" s="145">
        <f>'Матрица (стоимость согласно пре'!Y31</f>
        <v>0</v>
      </c>
    </row>
    <row r="54" spans="4:4" x14ac:dyDescent="0.2">
      <c r="D54" s="145">
        <f>'Матрица (стоимость согласно пре'!Y32</f>
        <v>0</v>
      </c>
    </row>
    <row r="55" spans="4:4" x14ac:dyDescent="0.2">
      <c r="D55" s="145">
        <f>'Матрица (стоимость согласно пре'!Y33</f>
        <v>0</v>
      </c>
    </row>
    <row r="56" spans="4:4" x14ac:dyDescent="0.2">
      <c r="D56" s="145">
        <f>'Матрица (стоимость согласно пре'!Y34</f>
        <v>0</v>
      </c>
    </row>
    <row r="57" spans="4:4" x14ac:dyDescent="0.2">
      <c r="D57" s="145">
        <f>'Матрица (стоимость согласно пре'!Y35</f>
        <v>0</v>
      </c>
    </row>
    <row r="58" spans="4:4" x14ac:dyDescent="0.2">
      <c r="D58" s="145">
        <f>'Матрица (стоимость согласно пре'!Y36</f>
        <v>0</v>
      </c>
    </row>
    <row r="59" spans="4:4" x14ac:dyDescent="0.2">
      <c r="D59" s="145">
        <f>'Матрица (стоимость согласно пре'!Y37</f>
        <v>0</v>
      </c>
    </row>
    <row r="60" spans="4:4" x14ac:dyDescent="0.2">
      <c r="D60" s="145">
        <f>'Матрица (стоимость согласно пре'!Y38</f>
        <v>0</v>
      </c>
    </row>
    <row r="61" spans="4:4" x14ac:dyDescent="0.2">
      <c r="D61" s="145">
        <f>'Матрица (стоимость согласно пре'!Y39</f>
        <v>0</v>
      </c>
    </row>
    <row r="62" spans="4:4" x14ac:dyDescent="0.2">
      <c r="D62" s="145">
        <f>'Матрица (стоимость согласно пре'!Y40</f>
        <v>0</v>
      </c>
    </row>
    <row r="63" spans="4:4" x14ac:dyDescent="0.2">
      <c r="D63" s="145">
        <f>'Матрица (стоимость согласно пре'!Y41</f>
        <v>0</v>
      </c>
    </row>
    <row r="64" spans="4:4" x14ac:dyDescent="0.2">
      <c r="D64" s="145">
        <f>'Матрица (стоимость согласно пре'!Y42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997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ColWidth="12.5703125" defaultRowHeight="15.75" customHeight="1" x14ac:dyDescent="0.2"/>
  <cols>
    <col min="1" max="1" width="2.7109375" customWidth="1"/>
    <col min="2" max="2" width="15.140625" customWidth="1"/>
    <col min="3" max="3" width="16" customWidth="1"/>
    <col min="4" max="4" width="34.42578125" customWidth="1"/>
    <col min="5" max="27" width="5.42578125" customWidth="1"/>
  </cols>
  <sheetData>
    <row r="1" spans="1:27" ht="12.75" x14ac:dyDescent="0.2">
      <c r="A1" s="220"/>
      <c r="B1" s="170"/>
      <c r="C1" s="170"/>
      <c r="D1" s="170"/>
      <c r="E1" s="220"/>
      <c r="F1" s="220" t="s">
        <v>61</v>
      </c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222" t="s">
        <v>116</v>
      </c>
      <c r="X1" s="222" t="s">
        <v>117</v>
      </c>
      <c r="Y1" s="222" t="s">
        <v>118</v>
      </c>
      <c r="Z1" s="222" t="s">
        <v>119</v>
      </c>
      <c r="AA1" s="222" t="s">
        <v>120</v>
      </c>
    </row>
    <row r="2" spans="1:27" ht="12.75" x14ac:dyDescent="0.2">
      <c r="A2" s="170"/>
      <c r="B2" s="170"/>
      <c r="C2" s="170"/>
      <c r="D2" s="170"/>
      <c r="E2" s="170"/>
      <c r="F2" s="227" t="s">
        <v>200</v>
      </c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68"/>
      <c r="S2" s="214" t="s">
        <v>201</v>
      </c>
      <c r="T2" s="176"/>
      <c r="U2" s="176"/>
      <c r="V2" s="196"/>
      <c r="W2" s="170"/>
      <c r="X2" s="170"/>
      <c r="Y2" s="170"/>
      <c r="Z2" s="170"/>
      <c r="AA2" s="170"/>
    </row>
    <row r="3" spans="1:27" ht="12.75" x14ac:dyDescent="0.2">
      <c r="A3" s="170"/>
      <c r="B3" s="170"/>
      <c r="C3" s="170"/>
      <c r="D3" s="170"/>
      <c r="E3" s="170"/>
      <c r="F3" s="215" t="s">
        <v>202</v>
      </c>
      <c r="G3" s="176"/>
      <c r="H3" s="176"/>
      <c r="I3" s="176"/>
      <c r="J3" s="176"/>
      <c r="K3" s="176"/>
      <c r="L3" s="176"/>
      <c r="M3" s="196"/>
      <c r="N3" s="216" t="s">
        <v>203</v>
      </c>
      <c r="O3" s="176"/>
      <c r="P3" s="176"/>
      <c r="Q3" s="176"/>
      <c r="R3" s="176"/>
      <c r="S3" s="199"/>
      <c r="T3" s="179"/>
      <c r="U3" s="179"/>
      <c r="V3" s="200"/>
      <c r="W3" s="170"/>
      <c r="X3" s="170"/>
      <c r="Y3" s="170"/>
      <c r="Z3" s="170"/>
      <c r="AA3" s="170"/>
    </row>
    <row r="4" spans="1:27" ht="12.75" x14ac:dyDescent="0.2">
      <c r="A4" s="170"/>
      <c r="B4" s="170"/>
      <c r="C4" s="170"/>
      <c r="D4" s="170"/>
      <c r="E4" s="170"/>
      <c r="F4" s="224" t="s">
        <v>204</v>
      </c>
      <c r="G4" s="225" t="s">
        <v>205</v>
      </c>
      <c r="H4" s="225" t="s">
        <v>206</v>
      </c>
      <c r="I4" s="225" t="s">
        <v>207</v>
      </c>
      <c r="J4" s="225" t="s">
        <v>208</v>
      </c>
      <c r="K4" s="225" t="s">
        <v>209</v>
      </c>
      <c r="L4" s="225" t="s">
        <v>210</v>
      </c>
      <c r="M4" s="228" t="s">
        <v>211</v>
      </c>
      <c r="N4" s="229" t="s">
        <v>212</v>
      </c>
      <c r="O4" s="229" t="s">
        <v>213</v>
      </c>
      <c r="P4" s="229" t="s">
        <v>214</v>
      </c>
      <c r="Q4" s="229" t="s">
        <v>215</v>
      </c>
      <c r="R4" s="217" t="s">
        <v>216</v>
      </c>
      <c r="S4" s="218" t="s">
        <v>217</v>
      </c>
      <c r="T4" s="219" t="s">
        <v>218</v>
      </c>
      <c r="U4" s="219" t="s">
        <v>219</v>
      </c>
      <c r="V4" s="219" t="s">
        <v>220</v>
      </c>
      <c r="W4" s="170"/>
      <c r="X4" s="170"/>
      <c r="Y4" s="170"/>
      <c r="Z4" s="170"/>
      <c r="AA4" s="170"/>
    </row>
    <row r="5" spans="1:27" ht="196.5" customHeight="1" x14ac:dyDescent="0.2">
      <c r="A5" s="170"/>
      <c r="B5" s="170"/>
      <c r="C5" s="170"/>
      <c r="D5" s="170"/>
      <c r="E5" s="170"/>
      <c r="F5" s="199"/>
      <c r="G5" s="179"/>
      <c r="H5" s="179"/>
      <c r="I5" s="179"/>
      <c r="J5" s="179"/>
      <c r="K5" s="179"/>
      <c r="L5" s="179"/>
      <c r="M5" s="200"/>
      <c r="N5" s="179"/>
      <c r="O5" s="179"/>
      <c r="P5" s="179"/>
      <c r="Q5" s="179"/>
      <c r="R5" s="200"/>
      <c r="S5" s="199"/>
      <c r="T5" s="179"/>
      <c r="U5" s="179"/>
      <c r="V5" s="179"/>
      <c r="W5" s="170"/>
      <c r="X5" s="170"/>
      <c r="Y5" s="170"/>
      <c r="Z5" s="170"/>
      <c r="AA5" s="170"/>
    </row>
    <row r="6" spans="1:27" ht="31.5" customHeight="1" x14ac:dyDescent="0.2">
      <c r="A6" s="221"/>
      <c r="B6" s="179"/>
      <c r="C6" s="179"/>
      <c r="D6" s="179"/>
      <c r="E6" s="2" t="s">
        <v>142</v>
      </c>
      <c r="F6" s="106">
        <f>'Оценка компонентов'!U4</f>
        <v>4.3299692012500595</v>
      </c>
      <c r="G6" s="107">
        <f>'Оценка компонентов'!U5</f>
        <v>4.1283249130316841</v>
      </c>
      <c r="H6" s="107">
        <f>'Оценка компонентов'!U6</f>
        <v>6.4334819475402805</v>
      </c>
      <c r="I6" s="107">
        <f>'Оценка компонентов'!U7</f>
        <v>3.927024257380602</v>
      </c>
      <c r="J6" s="107">
        <f>'Оценка компонентов'!U8</f>
        <v>3.8761230292274842</v>
      </c>
      <c r="K6" s="107">
        <f>'Оценка компонентов'!U9</f>
        <v>3.8328811442367101</v>
      </c>
      <c r="L6" s="107">
        <f>'Оценка компонентов'!U10</f>
        <v>6.870959347931012</v>
      </c>
      <c r="M6" s="108">
        <f>'Оценка компонентов'!U11</f>
        <v>2.7016835499790202</v>
      </c>
      <c r="N6" s="107">
        <f>'Оценка компонентов'!U12</f>
        <v>7.7554277122759929</v>
      </c>
      <c r="O6" s="107">
        <f>'Оценка компонентов'!U13</f>
        <v>9.7602268578445557</v>
      </c>
      <c r="P6" s="107">
        <f>'Оценка компонентов'!U14</f>
        <v>5.4879342026048619</v>
      </c>
      <c r="Q6" s="107">
        <f>'Оценка компонентов'!U15</f>
        <v>5.422609128264221</v>
      </c>
      <c r="R6" s="109">
        <f>'Оценка компонентов'!U16</f>
        <v>9.4865439266307394</v>
      </c>
      <c r="S6" s="107">
        <f>'Оценка компонентов'!U17</f>
        <v>3.7919941017121537</v>
      </c>
      <c r="T6" s="107">
        <f>'Оценка компонентов'!U18</f>
        <v>5.6043890120342317</v>
      </c>
      <c r="U6" s="107">
        <f>'Оценка компонентов'!U19</f>
        <v>5.2413947555516529</v>
      </c>
      <c r="V6" s="110">
        <f>'Оценка компонентов'!U20</f>
        <v>8.3490329125047307</v>
      </c>
      <c r="W6" s="170"/>
      <c r="X6" s="170"/>
      <c r="Y6" s="170"/>
      <c r="Z6" s="170"/>
      <c r="AA6" s="170"/>
    </row>
    <row r="7" spans="1:27" ht="31.5" customHeight="1" x14ac:dyDescent="0.2">
      <c r="A7" s="226" t="s">
        <v>0</v>
      </c>
      <c r="B7" s="185" t="s">
        <v>221</v>
      </c>
      <c r="C7" s="187" t="s">
        <v>222</v>
      </c>
      <c r="D7" s="54" t="s">
        <v>223</v>
      </c>
      <c r="E7" s="111">
        <f>'Оценка функций'!H2</f>
        <v>7</v>
      </c>
      <c r="F7" s="112"/>
      <c r="G7" s="113"/>
      <c r="H7" s="114">
        <v>1</v>
      </c>
      <c r="I7" s="115"/>
      <c r="J7" s="113"/>
      <c r="K7" s="113"/>
      <c r="L7" s="113"/>
      <c r="M7" s="116"/>
      <c r="N7" s="117">
        <v>1</v>
      </c>
      <c r="O7" s="113"/>
      <c r="P7" s="113"/>
      <c r="Q7" s="113"/>
      <c r="R7" s="116"/>
      <c r="S7" s="112"/>
      <c r="T7" s="113"/>
      <c r="U7" s="113"/>
      <c r="V7" s="116"/>
      <c r="W7" s="118">
        <f t="shared" ref="W7:W18" si="0">SUM(F7:V7)</f>
        <v>2</v>
      </c>
      <c r="X7" s="119">
        <f t="shared" ref="X7:X18" si="1">E7/W7</f>
        <v>3.5</v>
      </c>
      <c r="Y7" s="120">
        <f t="shared" ref="Y7:Y18" si="2">SUMPRODUCT(F7:V7,F$20:$V$20)</f>
        <v>7.9845674899954791</v>
      </c>
      <c r="Z7" s="118">
        <f t="shared" ref="Z7:Z18" si="3">ROUND((((Y7-MIN($Y$7:$Y$18))/(MAX($Y$7:$Y$18) - MIN($Y$7:$Y$18)))+0.1)/11*10*20,0)/2</f>
        <v>4</v>
      </c>
      <c r="AA7" s="120">
        <f t="shared" ref="AA7:AA18" si="4">E7/Y7</f>
        <v>0.87669119320124422</v>
      </c>
    </row>
    <row r="8" spans="1:27" ht="31.5" customHeight="1" x14ac:dyDescent="0.2">
      <c r="A8" s="181"/>
      <c r="B8" s="181"/>
      <c r="C8" s="165"/>
      <c r="D8" s="60" t="s">
        <v>224</v>
      </c>
      <c r="E8" s="111">
        <f>'Оценка функций'!H3</f>
        <v>10</v>
      </c>
      <c r="F8" s="111"/>
      <c r="G8" s="118"/>
      <c r="H8" s="121"/>
      <c r="I8" s="118"/>
      <c r="J8" s="122">
        <v>1</v>
      </c>
      <c r="K8" s="118"/>
      <c r="L8" s="118"/>
      <c r="M8" s="123"/>
      <c r="N8" s="118"/>
      <c r="O8" s="118"/>
      <c r="P8" s="118"/>
      <c r="Q8" s="124">
        <v>1</v>
      </c>
      <c r="R8" s="123"/>
      <c r="S8" s="111"/>
      <c r="T8" s="118"/>
      <c r="U8" s="118"/>
      <c r="V8" s="123"/>
      <c r="W8" s="118">
        <f t="shared" si="0"/>
        <v>2</v>
      </c>
      <c r="X8" s="119">
        <f t="shared" si="1"/>
        <v>5</v>
      </c>
      <c r="Y8" s="120">
        <f t="shared" si="2"/>
        <v>9.2987321574917061</v>
      </c>
      <c r="Z8" s="118">
        <f t="shared" si="3"/>
        <v>4.5</v>
      </c>
      <c r="AA8" s="120">
        <f t="shared" si="4"/>
        <v>1.0754154255258663</v>
      </c>
    </row>
    <row r="9" spans="1:27" ht="31.5" customHeight="1" x14ac:dyDescent="0.2">
      <c r="A9" s="181"/>
      <c r="B9" s="181"/>
      <c r="C9" s="188" t="s">
        <v>225</v>
      </c>
      <c r="D9" s="170"/>
      <c r="E9" s="111">
        <f>'Оценка функций'!H4</f>
        <v>3</v>
      </c>
      <c r="F9" s="111"/>
      <c r="G9" s="118"/>
      <c r="H9" s="118"/>
      <c r="I9" s="122">
        <v>1</v>
      </c>
      <c r="J9" s="118"/>
      <c r="K9" s="118"/>
      <c r="L9" s="118"/>
      <c r="M9" s="125"/>
      <c r="N9" s="124">
        <v>1</v>
      </c>
      <c r="O9" s="118"/>
      <c r="P9" s="118"/>
      <c r="Q9" s="118"/>
      <c r="R9" s="123"/>
      <c r="S9" s="111"/>
      <c r="T9" s="118"/>
      <c r="U9" s="118"/>
      <c r="V9" s="123"/>
      <c r="W9" s="118">
        <f t="shared" si="0"/>
        <v>2</v>
      </c>
      <c r="X9" s="119">
        <f t="shared" si="1"/>
        <v>1.5</v>
      </c>
      <c r="Y9" s="120">
        <f t="shared" si="2"/>
        <v>3.5145976711454994</v>
      </c>
      <c r="Z9" s="118">
        <f t="shared" si="3"/>
        <v>1</v>
      </c>
      <c r="AA9" s="120">
        <f t="shared" si="4"/>
        <v>0.85358276556935786</v>
      </c>
    </row>
    <row r="10" spans="1:27" ht="31.5" customHeight="1" x14ac:dyDescent="0.2">
      <c r="A10" s="181"/>
      <c r="B10" s="186"/>
      <c r="C10" s="189" t="s">
        <v>226</v>
      </c>
      <c r="D10" s="190"/>
      <c r="E10" s="111">
        <f>'Оценка функций'!H5</f>
        <v>9</v>
      </c>
      <c r="F10" s="126"/>
      <c r="G10" s="118"/>
      <c r="H10" s="118"/>
      <c r="I10" s="122">
        <v>1</v>
      </c>
      <c r="J10" s="118"/>
      <c r="K10" s="118"/>
      <c r="L10" s="118"/>
      <c r="M10" s="127"/>
      <c r="N10" s="124">
        <v>1</v>
      </c>
      <c r="O10" s="118"/>
      <c r="P10" s="118"/>
      <c r="Q10" s="118"/>
      <c r="R10" s="123"/>
      <c r="S10" s="111"/>
      <c r="T10" s="124">
        <v>1</v>
      </c>
      <c r="U10" s="124">
        <v>1</v>
      </c>
      <c r="V10" s="123"/>
      <c r="W10" s="118">
        <f t="shared" si="0"/>
        <v>4</v>
      </c>
      <c r="X10" s="119">
        <f t="shared" si="1"/>
        <v>2.25</v>
      </c>
      <c r="Y10" s="120">
        <f t="shared" si="2"/>
        <v>8.9374895549384412</v>
      </c>
      <c r="Z10" s="118">
        <f t="shared" si="3"/>
        <v>4.5</v>
      </c>
      <c r="AA10" s="120">
        <f t="shared" si="4"/>
        <v>1.0069941838451737</v>
      </c>
    </row>
    <row r="11" spans="1:27" ht="31.5" customHeight="1" x14ac:dyDescent="0.2">
      <c r="A11" s="181"/>
      <c r="B11" s="66"/>
      <c r="C11" s="191" t="s">
        <v>227</v>
      </c>
      <c r="D11" s="190"/>
      <c r="E11" s="111">
        <f>'Оценка функций'!H6</f>
        <v>10</v>
      </c>
      <c r="F11" s="128"/>
      <c r="G11" s="129"/>
      <c r="H11" s="129"/>
      <c r="I11" s="129"/>
      <c r="J11" s="130"/>
      <c r="K11" s="129"/>
      <c r="L11" s="131">
        <v>1</v>
      </c>
      <c r="M11" s="132"/>
      <c r="N11" s="129"/>
      <c r="O11" s="129"/>
      <c r="P11" s="129"/>
      <c r="Q11" s="129"/>
      <c r="R11" s="133">
        <v>1</v>
      </c>
      <c r="S11" s="128"/>
      <c r="T11" s="129"/>
      <c r="U11" s="129"/>
      <c r="V11" s="132"/>
      <c r="W11" s="118">
        <f t="shared" si="0"/>
        <v>2</v>
      </c>
      <c r="X11" s="119">
        <f t="shared" si="1"/>
        <v>5</v>
      </c>
      <c r="Y11" s="120">
        <f t="shared" si="2"/>
        <v>11.614231311246382</v>
      </c>
      <c r="Z11" s="118">
        <f t="shared" si="3"/>
        <v>6</v>
      </c>
      <c r="AA11" s="120">
        <f t="shared" si="4"/>
        <v>0.86101264319720605</v>
      </c>
    </row>
    <row r="12" spans="1:27" ht="31.5" customHeight="1" x14ac:dyDescent="0.2">
      <c r="A12" s="181"/>
      <c r="B12" s="67" t="s">
        <v>228</v>
      </c>
      <c r="C12" s="174" t="s">
        <v>229</v>
      </c>
      <c r="D12" s="170"/>
      <c r="E12" s="134">
        <f>'Оценка функций'!H7</f>
        <v>9</v>
      </c>
      <c r="F12" s="111"/>
      <c r="G12" s="122">
        <v>1</v>
      </c>
      <c r="H12" s="118"/>
      <c r="I12" s="118"/>
      <c r="J12" s="118"/>
      <c r="K12" s="118"/>
      <c r="L12" s="121"/>
      <c r="M12" s="123"/>
      <c r="N12" s="124">
        <v>1</v>
      </c>
      <c r="O12" s="118"/>
      <c r="P12" s="118"/>
      <c r="Q12" s="118"/>
      <c r="R12" s="123"/>
      <c r="S12" s="111"/>
      <c r="T12" s="118"/>
      <c r="U12" s="124">
        <v>1</v>
      </c>
      <c r="V12" s="123"/>
      <c r="W12" s="118">
        <f t="shared" si="0"/>
        <v>3</v>
      </c>
      <c r="X12" s="119">
        <f t="shared" si="1"/>
        <v>3</v>
      </c>
      <c r="Y12" s="120">
        <f t="shared" si="2"/>
        <v>8.3001078332627092</v>
      </c>
      <c r="Z12" s="118">
        <f t="shared" si="3"/>
        <v>4</v>
      </c>
      <c r="AA12" s="120">
        <f t="shared" si="4"/>
        <v>1.0843232619138357</v>
      </c>
    </row>
    <row r="13" spans="1:27" ht="31.5" customHeight="1" x14ac:dyDescent="0.2">
      <c r="A13" s="181"/>
      <c r="B13" s="192" t="s">
        <v>230</v>
      </c>
      <c r="C13" s="175" t="s">
        <v>231</v>
      </c>
      <c r="D13" s="176"/>
      <c r="E13" s="111">
        <f>'Оценка функций'!H8</f>
        <v>7</v>
      </c>
      <c r="F13" s="112"/>
      <c r="G13" s="115"/>
      <c r="H13" s="113"/>
      <c r="I13" s="113"/>
      <c r="J13" s="113"/>
      <c r="K13" s="114">
        <v>1</v>
      </c>
      <c r="L13" s="113"/>
      <c r="M13" s="116"/>
      <c r="N13" s="113"/>
      <c r="O13" s="113"/>
      <c r="P13" s="117">
        <v>1</v>
      </c>
      <c r="Q13" s="113"/>
      <c r="R13" s="116"/>
      <c r="S13" s="112"/>
      <c r="T13" s="113"/>
      <c r="U13" s="113"/>
      <c r="V13" s="116"/>
      <c r="W13" s="118">
        <f t="shared" si="0"/>
        <v>2</v>
      </c>
      <c r="X13" s="119">
        <f t="shared" si="1"/>
        <v>3.5</v>
      </c>
      <c r="Y13" s="120">
        <f t="shared" si="2"/>
        <v>5.6621925451049977</v>
      </c>
      <c r="Z13" s="118">
        <f t="shared" si="3"/>
        <v>2.5</v>
      </c>
      <c r="AA13" s="120">
        <f t="shared" si="4"/>
        <v>1.2362702158639141</v>
      </c>
    </row>
    <row r="14" spans="1:27" ht="31.5" customHeight="1" x14ac:dyDescent="0.2">
      <c r="A14" s="181"/>
      <c r="B14" s="181"/>
      <c r="C14" s="177" t="s">
        <v>232</v>
      </c>
      <c r="D14" s="170"/>
      <c r="E14" s="111">
        <f>'Оценка функций'!H9</f>
        <v>7</v>
      </c>
      <c r="F14" s="135">
        <v>1</v>
      </c>
      <c r="G14" s="118"/>
      <c r="H14" s="118"/>
      <c r="I14" s="118"/>
      <c r="J14" s="118"/>
      <c r="K14" s="121"/>
      <c r="L14" s="118"/>
      <c r="M14" s="136">
        <v>1</v>
      </c>
      <c r="N14" s="118"/>
      <c r="O14" s="118"/>
      <c r="P14" s="124">
        <v>1</v>
      </c>
      <c r="Q14" s="118"/>
      <c r="R14" s="123"/>
      <c r="S14" s="111"/>
      <c r="T14" s="118"/>
      <c r="U14" s="118"/>
      <c r="V14" s="123"/>
      <c r="W14" s="118">
        <f t="shared" si="0"/>
        <v>3</v>
      </c>
      <c r="X14" s="119">
        <f t="shared" si="1"/>
        <v>2.3333333333333335</v>
      </c>
      <c r="Y14" s="120">
        <f t="shared" si="2"/>
        <v>7.5101223771078569</v>
      </c>
      <c r="Z14" s="118">
        <f t="shared" si="3"/>
        <v>3.5</v>
      </c>
      <c r="AA14" s="120">
        <f t="shared" si="4"/>
        <v>0.93207535756503812</v>
      </c>
    </row>
    <row r="15" spans="1:27" ht="31.5" customHeight="1" x14ac:dyDescent="0.2">
      <c r="A15" s="181"/>
      <c r="B15" s="165"/>
      <c r="C15" s="178" t="s">
        <v>233</v>
      </c>
      <c r="D15" s="179"/>
      <c r="E15" s="134">
        <f>'Оценка функций'!H10</f>
        <v>7</v>
      </c>
      <c r="F15" s="137"/>
      <c r="G15" s="138"/>
      <c r="H15" s="118"/>
      <c r="I15" s="118"/>
      <c r="J15" s="118"/>
      <c r="K15" s="138"/>
      <c r="L15" s="138"/>
      <c r="M15" s="139">
        <v>1</v>
      </c>
      <c r="N15" s="138"/>
      <c r="O15" s="138"/>
      <c r="P15" s="140">
        <v>1</v>
      </c>
      <c r="Q15" s="138"/>
      <c r="R15" s="141"/>
      <c r="S15" s="134"/>
      <c r="T15" s="138"/>
      <c r="U15" s="138"/>
      <c r="V15" s="141"/>
      <c r="W15" s="118">
        <f t="shared" si="0"/>
        <v>2</v>
      </c>
      <c r="X15" s="119">
        <f t="shared" si="1"/>
        <v>3.5</v>
      </c>
      <c r="Y15" s="120">
        <f t="shared" si="2"/>
        <v>3.1801531758577974</v>
      </c>
      <c r="Z15" s="118">
        <f t="shared" si="3"/>
        <v>1</v>
      </c>
      <c r="AA15" s="120">
        <f t="shared" si="4"/>
        <v>2.201151835433794</v>
      </c>
    </row>
    <row r="16" spans="1:27" ht="31.5" customHeight="1" x14ac:dyDescent="0.2">
      <c r="A16" s="181"/>
      <c r="B16" s="180" t="s">
        <v>234</v>
      </c>
      <c r="C16" s="182" t="s">
        <v>235</v>
      </c>
      <c r="D16" s="176"/>
      <c r="E16" s="111">
        <f>'Оценка функций'!H11</f>
        <v>6</v>
      </c>
      <c r="F16" s="111"/>
      <c r="G16" s="118"/>
      <c r="H16" s="113"/>
      <c r="I16" s="113"/>
      <c r="J16" s="113"/>
      <c r="K16" s="118"/>
      <c r="L16" s="118"/>
      <c r="M16" s="123"/>
      <c r="N16" s="124">
        <v>1</v>
      </c>
      <c r="O16" s="118"/>
      <c r="P16" s="118"/>
      <c r="Q16" s="118"/>
      <c r="R16" s="123"/>
      <c r="S16" s="135">
        <v>1</v>
      </c>
      <c r="T16" s="118"/>
      <c r="U16" s="118"/>
      <c r="V16" s="123"/>
      <c r="W16" s="118">
        <f t="shared" si="0"/>
        <v>2</v>
      </c>
      <c r="X16" s="119">
        <f t="shared" si="1"/>
        <v>3</v>
      </c>
      <c r="Y16" s="120">
        <f t="shared" si="2"/>
        <v>5.3430796441673518</v>
      </c>
      <c r="Z16" s="118">
        <f t="shared" si="3"/>
        <v>2</v>
      </c>
      <c r="AA16" s="120">
        <f t="shared" si="4"/>
        <v>1.1229478876568422</v>
      </c>
    </row>
    <row r="17" spans="1:27" ht="31.5" customHeight="1" x14ac:dyDescent="0.2">
      <c r="A17" s="181"/>
      <c r="B17" s="181"/>
      <c r="C17" s="183" t="s">
        <v>236</v>
      </c>
      <c r="D17" s="170"/>
      <c r="E17" s="111">
        <f>'Оценка функций'!H12</f>
        <v>12</v>
      </c>
      <c r="F17" s="111"/>
      <c r="G17" s="118"/>
      <c r="H17" s="118"/>
      <c r="I17" s="118"/>
      <c r="J17" s="118"/>
      <c r="K17" s="118"/>
      <c r="L17" s="118"/>
      <c r="M17" s="123"/>
      <c r="N17" s="118"/>
      <c r="O17" s="124">
        <v>1</v>
      </c>
      <c r="P17" s="118"/>
      <c r="Q17" s="118"/>
      <c r="R17" s="123"/>
      <c r="S17" s="111"/>
      <c r="T17" s="118"/>
      <c r="U17" s="118"/>
      <c r="V17" s="127">
        <v>1</v>
      </c>
      <c r="W17" s="118">
        <f t="shared" si="0"/>
        <v>2</v>
      </c>
      <c r="X17" s="119">
        <f t="shared" si="1"/>
        <v>6</v>
      </c>
      <c r="Y17" s="120">
        <f t="shared" si="2"/>
        <v>18.109259770349286</v>
      </c>
      <c r="Z17" s="118">
        <f t="shared" si="3"/>
        <v>10</v>
      </c>
      <c r="AA17" s="120">
        <f t="shared" si="4"/>
        <v>0.66264442347046559</v>
      </c>
    </row>
    <row r="18" spans="1:27" ht="31.5" customHeight="1" x14ac:dyDescent="0.2">
      <c r="A18" s="165"/>
      <c r="B18" s="165"/>
      <c r="C18" s="184" t="s">
        <v>237</v>
      </c>
      <c r="D18" s="179"/>
      <c r="E18" s="134">
        <f>'Оценка функций'!H13</f>
        <v>10</v>
      </c>
      <c r="F18" s="134"/>
      <c r="G18" s="138"/>
      <c r="H18" s="138"/>
      <c r="I18" s="138"/>
      <c r="J18" s="138"/>
      <c r="K18" s="138"/>
      <c r="L18" s="138"/>
      <c r="M18" s="141"/>
      <c r="N18" s="138"/>
      <c r="O18" s="138"/>
      <c r="P18" s="138"/>
      <c r="Q18" s="138"/>
      <c r="R18" s="142">
        <v>1</v>
      </c>
      <c r="S18" s="134"/>
      <c r="T18" s="140">
        <v>1</v>
      </c>
      <c r="U18" s="138"/>
      <c r="V18" s="141"/>
      <c r="W18" s="118">
        <f t="shared" si="0"/>
        <v>2</v>
      </c>
      <c r="X18" s="119">
        <f t="shared" si="1"/>
        <v>5</v>
      </c>
      <c r="Y18" s="120">
        <f t="shared" si="2"/>
        <v>7.5454664693324851</v>
      </c>
      <c r="Z18" s="118">
        <f t="shared" si="3"/>
        <v>3.5</v>
      </c>
      <c r="AA18" s="120">
        <f t="shared" si="4"/>
        <v>1.3252991104849023</v>
      </c>
    </row>
    <row r="19" spans="1:27" ht="31.5" customHeight="1" x14ac:dyDescent="0.2">
      <c r="A19" s="223" t="s">
        <v>160</v>
      </c>
      <c r="B19" s="170"/>
      <c r="C19" s="170"/>
      <c r="D19" s="170"/>
      <c r="E19" s="170"/>
      <c r="F19" s="118">
        <f t="shared" ref="F19:V19" si="5">SUM(F7:F18)</f>
        <v>1</v>
      </c>
      <c r="G19" s="118">
        <f t="shared" si="5"/>
        <v>1</v>
      </c>
      <c r="H19" s="118">
        <f t="shared" si="5"/>
        <v>1</v>
      </c>
      <c r="I19" s="118">
        <f t="shared" si="5"/>
        <v>2</v>
      </c>
      <c r="J19" s="118">
        <f t="shared" si="5"/>
        <v>1</v>
      </c>
      <c r="K19" s="118">
        <f t="shared" si="5"/>
        <v>1</v>
      </c>
      <c r="L19" s="118">
        <f t="shared" si="5"/>
        <v>1</v>
      </c>
      <c r="M19" s="118">
        <f t="shared" si="5"/>
        <v>2</v>
      </c>
      <c r="N19" s="118">
        <f t="shared" si="5"/>
        <v>5</v>
      </c>
      <c r="O19" s="118">
        <f t="shared" si="5"/>
        <v>1</v>
      </c>
      <c r="P19" s="118">
        <f t="shared" si="5"/>
        <v>3</v>
      </c>
      <c r="Q19" s="118">
        <f t="shared" si="5"/>
        <v>1</v>
      </c>
      <c r="R19" s="118">
        <f t="shared" si="5"/>
        <v>2</v>
      </c>
      <c r="S19" s="118">
        <f t="shared" si="5"/>
        <v>1</v>
      </c>
      <c r="T19" s="118">
        <f t="shared" si="5"/>
        <v>2</v>
      </c>
      <c r="U19" s="118">
        <f t="shared" si="5"/>
        <v>2</v>
      </c>
      <c r="V19" s="118">
        <f t="shared" si="5"/>
        <v>1</v>
      </c>
      <c r="Y19" s="119"/>
      <c r="AA19" s="118"/>
    </row>
    <row r="20" spans="1:27" ht="31.5" customHeight="1" x14ac:dyDescent="0.2">
      <c r="A20" s="223" t="s">
        <v>161</v>
      </c>
      <c r="B20" s="170"/>
      <c r="C20" s="170"/>
      <c r="D20" s="170"/>
      <c r="E20" s="170"/>
      <c r="F20" s="120">
        <f t="shared" ref="F20:V20" si="6">F6/F19</f>
        <v>4.3299692012500595</v>
      </c>
      <c r="G20" s="120">
        <f t="shared" si="6"/>
        <v>4.1283249130316841</v>
      </c>
      <c r="H20" s="120">
        <f t="shared" si="6"/>
        <v>6.4334819475402805</v>
      </c>
      <c r="I20" s="120">
        <f t="shared" si="6"/>
        <v>1.963512128690301</v>
      </c>
      <c r="J20" s="120">
        <f t="shared" si="6"/>
        <v>3.8761230292274842</v>
      </c>
      <c r="K20" s="120">
        <f t="shared" si="6"/>
        <v>3.8328811442367101</v>
      </c>
      <c r="L20" s="120">
        <f t="shared" si="6"/>
        <v>6.870959347931012</v>
      </c>
      <c r="M20" s="120">
        <f t="shared" si="6"/>
        <v>1.3508417749895101</v>
      </c>
      <c r="N20" s="120">
        <f t="shared" si="6"/>
        <v>1.5510855424551986</v>
      </c>
      <c r="O20" s="120">
        <f t="shared" si="6"/>
        <v>9.7602268578445557</v>
      </c>
      <c r="P20" s="120">
        <f t="shared" si="6"/>
        <v>1.8293114008682874</v>
      </c>
      <c r="Q20" s="120">
        <f t="shared" si="6"/>
        <v>5.422609128264221</v>
      </c>
      <c r="R20" s="120">
        <f t="shared" si="6"/>
        <v>4.7432719633153697</v>
      </c>
      <c r="S20" s="120">
        <f t="shared" si="6"/>
        <v>3.7919941017121537</v>
      </c>
      <c r="T20" s="120">
        <f t="shared" si="6"/>
        <v>2.8021945060171158</v>
      </c>
      <c r="U20" s="120">
        <f t="shared" si="6"/>
        <v>2.6206973777758265</v>
      </c>
      <c r="V20" s="120">
        <f t="shared" si="6"/>
        <v>8.3490329125047307</v>
      </c>
      <c r="Y20" s="119"/>
      <c r="AA20" s="118"/>
    </row>
    <row r="21" spans="1:27" ht="31.5" customHeight="1" x14ac:dyDescent="0.2">
      <c r="A21" s="223" t="s">
        <v>162</v>
      </c>
      <c r="B21" s="170"/>
      <c r="C21" s="170"/>
      <c r="D21" s="170"/>
      <c r="E21" s="170"/>
      <c r="F21" s="143">
        <f t="shared" ref="F21:V21" si="7">SUMPRODUCT(F7:F18,$X$7:$X$18)</f>
        <v>2.3333333333333335</v>
      </c>
      <c r="G21" s="143">
        <f t="shared" si="7"/>
        <v>3</v>
      </c>
      <c r="H21" s="143">
        <f t="shared" si="7"/>
        <v>3.5</v>
      </c>
      <c r="I21" s="143">
        <f t="shared" si="7"/>
        <v>3.75</v>
      </c>
      <c r="J21" s="143">
        <f t="shared" si="7"/>
        <v>5</v>
      </c>
      <c r="K21" s="143">
        <f t="shared" si="7"/>
        <v>3.5</v>
      </c>
      <c r="L21" s="143">
        <f t="shared" si="7"/>
        <v>5</v>
      </c>
      <c r="M21" s="143">
        <f t="shared" si="7"/>
        <v>5.8333333333333339</v>
      </c>
      <c r="N21" s="143">
        <f t="shared" si="7"/>
        <v>13.25</v>
      </c>
      <c r="O21" s="143">
        <f t="shared" si="7"/>
        <v>6</v>
      </c>
      <c r="P21" s="143">
        <f t="shared" si="7"/>
        <v>9.3333333333333339</v>
      </c>
      <c r="Q21" s="143">
        <f t="shared" si="7"/>
        <v>5</v>
      </c>
      <c r="R21" s="143">
        <f t="shared" si="7"/>
        <v>10</v>
      </c>
      <c r="S21" s="143">
        <f t="shared" si="7"/>
        <v>3</v>
      </c>
      <c r="T21" s="143">
        <f t="shared" si="7"/>
        <v>7.25</v>
      </c>
      <c r="U21" s="143">
        <f t="shared" si="7"/>
        <v>5.25</v>
      </c>
      <c r="V21" s="143">
        <f t="shared" si="7"/>
        <v>6</v>
      </c>
      <c r="AA21" s="118"/>
    </row>
    <row r="22" spans="1:27" ht="31.5" customHeight="1" x14ac:dyDescent="0.2">
      <c r="A22" s="223" t="s">
        <v>163</v>
      </c>
      <c r="B22" s="170"/>
      <c r="C22" s="170"/>
      <c r="D22" s="170"/>
      <c r="E22" s="170"/>
      <c r="F22" s="118">
        <f t="shared" ref="F22:V22" si="8">ROUND((((F21-MIN($F$21:$V$21))/(MAX($F$21:$V$21) - MIN($F$21:$V$21)))+0.1)/11*10*20,0)/2</f>
        <v>1</v>
      </c>
      <c r="G22" s="118">
        <f t="shared" si="8"/>
        <v>1.5</v>
      </c>
      <c r="H22" s="118">
        <f t="shared" si="8"/>
        <v>2</v>
      </c>
      <c r="I22" s="118">
        <f t="shared" si="8"/>
        <v>2</v>
      </c>
      <c r="J22" s="118">
        <f t="shared" si="8"/>
        <v>3</v>
      </c>
      <c r="K22" s="118">
        <f t="shared" si="8"/>
        <v>2</v>
      </c>
      <c r="L22" s="118">
        <f t="shared" si="8"/>
        <v>3</v>
      </c>
      <c r="M22" s="118">
        <f t="shared" si="8"/>
        <v>4</v>
      </c>
      <c r="N22" s="118">
        <f t="shared" si="8"/>
        <v>10</v>
      </c>
      <c r="O22" s="118">
        <f t="shared" si="8"/>
        <v>4</v>
      </c>
      <c r="P22" s="118">
        <f t="shared" si="8"/>
        <v>6.5</v>
      </c>
      <c r="Q22" s="118">
        <f t="shared" si="8"/>
        <v>3</v>
      </c>
      <c r="R22" s="118">
        <f t="shared" si="8"/>
        <v>7.5</v>
      </c>
      <c r="S22" s="118">
        <f t="shared" si="8"/>
        <v>1.5</v>
      </c>
      <c r="T22" s="118">
        <f t="shared" si="8"/>
        <v>5</v>
      </c>
      <c r="U22" s="118">
        <f t="shared" si="8"/>
        <v>3.5</v>
      </c>
      <c r="V22" s="118">
        <f t="shared" si="8"/>
        <v>4</v>
      </c>
      <c r="AA22" s="118"/>
    </row>
    <row r="23" spans="1:27" ht="31.5" customHeight="1" x14ac:dyDescent="0.2">
      <c r="A23" s="223" t="s">
        <v>164</v>
      </c>
      <c r="B23" s="170"/>
      <c r="C23" s="170"/>
      <c r="D23" s="170"/>
      <c r="E23" s="170"/>
      <c r="F23" s="143">
        <f t="shared" ref="F23:V23" si="9">F21/F6</f>
        <v>0.53887989149199989</v>
      </c>
      <c r="G23" s="143">
        <f t="shared" si="9"/>
        <v>0.72668698883899485</v>
      </c>
      <c r="H23" s="143">
        <f t="shared" si="9"/>
        <v>0.54402888335424004</v>
      </c>
      <c r="I23" s="143">
        <f t="shared" si="9"/>
        <v>0.95492152689204923</v>
      </c>
      <c r="J23" s="143">
        <f t="shared" si="9"/>
        <v>1.2899487354498409</v>
      </c>
      <c r="K23" s="143">
        <f t="shared" si="9"/>
        <v>0.91315119574285653</v>
      </c>
      <c r="L23" s="143">
        <f t="shared" si="9"/>
        <v>0.72770041952083497</v>
      </c>
      <c r="M23" s="143">
        <f t="shared" si="9"/>
        <v>2.1591475187309159</v>
      </c>
      <c r="N23" s="143">
        <f t="shared" si="9"/>
        <v>1.7084808848165396</v>
      </c>
      <c r="O23" s="143">
        <f t="shared" si="9"/>
        <v>0.61473980957498331</v>
      </c>
      <c r="P23" s="143">
        <f t="shared" si="9"/>
        <v>1.7007006623554712</v>
      </c>
      <c r="Q23" s="143">
        <f t="shared" si="9"/>
        <v>0.92206535299373527</v>
      </c>
      <c r="R23" s="143">
        <f t="shared" si="9"/>
        <v>1.0541246714652193</v>
      </c>
      <c r="S23" s="143">
        <f t="shared" si="9"/>
        <v>0.79114047109024932</v>
      </c>
      <c r="T23" s="143">
        <f t="shared" si="9"/>
        <v>1.2936289726555685</v>
      </c>
      <c r="U23" s="143">
        <f t="shared" si="9"/>
        <v>1.0016417852212396</v>
      </c>
      <c r="V23" s="143">
        <f t="shared" si="9"/>
        <v>0.71864610702558429</v>
      </c>
    </row>
    <row r="24" spans="1:27" ht="12.75" x14ac:dyDescent="0.2">
      <c r="D24" s="144"/>
    </row>
    <row r="25" spans="1:27" ht="12.75" x14ac:dyDescent="0.2">
      <c r="D25" s="144"/>
    </row>
    <row r="26" spans="1:27" ht="12.75" x14ac:dyDescent="0.2">
      <c r="D26" s="144"/>
    </row>
    <row r="27" spans="1:27" ht="12.75" x14ac:dyDescent="0.2">
      <c r="D27" s="144"/>
    </row>
    <row r="28" spans="1:27" ht="12.75" x14ac:dyDescent="0.2">
      <c r="D28" s="144"/>
    </row>
    <row r="29" spans="1:27" ht="12.75" x14ac:dyDescent="0.2">
      <c r="D29" s="144"/>
    </row>
    <row r="30" spans="1:27" ht="12.75" x14ac:dyDescent="0.2">
      <c r="D30" s="144"/>
    </row>
    <row r="31" spans="1:27" ht="12.75" x14ac:dyDescent="0.2">
      <c r="D31" s="144"/>
    </row>
    <row r="32" spans="1:27" ht="12.75" x14ac:dyDescent="0.2">
      <c r="D32" s="144"/>
    </row>
    <row r="33" spans="4:4" ht="12.75" x14ac:dyDescent="0.2">
      <c r="D33" s="144"/>
    </row>
    <row r="34" spans="4:4" ht="12.75" x14ac:dyDescent="0.2">
      <c r="D34" s="144"/>
    </row>
    <row r="35" spans="4:4" ht="12.75" x14ac:dyDescent="0.2">
      <c r="D35" s="144"/>
    </row>
    <row r="36" spans="4:4" ht="12.75" x14ac:dyDescent="0.2">
      <c r="D36" s="144"/>
    </row>
    <row r="37" spans="4:4" ht="12.75" x14ac:dyDescent="0.2">
      <c r="D37" s="144"/>
    </row>
    <row r="38" spans="4:4" ht="12.75" x14ac:dyDescent="0.2">
      <c r="D38" s="144"/>
    </row>
    <row r="39" spans="4:4" ht="12.75" x14ac:dyDescent="0.2">
      <c r="D39" s="144"/>
    </row>
    <row r="40" spans="4:4" ht="12.75" x14ac:dyDescent="0.2">
      <c r="D40" s="144"/>
    </row>
    <row r="41" spans="4:4" ht="12.75" x14ac:dyDescent="0.2">
      <c r="D41" s="144"/>
    </row>
    <row r="42" spans="4:4" ht="12.75" x14ac:dyDescent="0.2">
      <c r="D42" s="144"/>
    </row>
    <row r="43" spans="4:4" ht="12.75" x14ac:dyDescent="0.2">
      <c r="D43" s="144"/>
    </row>
    <row r="44" spans="4:4" ht="12.75" x14ac:dyDescent="0.2">
      <c r="D44" s="144"/>
    </row>
    <row r="45" spans="4:4" ht="12.75" x14ac:dyDescent="0.2">
      <c r="D45" s="144"/>
    </row>
    <row r="46" spans="4:4" ht="12.75" x14ac:dyDescent="0.2">
      <c r="D46" s="144"/>
    </row>
    <row r="47" spans="4:4" ht="12.75" x14ac:dyDescent="0.2">
      <c r="D47" s="144"/>
    </row>
    <row r="48" spans="4:4" ht="12.75" x14ac:dyDescent="0.2">
      <c r="D48" s="144"/>
    </row>
    <row r="49" spans="4:4" ht="12.75" x14ac:dyDescent="0.2">
      <c r="D49" s="144"/>
    </row>
    <row r="50" spans="4:4" ht="12.75" x14ac:dyDescent="0.2">
      <c r="D50" s="144"/>
    </row>
    <row r="51" spans="4:4" ht="12.75" x14ac:dyDescent="0.2">
      <c r="D51" s="144"/>
    </row>
    <row r="52" spans="4:4" ht="12.75" x14ac:dyDescent="0.2">
      <c r="D52" s="144"/>
    </row>
    <row r="53" spans="4:4" ht="12.75" x14ac:dyDescent="0.2">
      <c r="D53" s="144"/>
    </row>
    <row r="54" spans="4:4" ht="12.75" x14ac:dyDescent="0.2">
      <c r="D54" s="144"/>
    </row>
    <row r="55" spans="4:4" ht="12.75" x14ac:dyDescent="0.2">
      <c r="D55" s="144"/>
    </row>
    <row r="56" spans="4:4" ht="12.75" x14ac:dyDescent="0.2">
      <c r="D56" s="144"/>
    </row>
    <row r="57" spans="4:4" ht="12.75" x14ac:dyDescent="0.2">
      <c r="D57" s="144"/>
    </row>
    <row r="58" spans="4:4" ht="12.75" x14ac:dyDescent="0.2">
      <c r="D58" s="144"/>
    </row>
    <row r="59" spans="4:4" ht="12.75" x14ac:dyDescent="0.2">
      <c r="D59" s="144"/>
    </row>
    <row r="60" spans="4:4" ht="12.75" x14ac:dyDescent="0.2">
      <c r="D60" s="144"/>
    </row>
    <row r="61" spans="4:4" ht="12.75" x14ac:dyDescent="0.2">
      <c r="D61" s="144"/>
    </row>
    <row r="62" spans="4:4" ht="12.75" x14ac:dyDescent="0.2">
      <c r="D62" s="144"/>
    </row>
    <row r="63" spans="4:4" ht="12.75" x14ac:dyDescent="0.2">
      <c r="D63" s="144"/>
    </row>
    <row r="64" spans="4:4" ht="12.75" x14ac:dyDescent="0.2">
      <c r="D64" s="144"/>
    </row>
    <row r="65" spans="4:4" ht="12.75" x14ac:dyDescent="0.2">
      <c r="D65" s="144"/>
    </row>
    <row r="66" spans="4:4" ht="12.75" x14ac:dyDescent="0.2">
      <c r="D66" s="144"/>
    </row>
    <row r="67" spans="4:4" ht="12.75" x14ac:dyDescent="0.2">
      <c r="D67" s="144"/>
    </row>
    <row r="68" spans="4:4" ht="12.75" x14ac:dyDescent="0.2">
      <c r="D68" s="144"/>
    </row>
    <row r="69" spans="4:4" ht="12.75" x14ac:dyDescent="0.2">
      <c r="D69" s="144"/>
    </row>
    <row r="70" spans="4:4" ht="12.75" x14ac:dyDescent="0.2">
      <c r="D70" s="144"/>
    </row>
    <row r="71" spans="4:4" ht="12.75" x14ac:dyDescent="0.2">
      <c r="D71" s="144"/>
    </row>
    <row r="72" spans="4:4" ht="12.75" x14ac:dyDescent="0.2">
      <c r="D72" s="144"/>
    </row>
    <row r="73" spans="4:4" ht="12.75" x14ac:dyDescent="0.2">
      <c r="D73" s="144"/>
    </row>
    <row r="74" spans="4:4" ht="12.75" x14ac:dyDescent="0.2">
      <c r="D74" s="144"/>
    </row>
    <row r="75" spans="4:4" ht="12.75" x14ac:dyDescent="0.2">
      <c r="D75" s="144"/>
    </row>
    <row r="76" spans="4:4" ht="12.75" x14ac:dyDescent="0.2">
      <c r="D76" s="144"/>
    </row>
    <row r="77" spans="4:4" ht="12.75" x14ac:dyDescent="0.2">
      <c r="D77" s="144"/>
    </row>
    <row r="78" spans="4:4" ht="12.75" x14ac:dyDescent="0.2">
      <c r="D78" s="144"/>
    </row>
    <row r="79" spans="4:4" ht="12.75" x14ac:dyDescent="0.2">
      <c r="D79" s="144"/>
    </row>
    <row r="80" spans="4:4" ht="12.75" x14ac:dyDescent="0.2">
      <c r="D80" s="144"/>
    </row>
    <row r="81" spans="4:4" ht="12.75" x14ac:dyDescent="0.2">
      <c r="D81" s="144"/>
    </row>
    <row r="82" spans="4:4" ht="12.75" x14ac:dyDescent="0.2">
      <c r="D82" s="144"/>
    </row>
    <row r="83" spans="4:4" ht="12.75" x14ac:dyDescent="0.2">
      <c r="D83" s="144"/>
    </row>
    <row r="84" spans="4:4" ht="12.75" x14ac:dyDescent="0.2">
      <c r="D84" s="144"/>
    </row>
    <row r="85" spans="4:4" ht="12.75" x14ac:dyDescent="0.2">
      <c r="D85" s="144"/>
    </row>
    <row r="86" spans="4:4" ht="12.75" x14ac:dyDescent="0.2">
      <c r="D86" s="144"/>
    </row>
    <row r="87" spans="4:4" ht="12.75" x14ac:dyDescent="0.2">
      <c r="D87" s="144"/>
    </row>
    <row r="88" spans="4:4" ht="12.75" x14ac:dyDescent="0.2">
      <c r="D88" s="144"/>
    </row>
    <row r="89" spans="4:4" ht="12.75" x14ac:dyDescent="0.2">
      <c r="D89" s="144"/>
    </row>
    <row r="90" spans="4:4" ht="12.75" x14ac:dyDescent="0.2">
      <c r="D90" s="144"/>
    </row>
    <row r="91" spans="4:4" ht="12.75" x14ac:dyDescent="0.2">
      <c r="D91" s="144"/>
    </row>
    <row r="92" spans="4:4" ht="12.75" x14ac:dyDescent="0.2">
      <c r="D92" s="144"/>
    </row>
    <row r="93" spans="4:4" ht="12.75" x14ac:dyDescent="0.2">
      <c r="D93" s="144"/>
    </row>
    <row r="94" spans="4:4" ht="12.75" x14ac:dyDescent="0.2">
      <c r="D94" s="144"/>
    </row>
    <row r="95" spans="4:4" ht="12.75" x14ac:dyDescent="0.2">
      <c r="D95" s="144"/>
    </row>
    <row r="96" spans="4:4" ht="12.75" x14ac:dyDescent="0.2">
      <c r="D96" s="144"/>
    </row>
    <row r="97" spans="4:4" ht="12.75" x14ac:dyDescent="0.2">
      <c r="D97" s="144"/>
    </row>
    <row r="98" spans="4:4" ht="12.75" x14ac:dyDescent="0.2">
      <c r="D98" s="144"/>
    </row>
    <row r="99" spans="4:4" ht="12.75" x14ac:dyDescent="0.2">
      <c r="D99" s="144"/>
    </row>
    <row r="100" spans="4:4" ht="12.75" x14ac:dyDescent="0.2">
      <c r="D100" s="144"/>
    </row>
    <row r="101" spans="4:4" ht="12.75" x14ac:dyDescent="0.2">
      <c r="D101" s="144"/>
    </row>
    <row r="102" spans="4:4" ht="12.75" x14ac:dyDescent="0.2">
      <c r="D102" s="144"/>
    </row>
    <row r="103" spans="4:4" ht="12.75" x14ac:dyDescent="0.2">
      <c r="D103" s="144"/>
    </row>
    <row r="104" spans="4:4" ht="12.75" x14ac:dyDescent="0.2">
      <c r="D104" s="144"/>
    </row>
    <row r="105" spans="4:4" ht="12.75" x14ac:dyDescent="0.2">
      <c r="D105" s="144"/>
    </row>
    <row r="106" spans="4:4" ht="12.75" x14ac:dyDescent="0.2">
      <c r="D106" s="144"/>
    </row>
    <row r="107" spans="4:4" ht="12.75" x14ac:dyDescent="0.2">
      <c r="D107" s="144"/>
    </row>
    <row r="108" spans="4:4" ht="12.75" x14ac:dyDescent="0.2">
      <c r="D108" s="144"/>
    </row>
    <row r="109" spans="4:4" ht="12.75" x14ac:dyDescent="0.2">
      <c r="D109" s="144"/>
    </row>
    <row r="110" spans="4:4" ht="12.75" x14ac:dyDescent="0.2">
      <c r="D110" s="144"/>
    </row>
    <row r="111" spans="4:4" ht="12.75" x14ac:dyDescent="0.2">
      <c r="D111" s="144"/>
    </row>
    <row r="112" spans="4:4" ht="12.75" x14ac:dyDescent="0.2">
      <c r="D112" s="144"/>
    </row>
    <row r="113" spans="4:4" ht="12.75" x14ac:dyDescent="0.2">
      <c r="D113" s="144"/>
    </row>
    <row r="114" spans="4:4" ht="12.75" x14ac:dyDescent="0.2">
      <c r="D114" s="144"/>
    </row>
    <row r="115" spans="4:4" ht="12.75" x14ac:dyDescent="0.2">
      <c r="D115" s="144"/>
    </row>
    <row r="116" spans="4:4" ht="12.75" x14ac:dyDescent="0.2">
      <c r="D116" s="144"/>
    </row>
    <row r="117" spans="4:4" ht="12.75" x14ac:dyDescent="0.2">
      <c r="D117" s="144"/>
    </row>
    <row r="118" spans="4:4" ht="12.75" x14ac:dyDescent="0.2">
      <c r="D118" s="144"/>
    </row>
    <row r="119" spans="4:4" ht="12.75" x14ac:dyDescent="0.2">
      <c r="D119" s="144"/>
    </row>
    <row r="120" spans="4:4" ht="12.75" x14ac:dyDescent="0.2">
      <c r="D120" s="144"/>
    </row>
    <row r="121" spans="4:4" ht="12.75" x14ac:dyDescent="0.2">
      <c r="D121" s="144"/>
    </row>
    <row r="122" spans="4:4" ht="12.75" x14ac:dyDescent="0.2">
      <c r="D122" s="144"/>
    </row>
    <row r="123" spans="4:4" ht="12.75" x14ac:dyDescent="0.2">
      <c r="D123" s="144"/>
    </row>
    <row r="124" spans="4:4" ht="12.75" x14ac:dyDescent="0.2">
      <c r="D124" s="144"/>
    </row>
    <row r="125" spans="4:4" ht="12.75" x14ac:dyDescent="0.2">
      <c r="D125" s="144"/>
    </row>
    <row r="126" spans="4:4" ht="12.75" x14ac:dyDescent="0.2">
      <c r="D126" s="144"/>
    </row>
    <row r="127" spans="4:4" ht="12.75" x14ac:dyDescent="0.2">
      <c r="D127" s="144"/>
    </row>
    <row r="128" spans="4:4" ht="12.75" x14ac:dyDescent="0.2">
      <c r="D128" s="144"/>
    </row>
    <row r="129" spans="4:4" ht="12.75" x14ac:dyDescent="0.2">
      <c r="D129" s="144"/>
    </row>
    <row r="130" spans="4:4" ht="12.75" x14ac:dyDescent="0.2">
      <c r="D130" s="144"/>
    </row>
    <row r="131" spans="4:4" ht="12.75" x14ac:dyDescent="0.2">
      <c r="D131" s="144"/>
    </row>
    <row r="132" spans="4:4" ht="12.75" x14ac:dyDescent="0.2">
      <c r="D132" s="144"/>
    </row>
    <row r="133" spans="4:4" ht="12.75" x14ac:dyDescent="0.2">
      <c r="D133" s="144"/>
    </row>
    <row r="134" spans="4:4" ht="12.75" x14ac:dyDescent="0.2">
      <c r="D134" s="144"/>
    </row>
    <row r="135" spans="4:4" ht="12.75" x14ac:dyDescent="0.2">
      <c r="D135" s="144"/>
    </row>
    <row r="136" spans="4:4" ht="12.75" x14ac:dyDescent="0.2">
      <c r="D136" s="144"/>
    </row>
    <row r="137" spans="4:4" ht="12.75" x14ac:dyDescent="0.2">
      <c r="D137" s="144"/>
    </row>
    <row r="138" spans="4:4" ht="12.75" x14ac:dyDescent="0.2">
      <c r="D138" s="144"/>
    </row>
    <row r="139" spans="4:4" ht="12.75" x14ac:dyDescent="0.2">
      <c r="D139" s="144"/>
    </row>
    <row r="140" spans="4:4" ht="12.75" x14ac:dyDescent="0.2">
      <c r="D140" s="144"/>
    </row>
    <row r="141" spans="4:4" ht="12.75" x14ac:dyDescent="0.2">
      <c r="D141" s="144"/>
    </row>
    <row r="142" spans="4:4" ht="12.75" x14ac:dyDescent="0.2">
      <c r="D142" s="144"/>
    </row>
    <row r="143" spans="4:4" ht="12.75" x14ac:dyDescent="0.2">
      <c r="D143" s="144"/>
    </row>
    <row r="144" spans="4:4" ht="12.75" x14ac:dyDescent="0.2">
      <c r="D144" s="144"/>
    </row>
    <row r="145" spans="4:4" ht="12.75" x14ac:dyDescent="0.2">
      <c r="D145" s="144"/>
    </row>
    <row r="146" spans="4:4" ht="12.75" x14ac:dyDescent="0.2">
      <c r="D146" s="144"/>
    </row>
    <row r="147" spans="4:4" ht="12.75" x14ac:dyDescent="0.2">
      <c r="D147" s="144"/>
    </row>
    <row r="148" spans="4:4" ht="12.75" x14ac:dyDescent="0.2">
      <c r="D148" s="144"/>
    </row>
    <row r="149" spans="4:4" ht="12.75" x14ac:dyDescent="0.2">
      <c r="D149" s="144"/>
    </row>
    <row r="150" spans="4:4" ht="12.75" x14ac:dyDescent="0.2">
      <c r="D150" s="144"/>
    </row>
    <row r="151" spans="4:4" ht="12.75" x14ac:dyDescent="0.2">
      <c r="D151" s="144"/>
    </row>
    <row r="152" spans="4:4" ht="12.75" x14ac:dyDescent="0.2">
      <c r="D152" s="144"/>
    </row>
    <row r="153" spans="4:4" ht="12.75" x14ac:dyDescent="0.2">
      <c r="D153" s="144"/>
    </row>
    <row r="154" spans="4:4" ht="12.75" x14ac:dyDescent="0.2">
      <c r="D154" s="144"/>
    </row>
    <row r="155" spans="4:4" ht="12.75" x14ac:dyDescent="0.2">
      <c r="D155" s="144"/>
    </row>
    <row r="156" spans="4:4" ht="12.75" x14ac:dyDescent="0.2">
      <c r="D156" s="144"/>
    </row>
    <row r="157" spans="4:4" ht="12.75" x14ac:dyDescent="0.2">
      <c r="D157" s="144"/>
    </row>
    <row r="158" spans="4:4" ht="12.75" x14ac:dyDescent="0.2">
      <c r="D158" s="144"/>
    </row>
    <row r="159" spans="4:4" ht="12.75" x14ac:dyDescent="0.2">
      <c r="D159" s="144"/>
    </row>
    <row r="160" spans="4:4" ht="12.75" x14ac:dyDescent="0.2">
      <c r="D160" s="144"/>
    </row>
    <row r="161" spans="4:4" ht="12.75" x14ac:dyDescent="0.2">
      <c r="D161" s="144"/>
    </row>
    <row r="162" spans="4:4" ht="12.75" x14ac:dyDescent="0.2">
      <c r="D162" s="144"/>
    </row>
    <row r="163" spans="4:4" ht="12.75" x14ac:dyDescent="0.2">
      <c r="D163" s="144"/>
    </row>
    <row r="164" spans="4:4" ht="12.75" x14ac:dyDescent="0.2">
      <c r="D164" s="144"/>
    </row>
    <row r="165" spans="4:4" ht="12.75" x14ac:dyDescent="0.2">
      <c r="D165" s="144"/>
    </row>
    <row r="166" spans="4:4" ht="12.75" x14ac:dyDescent="0.2">
      <c r="D166" s="144"/>
    </row>
    <row r="167" spans="4:4" ht="12.75" x14ac:dyDescent="0.2">
      <c r="D167" s="144"/>
    </row>
    <row r="168" spans="4:4" ht="12.75" x14ac:dyDescent="0.2">
      <c r="D168" s="144"/>
    </row>
    <row r="169" spans="4:4" ht="12.75" x14ac:dyDescent="0.2">
      <c r="D169" s="144"/>
    </row>
    <row r="170" spans="4:4" ht="12.75" x14ac:dyDescent="0.2">
      <c r="D170" s="144"/>
    </row>
    <row r="171" spans="4:4" ht="12.75" x14ac:dyDescent="0.2">
      <c r="D171" s="144"/>
    </row>
    <row r="172" spans="4:4" ht="12.75" x14ac:dyDescent="0.2">
      <c r="D172" s="144"/>
    </row>
    <row r="173" spans="4:4" ht="12.75" x14ac:dyDescent="0.2">
      <c r="D173" s="144"/>
    </row>
    <row r="174" spans="4:4" ht="12.75" x14ac:dyDescent="0.2">
      <c r="D174" s="144"/>
    </row>
    <row r="175" spans="4:4" ht="12.75" x14ac:dyDescent="0.2">
      <c r="D175" s="144"/>
    </row>
    <row r="176" spans="4:4" ht="12.75" x14ac:dyDescent="0.2">
      <c r="D176" s="144"/>
    </row>
    <row r="177" spans="4:4" ht="12.75" x14ac:dyDescent="0.2">
      <c r="D177" s="144"/>
    </row>
    <row r="178" spans="4:4" ht="12.75" x14ac:dyDescent="0.2">
      <c r="D178" s="144"/>
    </row>
    <row r="179" spans="4:4" ht="12.75" x14ac:dyDescent="0.2">
      <c r="D179" s="144"/>
    </row>
    <row r="180" spans="4:4" ht="12.75" x14ac:dyDescent="0.2">
      <c r="D180" s="144"/>
    </row>
    <row r="181" spans="4:4" ht="12.75" x14ac:dyDescent="0.2">
      <c r="D181" s="144"/>
    </row>
    <row r="182" spans="4:4" ht="12.75" x14ac:dyDescent="0.2">
      <c r="D182" s="144"/>
    </row>
    <row r="183" spans="4:4" ht="12.75" x14ac:dyDescent="0.2">
      <c r="D183" s="144"/>
    </row>
    <row r="184" spans="4:4" ht="12.75" x14ac:dyDescent="0.2">
      <c r="D184" s="144"/>
    </row>
    <row r="185" spans="4:4" ht="12.75" x14ac:dyDescent="0.2">
      <c r="D185" s="144"/>
    </row>
    <row r="186" spans="4:4" ht="12.75" x14ac:dyDescent="0.2">
      <c r="D186" s="144"/>
    </row>
    <row r="187" spans="4:4" ht="12.75" x14ac:dyDescent="0.2">
      <c r="D187" s="144"/>
    </row>
    <row r="188" spans="4:4" ht="12.75" x14ac:dyDescent="0.2">
      <c r="D188" s="144"/>
    </row>
    <row r="189" spans="4:4" ht="12.75" x14ac:dyDescent="0.2">
      <c r="D189" s="144"/>
    </row>
    <row r="190" spans="4:4" ht="12.75" x14ac:dyDescent="0.2">
      <c r="D190" s="144"/>
    </row>
    <row r="191" spans="4:4" ht="12.75" x14ac:dyDescent="0.2">
      <c r="D191" s="144"/>
    </row>
    <row r="192" spans="4:4" ht="12.75" x14ac:dyDescent="0.2">
      <c r="D192" s="144"/>
    </row>
    <row r="193" spans="4:4" ht="12.75" x14ac:dyDescent="0.2">
      <c r="D193" s="144"/>
    </row>
    <row r="194" spans="4:4" ht="12.75" x14ac:dyDescent="0.2">
      <c r="D194" s="144"/>
    </row>
    <row r="195" spans="4:4" ht="12.75" x14ac:dyDescent="0.2">
      <c r="D195" s="144"/>
    </row>
    <row r="196" spans="4:4" ht="12.75" x14ac:dyDescent="0.2">
      <c r="D196" s="144"/>
    </row>
    <row r="197" spans="4:4" ht="12.75" x14ac:dyDescent="0.2">
      <c r="D197" s="144"/>
    </row>
    <row r="198" spans="4:4" ht="12.75" x14ac:dyDescent="0.2">
      <c r="D198" s="144"/>
    </row>
    <row r="199" spans="4:4" ht="12.75" x14ac:dyDescent="0.2">
      <c r="D199" s="144"/>
    </row>
    <row r="200" spans="4:4" ht="12.75" x14ac:dyDescent="0.2">
      <c r="D200" s="144"/>
    </row>
    <row r="201" spans="4:4" ht="12.75" x14ac:dyDescent="0.2">
      <c r="D201" s="144"/>
    </row>
    <row r="202" spans="4:4" ht="12.75" x14ac:dyDescent="0.2">
      <c r="D202" s="144"/>
    </row>
    <row r="203" spans="4:4" ht="12.75" x14ac:dyDescent="0.2">
      <c r="D203" s="144"/>
    </row>
    <row r="204" spans="4:4" ht="12.75" x14ac:dyDescent="0.2">
      <c r="D204" s="144"/>
    </row>
    <row r="205" spans="4:4" ht="12.75" x14ac:dyDescent="0.2">
      <c r="D205" s="144"/>
    </row>
    <row r="206" spans="4:4" ht="12.75" x14ac:dyDescent="0.2">
      <c r="D206" s="144"/>
    </row>
    <row r="207" spans="4:4" ht="12.75" x14ac:dyDescent="0.2">
      <c r="D207" s="144"/>
    </row>
    <row r="208" spans="4:4" ht="12.75" x14ac:dyDescent="0.2">
      <c r="D208" s="144"/>
    </row>
    <row r="209" spans="4:4" ht="12.75" x14ac:dyDescent="0.2">
      <c r="D209" s="144"/>
    </row>
    <row r="210" spans="4:4" ht="12.75" x14ac:dyDescent="0.2">
      <c r="D210" s="144"/>
    </row>
    <row r="211" spans="4:4" ht="12.75" x14ac:dyDescent="0.2">
      <c r="D211" s="144"/>
    </row>
    <row r="212" spans="4:4" ht="12.75" x14ac:dyDescent="0.2">
      <c r="D212" s="144"/>
    </row>
    <row r="213" spans="4:4" ht="12.75" x14ac:dyDescent="0.2">
      <c r="D213" s="144"/>
    </row>
    <row r="214" spans="4:4" ht="12.75" x14ac:dyDescent="0.2">
      <c r="D214" s="144"/>
    </row>
    <row r="215" spans="4:4" ht="12.75" x14ac:dyDescent="0.2">
      <c r="D215" s="144"/>
    </row>
    <row r="216" spans="4:4" ht="12.75" x14ac:dyDescent="0.2">
      <c r="D216" s="144"/>
    </row>
    <row r="217" spans="4:4" ht="12.75" x14ac:dyDescent="0.2">
      <c r="D217" s="144"/>
    </row>
    <row r="218" spans="4:4" ht="12.75" x14ac:dyDescent="0.2">
      <c r="D218" s="144"/>
    </row>
    <row r="219" spans="4:4" ht="12.75" x14ac:dyDescent="0.2">
      <c r="D219" s="144"/>
    </row>
    <row r="220" spans="4:4" ht="12.75" x14ac:dyDescent="0.2">
      <c r="D220" s="144"/>
    </row>
    <row r="221" spans="4:4" ht="12.75" x14ac:dyDescent="0.2">
      <c r="D221" s="144"/>
    </row>
    <row r="222" spans="4:4" ht="12.75" x14ac:dyDescent="0.2">
      <c r="D222" s="144"/>
    </row>
    <row r="223" spans="4:4" ht="12.75" x14ac:dyDescent="0.2">
      <c r="D223" s="144"/>
    </row>
    <row r="224" spans="4:4" ht="12.75" x14ac:dyDescent="0.2">
      <c r="D224" s="144"/>
    </row>
    <row r="225" spans="4:4" ht="12.75" x14ac:dyDescent="0.2">
      <c r="D225" s="144"/>
    </row>
    <row r="226" spans="4:4" ht="12.75" x14ac:dyDescent="0.2">
      <c r="D226" s="144"/>
    </row>
    <row r="227" spans="4:4" ht="12.75" x14ac:dyDescent="0.2">
      <c r="D227" s="144"/>
    </row>
    <row r="228" spans="4:4" ht="12.75" x14ac:dyDescent="0.2">
      <c r="D228" s="144"/>
    </row>
    <row r="229" spans="4:4" ht="12.75" x14ac:dyDescent="0.2">
      <c r="D229" s="144"/>
    </row>
    <row r="230" spans="4:4" ht="12.75" x14ac:dyDescent="0.2">
      <c r="D230" s="144"/>
    </row>
    <row r="231" spans="4:4" ht="12.75" x14ac:dyDescent="0.2">
      <c r="D231" s="144"/>
    </row>
    <row r="232" spans="4:4" ht="12.75" x14ac:dyDescent="0.2">
      <c r="D232" s="144"/>
    </row>
    <row r="233" spans="4:4" ht="12.75" x14ac:dyDescent="0.2">
      <c r="D233" s="144"/>
    </row>
    <row r="234" spans="4:4" ht="12.75" x14ac:dyDescent="0.2">
      <c r="D234" s="144"/>
    </row>
    <row r="235" spans="4:4" ht="12.75" x14ac:dyDescent="0.2">
      <c r="D235" s="144"/>
    </row>
    <row r="236" spans="4:4" ht="12.75" x14ac:dyDescent="0.2">
      <c r="D236" s="144"/>
    </row>
    <row r="237" spans="4:4" ht="12.75" x14ac:dyDescent="0.2">
      <c r="D237" s="144"/>
    </row>
    <row r="238" spans="4:4" ht="12.75" x14ac:dyDescent="0.2">
      <c r="D238" s="144"/>
    </row>
    <row r="239" spans="4:4" ht="12.75" x14ac:dyDescent="0.2">
      <c r="D239" s="144"/>
    </row>
    <row r="240" spans="4:4" ht="12.75" x14ac:dyDescent="0.2">
      <c r="D240" s="144"/>
    </row>
    <row r="241" spans="4:4" ht="12.75" x14ac:dyDescent="0.2">
      <c r="D241" s="144"/>
    </row>
    <row r="242" spans="4:4" ht="12.75" x14ac:dyDescent="0.2">
      <c r="D242" s="144"/>
    </row>
    <row r="243" spans="4:4" ht="12.75" x14ac:dyDescent="0.2">
      <c r="D243" s="144"/>
    </row>
    <row r="244" spans="4:4" ht="12.75" x14ac:dyDescent="0.2">
      <c r="D244" s="144"/>
    </row>
    <row r="245" spans="4:4" ht="12.75" x14ac:dyDescent="0.2">
      <c r="D245" s="144"/>
    </row>
    <row r="246" spans="4:4" ht="12.75" x14ac:dyDescent="0.2">
      <c r="D246" s="144"/>
    </row>
    <row r="247" spans="4:4" ht="12.75" x14ac:dyDescent="0.2">
      <c r="D247" s="144"/>
    </row>
    <row r="248" spans="4:4" ht="12.75" x14ac:dyDescent="0.2">
      <c r="D248" s="144"/>
    </row>
    <row r="249" spans="4:4" ht="12.75" x14ac:dyDescent="0.2">
      <c r="D249" s="144"/>
    </row>
    <row r="250" spans="4:4" ht="12.75" x14ac:dyDescent="0.2">
      <c r="D250" s="144"/>
    </row>
    <row r="251" spans="4:4" ht="12.75" x14ac:dyDescent="0.2">
      <c r="D251" s="144"/>
    </row>
    <row r="252" spans="4:4" ht="12.75" x14ac:dyDescent="0.2">
      <c r="D252" s="144"/>
    </row>
    <row r="253" spans="4:4" ht="12.75" x14ac:dyDescent="0.2">
      <c r="D253" s="144"/>
    </row>
    <row r="254" spans="4:4" ht="12.75" x14ac:dyDescent="0.2">
      <c r="D254" s="144"/>
    </row>
    <row r="255" spans="4:4" ht="12.75" x14ac:dyDescent="0.2">
      <c r="D255" s="144"/>
    </row>
    <row r="256" spans="4:4" ht="12.75" x14ac:dyDescent="0.2">
      <c r="D256" s="144"/>
    </row>
    <row r="257" spans="4:4" ht="12.75" x14ac:dyDescent="0.2">
      <c r="D257" s="144"/>
    </row>
    <row r="258" spans="4:4" ht="12.75" x14ac:dyDescent="0.2">
      <c r="D258" s="144"/>
    </row>
    <row r="259" spans="4:4" ht="12.75" x14ac:dyDescent="0.2">
      <c r="D259" s="144"/>
    </row>
    <row r="260" spans="4:4" ht="12.75" x14ac:dyDescent="0.2">
      <c r="D260" s="144"/>
    </row>
    <row r="261" spans="4:4" ht="12.75" x14ac:dyDescent="0.2">
      <c r="D261" s="144"/>
    </row>
    <row r="262" spans="4:4" ht="12.75" x14ac:dyDescent="0.2">
      <c r="D262" s="144"/>
    </row>
    <row r="263" spans="4:4" ht="12.75" x14ac:dyDescent="0.2">
      <c r="D263" s="144"/>
    </row>
    <row r="264" spans="4:4" ht="12.75" x14ac:dyDescent="0.2">
      <c r="D264" s="144"/>
    </row>
    <row r="265" spans="4:4" ht="12.75" x14ac:dyDescent="0.2">
      <c r="D265" s="144"/>
    </row>
    <row r="266" spans="4:4" ht="12.75" x14ac:dyDescent="0.2">
      <c r="D266" s="144"/>
    </row>
    <row r="267" spans="4:4" ht="12.75" x14ac:dyDescent="0.2">
      <c r="D267" s="144"/>
    </row>
    <row r="268" spans="4:4" ht="12.75" x14ac:dyDescent="0.2">
      <c r="D268" s="144"/>
    </row>
    <row r="269" spans="4:4" ht="12.75" x14ac:dyDescent="0.2">
      <c r="D269" s="144"/>
    </row>
    <row r="270" spans="4:4" ht="12.75" x14ac:dyDescent="0.2">
      <c r="D270" s="144"/>
    </row>
    <row r="271" spans="4:4" ht="12.75" x14ac:dyDescent="0.2">
      <c r="D271" s="144"/>
    </row>
    <row r="272" spans="4:4" ht="12.75" x14ac:dyDescent="0.2">
      <c r="D272" s="144"/>
    </row>
    <row r="273" spans="4:4" ht="12.75" x14ac:dyDescent="0.2">
      <c r="D273" s="144"/>
    </row>
    <row r="274" spans="4:4" ht="12.75" x14ac:dyDescent="0.2">
      <c r="D274" s="144"/>
    </row>
    <row r="275" spans="4:4" ht="12.75" x14ac:dyDescent="0.2">
      <c r="D275" s="144"/>
    </row>
    <row r="276" spans="4:4" ht="12.75" x14ac:dyDescent="0.2">
      <c r="D276" s="144"/>
    </row>
    <row r="277" spans="4:4" ht="12.75" x14ac:dyDescent="0.2">
      <c r="D277" s="144"/>
    </row>
    <row r="278" spans="4:4" ht="12.75" x14ac:dyDescent="0.2">
      <c r="D278" s="144"/>
    </row>
    <row r="279" spans="4:4" ht="12.75" x14ac:dyDescent="0.2">
      <c r="D279" s="144"/>
    </row>
    <row r="280" spans="4:4" ht="12.75" x14ac:dyDescent="0.2">
      <c r="D280" s="144"/>
    </row>
    <row r="281" spans="4:4" ht="12.75" x14ac:dyDescent="0.2">
      <c r="D281" s="144"/>
    </row>
    <row r="282" spans="4:4" ht="12.75" x14ac:dyDescent="0.2">
      <c r="D282" s="144"/>
    </row>
    <row r="283" spans="4:4" ht="12.75" x14ac:dyDescent="0.2">
      <c r="D283" s="144"/>
    </row>
    <row r="284" spans="4:4" ht="12.75" x14ac:dyDescent="0.2">
      <c r="D284" s="144"/>
    </row>
    <row r="285" spans="4:4" ht="12.75" x14ac:dyDescent="0.2">
      <c r="D285" s="144"/>
    </row>
    <row r="286" spans="4:4" ht="12.75" x14ac:dyDescent="0.2">
      <c r="D286" s="144"/>
    </row>
    <row r="287" spans="4:4" ht="12.75" x14ac:dyDescent="0.2">
      <c r="D287" s="144"/>
    </row>
    <row r="288" spans="4:4" ht="12.75" x14ac:dyDescent="0.2">
      <c r="D288" s="144"/>
    </row>
    <row r="289" spans="4:4" ht="12.75" x14ac:dyDescent="0.2">
      <c r="D289" s="144"/>
    </row>
    <row r="290" spans="4:4" ht="12.75" x14ac:dyDescent="0.2">
      <c r="D290" s="144"/>
    </row>
    <row r="291" spans="4:4" ht="12.75" x14ac:dyDescent="0.2">
      <c r="D291" s="144"/>
    </row>
    <row r="292" spans="4:4" ht="12.75" x14ac:dyDescent="0.2">
      <c r="D292" s="144"/>
    </row>
    <row r="293" spans="4:4" ht="12.75" x14ac:dyDescent="0.2">
      <c r="D293" s="144"/>
    </row>
    <row r="294" spans="4:4" ht="12.75" x14ac:dyDescent="0.2">
      <c r="D294" s="144"/>
    </row>
    <row r="295" spans="4:4" ht="12.75" x14ac:dyDescent="0.2">
      <c r="D295" s="144"/>
    </row>
    <row r="296" spans="4:4" ht="12.75" x14ac:dyDescent="0.2">
      <c r="D296" s="144"/>
    </row>
    <row r="297" spans="4:4" ht="12.75" x14ac:dyDescent="0.2">
      <c r="D297" s="144"/>
    </row>
    <row r="298" spans="4:4" ht="12.75" x14ac:dyDescent="0.2">
      <c r="D298" s="144"/>
    </row>
    <row r="299" spans="4:4" ht="12.75" x14ac:dyDescent="0.2">
      <c r="D299" s="144"/>
    </row>
    <row r="300" spans="4:4" ht="12.75" x14ac:dyDescent="0.2">
      <c r="D300" s="144"/>
    </row>
    <row r="301" spans="4:4" ht="12.75" x14ac:dyDescent="0.2">
      <c r="D301" s="144"/>
    </row>
    <row r="302" spans="4:4" ht="12.75" x14ac:dyDescent="0.2">
      <c r="D302" s="144"/>
    </row>
    <row r="303" spans="4:4" ht="12.75" x14ac:dyDescent="0.2">
      <c r="D303" s="144"/>
    </row>
    <row r="304" spans="4:4" ht="12.75" x14ac:dyDescent="0.2">
      <c r="D304" s="144"/>
    </row>
    <row r="305" spans="4:4" ht="12.75" x14ac:dyDescent="0.2">
      <c r="D305" s="144"/>
    </row>
    <row r="306" spans="4:4" ht="12.75" x14ac:dyDescent="0.2">
      <c r="D306" s="144"/>
    </row>
    <row r="307" spans="4:4" ht="12.75" x14ac:dyDescent="0.2">
      <c r="D307" s="144"/>
    </row>
    <row r="308" spans="4:4" ht="12.75" x14ac:dyDescent="0.2">
      <c r="D308" s="144"/>
    </row>
    <row r="309" spans="4:4" ht="12.75" x14ac:dyDescent="0.2">
      <c r="D309" s="144"/>
    </row>
    <row r="310" spans="4:4" ht="12.75" x14ac:dyDescent="0.2">
      <c r="D310" s="144"/>
    </row>
    <row r="311" spans="4:4" ht="12.75" x14ac:dyDescent="0.2">
      <c r="D311" s="144"/>
    </row>
    <row r="312" spans="4:4" ht="12.75" x14ac:dyDescent="0.2">
      <c r="D312" s="144"/>
    </row>
    <row r="313" spans="4:4" ht="12.75" x14ac:dyDescent="0.2">
      <c r="D313" s="144"/>
    </row>
    <row r="314" spans="4:4" ht="12.75" x14ac:dyDescent="0.2">
      <c r="D314" s="144"/>
    </row>
    <row r="315" spans="4:4" ht="12.75" x14ac:dyDescent="0.2">
      <c r="D315" s="144"/>
    </row>
    <row r="316" spans="4:4" ht="12.75" x14ac:dyDescent="0.2">
      <c r="D316" s="144"/>
    </row>
    <row r="317" spans="4:4" ht="12.75" x14ac:dyDescent="0.2">
      <c r="D317" s="144"/>
    </row>
    <row r="318" spans="4:4" ht="12.75" x14ac:dyDescent="0.2">
      <c r="D318" s="144"/>
    </row>
    <row r="319" spans="4:4" ht="12.75" x14ac:dyDescent="0.2">
      <c r="D319" s="144"/>
    </row>
    <row r="320" spans="4:4" ht="12.75" x14ac:dyDescent="0.2">
      <c r="D320" s="144"/>
    </row>
    <row r="321" spans="4:4" ht="12.75" x14ac:dyDescent="0.2">
      <c r="D321" s="144"/>
    </row>
    <row r="322" spans="4:4" ht="12.75" x14ac:dyDescent="0.2">
      <c r="D322" s="144"/>
    </row>
    <row r="323" spans="4:4" ht="12.75" x14ac:dyDescent="0.2">
      <c r="D323" s="144"/>
    </row>
    <row r="324" spans="4:4" ht="12.75" x14ac:dyDescent="0.2">
      <c r="D324" s="144"/>
    </row>
    <row r="325" spans="4:4" ht="12.75" x14ac:dyDescent="0.2">
      <c r="D325" s="144"/>
    </row>
    <row r="326" spans="4:4" ht="12.75" x14ac:dyDescent="0.2">
      <c r="D326" s="144"/>
    </row>
    <row r="327" spans="4:4" ht="12.75" x14ac:dyDescent="0.2">
      <c r="D327" s="144"/>
    </row>
    <row r="328" spans="4:4" ht="12.75" x14ac:dyDescent="0.2">
      <c r="D328" s="144"/>
    </row>
    <row r="329" spans="4:4" ht="12.75" x14ac:dyDescent="0.2">
      <c r="D329" s="144"/>
    </row>
    <row r="330" spans="4:4" ht="12.75" x14ac:dyDescent="0.2">
      <c r="D330" s="144"/>
    </row>
    <row r="331" spans="4:4" ht="12.75" x14ac:dyDescent="0.2">
      <c r="D331" s="144"/>
    </row>
    <row r="332" spans="4:4" ht="12.75" x14ac:dyDescent="0.2">
      <c r="D332" s="144"/>
    </row>
    <row r="333" spans="4:4" ht="12.75" x14ac:dyDescent="0.2">
      <c r="D333" s="144"/>
    </row>
    <row r="334" spans="4:4" ht="12.75" x14ac:dyDescent="0.2">
      <c r="D334" s="144"/>
    </row>
    <row r="335" spans="4:4" ht="12.75" x14ac:dyDescent="0.2">
      <c r="D335" s="144"/>
    </row>
    <row r="336" spans="4:4" ht="12.75" x14ac:dyDescent="0.2">
      <c r="D336" s="144"/>
    </row>
    <row r="337" spans="4:4" ht="12.75" x14ac:dyDescent="0.2">
      <c r="D337" s="144"/>
    </row>
    <row r="338" spans="4:4" ht="12.75" x14ac:dyDescent="0.2">
      <c r="D338" s="144"/>
    </row>
    <row r="339" spans="4:4" ht="12.75" x14ac:dyDescent="0.2">
      <c r="D339" s="144"/>
    </row>
    <row r="340" spans="4:4" ht="12.75" x14ac:dyDescent="0.2">
      <c r="D340" s="144"/>
    </row>
    <row r="341" spans="4:4" ht="12.75" x14ac:dyDescent="0.2">
      <c r="D341" s="144"/>
    </row>
    <row r="342" spans="4:4" ht="12.75" x14ac:dyDescent="0.2">
      <c r="D342" s="144"/>
    </row>
    <row r="343" spans="4:4" ht="12.75" x14ac:dyDescent="0.2">
      <c r="D343" s="144"/>
    </row>
    <row r="344" spans="4:4" ht="12.75" x14ac:dyDescent="0.2">
      <c r="D344" s="144"/>
    </row>
    <row r="345" spans="4:4" ht="12.75" x14ac:dyDescent="0.2">
      <c r="D345" s="144"/>
    </row>
    <row r="346" spans="4:4" ht="12.75" x14ac:dyDescent="0.2">
      <c r="D346" s="144"/>
    </row>
    <row r="347" spans="4:4" ht="12.75" x14ac:dyDescent="0.2">
      <c r="D347" s="144"/>
    </row>
    <row r="348" spans="4:4" ht="12.75" x14ac:dyDescent="0.2">
      <c r="D348" s="144"/>
    </row>
    <row r="349" spans="4:4" ht="12.75" x14ac:dyDescent="0.2">
      <c r="D349" s="144"/>
    </row>
    <row r="350" spans="4:4" ht="12.75" x14ac:dyDescent="0.2">
      <c r="D350" s="144"/>
    </row>
    <row r="351" spans="4:4" ht="12.75" x14ac:dyDescent="0.2">
      <c r="D351" s="144"/>
    </row>
    <row r="352" spans="4:4" ht="12.75" x14ac:dyDescent="0.2">
      <c r="D352" s="144"/>
    </row>
    <row r="353" spans="4:4" ht="12.75" x14ac:dyDescent="0.2">
      <c r="D353" s="144"/>
    </row>
    <row r="354" spans="4:4" ht="12.75" x14ac:dyDescent="0.2">
      <c r="D354" s="144"/>
    </row>
    <row r="355" spans="4:4" ht="12.75" x14ac:dyDescent="0.2">
      <c r="D355" s="144"/>
    </row>
    <row r="356" spans="4:4" ht="12.75" x14ac:dyDescent="0.2">
      <c r="D356" s="144"/>
    </row>
    <row r="357" spans="4:4" ht="12.75" x14ac:dyDescent="0.2">
      <c r="D357" s="144"/>
    </row>
    <row r="358" spans="4:4" ht="12.75" x14ac:dyDescent="0.2">
      <c r="D358" s="144"/>
    </row>
    <row r="359" spans="4:4" ht="12.75" x14ac:dyDescent="0.2">
      <c r="D359" s="144"/>
    </row>
    <row r="360" spans="4:4" ht="12.75" x14ac:dyDescent="0.2">
      <c r="D360" s="144"/>
    </row>
    <row r="361" spans="4:4" ht="12.75" x14ac:dyDescent="0.2">
      <c r="D361" s="144"/>
    </row>
    <row r="362" spans="4:4" ht="12.75" x14ac:dyDescent="0.2">
      <c r="D362" s="144"/>
    </row>
    <row r="363" spans="4:4" ht="12.75" x14ac:dyDescent="0.2">
      <c r="D363" s="144"/>
    </row>
    <row r="364" spans="4:4" ht="12.75" x14ac:dyDescent="0.2">
      <c r="D364" s="144"/>
    </row>
    <row r="365" spans="4:4" ht="12.75" x14ac:dyDescent="0.2">
      <c r="D365" s="144"/>
    </row>
    <row r="366" spans="4:4" ht="12.75" x14ac:dyDescent="0.2">
      <c r="D366" s="144"/>
    </row>
    <row r="367" spans="4:4" ht="12.75" x14ac:dyDescent="0.2">
      <c r="D367" s="144"/>
    </row>
    <row r="368" spans="4:4" ht="12.75" x14ac:dyDescent="0.2">
      <c r="D368" s="144"/>
    </row>
    <row r="369" spans="4:4" ht="12.75" x14ac:dyDescent="0.2">
      <c r="D369" s="144"/>
    </row>
    <row r="370" spans="4:4" ht="12.75" x14ac:dyDescent="0.2">
      <c r="D370" s="144"/>
    </row>
    <row r="371" spans="4:4" ht="12.75" x14ac:dyDescent="0.2">
      <c r="D371" s="144"/>
    </row>
    <row r="372" spans="4:4" ht="12.75" x14ac:dyDescent="0.2">
      <c r="D372" s="144"/>
    </row>
    <row r="373" spans="4:4" ht="12.75" x14ac:dyDescent="0.2">
      <c r="D373" s="144"/>
    </row>
    <row r="374" spans="4:4" ht="12.75" x14ac:dyDescent="0.2">
      <c r="D374" s="144"/>
    </row>
    <row r="375" spans="4:4" ht="12.75" x14ac:dyDescent="0.2">
      <c r="D375" s="144"/>
    </row>
    <row r="376" spans="4:4" ht="12.75" x14ac:dyDescent="0.2">
      <c r="D376" s="144"/>
    </row>
    <row r="377" spans="4:4" ht="12.75" x14ac:dyDescent="0.2">
      <c r="D377" s="144"/>
    </row>
    <row r="378" spans="4:4" ht="12.75" x14ac:dyDescent="0.2">
      <c r="D378" s="144"/>
    </row>
    <row r="379" spans="4:4" ht="12.75" x14ac:dyDescent="0.2">
      <c r="D379" s="144"/>
    </row>
    <row r="380" spans="4:4" ht="12.75" x14ac:dyDescent="0.2">
      <c r="D380" s="144"/>
    </row>
    <row r="381" spans="4:4" ht="12.75" x14ac:dyDescent="0.2">
      <c r="D381" s="144"/>
    </row>
    <row r="382" spans="4:4" ht="12.75" x14ac:dyDescent="0.2">
      <c r="D382" s="144"/>
    </row>
    <row r="383" spans="4:4" ht="12.75" x14ac:dyDescent="0.2">
      <c r="D383" s="144"/>
    </row>
    <row r="384" spans="4:4" ht="12.75" x14ac:dyDescent="0.2">
      <c r="D384" s="144"/>
    </row>
    <row r="385" spans="4:4" ht="12.75" x14ac:dyDescent="0.2">
      <c r="D385" s="144"/>
    </row>
    <row r="386" spans="4:4" ht="12.75" x14ac:dyDescent="0.2">
      <c r="D386" s="144"/>
    </row>
    <row r="387" spans="4:4" ht="12.75" x14ac:dyDescent="0.2">
      <c r="D387" s="144"/>
    </row>
    <row r="388" spans="4:4" ht="12.75" x14ac:dyDescent="0.2">
      <c r="D388" s="144"/>
    </row>
    <row r="389" spans="4:4" ht="12.75" x14ac:dyDescent="0.2">
      <c r="D389" s="144"/>
    </row>
    <row r="390" spans="4:4" ht="12.75" x14ac:dyDescent="0.2">
      <c r="D390" s="144"/>
    </row>
    <row r="391" spans="4:4" ht="12.75" x14ac:dyDescent="0.2">
      <c r="D391" s="144"/>
    </row>
    <row r="392" spans="4:4" ht="12.75" x14ac:dyDescent="0.2">
      <c r="D392" s="144"/>
    </row>
    <row r="393" spans="4:4" ht="12.75" x14ac:dyDescent="0.2">
      <c r="D393" s="144"/>
    </row>
    <row r="394" spans="4:4" ht="12.75" x14ac:dyDescent="0.2">
      <c r="D394" s="144"/>
    </row>
    <row r="395" spans="4:4" ht="12.75" x14ac:dyDescent="0.2">
      <c r="D395" s="144"/>
    </row>
    <row r="396" spans="4:4" ht="12.75" x14ac:dyDescent="0.2">
      <c r="D396" s="144"/>
    </row>
    <row r="397" spans="4:4" ht="12.75" x14ac:dyDescent="0.2">
      <c r="D397" s="144"/>
    </row>
    <row r="398" spans="4:4" ht="12.75" x14ac:dyDescent="0.2">
      <c r="D398" s="144"/>
    </row>
    <row r="399" spans="4:4" ht="12.75" x14ac:dyDescent="0.2">
      <c r="D399" s="144"/>
    </row>
    <row r="400" spans="4:4" ht="12.75" x14ac:dyDescent="0.2">
      <c r="D400" s="144"/>
    </row>
    <row r="401" spans="4:4" ht="12.75" x14ac:dyDescent="0.2">
      <c r="D401" s="144"/>
    </row>
    <row r="402" spans="4:4" ht="12.75" x14ac:dyDescent="0.2">
      <c r="D402" s="144"/>
    </row>
    <row r="403" spans="4:4" ht="12.75" x14ac:dyDescent="0.2">
      <c r="D403" s="144"/>
    </row>
    <row r="404" spans="4:4" ht="12.75" x14ac:dyDescent="0.2">
      <c r="D404" s="144"/>
    </row>
    <row r="405" spans="4:4" ht="12.75" x14ac:dyDescent="0.2">
      <c r="D405" s="144"/>
    </row>
    <row r="406" spans="4:4" ht="12.75" x14ac:dyDescent="0.2">
      <c r="D406" s="144"/>
    </row>
    <row r="407" spans="4:4" ht="12.75" x14ac:dyDescent="0.2">
      <c r="D407" s="144"/>
    </row>
    <row r="408" spans="4:4" ht="12.75" x14ac:dyDescent="0.2">
      <c r="D408" s="144"/>
    </row>
    <row r="409" spans="4:4" ht="12.75" x14ac:dyDescent="0.2">
      <c r="D409" s="144"/>
    </row>
    <row r="410" spans="4:4" ht="12.75" x14ac:dyDescent="0.2">
      <c r="D410" s="144"/>
    </row>
    <row r="411" spans="4:4" ht="12.75" x14ac:dyDescent="0.2">
      <c r="D411" s="144"/>
    </row>
    <row r="412" spans="4:4" ht="12.75" x14ac:dyDescent="0.2">
      <c r="D412" s="144"/>
    </row>
    <row r="413" spans="4:4" ht="12.75" x14ac:dyDescent="0.2">
      <c r="D413" s="144"/>
    </row>
    <row r="414" spans="4:4" ht="12.75" x14ac:dyDescent="0.2">
      <c r="D414" s="144"/>
    </row>
    <row r="415" spans="4:4" ht="12.75" x14ac:dyDescent="0.2">
      <c r="D415" s="144"/>
    </row>
    <row r="416" spans="4:4" ht="12.75" x14ac:dyDescent="0.2">
      <c r="D416" s="144"/>
    </row>
    <row r="417" spans="4:4" ht="12.75" x14ac:dyDescent="0.2">
      <c r="D417" s="144"/>
    </row>
    <row r="418" spans="4:4" ht="12.75" x14ac:dyDescent="0.2">
      <c r="D418" s="144"/>
    </row>
    <row r="419" spans="4:4" ht="12.75" x14ac:dyDescent="0.2">
      <c r="D419" s="144"/>
    </row>
    <row r="420" spans="4:4" ht="12.75" x14ac:dyDescent="0.2">
      <c r="D420" s="144"/>
    </row>
    <row r="421" spans="4:4" ht="12.75" x14ac:dyDescent="0.2">
      <c r="D421" s="144"/>
    </row>
    <row r="422" spans="4:4" ht="12.75" x14ac:dyDescent="0.2">
      <c r="D422" s="144"/>
    </row>
    <row r="423" spans="4:4" ht="12.75" x14ac:dyDescent="0.2">
      <c r="D423" s="144"/>
    </row>
    <row r="424" spans="4:4" ht="12.75" x14ac:dyDescent="0.2">
      <c r="D424" s="144"/>
    </row>
    <row r="425" spans="4:4" ht="12.75" x14ac:dyDescent="0.2">
      <c r="D425" s="144"/>
    </row>
    <row r="426" spans="4:4" ht="12.75" x14ac:dyDescent="0.2">
      <c r="D426" s="144"/>
    </row>
    <row r="427" spans="4:4" ht="12.75" x14ac:dyDescent="0.2">
      <c r="D427" s="144"/>
    </row>
    <row r="428" spans="4:4" ht="12.75" x14ac:dyDescent="0.2">
      <c r="D428" s="144"/>
    </row>
    <row r="429" spans="4:4" ht="12.75" x14ac:dyDescent="0.2">
      <c r="D429" s="144"/>
    </row>
    <row r="430" spans="4:4" ht="12.75" x14ac:dyDescent="0.2">
      <c r="D430" s="144"/>
    </row>
    <row r="431" spans="4:4" ht="12.75" x14ac:dyDescent="0.2">
      <c r="D431" s="144"/>
    </row>
    <row r="432" spans="4:4" ht="12.75" x14ac:dyDescent="0.2">
      <c r="D432" s="144"/>
    </row>
    <row r="433" spans="4:4" ht="12.75" x14ac:dyDescent="0.2">
      <c r="D433" s="144"/>
    </row>
    <row r="434" spans="4:4" ht="12.75" x14ac:dyDescent="0.2">
      <c r="D434" s="144"/>
    </row>
    <row r="435" spans="4:4" ht="12.75" x14ac:dyDescent="0.2">
      <c r="D435" s="144"/>
    </row>
    <row r="436" spans="4:4" ht="12.75" x14ac:dyDescent="0.2">
      <c r="D436" s="144"/>
    </row>
    <row r="437" spans="4:4" ht="12.75" x14ac:dyDescent="0.2">
      <c r="D437" s="144"/>
    </row>
    <row r="438" spans="4:4" ht="12.75" x14ac:dyDescent="0.2">
      <c r="D438" s="144"/>
    </row>
    <row r="439" spans="4:4" ht="12.75" x14ac:dyDescent="0.2">
      <c r="D439" s="144"/>
    </row>
    <row r="440" spans="4:4" ht="12.75" x14ac:dyDescent="0.2">
      <c r="D440" s="144"/>
    </row>
    <row r="441" spans="4:4" ht="12.75" x14ac:dyDescent="0.2">
      <c r="D441" s="144"/>
    </row>
    <row r="442" spans="4:4" ht="12.75" x14ac:dyDescent="0.2">
      <c r="D442" s="144"/>
    </row>
    <row r="443" spans="4:4" ht="12.75" x14ac:dyDescent="0.2">
      <c r="D443" s="144"/>
    </row>
    <row r="444" spans="4:4" ht="12.75" x14ac:dyDescent="0.2">
      <c r="D444" s="144"/>
    </row>
    <row r="445" spans="4:4" ht="12.75" x14ac:dyDescent="0.2">
      <c r="D445" s="144"/>
    </row>
    <row r="446" spans="4:4" ht="12.75" x14ac:dyDescent="0.2">
      <c r="D446" s="144"/>
    </row>
    <row r="447" spans="4:4" ht="12.75" x14ac:dyDescent="0.2">
      <c r="D447" s="144"/>
    </row>
    <row r="448" spans="4:4" ht="12.75" x14ac:dyDescent="0.2">
      <c r="D448" s="144"/>
    </row>
    <row r="449" spans="4:4" ht="12.75" x14ac:dyDescent="0.2">
      <c r="D449" s="144"/>
    </row>
    <row r="450" spans="4:4" ht="12.75" x14ac:dyDescent="0.2">
      <c r="D450" s="144"/>
    </row>
    <row r="451" spans="4:4" ht="12.75" x14ac:dyDescent="0.2">
      <c r="D451" s="144"/>
    </row>
    <row r="452" spans="4:4" ht="12.75" x14ac:dyDescent="0.2">
      <c r="D452" s="144"/>
    </row>
    <row r="453" spans="4:4" ht="12.75" x14ac:dyDescent="0.2">
      <c r="D453" s="144"/>
    </row>
    <row r="454" spans="4:4" ht="12.75" x14ac:dyDescent="0.2">
      <c r="D454" s="144"/>
    </row>
    <row r="455" spans="4:4" ht="12.75" x14ac:dyDescent="0.2">
      <c r="D455" s="144"/>
    </row>
    <row r="456" spans="4:4" ht="12.75" x14ac:dyDescent="0.2">
      <c r="D456" s="144"/>
    </row>
    <row r="457" spans="4:4" ht="12.75" x14ac:dyDescent="0.2">
      <c r="D457" s="144"/>
    </row>
    <row r="458" spans="4:4" ht="12.75" x14ac:dyDescent="0.2">
      <c r="D458" s="144"/>
    </row>
    <row r="459" spans="4:4" ht="12.75" x14ac:dyDescent="0.2">
      <c r="D459" s="144"/>
    </row>
    <row r="460" spans="4:4" ht="12.75" x14ac:dyDescent="0.2">
      <c r="D460" s="144"/>
    </row>
    <row r="461" spans="4:4" ht="12.75" x14ac:dyDescent="0.2">
      <c r="D461" s="144"/>
    </row>
    <row r="462" spans="4:4" ht="12.75" x14ac:dyDescent="0.2">
      <c r="D462" s="144"/>
    </row>
    <row r="463" spans="4:4" ht="12.75" x14ac:dyDescent="0.2">
      <c r="D463" s="144"/>
    </row>
    <row r="464" spans="4:4" ht="12.75" x14ac:dyDescent="0.2">
      <c r="D464" s="144"/>
    </row>
    <row r="465" spans="4:4" ht="12.75" x14ac:dyDescent="0.2">
      <c r="D465" s="144"/>
    </row>
    <row r="466" spans="4:4" ht="12.75" x14ac:dyDescent="0.2">
      <c r="D466" s="144"/>
    </row>
    <row r="467" spans="4:4" ht="12.75" x14ac:dyDescent="0.2">
      <c r="D467" s="144"/>
    </row>
    <row r="468" spans="4:4" ht="12.75" x14ac:dyDescent="0.2">
      <c r="D468" s="144"/>
    </row>
    <row r="469" spans="4:4" ht="12.75" x14ac:dyDescent="0.2">
      <c r="D469" s="144"/>
    </row>
    <row r="470" spans="4:4" ht="12.75" x14ac:dyDescent="0.2">
      <c r="D470" s="144"/>
    </row>
    <row r="471" spans="4:4" ht="12.75" x14ac:dyDescent="0.2">
      <c r="D471" s="144"/>
    </row>
    <row r="472" spans="4:4" ht="12.75" x14ac:dyDescent="0.2">
      <c r="D472" s="144"/>
    </row>
    <row r="473" spans="4:4" ht="12.75" x14ac:dyDescent="0.2">
      <c r="D473" s="144"/>
    </row>
    <row r="474" spans="4:4" ht="12.75" x14ac:dyDescent="0.2">
      <c r="D474" s="144"/>
    </row>
    <row r="475" spans="4:4" ht="12.75" x14ac:dyDescent="0.2">
      <c r="D475" s="144"/>
    </row>
    <row r="476" spans="4:4" ht="12.75" x14ac:dyDescent="0.2">
      <c r="D476" s="144"/>
    </row>
    <row r="477" spans="4:4" ht="12.75" x14ac:dyDescent="0.2">
      <c r="D477" s="144"/>
    </row>
    <row r="478" spans="4:4" ht="12.75" x14ac:dyDescent="0.2">
      <c r="D478" s="144"/>
    </row>
    <row r="479" spans="4:4" ht="12.75" x14ac:dyDescent="0.2">
      <c r="D479" s="144"/>
    </row>
    <row r="480" spans="4:4" ht="12.75" x14ac:dyDescent="0.2">
      <c r="D480" s="144"/>
    </row>
    <row r="481" spans="4:4" ht="12.75" x14ac:dyDescent="0.2">
      <c r="D481" s="144"/>
    </row>
    <row r="482" spans="4:4" ht="12.75" x14ac:dyDescent="0.2">
      <c r="D482" s="144"/>
    </row>
    <row r="483" spans="4:4" ht="12.75" x14ac:dyDescent="0.2">
      <c r="D483" s="144"/>
    </row>
    <row r="484" spans="4:4" ht="12.75" x14ac:dyDescent="0.2">
      <c r="D484" s="144"/>
    </row>
    <row r="485" spans="4:4" ht="12.75" x14ac:dyDescent="0.2">
      <c r="D485" s="144"/>
    </row>
    <row r="486" spans="4:4" ht="12.75" x14ac:dyDescent="0.2">
      <c r="D486" s="144"/>
    </row>
    <row r="487" spans="4:4" ht="12.75" x14ac:dyDescent="0.2">
      <c r="D487" s="144"/>
    </row>
    <row r="488" spans="4:4" ht="12.75" x14ac:dyDescent="0.2">
      <c r="D488" s="144"/>
    </row>
    <row r="489" spans="4:4" ht="12.75" x14ac:dyDescent="0.2">
      <c r="D489" s="144"/>
    </row>
    <row r="490" spans="4:4" ht="12.75" x14ac:dyDescent="0.2">
      <c r="D490" s="144"/>
    </row>
    <row r="491" spans="4:4" ht="12.75" x14ac:dyDescent="0.2">
      <c r="D491" s="144"/>
    </row>
    <row r="492" spans="4:4" ht="12.75" x14ac:dyDescent="0.2">
      <c r="D492" s="144"/>
    </row>
    <row r="493" spans="4:4" ht="12.75" x14ac:dyDescent="0.2">
      <c r="D493" s="144"/>
    </row>
    <row r="494" spans="4:4" ht="12.75" x14ac:dyDescent="0.2">
      <c r="D494" s="144"/>
    </row>
    <row r="495" spans="4:4" ht="12.75" x14ac:dyDescent="0.2">
      <c r="D495" s="144"/>
    </row>
    <row r="496" spans="4:4" ht="12.75" x14ac:dyDescent="0.2">
      <c r="D496" s="144"/>
    </row>
    <row r="497" spans="4:4" ht="12.75" x14ac:dyDescent="0.2">
      <c r="D497" s="144"/>
    </row>
    <row r="498" spans="4:4" ht="12.75" x14ac:dyDescent="0.2">
      <c r="D498" s="144"/>
    </row>
    <row r="499" spans="4:4" ht="12.75" x14ac:dyDescent="0.2">
      <c r="D499" s="144"/>
    </row>
    <row r="500" spans="4:4" ht="12.75" x14ac:dyDescent="0.2">
      <c r="D500" s="144"/>
    </row>
    <row r="501" spans="4:4" ht="12.75" x14ac:dyDescent="0.2">
      <c r="D501" s="144"/>
    </row>
    <row r="502" spans="4:4" ht="12.75" x14ac:dyDescent="0.2">
      <c r="D502" s="144"/>
    </row>
    <row r="503" spans="4:4" ht="12.75" x14ac:dyDescent="0.2">
      <c r="D503" s="144"/>
    </row>
    <row r="504" spans="4:4" ht="12.75" x14ac:dyDescent="0.2">
      <c r="D504" s="144"/>
    </row>
    <row r="505" spans="4:4" ht="12.75" x14ac:dyDescent="0.2">
      <c r="D505" s="144"/>
    </row>
    <row r="506" spans="4:4" ht="12.75" x14ac:dyDescent="0.2">
      <c r="D506" s="144"/>
    </row>
    <row r="507" spans="4:4" ht="12.75" x14ac:dyDescent="0.2">
      <c r="D507" s="144"/>
    </row>
    <row r="508" spans="4:4" ht="12.75" x14ac:dyDescent="0.2">
      <c r="D508" s="144"/>
    </row>
    <row r="509" spans="4:4" ht="12.75" x14ac:dyDescent="0.2">
      <c r="D509" s="144"/>
    </row>
    <row r="510" spans="4:4" ht="12.75" x14ac:dyDescent="0.2">
      <c r="D510" s="144"/>
    </row>
    <row r="511" spans="4:4" ht="12.75" x14ac:dyDescent="0.2">
      <c r="D511" s="144"/>
    </row>
    <row r="512" spans="4:4" ht="12.75" x14ac:dyDescent="0.2">
      <c r="D512" s="144"/>
    </row>
    <row r="513" spans="4:4" ht="12.75" x14ac:dyDescent="0.2">
      <c r="D513" s="144"/>
    </row>
    <row r="514" spans="4:4" ht="12.75" x14ac:dyDescent="0.2">
      <c r="D514" s="144"/>
    </row>
    <row r="515" spans="4:4" ht="12.75" x14ac:dyDescent="0.2">
      <c r="D515" s="144"/>
    </row>
    <row r="516" spans="4:4" ht="12.75" x14ac:dyDescent="0.2">
      <c r="D516" s="144"/>
    </row>
    <row r="517" spans="4:4" ht="12.75" x14ac:dyDescent="0.2">
      <c r="D517" s="144"/>
    </row>
    <row r="518" spans="4:4" ht="12.75" x14ac:dyDescent="0.2">
      <c r="D518" s="144"/>
    </row>
    <row r="519" spans="4:4" ht="12.75" x14ac:dyDescent="0.2">
      <c r="D519" s="144"/>
    </row>
    <row r="520" spans="4:4" ht="12.75" x14ac:dyDescent="0.2">
      <c r="D520" s="144"/>
    </row>
    <row r="521" spans="4:4" ht="12.75" x14ac:dyDescent="0.2">
      <c r="D521" s="144"/>
    </row>
    <row r="522" spans="4:4" ht="12.75" x14ac:dyDescent="0.2">
      <c r="D522" s="144"/>
    </row>
    <row r="523" spans="4:4" ht="12.75" x14ac:dyDescent="0.2">
      <c r="D523" s="144"/>
    </row>
    <row r="524" spans="4:4" ht="12.75" x14ac:dyDescent="0.2">
      <c r="D524" s="144"/>
    </row>
    <row r="525" spans="4:4" ht="12.75" x14ac:dyDescent="0.2">
      <c r="D525" s="144"/>
    </row>
    <row r="526" spans="4:4" ht="12.75" x14ac:dyDescent="0.2">
      <c r="D526" s="144"/>
    </row>
    <row r="527" spans="4:4" ht="12.75" x14ac:dyDescent="0.2">
      <c r="D527" s="144"/>
    </row>
    <row r="528" spans="4:4" ht="12.75" x14ac:dyDescent="0.2">
      <c r="D528" s="144"/>
    </row>
    <row r="529" spans="4:4" ht="12.75" x14ac:dyDescent="0.2">
      <c r="D529" s="144"/>
    </row>
    <row r="530" spans="4:4" ht="12.75" x14ac:dyDescent="0.2">
      <c r="D530" s="144"/>
    </row>
    <row r="531" spans="4:4" ht="12.75" x14ac:dyDescent="0.2">
      <c r="D531" s="144"/>
    </row>
    <row r="532" spans="4:4" ht="12.75" x14ac:dyDescent="0.2">
      <c r="D532" s="144"/>
    </row>
    <row r="533" spans="4:4" ht="12.75" x14ac:dyDescent="0.2">
      <c r="D533" s="144"/>
    </row>
    <row r="534" spans="4:4" ht="12.75" x14ac:dyDescent="0.2">
      <c r="D534" s="144"/>
    </row>
    <row r="535" spans="4:4" ht="12.75" x14ac:dyDescent="0.2">
      <c r="D535" s="144"/>
    </row>
    <row r="536" spans="4:4" ht="12.75" x14ac:dyDescent="0.2">
      <c r="D536" s="144"/>
    </row>
    <row r="537" spans="4:4" ht="12.75" x14ac:dyDescent="0.2">
      <c r="D537" s="144"/>
    </row>
    <row r="538" spans="4:4" ht="12.75" x14ac:dyDescent="0.2">
      <c r="D538" s="144"/>
    </row>
    <row r="539" spans="4:4" ht="12.75" x14ac:dyDescent="0.2">
      <c r="D539" s="144"/>
    </row>
    <row r="540" spans="4:4" ht="12.75" x14ac:dyDescent="0.2">
      <c r="D540" s="144"/>
    </row>
    <row r="541" spans="4:4" ht="12.75" x14ac:dyDescent="0.2">
      <c r="D541" s="144"/>
    </row>
    <row r="542" spans="4:4" ht="12.75" x14ac:dyDescent="0.2">
      <c r="D542" s="144"/>
    </row>
    <row r="543" spans="4:4" ht="12.75" x14ac:dyDescent="0.2">
      <c r="D543" s="144"/>
    </row>
    <row r="544" spans="4:4" ht="12.75" x14ac:dyDescent="0.2">
      <c r="D544" s="144"/>
    </row>
    <row r="545" spans="4:4" ht="12.75" x14ac:dyDescent="0.2">
      <c r="D545" s="144"/>
    </row>
    <row r="546" spans="4:4" ht="12.75" x14ac:dyDescent="0.2">
      <c r="D546" s="144"/>
    </row>
    <row r="547" spans="4:4" ht="12.75" x14ac:dyDescent="0.2">
      <c r="D547" s="144"/>
    </row>
    <row r="548" spans="4:4" ht="12.75" x14ac:dyDescent="0.2">
      <c r="D548" s="144"/>
    </row>
    <row r="549" spans="4:4" ht="12.75" x14ac:dyDescent="0.2">
      <c r="D549" s="144"/>
    </row>
    <row r="550" spans="4:4" ht="12.75" x14ac:dyDescent="0.2">
      <c r="D550" s="144"/>
    </row>
    <row r="551" spans="4:4" ht="12.75" x14ac:dyDescent="0.2">
      <c r="D551" s="144"/>
    </row>
    <row r="552" spans="4:4" ht="12.75" x14ac:dyDescent="0.2">
      <c r="D552" s="144"/>
    </row>
    <row r="553" spans="4:4" ht="12.75" x14ac:dyDescent="0.2">
      <c r="D553" s="144"/>
    </row>
    <row r="554" spans="4:4" ht="12.75" x14ac:dyDescent="0.2">
      <c r="D554" s="144"/>
    </row>
    <row r="555" spans="4:4" ht="12.75" x14ac:dyDescent="0.2">
      <c r="D555" s="144"/>
    </row>
    <row r="556" spans="4:4" ht="12.75" x14ac:dyDescent="0.2">
      <c r="D556" s="144"/>
    </row>
    <row r="557" spans="4:4" ht="12.75" x14ac:dyDescent="0.2">
      <c r="D557" s="144"/>
    </row>
    <row r="558" spans="4:4" ht="12.75" x14ac:dyDescent="0.2">
      <c r="D558" s="144"/>
    </row>
    <row r="559" spans="4:4" ht="12.75" x14ac:dyDescent="0.2">
      <c r="D559" s="144"/>
    </row>
    <row r="560" spans="4:4" ht="12.75" x14ac:dyDescent="0.2">
      <c r="D560" s="144"/>
    </row>
    <row r="561" spans="4:4" ht="12.75" x14ac:dyDescent="0.2">
      <c r="D561" s="144"/>
    </row>
    <row r="562" spans="4:4" ht="12.75" x14ac:dyDescent="0.2">
      <c r="D562" s="144"/>
    </row>
    <row r="563" spans="4:4" ht="12.75" x14ac:dyDescent="0.2">
      <c r="D563" s="144"/>
    </row>
    <row r="564" spans="4:4" ht="12.75" x14ac:dyDescent="0.2">
      <c r="D564" s="144"/>
    </row>
    <row r="565" spans="4:4" ht="12.75" x14ac:dyDescent="0.2">
      <c r="D565" s="144"/>
    </row>
    <row r="566" spans="4:4" ht="12.75" x14ac:dyDescent="0.2">
      <c r="D566" s="144"/>
    </row>
    <row r="567" spans="4:4" ht="12.75" x14ac:dyDescent="0.2">
      <c r="D567" s="144"/>
    </row>
    <row r="568" spans="4:4" ht="12.75" x14ac:dyDescent="0.2">
      <c r="D568" s="144"/>
    </row>
    <row r="569" spans="4:4" ht="12.75" x14ac:dyDescent="0.2">
      <c r="D569" s="144"/>
    </row>
    <row r="570" spans="4:4" ht="12.75" x14ac:dyDescent="0.2">
      <c r="D570" s="144"/>
    </row>
    <row r="571" spans="4:4" ht="12.75" x14ac:dyDescent="0.2">
      <c r="D571" s="144"/>
    </row>
    <row r="572" spans="4:4" ht="12.75" x14ac:dyDescent="0.2">
      <c r="D572" s="144"/>
    </row>
    <row r="573" spans="4:4" ht="12.75" x14ac:dyDescent="0.2">
      <c r="D573" s="144"/>
    </row>
    <row r="574" spans="4:4" ht="12.75" x14ac:dyDescent="0.2">
      <c r="D574" s="144"/>
    </row>
    <row r="575" spans="4:4" ht="12.75" x14ac:dyDescent="0.2">
      <c r="D575" s="144"/>
    </row>
    <row r="576" spans="4:4" ht="12.75" x14ac:dyDescent="0.2">
      <c r="D576" s="144"/>
    </row>
    <row r="577" spans="4:4" ht="12.75" x14ac:dyDescent="0.2">
      <c r="D577" s="144"/>
    </row>
    <row r="578" spans="4:4" ht="12.75" x14ac:dyDescent="0.2">
      <c r="D578" s="144"/>
    </row>
    <row r="579" spans="4:4" ht="12.75" x14ac:dyDescent="0.2">
      <c r="D579" s="144"/>
    </row>
    <row r="580" spans="4:4" ht="12.75" x14ac:dyDescent="0.2">
      <c r="D580" s="144"/>
    </row>
    <row r="581" spans="4:4" ht="12.75" x14ac:dyDescent="0.2">
      <c r="D581" s="144"/>
    </row>
    <row r="582" spans="4:4" ht="12.75" x14ac:dyDescent="0.2">
      <c r="D582" s="144"/>
    </row>
    <row r="583" spans="4:4" ht="12.75" x14ac:dyDescent="0.2">
      <c r="D583" s="144"/>
    </row>
    <row r="584" spans="4:4" ht="12.75" x14ac:dyDescent="0.2">
      <c r="D584" s="144"/>
    </row>
    <row r="585" spans="4:4" ht="12.75" x14ac:dyDescent="0.2">
      <c r="D585" s="144"/>
    </row>
    <row r="586" spans="4:4" ht="12.75" x14ac:dyDescent="0.2">
      <c r="D586" s="144"/>
    </row>
    <row r="587" spans="4:4" ht="12.75" x14ac:dyDescent="0.2">
      <c r="D587" s="144"/>
    </row>
    <row r="588" spans="4:4" ht="12.75" x14ac:dyDescent="0.2">
      <c r="D588" s="144"/>
    </row>
    <row r="589" spans="4:4" ht="12.75" x14ac:dyDescent="0.2">
      <c r="D589" s="144"/>
    </row>
    <row r="590" spans="4:4" ht="12.75" x14ac:dyDescent="0.2">
      <c r="D590" s="144"/>
    </row>
    <row r="591" spans="4:4" ht="12.75" x14ac:dyDescent="0.2">
      <c r="D591" s="144"/>
    </row>
    <row r="592" spans="4:4" ht="12.75" x14ac:dyDescent="0.2">
      <c r="D592" s="144"/>
    </row>
    <row r="593" spans="4:4" ht="12.75" x14ac:dyDescent="0.2">
      <c r="D593" s="144"/>
    </row>
    <row r="594" spans="4:4" ht="12.75" x14ac:dyDescent="0.2">
      <c r="D594" s="144"/>
    </row>
    <row r="595" spans="4:4" ht="12.75" x14ac:dyDescent="0.2">
      <c r="D595" s="144"/>
    </row>
    <row r="596" spans="4:4" ht="12.75" x14ac:dyDescent="0.2">
      <c r="D596" s="144"/>
    </row>
    <row r="597" spans="4:4" ht="12.75" x14ac:dyDescent="0.2">
      <c r="D597" s="144"/>
    </row>
    <row r="598" spans="4:4" ht="12.75" x14ac:dyDescent="0.2">
      <c r="D598" s="144"/>
    </row>
    <row r="599" spans="4:4" ht="12.75" x14ac:dyDescent="0.2">
      <c r="D599" s="144"/>
    </row>
    <row r="600" spans="4:4" ht="12.75" x14ac:dyDescent="0.2">
      <c r="D600" s="144"/>
    </row>
    <row r="601" spans="4:4" ht="12.75" x14ac:dyDescent="0.2">
      <c r="D601" s="144"/>
    </row>
    <row r="602" spans="4:4" ht="12.75" x14ac:dyDescent="0.2">
      <c r="D602" s="144"/>
    </row>
    <row r="603" spans="4:4" ht="12.75" x14ac:dyDescent="0.2">
      <c r="D603" s="144"/>
    </row>
    <row r="604" spans="4:4" ht="12.75" x14ac:dyDescent="0.2">
      <c r="D604" s="144"/>
    </row>
    <row r="605" spans="4:4" ht="12.75" x14ac:dyDescent="0.2">
      <c r="D605" s="144"/>
    </row>
    <row r="606" spans="4:4" ht="12.75" x14ac:dyDescent="0.2">
      <c r="D606" s="144"/>
    </row>
    <row r="607" spans="4:4" ht="12.75" x14ac:dyDescent="0.2">
      <c r="D607" s="144"/>
    </row>
    <row r="608" spans="4:4" ht="12.75" x14ac:dyDescent="0.2">
      <c r="D608" s="144"/>
    </row>
    <row r="609" spans="4:4" ht="12.75" x14ac:dyDescent="0.2">
      <c r="D609" s="144"/>
    </row>
    <row r="610" spans="4:4" ht="12.75" x14ac:dyDescent="0.2">
      <c r="D610" s="144"/>
    </row>
    <row r="611" spans="4:4" ht="12.75" x14ac:dyDescent="0.2">
      <c r="D611" s="144"/>
    </row>
    <row r="612" spans="4:4" ht="12.75" x14ac:dyDescent="0.2">
      <c r="D612" s="144"/>
    </row>
    <row r="613" spans="4:4" ht="12.75" x14ac:dyDescent="0.2">
      <c r="D613" s="144"/>
    </row>
    <row r="614" spans="4:4" ht="12.75" x14ac:dyDescent="0.2">
      <c r="D614" s="144"/>
    </row>
    <row r="615" spans="4:4" ht="12.75" x14ac:dyDescent="0.2">
      <c r="D615" s="144"/>
    </row>
    <row r="616" spans="4:4" ht="12.75" x14ac:dyDescent="0.2">
      <c r="D616" s="144"/>
    </row>
    <row r="617" spans="4:4" ht="12.75" x14ac:dyDescent="0.2">
      <c r="D617" s="144"/>
    </row>
    <row r="618" spans="4:4" ht="12.75" x14ac:dyDescent="0.2">
      <c r="D618" s="144"/>
    </row>
    <row r="619" spans="4:4" ht="12.75" x14ac:dyDescent="0.2">
      <c r="D619" s="144"/>
    </row>
    <row r="620" spans="4:4" ht="12.75" x14ac:dyDescent="0.2">
      <c r="D620" s="144"/>
    </row>
    <row r="621" spans="4:4" ht="12.75" x14ac:dyDescent="0.2">
      <c r="D621" s="144"/>
    </row>
    <row r="622" spans="4:4" ht="12.75" x14ac:dyDescent="0.2">
      <c r="D622" s="144"/>
    </row>
    <row r="623" spans="4:4" ht="12.75" x14ac:dyDescent="0.2">
      <c r="D623" s="144"/>
    </row>
    <row r="624" spans="4:4" ht="12.75" x14ac:dyDescent="0.2">
      <c r="D624" s="144"/>
    </row>
    <row r="625" spans="4:4" ht="12.75" x14ac:dyDescent="0.2">
      <c r="D625" s="144"/>
    </row>
    <row r="626" spans="4:4" ht="12.75" x14ac:dyDescent="0.2">
      <c r="D626" s="144"/>
    </row>
    <row r="627" spans="4:4" ht="12.75" x14ac:dyDescent="0.2">
      <c r="D627" s="144"/>
    </row>
    <row r="628" spans="4:4" ht="12.75" x14ac:dyDescent="0.2">
      <c r="D628" s="144"/>
    </row>
    <row r="629" spans="4:4" ht="12.75" x14ac:dyDescent="0.2">
      <c r="D629" s="144"/>
    </row>
    <row r="630" spans="4:4" ht="12.75" x14ac:dyDescent="0.2">
      <c r="D630" s="144"/>
    </row>
    <row r="631" spans="4:4" ht="12.75" x14ac:dyDescent="0.2">
      <c r="D631" s="144"/>
    </row>
    <row r="632" spans="4:4" ht="12.75" x14ac:dyDescent="0.2">
      <c r="D632" s="144"/>
    </row>
    <row r="633" spans="4:4" ht="12.75" x14ac:dyDescent="0.2">
      <c r="D633" s="144"/>
    </row>
    <row r="634" spans="4:4" ht="12.75" x14ac:dyDescent="0.2">
      <c r="D634" s="144"/>
    </row>
    <row r="635" spans="4:4" ht="12.75" x14ac:dyDescent="0.2">
      <c r="D635" s="144"/>
    </row>
    <row r="636" spans="4:4" ht="12.75" x14ac:dyDescent="0.2">
      <c r="D636" s="144"/>
    </row>
    <row r="637" spans="4:4" ht="12.75" x14ac:dyDescent="0.2">
      <c r="D637" s="144"/>
    </row>
    <row r="638" spans="4:4" ht="12.75" x14ac:dyDescent="0.2">
      <c r="D638" s="144"/>
    </row>
    <row r="639" spans="4:4" ht="12.75" x14ac:dyDescent="0.2">
      <c r="D639" s="144"/>
    </row>
    <row r="640" spans="4:4" ht="12.75" x14ac:dyDescent="0.2">
      <c r="D640" s="144"/>
    </row>
    <row r="641" spans="4:4" ht="12.75" x14ac:dyDescent="0.2">
      <c r="D641" s="144"/>
    </row>
    <row r="642" spans="4:4" ht="12.75" x14ac:dyDescent="0.2">
      <c r="D642" s="144"/>
    </row>
    <row r="643" spans="4:4" ht="12.75" x14ac:dyDescent="0.2">
      <c r="D643" s="144"/>
    </row>
    <row r="644" spans="4:4" ht="12.75" x14ac:dyDescent="0.2">
      <c r="D644" s="144"/>
    </row>
    <row r="645" spans="4:4" ht="12.75" x14ac:dyDescent="0.2">
      <c r="D645" s="144"/>
    </row>
    <row r="646" spans="4:4" ht="12.75" x14ac:dyDescent="0.2">
      <c r="D646" s="144"/>
    </row>
    <row r="647" spans="4:4" ht="12.75" x14ac:dyDescent="0.2">
      <c r="D647" s="144"/>
    </row>
    <row r="648" spans="4:4" ht="12.75" x14ac:dyDescent="0.2">
      <c r="D648" s="144"/>
    </row>
    <row r="649" spans="4:4" ht="12.75" x14ac:dyDescent="0.2">
      <c r="D649" s="144"/>
    </row>
    <row r="650" spans="4:4" ht="12.75" x14ac:dyDescent="0.2">
      <c r="D650" s="144"/>
    </row>
    <row r="651" spans="4:4" ht="12.75" x14ac:dyDescent="0.2">
      <c r="D651" s="144"/>
    </row>
    <row r="652" spans="4:4" ht="12.75" x14ac:dyDescent="0.2">
      <c r="D652" s="144"/>
    </row>
    <row r="653" spans="4:4" ht="12.75" x14ac:dyDescent="0.2">
      <c r="D653" s="144"/>
    </row>
    <row r="654" spans="4:4" ht="12.75" x14ac:dyDescent="0.2">
      <c r="D654" s="144"/>
    </row>
    <row r="655" spans="4:4" ht="12.75" x14ac:dyDescent="0.2">
      <c r="D655" s="144"/>
    </row>
    <row r="656" spans="4:4" ht="12.75" x14ac:dyDescent="0.2">
      <c r="D656" s="144"/>
    </row>
    <row r="657" spans="4:4" ht="12.75" x14ac:dyDescent="0.2">
      <c r="D657" s="144"/>
    </row>
    <row r="658" spans="4:4" ht="12.75" x14ac:dyDescent="0.2">
      <c r="D658" s="144"/>
    </row>
    <row r="659" spans="4:4" ht="12.75" x14ac:dyDescent="0.2">
      <c r="D659" s="144"/>
    </row>
    <row r="660" spans="4:4" ht="12.75" x14ac:dyDescent="0.2">
      <c r="D660" s="144"/>
    </row>
    <row r="661" spans="4:4" ht="12.75" x14ac:dyDescent="0.2">
      <c r="D661" s="144"/>
    </row>
    <row r="662" spans="4:4" ht="12.75" x14ac:dyDescent="0.2">
      <c r="D662" s="144"/>
    </row>
    <row r="663" spans="4:4" ht="12.75" x14ac:dyDescent="0.2">
      <c r="D663" s="144"/>
    </row>
    <row r="664" spans="4:4" ht="12.75" x14ac:dyDescent="0.2">
      <c r="D664" s="144"/>
    </row>
    <row r="665" spans="4:4" ht="12.75" x14ac:dyDescent="0.2">
      <c r="D665" s="144"/>
    </row>
    <row r="666" spans="4:4" ht="12.75" x14ac:dyDescent="0.2">
      <c r="D666" s="144"/>
    </row>
    <row r="667" spans="4:4" ht="12.75" x14ac:dyDescent="0.2">
      <c r="D667" s="144"/>
    </row>
    <row r="668" spans="4:4" ht="12.75" x14ac:dyDescent="0.2">
      <c r="D668" s="144"/>
    </row>
    <row r="669" spans="4:4" ht="12.75" x14ac:dyDescent="0.2">
      <c r="D669" s="144"/>
    </row>
    <row r="670" spans="4:4" ht="12.75" x14ac:dyDescent="0.2">
      <c r="D670" s="144"/>
    </row>
    <row r="671" spans="4:4" ht="12.75" x14ac:dyDescent="0.2">
      <c r="D671" s="144"/>
    </row>
    <row r="672" spans="4:4" ht="12.75" x14ac:dyDescent="0.2">
      <c r="D672" s="144"/>
    </row>
    <row r="673" spans="4:4" ht="12.75" x14ac:dyDescent="0.2">
      <c r="D673" s="144"/>
    </row>
    <row r="674" spans="4:4" ht="12.75" x14ac:dyDescent="0.2">
      <c r="D674" s="144"/>
    </row>
    <row r="675" spans="4:4" ht="12.75" x14ac:dyDescent="0.2">
      <c r="D675" s="144"/>
    </row>
    <row r="676" spans="4:4" ht="12.75" x14ac:dyDescent="0.2">
      <c r="D676" s="144"/>
    </row>
    <row r="677" spans="4:4" ht="12.75" x14ac:dyDescent="0.2">
      <c r="D677" s="144"/>
    </row>
    <row r="678" spans="4:4" ht="12.75" x14ac:dyDescent="0.2">
      <c r="D678" s="144"/>
    </row>
    <row r="679" spans="4:4" ht="12.75" x14ac:dyDescent="0.2">
      <c r="D679" s="144"/>
    </row>
    <row r="680" spans="4:4" ht="12.75" x14ac:dyDescent="0.2">
      <c r="D680" s="144"/>
    </row>
    <row r="681" spans="4:4" ht="12.75" x14ac:dyDescent="0.2">
      <c r="D681" s="144"/>
    </row>
    <row r="682" spans="4:4" ht="12.75" x14ac:dyDescent="0.2">
      <c r="D682" s="144"/>
    </row>
    <row r="683" spans="4:4" ht="12.75" x14ac:dyDescent="0.2">
      <c r="D683" s="144"/>
    </row>
    <row r="684" spans="4:4" ht="12.75" x14ac:dyDescent="0.2">
      <c r="D684" s="144"/>
    </row>
    <row r="685" spans="4:4" ht="12.75" x14ac:dyDescent="0.2">
      <c r="D685" s="144"/>
    </row>
    <row r="686" spans="4:4" ht="12.75" x14ac:dyDescent="0.2">
      <c r="D686" s="144"/>
    </row>
    <row r="687" spans="4:4" ht="12.75" x14ac:dyDescent="0.2">
      <c r="D687" s="144"/>
    </row>
    <row r="688" spans="4:4" ht="12.75" x14ac:dyDescent="0.2">
      <c r="D688" s="144"/>
    </row>
    <row r="689" spans="4:4" ht="12.75" x14ac:dyDescent="0.2">
      <c r="D689" s="144"/>
    </row>
    <row r="690" spans="4:4" ht="12.75" x14ac:dyDescent="0.2">
      <c r="D690" s="144"/>
    </row>
    <row r="691" spans="4:4" ht="12.75" x14ac:dyDescent="0.2">
      <c r="D691" s="144"/>
    </row>
    <row r="692" spans="4:4" ht="12.75" x14ac:dyDescent="0.2">
      <c r="D692" s="144"/>
    </row>
    <row r="693" spans="4:4" ht="12.75" x14ac:dyDescent="0.2">
      <c r="D693" s="144"/>
    </row>
    <row r="694" spans="4:4" ht="12.75" x14ac:dyDescent="0.2">
      <c r="D694" s="144"/>
    </row>
    <row r="695" spans="4:4" ht="12.75" x14ac:dyDescent="0.2">
      <c r="D695" s="144"/>
    </row>
    <row r="696" spans="4:4" ht="12.75" x14ac:dyDescent="0.2">
      <c r="D696" s="144"/>
    </row>
    <row r="697" spans="4:4" ht="12.75" x14ac:dyDescent="0.2">
      <c r="D697" s="144"/>
    </row>
    <row r="698" spans="4:4" ht="12.75" x14ac:dyDescent="0.2">
      <c r="D698" s="144"/>
    </row>
    <row r="699" spans="4:4" ht="12.75" x14ac:dyDescent="0.2">
      <c r="D699" s="144"/>
    </row>
    <row r="700" spans="4:4" ht="12.75" x14ac:dyDescent="0.2">
      <c r="D700" s="144"/>
    </row>
    <row r="701" spans="4:4" ht="12.75" x14ac:dyDescent="0.2">
      <c r="D701" s="144"/>
    </row>
    <row r="702" spans="4:4" ht="12.75" x14ac:dyDescent="0.2">
      <c r="D702" s="144"/>
    </row>
    <row r="703" spans="4:4" ht="12.75" x14ac:dyDescent="0.2">
      <c r="D703" s="144"/>
    </row>
    <row r="704" spans="4:4" ht="12.75" x14ac:dyDescent="0.2">
      <c r="D704" s="144"/>
    </row>
    <row r="705" spans="4:4" ht="12.75" x14ac:dyDescent="0.2">
      <c r="D705" s="144"/>
    </row>
    <row r="706" spans="4:4" ht="12.75" x14ac:dyDescent="0.2">
      <c r="D706" s="144"/>
    </row>
    <row r="707" spans="4:4" ht="12.75" x14ac:dyDescent="0.2">
      <c r="D707" s="144"/>
    </row>
    <row r="708" spans="4:4" ht="12.75" x14ac:dyDescent="0.2">
      <c r="D708" s="144"/>
    </row>
    <row r="709" spans="4:4" ht="12.75" x14ac:dyDescent="0.2">
      <c r="D709" s="144"/>
    </row>
    <row r="710" spans="4:4" ht="12.75" x14ac:dyDescent="0.2">
      <c r="D710" s="144"/>
    </row>
    <row r="711" spans="4:4" ht="12.75" x14ac:dyDescent="0.2">
      <c r="D711" s="144"/>
    </row>
    <row r="712" spans="4:4" ht="12.75" x14ac:dyDescent="0.2">
      <c r="D712" s="144"/>
    </row>
    <row r="713" spans="4:4" ht="12.75" x14ac:dyDescent="0.2">
      <c r="D713" s="144"/>
    </row>
    <row r="714" spans="4:4" ht="12.75" x14ac:dyDescent="0.2">
      <c r="D714" s="144"/>
    </row>
    <row r="715" spans="4:4" ht="12.75" x14ac:dyDescent="0.2">
      <c r="D715" s="144"/>
    </row>
    <row r="716" spans="4:4" ht="12.75" x14ac:dyDescent="0.2">
      <c r="D716" s="144"/>
    </row>
    <row r="717" spans="4:4" ht="12.75" x14ac:dyDescent="0.2">
      <c r="D717" s="144"/>
    </row>
    <row r="718" spans="4:4" ht="12.75" x14ac:dyDescent="0.2">
      <c r="D718" s="144"/>
    </row>
    <row r="719" spans="4:4" ht="12.75" x14ac:dyDescent="0.2">
      <c r="D719" s="144"/>
    </row>
    <row r="720" spans="4:4" ht="12.75" x14ac:dyDescent="0.2">
      <c r="D720" s="144"/>
    </row>
    <row r="721" spans="4:4" ht="12.75" x14ac:dyDescent="0.2">
      <c r="D721" s="144"/>
    </row>
    <row r="722" spans="4:4" ht="12.75" x14ac:dyDescent="0.2">
      <c r="D722" s="144"/>
    </row>
    <row r="723" spans="4:4" ht="12.75" x14ac:dyDescent="0.2">
      <c r="D723" s="144"/>
    </row>
    <row r="724" spans="4:4" ht="12.75" x14ac:dyDescent="0.2">
      <c r="D724" s="144"/>
    </row>
    <row r="725" spans="4:4" ht="12.75" x14ac:dyDescent="0.2">
      <c r="D725" s="144"/>
    </row>
    <row r="726" spans="4:4" ht="12.75" x14ac:dyDescent="0.2">
      <c r="D726" s="144"/>
    </row>
    <row r="727" spans="4:4" ht="12.75" x14ac:dyDescent="0.2">
      <c r="D727" s="144"/>
    </row>
    <row r="728" spans="4:4" ht="12.75" x14ac:dyDescent="0.2">
      <c r="D728" s="144"/>
    </row>
    <row r="729" spans="4:4" ht="12.75" x14ac:dyDescent="0.2">
      <c r="D729" s="144"/>
    </row>
    <row r="730" spans="4:4" ht="12.75" x14ac:dyDescent="0.2">
      <c r="D730" s="144"/>
    </row>
    <row r="731" spans="4:4" ht="12.75" x14ac:dyDescent="0.2">
      <c r="D731" s="144"/>
    </row>
    <row r="732" spans="4:4" ht="12.75" x14ac:dyDescent="0.2">
      <c r="D732" s="144"/>
    </row>
    <row r="733" spans="4:4" ht="12.75" x14ac:dyDescent="0.2">
      <c r="D733" s="144"/>
    </row>
    <row r="734" spans="4:4" ht="12.75" x14ac:dyDescent="0.2">
      <c r="D734" s="144"/>
    </row>
    <row r="735" spans="4:4" ht="12.75" x14ac:dyDescent="0.2">
      <c r="D735" s="144"/>
    </row>
    <row r="736" spans="4:4" ht="12.75" x14ac:dyDescent="0.2">
      <c r="D736" s="144"/>
    </row>
    <row r="737" spans="4:4" ht="12.75" x14ac:dyDescent="0.2">
      <c r="D737" s="144"/>
    </row>
    <row r="738" spans="4:4" ht="12.75" x14ac:dyDescent="0.2">
      <c r="D738" s="144"/>
    </row>
    <row r="739" spans="4:4" ht="12.75" x14ac:dyDescent="0.2">
      <c r="D739" s="144"/>
    </row>
    <row r="740" spans="4:4" ht="12.75" x14ac:dyDescent="0.2">
      <c r="D740" s="144"/>
    </row>
    <row r="741" spans="4:4" ht="12.75" x14ac:dyDescent="0.2">
      <c r="D741" s="144"/>
    </row>
    <row r="742" spans="4:4" ht="12.75" x14ac:dyDescent="0.2">
      <c r="D742" s="144"/>
    </row>
    <row r="743" spans="4:4" ht="12.75" x14ac:dyDescent="0.2">
      <c r="D743" s="144"/>
    </row>
    <row r="744" spans="4:4" ht="12.75" x14ac:dyDescent="0.2">
      <c r="D744" s="144"/>
    </row>
    <row r="745" spans="4:4" ht="12.75" x14ac:dyDescent="0.2">
      <c r="D745" s="144"/>
    </row>
    <row r="746" spans="4:4" ht="12.75" x14ac:dyDescent="0.2">
      <c r="D746" s="144"/>
    </row>
    <row r="747" spans="4:4" ht="12.75" x14ac:dyDescent="0.2">
      <c r="D747" s="144"/>
    </row>
    <row r="748" spans="4:4" ht="12.75" x14ac:dyDescent="0.2">
      <c r="D748" s="144"/>
    </row>
    <row r="749" spans="4:4" ht="12.75" x14ac:dyDescent="0.2">
      <c r="D749" s="144"/>
    </row>
    <row r="750" spans="4:4" ht="12.75" x14ac:dyDescent="0.2">
      <c r="D750" s="144"/>
    </row>
    <row r="751" spans="4:4" ht="12.75" x14ac:dyDescent="0.2">
      <c r="D751" s="144"/>
    </row>
    <row r="752" spans="4:4" ht="12.75" x14ac:dyDescent="0.2">
      <c r="D752" s="144"/>
    </row>
    <row r="753" spans="4:4" ht="12.75" x14ac:dyDescent="0.2">
      <c r="D753" s="144"/>
    </row>
    <row r="754" spans="4:4" ht="12.75" x14ac:dyDescent="0.2">
      <c r="D754" s="144"/>
    </row>
    <row r="755" spans="4:4" ht="12.75" x14ac:dyDescent="0.2">
      <c r="D755" s="144"/>
    </row>
    <row r="756" spans="4:4" ht="12.75" x14ac:dyDescent="0.2">
      <c r="D756" s="144"/>
    </row>
    <row r="757" spans="4:4" ht="12.75" x14ac:dyDescent="0.2">
      <c r="D757" s="144"/>
    </row>
    <row r="758" spans="4:4" ht="12.75" x14ac:dyDescent="0.2">
      <c r="D758" s="144"/>
    </row>
    <row r="759" spans="4:4" ht="12.75" x14ac:dyDescent="0.2">
      <c r="D759" s="144"/>
    </row>
    <row r="760" spans="4:4" ht="12.75" x14ac:dyDescent="0.2">
      <c r="D760" s="144"/>
    </row>
    <row r="761" spans="4:4" ht="12.75" x14ac:dyDescent="0.2">
      <c r="D761" s="144"/>
    </row>
    <row r="762" spans="4:4" ht="12.75" x14ac:dyDescent="0.2">
      <c r="D762" s="144"/>
    </row>
    <row r="763" spans="4:4" ht="12.75" x14ac:dyDescent="0.2">
      <c r="D763" s="144"/>
    </row>
    <row r="764" spans="4:4" ht="12.75" x14ac:dyDescent="0.2">
      <c r="D764" s="144"/>
    </row>
    <row r="765" spans="4:4" ht="12.75" x14ac:dyDescent="0.2">
      <c r="D765" s="144"/>
    </row>
    <row r="766" spans="4:4" ht="12.75" x14ac:dyDescent="0.2">
      <c r="D766" s="144"/>
    </row>
    <row r="767" spans="4:4" ht="12.75" x14ac:dyDescent="0.2">
      <c r="D767" s="144"/>
    </row>
    <row r="768" spans="4:4" ht="12.75" x14ac:dyDescent="0.2">
      <c r="D768" s="144"/>
    </row>
    <row r="769" spans="4:4" ht="12.75" x14ac:dyDescent="0.2">
      <c r="D769" s="144"/>
    </row>
    <row r="770" spans="4:4" ht="12.75" x14ac:dyDescent="0.2">
      <c r="D770" s="144"/>
    </row>
    <row r="771" spans="4:4" ht="12.75" x14ac:dyDescent="0.2">
      <c r="D771" s="144"/>
    </row>
    <row r="772" spans="4:4" ht="12.75" x14ac:dyDescent="0.2">
      <c r="D772" s="144"/>
    </row>
    <row r="773" spans="4:4" ht="12.75" x14ac:dyDescent="0.2">
      <c r="D773" s="144"/>
    </row>
    <row r="774" spans="4:4" ht="12.75" x14ac:dyDescent="0.2">
      <c r="D774" s="144"/>
    </row>
    <row r="775" spans="4:4" ht="12.75" x14ac:dyDescent="0.2">
      <c r="D775" s="144"/>
    </row>
    <row r="776" spans="4:4" ht="12.75" x14ac:dyDescent="0.2">
      <c r="D776" s="144"/>
    </row>
    <row r="777" spans="4:4" ht="12.75" x14ac:dyDescent="0.2">
      <c r="D777" s="144"/>
    </row>
    <row r="778" spans="4:4" ht="12.75" x14ac:dyDescent="0.2">
      <c r="D778" s="144"/>
    </row>
    <row r="779" spans="4:4" ht="12.75" x14ac:dyDescent="0.2">
      <c r="D779" s="144"/>
    </row>
    <row r="780" spans="4:4" ht="12.75" x14ac:dyDescent="0.2">
      <c r="D780" s="144"/>
    </row>
    <row r="781" spans="4:4" ht="12.75" x14ac:dyDescent="0.2">
      <c r="D781" s="144"/>
    </row>
    <row r="782" spans="4:4" ht="12.75" x14ac:dyDescent="0.2">
      <c r="D782" s="144"/>
    </row>
    <row r="783" spans="4:4" ht="12.75" x14ac:dyDescent="0.2">
      <c r="D783" s="144"/>
    </row>
    <row r="784" spans="4:4" ht="12.75" x14ac:dyDescent="0.2">
      <c r="D784" s="144"/>
    </row>
    <row r="785" spans="4:4" ht="12.75" x14ac:dyDescent="0.2">
      <c r="D785" s="144"/>
    </row>
    <row r="786" spans="4:4" ht="12.75" x14ac:dyDescent="0.2">
      <c r="D786" s="144"/>
    </row>
    <row r="787" spans="4:4" ht="12.75" x14ac:dyDescent="0.2">
      <c r="D787" s="144"/>
    </row>
    <row r="788" spans="4:4" ht="12.75" x14ac:dyDescent="0.2">
      <c r="D788" s="144"/>
    </row>
    <row r="789" spans="4:4" ht="12.75" x14ac:dyDescent="0.2">
      <c r="D789" s="144"/>
    </row>
    <row r="790" spans="4:4" ht="12.75" x14ac:dyDescent="0.2">
      <c r="D790" s="144"/>
    </row>
    <row r="791" spans="4:4" ht="12.75" x14ac:dyDescent="0.2">
      <c r="D791" s="144"/>
    </row>
    <row r="792" spans="4:4" ht="12.75" x14ac:dyDescent="0.2">
      <c r="D792" s="144"/>
    </row>
    <row r="793" spans="4:4" ht="12.75" x14ac:dyDescent="0.2">
      <c r="D793" s="144"/>
    </row>
    <row r="794" spans="4:4" ht="12.75" x14ac:dyDescent="0.2">
      <c r="D794" s="144"/>
    </row>
    <row r="795" spans="4:4" ht="12.75" x14ac:dyDescent="0.2">
      <c r="D795" s="144"/>
    </row>
    <row r="796" spans="4:4" ht="12.75" x14ac:dyDescent="0.2">
      <c r="D796" s="144"/>
    </row>
    <row r="797" spans="4:4" ht="12.75" x14ac:dyDescent="0.2">
      <c r="D797" s="144"/>
    </row>
    <row r="798" spans="4:4" ht="12.75" x14ac:dyDescent="0.2">
      <c r="D798" s="144"/>
    </row>
    <row r="799" spans="4:4" ht="12.75" x14ac:dyDescent="0.2">
      <c r="D799" s="144"/>
    </row>
    <row r="800" spans="4:4" ht="12.75" x14ac:dyDescent="0.2">
      <c r="D800" s="144"/>
    </row>
    <row r="801" spans="4:4" ht="12.75" x14ac:dyDescent="0.2">
      <c r="D801" s="144"/>
    </row>
    <row r="802" spans="4:4" ht="12.75" x14ac:dyDescent="0.2">
      <c r="D802" s="144"/>
    </row>
    <row r="803" spans="4:4" ht="12.75" x14ac:dyDescent="0.2">
      <c r="D803" s="144"/>
    </row>
    <row r="804" spans="4:4" ht="12.75" x14ac:dyDescent="0.2">
      <c r="D804" s="144"/>
    </row>
    <row r="805" spans="4:4" ht="12.75" x14ac:dyDescent="0.2">
      <c r="D805" s="144"/>
    </row>
    <row r="806" spans="4:4" ht="12.75" x14ac:dyDescent="0.2">
      <c r="D806" s="144"/>
    </row>
    <row r="807" spans="4:4" ht="12.75" x14ac:dyDescent="0.2">
      <c r="D807" s="144"/>
    </row>
    <row r="808" spans="4:4" ht="12.75" x14ac:dyDescent="0.2">
      <c r="D808" s="144"/>
    </row>
    <row r="809" spans="4:4" ht="12.75" x14ac:dyDescent="0.2">
      <c r="D809" s="144"/>
    </row>
    <row r="810" spans="4:4" ht="12.75" x14ac:dyDescent="0.2">
      <c r="D810" s="144"/>
    </row>
    <row r="811" spans="4:4" ht="12.75" x14ac:dyDescent="0.2">
      <c r="D811" s="144"/>
    </row>
    <row r="812" spans="4:4" ht="12.75" x14ac:dyDescent="0.2">
      <c r="D812" s="144"/>
    </row>
    <row r="813" spans="4:4" ht="12.75" x14ac:dyDescent="0.2">
      <c r="D813" s="144"/>
    </row>
    <row r="814" spans="4:4" ht="12.75" x14ac:dyDescent="0.2">
      <c r="D814" s="144"/>
    </row>
    <row r="815" spans="4:4" ht="12.75" x14ac:dyDescent="0.2">
      <c r="D815" s="144"/>
    </row>
    <row r="816" spans="4:4" ht="12.75" x14ac:dyDescent="0.2">
      <c r="D816" s="144"/>
    </row>
    <row r="817" spans="4:4" ht="12.75" x14ac:dyDescent="0.2">
      <c r="D817" s="144"/>
    </row>
    <row r="818" spans="4:4" ht="12.75" x14ac:dyDescent="0.2">
      <c r="D818" s="144"/>
    </row>
    <row r="819" spans="4:4" ht="12.75" x14ac:dyDescent="0.2">
      <c r="D819" s="144"/>
    </row>
    <row r="820" spans="4:4" ht="12.75" x14ac:dyDescent="0.2">
      <c r="D820" s="144"/>
    </row>
    <row r="821" spans="4:4" ht="12.75" x14ac:dyDescent="0.2">
      <c r="D821" s="144"/>
    </row>
    <row r="822" spans="4:4" ht="12.75" x14ac:dyDescent="0.2">
      <c r="D822" s="144"/>
    </row>
    <row r="823" spans="4:4" ht="12.75" x14ac:dyDescent="0.2">
      <c r="D823" s="144"/>
    </row>
    <row r="824" spans="4:4" ht="12.75" x14ac:dyDescent="0.2">
      <c r="D824" s="144"/>
    </row>
    <row r="825" spans="4:4" ht="12.75" x14ac:dyDescent="0.2">
      <c r="D825" s="144"/>
    </row>
    <row r="826" spans="4:4" ht="12.75" x14ac:dyDescent="0.2">
      <c r="D826" s="144"/>
    </row>
    <row r="827" spans="4:4" ht="12.75" x14ac:dyDescent="0.2">
      <c r="D827" s="144"/>
    </row>
    <row r="828" spans="4:4" ht="12.75" x14ac:dyDescent="0.2">
      <c r="D828" s="144"/>
    </row>
    <row r="829" spans="4:4" ht="12.75" x14ac:dyDescent="0.2">
      <c r="D829" s="144"/>
    </row>
    <row r="830" spans="4:4" ht="12.75" x14ac:dyDescent="0.2">
      <c r="D830" s="144"/>
    </row>
    <row r="831" spans="4:4" ht="12.75" x14ac:dyDescent="0.2">
      <c r="D831" s="144"/>
    </row>
    <row r="832" spans="4:4" ht="12.75" x14ac:dyDescent="0.2">
      <c r="D832" s="144"/>
    </row>
    <row r="833" spans="4:4" ht="12.75" x14ac:dyDescent="0.2">
      <c r="D833" s="144"/>
    </row>
    <row r="834" spans="4:4" ht="12.75" x14ac:dyDescent="0.2">
      <c r="D834" s="144"/>
    </row>
    <row r="835" spans="4:4" ht="12.75" x14ac:dyDescent="0.2">
      <c r="D835" s="144"/>
    </row>
    <row r="836" spans="4:4" ht="12.75" x14ac:dyDescent="0.2">
      <c r="D836" s="144"/>
    </row>
    <row r="837" spans="4:4" ht="12.75" x14ac:dyDescent="0.2">
      <c r="D837" s="144"/>
    </row>
    <row r="838" spans="4:4" ht="12.75" x14ac:dyDescent="0.2">
      <c r="D838" s="144"/>
    </row>
    <row r="839" spans="4:4" ht="12.75" x14ac:dyDescent="0.2">
      <c r="D839" s="144"/>
    </row>
    <row r="840" spans="4:4" ht="12.75" x14ac:dyDescent="0.2">
      <c r="D840" s="144"/>
    </row>
    <row r="841" spans="4:4" ht="12.75" x14ac:dyDescent="0.2">
      <c r="D841" s="144"/>
    </row>
    <row r="842" spans="4:4" ht="12.75" x14ac:dyDescent="0.2">
      <c r="D842" s="144"/>
    </row>
    <row r="843" spans="4:4" ht="12.75" x14ac:dyDescent="0.2">
      <c r="D843" s="144"/>
    </row>
    <row r="844" spans="4:4" ht="12.75" x14ac:dyDescent="0.2">
      <c r="D844" s="144"/>
    </row>
    <row r="845" spans="4:4" ht="12.75" x14ac:dyDescent="0.2">
      <c r="D845" s="144"/>
    </row>
    <row r="846" spans="4:4" ht="12.75" x14ac:dyDescent="0.2">
      <c r="D846" s="144"/>
    </row>
    <row r="847" spans="4:4" ht="12.75" x14ac:dyDescent="0.2">
      <c r="D847" s="144"/>
    </row>
    <row r="848" spans="4:4" ht="12.75" x14ac:dyDescent="0.2">
      <c r="D848" s="144"/>
    </row>
    <row r="849" spans="4:4" ht="12.75" x14ac:dyDescent="0.2">
      <c r="D849" s="144"/>
    </row>
    <row r="850" spans="4:4" ht="12.75" x14ac:dyDescent="0.2">
      <c r="D850" s="144"/>
    </row>
    <row r="851" spans="4:4" ht="12.75" x14ac:dyDescent="0.2">
      <c r="D851" s="144"/>
    </row>
    <row r="852" spans="4:4" ht="12.75" x14ac:dyDescent="0.2">
      <c r="D852" s="144"/>
    </row>
    <row r="853" spans="4:4" ht="12.75" x14ac:dyDescent="0.2">
      <c r="D853" s="144"/>
    </row>
    <row r="854" spans="4:4" ht="12.75" x14ac:dyDescent="0.2">
      <c r="D854" s="144"/>
    </row>
    <row r="855" spans="4:4" ht="12.75" x14ac:dyDescent="0.2">
      <c r="D855" s="144"/>
    </row>
    <row r="856" spans="4:4" ht="12.75" x14ac:dyDescent="0.2">
      <c r="D856" s="144"/>
    </row>
    <row r="857" spans="4:4" ht="12.75" x14ac:dyDescent="0.2">
      <c r="D857" s="144"/>
    </row>
    <row r="858" spans="4:4" ht="12.75" x14ac:dyDescent="0.2">
      <c r="D858" s="144"/>
    </row>
    <row r="859" spans="4:4" ht="12.75" x14ac:dyDescent="0.2">
      <c r="D859" s="144"/>
    </row>
    <row r="860" spans="4:4" ht="12.75" x14ac:dyDescent="0.2">
      <c r="D860" s="144"/>
    </row>
    <row r="861" spans="4:4" ht="12.75" x14ac:dyDescent="0.2">
      <c r="D861" s="144"/>
    </row>
    <row r="862" spans="4:4" ht="12.75" x14ac:dyDescent="0.2">
      <c r="D862" s="144"/>
    </row>
    <row r="863" spans="4:4" ht="12.75" x14ac:dyDescent="0.2">
      <c r="D863" s="144"/>
    </row>
    <row r="864" spans="4:4" ht="12.75" x14ac:dyDescent="0.2">
      <c r="D864" s="144"/>
    </row>
    <row r="865" spans="4:4" ht="12.75" x14ac:dyDescent="0.2">
      <c r="D865" s="144"/>
    </row>
    <row r="866" spans="4:4" ht="12.75" x14ac:dyDescent="0.2">
      <c r="D866" s="144"/>
    </row>
    <row r="867" spans="4:4" ht="12.75" x14ac:dyDescent="0.2">
      <c r="D867" s="144"/>
    </row>
    <row r="868" spans="4:4" ht="12.75" x14ac:dyDescent="0.2">
      <c r="D868" s="144"/>
    </row>
    <row r="869" spans="4:4" ht="12.75" x14ac:dyDescent="0.2">
      <c r="D869" s="144"/>
    </row>
    <row r="870" spans="4:4" ht="12.75" x14ac:dyDescent="0.2">
      <c r="D870" s="144"/>
    </row>
    <row r="871" spans="4:4" ht="12.75" x14ac:dyDescent="0.2">
      <c r="D871" s="144"/>
    </row>
    <row r="872" spans="4:4" ht="12.75" x14ac:dyDescent="0.2">
      <c r="D872" s="144"/>
    </row>
    <row r="873" spans="4:4" ht="12.75" x14ac:dyDescent="0.2">
      <c r="D873" s="144"/>
    </row>
    <row r="874" spans="4:4" ht="12.75" x14ac:dyDescent="0.2">
      <c r="D874" s="144"/>
    </row>
    <row r="875" spans="4:4" ht="12.75" x14ac:dyDescent="0.2">
      <c r="D875" s="144"/>
    </row>
    <row r="876" spans="4:4" ht="12.75" x14ac:dyDescent="0.2">
      <c r="D876" s="144"/>
    </row>
    <row r="877" spans="4:4" ht="12.75" x14ac:dyDescent="0.2">
      <c r="D877" s="144"/>
    </row>
    <row r="878" spans="4:4" ht="12.75" x14ac:dyDescent="0.2">
      <c r="D878" s="144"/>
    </row>
    <row r="879" spans="4:4" ht="12.75" x14ac:dyDescent="0.2">
      <c r="D879" s="144"/>
    </row>
    <row r="880" spans="4:4" ht="12.75" x14ac:dyDescent="0.2">
      <c r="D880" s="144"/>
    </row>
    <row r="881" spans="4:4" ht="12.75" x14ac:dyDescent="0.2">
      <c r="D881" s="144"/>
    </row>
    <row r="882" spans="4:4" ht="12.75" x14ac:dyDescent="0.2">
      <c r="D882" s="144"/>
    </row>
    <row r="883" spans="4:4" ht="12.75" x14ac:dyDescent="0.2">
      <c r="D883" s="144"/>
    </row>
    <row r="884" spans="4:4" ht="12.75" x14ac:dyDescent="0.2">
      <c r="D884" s="144"/>
    </row>
    <row r="885" spans="4:4" ht="12.75" x14ac:dyDescent="0.2">
      <c r="D885" s="144"/>
    </row>
    <row r="886" spans="4:4" ht="12.75" x14ac:dyDescent="0.2">
      <c r="D886" s="144"/>
    </row>
    <row r="887" spans="4:4" ht="12.75" x14ac:dyDescent="0.2">
      <c r="D887" s="144"/>
    </row>
    <row r="888" spans="4:4" ht="12.75" x14ac:dyDescent="0.2">
      <c r="D888" s="144"/>
    </row>
    <row r="889" spans="4:4" ht="12.75" x14ac:dyDescent="0.2">
      <c r="D889" s="144"/>
    </row>
    <row r="890" spans="4:4" ht="12.75" x14ac:dyDescent="0.2">
      <c r="D890" s="144"/>
    </row>
    <row r="891" spans="4:4" ht="12.75" x14ac:dyDescent="0.2">
      <c r="D891" s="144"/>
    </row>
    <row r="892" spans="4:4" ht="12.75" x14ac:dyDescent="0.2">
      <c r="D892" s="144"/>
    </row>
    <row r="893" spans="4:4" ht="12.75" x14ac:dyDescent="0.2">
      <c r="D893" s="144"/>
    </row>
    <row r="894" spans="4:4" ht="12.75" x14ac:dyDescent="0.2">
      <c r="D894" s="144"/>
    </row>
    <row r="895" spans="4:4" ht="12.75" x14ac:dyDescent="0.2">
      <c r="D895" s="144"/>
    </row>
    <row r="896" spans="4:4" ht="12.75" x14ac:dyDescent="0.2">
      <c r="D896" s="144"/>
    </row>
    <row r="897" spans="4:4" ht="12.75" x14ac:dyDescent="0.2">
      <c r="D897" s="144"/>
    </row>
    <row r="898" spans="4:4" ht="12.75" x14ac:dyDescent="0.2">
      <c r="D898" s="144"/>
    </row>
    <row r="899" spans="4:4" ht="12.75" x14ac:dyDescent="0.2">
      <c r="D899" s="144"/>
    </row>
    <row r="900" spans="4:4" ht="12.75" x14ac:dyDescent="0.2">
      <c r="D900" s="144"/>
    </row>
    <row r="901" spans="4:4" ht="12.75" x14ac:dyDescent="0.2">
      <c r="D901" s="144"/>
    </row>
    <row r="902" spans="4:4" ht="12.75" x14ac:dyDescent="0.2">
      <c r="D902" s="144"/>
    </row>
    <row r="903" spans="4:4" ht="12.75" x14ac:dyDescent="0.2">
      <c r="D903" s="144"/>
    </row>
    <row r="904" spans="4:4" ht="12.75" x14ac:dyDescent="0.2">
      <c r="D904" s="144"/>
    </row>
    <row r="905" spans="4:4" ht="12.75" x14ac:dyDescent="0.2">
      <c r="D905" s="144"/>
    </row>
    <row r="906" spans="4:4" ht="12.75" x14ac:dyDescent="0.2">
      <c r="D906" s="144"/>
    </row>
    <row r="907" spans="4:4" ht="12.75" x14ac:dyDescent="0.2">
      <c r="D907" s="144"/>
    </row>
    <row r="908" spans="4:4" ht="12.75" x14ac:dyDescent="0.2">
      <c r="D908" s="144"/>
    </row>
    <row r="909" spans="4:4" ht="12.75" x14ac:dyDescent="0.2">
      <c r="D909" s="144"/>
    </row>
    <row r="910" spans="4:4" ht="12.75" x14ac:dyDescent="0.2">
      <c r="D910" s="144"/>
    </row>
    <row r="911" spans="4:4" ht="12.75" x14ac:dyDescent="0.2">
      <c r="D911" s="144"/>
    </row>
    <row r="912" spans="4:4" ht="12.75" x14ac:dyDescent="0.2">
      <c r="D912" s="144"/>
    </row>
    <row r="913" spans="4:4" ht="12.75" x14ac:dyDescent="0.2">
      <c r="D913" s="144"/>
    </row>
    <row r="914" spans="4:4" ht="12.75" x14ac:dyDescent="0.2">
      <c r="D914" s="144"/>
    </row>
    <row r="915" spans="4:4" ht="12.75" x14ac:dyDescent="0.2">
      <c r="D915" s="144"/>
    </row>
    <row r="916" spans="4:4" ht="12.75" x14ac:dyDescent="0.2">
      <c r="D916" s="144"/>
    </row>
    <row r="917" spans="4:4" ht="12.75" x14ac:dyDescent="0.2">
      <c r="D917" s="144"/>
    </row>
    <row r="918" spans="4:4" ht="12.75" x14ac:dyDescent="0.2">
      <c r="D918" s="144"/>
    </row>
    <row r="919" spans="4:4" ht="12.75" x14ac:dyDescent="0.2">
      <c r="D919" s="144"/>
    </row>
    <row r="920" spans="4:4" ht="12.75" x14ac:dyDescent="0.2">
      <c r="D920" s="144"/>
    </row>
    <row r="921" spans="4:4" ht="12.75" x14ac:dyDescent="0.2">
      <c r="D921" s="144"/>
    </row>
    <row r="922" spans="4:4" ht="12.75" x14ac:dyDescent="0.2">
      <c r="D922" s="144"/>
    </row>
    <row r="923" spans="4:4" ht="12.75" x14ac:dyDescent="0.2">
      <c r="D923" s="144"/>
    </row>
    <row r="924" spans="4:4" ht="12.75" x14ac:dyDescent="0.2">
      <c r="D924" s="144"/>
    </row>
    <row r="925" spans="4:4" ht="12.75" x14ac:dyDescent="0.2">
      <c r="D925" s="144"/>
    </row>
    <row r="926" spans="4:4" ht="12.75" x14ac:dyDescent="0.2">
      <c r="D926" s="144"/>
    </row>
    <row r="927" spans="4:4" ht="12.75" x14ac:dyDescent="0.2">
      <c r="D927" s="144"/>
    </row>
    <row r="928" spans="4:4" ht="12.75" x14ac:dyDescent="0.2">
      <c r="D928" s="144"/>
    </row>
    <row r="929" spans="4:4" ht="12.75" x14ac:dyDescent="0.2">
      <c r="D929" s="144"/>
    </row>
    <row r="930" spans="4:4" ht="12.75" x14ac:dyDescent="0.2">
      <c r="D930" s="144"/>
    </row>
    <row r="931" spans="4:4" ht="12.75" x14ac:dyDescent="0.2">
      <c r="D931" s="144"/>
    </row>
    <row r="932" spans="4:4" ht="12.75" x14ac:dyDescent="0.2">
      <c r="D932" s="144"/>
    </row>
    <row r="933" spans="4:4" ht="12.75" x14ac:dyDescent="0.2">
      <c r="D933" s="144"/>
    </row>
    <row r="934" spans="4:4" ht="12.75" x14ac:dyDescent="0.2">
      <c r="D934" s="144"/>
    </row>
    <row r="935" spans="4:4" ht="12.75" x14ac:dyDescent="0.2">
      <c r="D935" s="144"/>
    </row>
    <row r="936" spans="4:4" ht="12.75" x14ac:dyDescent="0.2">
      <c r="D936" s="144"/>
    </row>
    <row r="937" spans="4:4" ht="12.75" x14ac:dyDescent="0.2">
      <c r="D937" s="144"/>
    </row>
    <row r="938" spans="4:4" ht="12.75" x14ac:dyDescent="0.2">
      <c r="D938" s="144"/>
    </row>
    <row r="939" spans="4:4" ht="12.75" x14ac:dyDescent="0.2">
      <c r="D939" s="144"/>
    </row>
    <row r="940" spans="4:4" ht="12.75" x14ac:dyDescent="0.2">
      <c r="D940" s="144"/>
    </row>
    <row r="941" spans="4:4" ht="12.75" x14ac:dyDescent="0.2">
      <c r="D941" s="144"/>
    </row>
    <row r="942" spans="4:4" ht="12.75" x14ac:dyDescent="0.2">
      <c r="D942" s="144"/>
    </row>
    <row r="943" spans="4:4" ht="12.75" x14ac:dyDescent="0.2">
      <c r="D943" s="144"/>
    </row>
    <row r="944" spans="4:4" ht="12.75" x14ac:dyDescent="0.2">
      <c r="D944" s="144"/>
    </row>
    <row r="945" spans="4:4" ht="12.75" x14ac:dyDescent="0.2">
      <c r="D945" s="144"/>
    </row>
    <row r="946" spans="4:4" ht="12.75" x14ac:dyDescent="0.2">
      <c r="D946" s="144"/>
    </row>
    <row r="947" spans="4:4" ht="12.75" x14ac:dyDescent="0.2">
      <c r="D947" s="144"/>
    </row>
    <row r="948" spans="4:4" ht="12.75" x14ac:dyDescent="0.2">
      <c r="D948" s="144"/>
    </row>
    <row r="949" spans="4:4" ht="12.75" x14ac:dyDescent="0.2">
      <c r="D949" s="144"/>
    </row>
    <row r="950" spans="4:4" ht="12.75" x14ac:dyDescent="0.2">
      <c r="D950" s="144"/>
    </row>
    <row r="951" spans="4:4" ht="12.75" x14ac:dyDescent="0.2">
      <c r="D951" s="144"/>
    </row>
    <row r="952" spans="4:4" ht="12.75" x14ac:dyDescent="0.2">
      <c r="D952" s="144"/>
    </row>
    <row r="953" spans="4:4" ht="12.75" x14ac:dyDescent="0.2">
      <c r="D953" s="144"/>
    </row>
    <row r="954" spans="4:4" ht="12.75" x14ac:dyDescent="0.2">
      <c r="D954" s="144"/>
    </row>
    <row r="955" spans="4:4" ht="12.75" x14ac:dyDescent="0.2">
      <c r="D955" s="144"/>
    </row>
    <row r="956" spans="4:4" ht="12.75" x14ac:dyDescent="0.2">
      <c r="D956" s="144"/>
    </row>
    <row r="957" spans="4:4" ht="12.75" x14ac:dyDescent="0.2">
      <c r="D957" s="144"/>
    </row>
    <row r="958" spans="4:4" ht="12.75" x14ac:dyDescent="0.2">
      <c r="D958" s="144"/>
    </row>
    <row r="959" spans="4:4" ht="12.75" x14ac:dyDescent="0.2">
      <c r="D959" s="144"/>
    </row>
    <row r="960" spans="4:4" ht="12.75" x14ac:dyDescent="0.2">
      <c r="D960" s="144"/>
    </row>
    <row r="961" spans="4:4" ht="12.75" x14ac:dyDescent="0.2">
      <c r="D961" s="144"/>
    </row>
    <row r="962" spans="4:4" ht="12.75" x14ac:dyDescent="0.2">
      <c r="D962" s="144"/>
    </row>
    <row r="963" spans="4:4" ht="12.75" x14ac:dyDescent="0.2">
      <c r="D963" s="144"/>
    </row>
    <row r="964" spans="4:4" ht="12.75" x14ac:dyDescent="0.2">
      <c r="D964" s="144"/>
    </row>
    <row r="965" spans="4:4" ht="12.75" x14ac:dyDescent="0.2">
      <c r="D965" s="144"/>
    </row>
    <row r="966" spans="4:4" ht="12.75" x14ac:dyDescent="0.2">
      <c r="D966" s="144"/>
    </row>
    <row r="967" spans="4:4" ht="12.75" x14ac:dyDescent="0.2">
      <c r="D967" s="144"/>
    </row>
    <row r="968" spans="4:4" ht="12.75" x14ac:dyDescent="0.2">
      <c r="D968" s="144"/>
    </row>
    <row r="969" spans="4:4" ht="12.75" x14ac:dyDescent="0.2">
      <c r="D969" s="144"/>
    </row>
    <row r="970" spans="4:4" ht="12.75" x14ac:dyDescent="0.2">
      <c r="D970" s="144"/>
    </row>
    <row r="971" spans="4:4" ht="12.75" x14ac:dyDescent="0.2">
      <c r="D971" s="144"/>
    </row>
    <row r="972" spans="4:4" ht="12.75" x14ac:dyDescent="0.2">
      <c r="D972" s="144"/>
    </row>
    <row r="973" spans="4:4" ht="12.75" x14ac:dyDescent="0.2">
      <c r="D973" s="144"/>
    </row>
    <row r="974" spans="4:4" ht="12.75" x14ac:dyDescent="0.2">
      <c r="D974" s="144"/>
    </row>
    <row r="975" spans="4:4" ht="12.75" x14ac:dyDescent="0.2">
      <c r="D975" s="144"/>
    </row>
    <row r="976" spans="4:4" ht="12.75" x14ac:dyDescent="0.2">
      <c r="D976" s="144"/>
    </row>
    <row r="977" spans="4:4" ht="12.75" x14ac:dyDescent="0.2">
      <c r="D977" s="144"/>
    </row>
    <row r="978" spans="4:4" ht="12.75" x14ac:dyDescent="0.2">
      <c r="D978" s="144"/>
    </row>
    <row r="979" spans="4:4" ht="12.75" x14ac:dyDescent="0.2">
      <c r="D979" s="144"/>
    </row>
    <row r="980" spans="4:4" ht="12.75" x14ac:dyDescent="0.2">
      <c r="D980" s="144"/>
    </row>
    <row r="981" spans="4:4" ht="12.75" x14ac:dyDescent="0.2">
      <c r="D981" s="144"/>
    </row>
    <row r="982" spans="4:4" ht="12.75" x14ac:dyDescent="0.2">
      <c r="D982" s="144"/>
    </row>
    <row r="983" spans="4:4" ht="12.75" x14ac:dyDescent="0.2">
      <c r="D983" s="144"/>
    </row>
    <row r="984" spans="4:4" ht="12.75" x14ac:dyDescent="0.2">
      <c r="D984" s="144"/>
    </row>
    <row r="985" spans="4:4" ht="12.75" x14ac:dyDescent="0.2">
      <c r="D985" s="144"/>
    </row>
    <row r="986" spans="4:4" ht="12.75" x14ac:dyDescent="0.2">
      <c r="D986" s="144"/>
    </row>
    <row r="987" spans="4:4" ht="12.75" x14ac:dyDescent="0.2">
      <c r="D987" s="144"/>
    </row>
    <row r="988" spans="4:4" ht="12.75" x14ac:dyDescent="0.2">
      <c r="D988" s="144"/>
    </row>
    <row r="989" spans="4:4" ht="12.75" x14ac:dyDescent="0.2">
      <c r="D989" s="144"/>
    </row>
    <row r="990" spans="4:4" ht="12.75" x14ac:dyDescent="0.2">
      <c r="D990" s="144"/>
    </row>
    <row r="991" spans="4:4" ht="12.75" x14ac:dyDescent="0.2">
      <c r="D991" s="144"/>
    </row>
    <row r="992" spans="4:4" ht="12.75" x14ac:dyDescent="0.2">
      <c r="D992" s="144"/>
    </row>
    <row r="993" spans="4:4" ht="12.75" x14ac:dyDescent="0.2">
      <c r="D993" s="144"/>
    </row>
    <row r="994" spans="4:4" ht="12.75" x14ac:dyDescent="0.2">
      <c r="D994" s="144"/>
    </row>
    <row r="995" spans="4:4" ht="12.75" x14ac:dyDescent="0.2">
      <c r="D995" s="144"/>
    </row>
    <row r="996" spans="4:4" ht="12.75" x14ac:dyDescent="0.2">
      <c r="D996" s="144"/>
    </row>
    <row r="997" spans="4:4" ht="12.75" x14ac:dyDescent="0.2">
      <c r="D997" s="144"/>
    </row>
  </sheetData>
  <mergeCells count="50">
    <mergeCell ref="A20:E20"/>
    <mergeCell ref="A21:E21"/>
    <mergeCell ref="A22:E22"/>
    <mergeCell ref="A23:E23"/>
    <mergeCell ref="F4:F5"/>
    <mergeCell ref="A7:A18"/>
    <mergeCell ref="B7:B10"/>
    <mergeCell ref="C7:C8"/>
    <mergeCell ref="C9:D9"/>
    <mergeCell ref="C10:D10"/>
    <mergeCell ref="C11:D11"/>
    <mergeCell ref="C12:D12"/>
    <mergeCell ref="B16:B18"/>
    <mergeCell ref="C16:D16"/>
    <mergeCell ref="C17:D17"/>
    <mergeCell ref="C18:D18"/>
    <mergeCell ref="A19:E19"/>
    <mergeCell ref="Y1:Y6"/>
    <mergeCell ref="Z1:Z6"/>
    <mergeCell ref="AA1:AA6"/>
    <mergeCell ref="V4:V5"/>
    <mergeCell ref="B13:B15"/>
    <mergeCell ref="C13:D13"/>
    <mergeCell ref="C14:D14"/>
    <mergeCell ref="C15:D15"/>
    <mergeCell ref="G4:G5"/>
    <mergeCell ref="F1:V1"/>
    <mergeCell ref="F2:R2"/>
    <mergeCell ref="H4:H5"/>
    <mergeCell ref="I4:I5"/>
    <mergeCell ref="J4:J5"/>
    <mergeCell ref="K4:K5"/>
    <mergeCell ref="L4:L5"/>
    <mergeCell ref="A1:D5"/>
    <mergeCell ref="A6:D6"/>
    <mergeCell ref="E1:E5"/>
    <mergeCell ref="W1:W6"/>
    <mergeCell ref="X1:X6"/>
    <mergeCell ref="M4:M5"/>
    <mergeCell ref="N4:N5"/>
    <mergeCell ref="O4:O5"/>
    <mergeCell ref="P4:P5"/>
    <mergeCell ref="Q4:Q5"/>
    <mergeCell ref="S2:V3"/>
    <mergeCell ref="F3:M3"/>
    <mergeCell ref="N3:R3"/>
    <mergeCell ref="R4:R5"/>
    <mergeCell ref="S4:S5"/>
    <mergeCell ref="T4:T5"/>
    <mergeCell ref="U4:U5"/>
  </mergeCells>
  <conditionalFormatting sqref="F7:V18">
    <cfRule type="notContainsBlanks" dxfId="0" priority="1">
      <formula>LEN(TRIM(F7))&gt;0</formula>
    </cfRule>
  </conditionalFormatting>
  <conditionalFormatting sqref="W7:W18">
    <cfRule type="colorScale" priority="2">
      <colorScale>
        <cfvo type="min"/>
        <cfvo type="max"/>
        <color rgb="FFFFFFFF"/>
        <color rgb="FFE67C73"/>
      </colorScale>
    </cfRule>
  </conditionalFormatting>
  <conditionalFormatting sqref="F19:V19">
    <cfRule type="colorScale" priority="3">
      <colorScale>
        <cfvo type="min"/>
        <cfvo type="max"/>
        <color rgb="FFFFFFFF"/>
        <color rgb="FFE67C73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8:W64"/>
  <sheetViews>
    <sheetView workbookViewId="0"/>
  </sheetViews>
  <sheetFormatPr defaultColWidth="12.5703125" defaultRowHeight="15.75" customHeight="1" x14ac:dyDescent="0.2"/>
  <sheetData>
    <row r="28" spans="1:23" x14ac:dyDescent="0.2">
      <c r="A28" s="89" t="s">
        <v>165</v>
      </c>
      <c r="B28" s="89" t="s">
        <v>166</v>
      </c>
      <c r="C28" s="89" t="s">
        <v>167</v>
      </c>
      <c r="D28" s="89" t="s">
        <v>168</v>
      </c>
      <c r="E28" s="89" t="s">
        <v>169</v>
      </c>
      <c r="F28" s="89" t="s">
        <v>170</v>
      </c>
      <c r="G28" s="145" t="str">
        <f>'Матрица (пересчитанный коэффици'!F4</f>
        <v>1.1.1 Интерфейс ввода идентификационного кода автомата</v>
      </c>
      <c r="H28" s="145" t="str">
        <f>'Матрица (пересчитанный коэффици'!G4</f>
        <v>1.1.3 Интерфейс получения пледа</v>
      </c>
      <c r="I28" s="145" t="str">
        <f>'Матрица (пересчитанный коэффици'!H4</f>
        <v>1.1.4 Интерфейс выбора тарифа</v>
      </c>
      <c r="J28" s="145" t="str">
        <f>'Матрица (пересчитанный коэффици'!I4</f>
        <v>1.1.5 Интерфейс возврата пледа</v>
      </c>
      <c r="K28" s="145" t="str">
        <f>'Матрица (пересчитанный коэффици'!J4</f>
        <v>1.1.6 Интерфейс оплаты</v>
      </c>
      <c r="L28" s="145" t="str">
        <f>'Матрица (пересчитанный коэффици'!K4</f>
        <v>1.1.7 Интерфейс карты с автоматами</v>
      </c>
      <c r="M28" s="145" t="str">
        <f>'Матрица (пересчитанный коэффици'!L4</f>
        <v>1.1.8 Интерфейс авторизации</v>
      </c>
      <c r="N28" s="145" t="str">
        <f>'Матрица (пересчитанный коэффици'!M4</f>
        <v>1.1.9 Интерфейс меню автомата (возврат пледа, получение пледа)</v>
      </c>
      <c r="O28" s="145" t="str">
        <f>'Матрица (пересчитанный коэффици'!N4</f>
        <v>1.2.1 Модуль информации об автомате (какие ячейки доступны)</v>
      </c>
      <c r="P28" s="145" t="str">
        <f>'Матрица (пересчитанный коэффици'!O4</f>
        <v>1.2.2 Модуль видеозаписей</v>
      </c>
      <c r="Q28" s="145" t="str">
        <f>'Матрица (пересчитанный коэффици'!P4</f>
        <v>1.2.3 Модуль информации об автоматах (о местоположении автоматов)</v>
      </c>
      <c r="R28" s="145" t="str">
        <f>'Матрица (пересчитанный коэффици'!Q4</f>
        <v>1.2.4 Модуль оплаты</v>
      </c>
      <c r="S28" s="145" t="str">
        <f>'Матрица (пересчитанный коэффици'!R4</f>
        <v xml:space="preserve">1.2.5 Модуль аутентификации </v>
      </c>
      <c r="T28" s="145" t="str">
        <f>'Матрица (пересчитанный коэффици'!S4</f>
        <v>2.1 Модуль удаленного управления ячейками</v>
      </c>
      <c r="U28" s="145" t="str">
        <f>'Матрица (пересчитанный коэффици'!T4</f>
        <v>2.2 Модуль связи с информационным сервером (аутентификация)</v>
      </c>
      <c r="V28" s="145" t="str">
        <f>'Матрица (пересчитанный коэффици'!U4</f>
        <v>2.3 Модуль связи с приложением клиента (открытие ячейки)</v>
      </c>
      <c r="W28" s="145" t="str">
        <f>'Матрица (пересчитанный коэффици'!V4</f>
        <v>2.4 Модуль видеозаписи</v>
      </c>
    </row>
    <row r="29" spans="1:23" x14ac:dyDescent="0.2">
      <c r="A29" s="146" t="s">
        <v>171</v>
      </c>
      <c r="B29" s="145" t="str">
        <f>'Матрица (пересчитанный коэффици'!D7</f>
        <v>1.1.1 Определить тариф аренды</v>
      </c>
      <c r="C29" s="145">
        <f>'Матрица (пересчитанный коэффици'!E7</f>
        <v>7</v>
      </c>
      <c r="D29" s="147">
        <f>'Матрица (пересчитанный коэффици'!Y7</f>
        <v>7.9845674899954791</v>
      </c>
      <c r="E29" s="148">
        <f>'Матрица (пересчитанный коэффици'!AA7</f>
        <v>0.87669119320124422</v>
      </c>
      <c r="F29" s="89" t="s">
        <v>172</v>
      </c>
      <c r="G29" s="147">
        <f>'Матрица (пересчитанный коэффици'!F6</f>
        <v>4.3299692012500595</v>
      </c>
      <c r="H29" s="147">
        <f>'Матрица (пересчитанный коэффици'!G6</f>
        <v>4.1283249130316841</v>
      </c>
      <c r="I29" s="147">
        <f>'Матрица (пересчитанный коэффици'!H6</f>
        <v>6.4334819475402805</v>
      </c>
      <c r="J29" s="147">
        <f>'Матрица (пересчитанный коэффици'!I6</f>
        <v>3.927024257380602</v>
      </c>
      <c r="K29" s="147">
        <f>'Матрица (пересчитанный коэффици'!J6</f>
        <v>3.8761230292274842</v>
      </c>
      <c r="L29" s="147">
        <f>'Матрица (пересчитанный коэффици'!K6</f>
        <v>3.8328811442367101</v>
      </c>
      <c r="M29" s="147">
        <f>'Матрица (пересчитанный коэффици'!L6</f>
        <v>6.870959347931012</v>
      </c>
      <c r="N29" s="147">
        <f>'Матрица (пересчитанный коэффици'!M6</f>
        <v>2.7016835499790202</v>
      </c>
      <c r="O29" s="147">
        <f>'Матрица (пересчитанный коэффици'!N6</f>
        <v>7.7554277122759929</v>
      </c>
      <c r="P29" s="147">
        <f>'Матрица (пересчитанный коэффици'!O6</f>
        <v>9.7602268578445557</v>
      </c>
      <c r="Q29" s="147">
        <f>'Матрица (пересчитанный коэффици'!P6</f>
        <v>5.4879342026048619</v>
      </c>
      <c r="R29" s="147">
        <f>'Матрица (пересчитанный коэффици'!Q6</f>
        <v>5.422609128264221</v>
      </c>
      <c r="S29" s="147">
        <f>'Матрица (пересчитанный коэффици'!R6</f>
        <v>9.4865439266307394</v>
      </c>
      <c r="T29" s="147">
        <f>'Матрица (пересчитанный коэффици'!S6</f>
        <v>3.7919941017121537</v>
      </c>
      <c r="U29" s="147">
        <f>'Матрица (пересчитанный коэффици'!T6</f>
        <v>5.6043890120342317</v>
      </c>
      <c r="V29" s="147">
        <f>'Матрица (пересчитанный коэффици'!U6</f>
        <v>5.2413947555516529</v>
      </c>
      <c r="W29" s="147">
        <f>'Матрица (пересчитанный коэффици'!V6</f>
        <v>8.3490329125047307</v>
      </c>
    </row>
    <row r="30" spans="1:23" x14ac:dyDescent="0.2">
      <c r="A30" s="146" t="s">
        <v>173</v>
      </c>
      <c r="B30" s="145" t="str">
        <f>'Матрица (пересчитанный коэффици'!D8</f>
        <v>1.1.2 Оплатить аренду пледа</v>
      </c>
      <c r="C30" s="145">
        <f>'Матрица (пересчитанный коэффици'!E8</f>
        <v>10</v>
      </c>
      <c r="D30" s="147">
        <f>'Матрица (пересчитанный коэффици'!Y8</f>
        <v>9.2987321574917061</v>
      </c>
      <c r="E30" s="148">
        <f>'Матрица (пересчитанный коэффици'!AA8</f>
        <v>1.0754154255258663</v>
      </c>
      <c r="F30" s="89" t="s">
        <v>167</v>
      </c>
      <c r="G30" s="149">
        <f>'Матрица (пересчитанный коэффици'!F21</f>
        <v>2.3333333333333335</v>
      </c>
      <c r="H30" s="149">
        <f>'Матрица (пересчитанный коэффици'!G21</f>
        <v>3</v>
      </c>
      <c r="I30" s="149">
        <f>'Матрица (пересчитанный коэффици'!H21</f>
        <v>3.5</v>
      </c>
      <c r="J30" s="149">
        <f>'Матрица (пересчитанный коэффици'!I21</f>
        <v>3.75</v>
      </c>
      <c r="K30" s="149">
        <f>'Матрица (пересчитанный коэффици'!J21</f>
        <v>5</v>
      </c>
      <c r="L30" s="149">
        <f>'Матрица (пересчитанный коэффици'!K21</f>
        <v>3.5</v>
      </c>
      <c r="M30" s="149">
        <f>'Матрица (пересчитанный коэффици'!L21</f>
        <v>5</v>
      </c>
      <c r="N30" s="149">
        <f>'Матрица (пересчитанный коэффици'!M21</f>
        <v>5.8333333333333339</v>
      </c>
      <c r="O30" s="149">
        <f>'Матрица (пересчитанный коэффици'!N21</f>
        <v>13.25</v>
      </c>
      <c r="P30" s="149">
        <f>'Матрица (пересчитанный коэффици'!O21</f>
        <v>6</v>
      </c>
      <c r="Q30" s="149">
        <f>'Матрица (пересчитанный коэффици'!P21</f>
        <v>9.3333333333333339</v>
      </c>
      <c r="R30" s="149">
        <f>'Матрица (пересчитанный коэффици'!Q21</f>
        <v>5</v>
      </c>
      <c r="S30" s="149">
        <f>'Матрица (пересчитанный коэффици'!R21</f>
        <v>10</v>
      </c>
      <c r="T30" s="149">
        <f>'Матрица (пересчитанный коэффици'!S21</f>
        <v>3</v>
      </c>
      <c r="U30" s="149">
        <f>'Матрица (пересчитанный коэффици'!T21</f>
        <v>7.25</v>
      </c>
      <c r="V30" s="149">
        <f>'Матрица (пересчитанный коэффици'!U21</f>
        <v>5.25</v>
      </c>
      <c r="W30" s="149">
        <f>'Матрица (пересчитанный коэффици'!V21</f>
        <v>6</v>
      </c>
    </row>
    <row r="31" spans="1:23" x14ac:dyDescent="0.2">
      <c r="A31" s="146" t="s">
        <v>174</v>
      </c>
      <c r="B31" s="145" t="str">
        <f>'Матрица (пересчитанный коэффици'!C9</f>
        <v>1.2 Выбрать плед</v>
      </c>
      <c r="C31" s="145">
        <f>'Матрица (пересчитанный коэффици'!E9</f>
        <v>3</v>
      </c>
      <c r="D31" s="147">
        <f>'Матрица (пересчитанный коэффици'!Y9</f>
        <v>3.5145976711454994</v>
      </c>
      <c r="E31" s="148">
        <f>'Матрица (пересчитанный коэффици'!AA9</f>
        <v>0.85358276556935786</v>
      </c>
      <c r="F31" s="89" t="s">
        <v>169</v>
      </c>
      <c r="G31" s="149">
        <f>'Матрица (пересчитанный коэффици'!F23</f>
        <v>0.53887989149199989</v>
      </c>
      <c r="H31" s="149">
        <f>'Матрица (пересчитанный коэффици'!G23</f>
        <v>0.72668698883899485</v>
      </c>
      <c r="I31" s="149">
        <f>'Матрица (пересчитанный коэффици'!H23</f>
        <v>0.54402888335424004</v>
      </c>
      <c r="J31" s="149">
        <f>'Матрица (пересчитанный коэффици'!I23</f>
        <v>0.95492152689204923</v>
      </c>
      <c r="K31" s="149">
        <f>'Матрица (пересчитанный коэффици'!J23</f>
        <v>1.2899487354498409</v>
      </c>
      <c r="L31" s="149">
        <f>'Матрица (пересчитанный коэффици'!K23</f>
        <v>0.91315119574285653</v>
      </c>
      <c r="M31" s="149">
        <f>'Матрица (пересчитанный коэффици'!L23</f>
        <v>0.72770041952083497</v>
      </c>
      <c r="N31" s="149">
        <f>'Матрица (пересчитанный коэффици'!M23</f>
        <v>2.1591475187309159</v>
      </c>
      <c r="O31" s="149">
        <f>'Матрица (пересчитанный коэффици'!N23</f>
        <v>1.7084808848165396</v>
      </c>
      <c r="P31" s="149">
        <f>'Матрица (пересчитанный коэффици'!O23</f>
        <v>0.61473980957498331</v>
      </c>
      <c r="Q31" s="149">
        <f>'Матрица (пересчитанный коэффици'!P23</f>
        <v>1.7007006623554712</v>
      </c>
      <c r="R31" s="149">
        <f>'Матрица (пересчитанный коэффици'!Q23</f>
        <v>0.92206535299373527</v>
      </c>
      <c r="S31" s="149">
        <f>'Матрица (пересчитанный коэффици'!R23</f>
        <v>1.0541246714652193</v>
      </c>
      <c r="T31" s="149">
        <f>'Матрица (пересчитанный коэффици'!S23</f>
        <v>0.79114047109024932</v>
      </c>
      <c r="U31" s="149">
        <f>'Матрица (пересчитанный коэффици'!T23</f>
        <v>1.2936289726555685</v>
      </c>
      <c r="V31" s="149">
        <f>'Матрица (пересчитанный коэффици'!U23</f>
        <v>1.0016417852212396</v>
      </c>
      <c r="W31" s="149">
        <f>'Матрица (пересчитанный коэффици'!V23</f>
        <v>0.71864610702558429</v>
      </c>
    </row>
    <row r="32" spans="1:23" x14ac:dyDescent="0.2">
      <c r="A32" s="146" t="s">
        <v>175</v>
      </c>
      <c r="B32" s="145" t="str">
        <f>'Матрица (пересчитанный коэффици'!C10</f>
        <v>1.3 Открыть ячейку для получения пледа клиентом</v>
      </c>
      <c r="C32" s="145">
        <f>'Матрица (пересчитанный коэффици'!E10</f>
        <v>9</v>
      </c>
      <c r="D32" s="147">
        <f>'Матрица (пересчитанный коэффици'!Y10</f>
        <v>8.9374895549384412</v>
      </c>
      <c r="E32" s="148">
        <f>'Матрица (пересчитанный коэффици'!AA10</f>
        <v>1.0069941838451737</v>
      </c>
      <c r="F32" s="89" t="s">
        <v>176</v>
      </c>
      <c r="G32" s="146" t="s">
        <v>171</v>
      </c>
      <c r="H32" s="146" t="s">
        <v>177</v>
      </c>
      <c r="I32" s="146" t="s">
        <v>178</v>
      </c>
      <c r="J32" s="146" t="s">
        <v>179</v>
      </c>
      <c r="K32" s="146" t="s">
        <v>180</v>
      </c>
      <c r="L32" s="146" t="s">
        <v>181</v>
      </c>
      <c r="M32" s="146" t="s">
        <v>182</v>
      </c>
      <c r="N32" s="146" t="s">
        <v>183</v>
      </c>
      <c r="O32" s="146" t="s">
        <v>184</v>
      </c>
      <c r="P32" s="146" t="s">
        <v>185</v>
      </c>
      <c r="Q32" s="146" t="s">
        <v>186</v>
      </c>
      <c r="R32" s="146" t="s">
        <v>187</v>
      </c>
      <c r="S32" s="146" t="s">
        <v>188</v>
      </c>
      <c r="T32" s="146" t="s">
        <v>189</v>
      </c>
      <c r="U32" s="146" t="s">
        <v>190</v>
      </c>
      <c r="V32" s="146" t="s">
        <v>191</v>
      </c>
      <c r="W32" s="146" t="s">
        <v>192</v>
      </c>
    </row>
    <row r="33" spans="1:5" x14ac:dyDescent="0.2">
      <c r="A33" s="146" t="s">
        <v>193</v>
      </c>
      <c r="B33" s="145" t="str">
        <f>'Матрица (пересчитанный коэффици'!C11</f>
        <v>1.4 (2.1) Авторизовать клиента</v>
      </c>
      <c r="C33" s="145">
        <f>'Матрица (пересчитанный коэффици'!E11</f>
        <v>10</v>
      </c>
      <c r="D33" s="147">
        <f>'Матрица (пересчитанный коэффици'!Y11</f>
        <v>11.614231311246382</v>
      </c>
      <c r="E33" s="148">
        <f>'Матрица (пересчитанный коэффици'!AA11</f>
        <v>0.86101264319720605</v>
      </c>
    </row>
    <row r="34" spans="1:5" x14ac:dyDescent="0.2">
      <c r="A34" s="146" t="s">
        <v>190</v>
      </c>
      <c r="B34" s="145" t="str">
        <f>'Матрица (пересчитанный коэффици'!C12</f>
        <v>2.2 Открыть ячейку для возврата пледа клиентом</v>
      </c>
      <c r="C34" s="145">
        <f>'Матрица (пересчитанный коэффици'!E12</f>
        <v>9</v>
      </c>
      <c r="D34" s="147">
        <f>'Матрица (пересчитанный коэффици'!Y12</f>
        <v>8.3001078332627092</v>
      </c>
      <c r="E34" s="148">
        <f>'Матрица (пересчитанный коэффици'!AA12</f>
        <v>1.0843232619138357</v>
      </c>
    </row>
    <row r="35" spans="1:5" x14ac:dyDescent="0.2">
      <c r="A35" s="146" t="s">
        <v>194</v>
      </c>
      <c r="B35" s="145" t="str">
        <f>'Матрица (пересчитанный коэффици'!C13</f>
        <v>3.1 Найти ближайшее место на карте, где можно взять/сдать плед</v>
      </c>
      <c r="C35" s="145">
        <f>'Матрица (пересчитанный коэффици'!E13</f>
        <v>7</v>
      </c>
      <c r="D35" s="147">
        <f>'Матрица (пересчитанный коэффици'!Y13</f>
        <v>5.6621925451049977</v>
      </c>
      <c r="E35" s="148">
        <f>'Матрица (пересчитанный коэффици'!AA13</f>
        <v>1.2362702158639141</v>
      </c>
    </row>
    <row r="36" spans="1:5" x14ac:dyDescent="0.2">
      <c r="A36" s="146" t="s">
        <v>195</v>
      </c>
      <c r="B36" s="145" t="str">
        <f>'Матрица (пересчитанный коэффици'!C14</f>
        <v>3.3 Открыть меню конкретного автомата, введя идентификационный код автомата (код написан на автомате)</v>
      </c>
      <c r="C36" s="145">
        <f>'Матрица (пересчитанный коэффици'!E14</f>
        <v>7</v>
      </c>
      <c r="D36" s="147">
        <f>'Матрица (пересчитанный коэффици'!Y14</f>
        <v>7.5101223771078569</v>
      </c>
      <c r="E36" s="148">
        <f>'Матрица (пересчитанный коэффици'!AA14</f>
        <v>0.93207535756503812</v>
      </c>
    </row>
    <row r="37" spans="1:5" x14ac:dyDescent="0.2">
      <c r="A37" s="146" t="s">
        <v>196</v>
      </c>
      <c r="B37" s="145" t="str">
        <f>'Матрица (пересчитанный коэффици'!C15</f>
        <v>3.4 Открыть меню конкретного автомата по ссылке</v>
      </c>
      <c r="C37" s="145">
        <f>'Матрица (пересчитанный коэффици'!E15</f>
        <v>7</v>
      </c>
      <c r="D37" s="147">
        <f>'Матрица (пересчитанный коэффици'!Y15</f>
        <v>3.1801531758577974</v>
      </c>
      <c r="E37" s="148">
        <f>'Матрица (пересчитанный коэффици'!AA15</f>
        <v>2.201151835433794</v>
      </c>
    </row>
    <row r="38" spans="1:5" x14ac:dyDescent="0.2">
      <c r="A38" s="146" t="s">
        <v>197</v>
      </c>
      <c r="B38" s="145" t="str">
        <f>'Матрица (пересчитанный коэффици'!C16</f>
        <v>4.1 Открыть все ячейки с использованными пледами</v>
      </c>
      <c r="C38" s="145">
        <f>'Матрица (пересчитанный коэффици'!E16</f>
        <v>6</v>
      </c>
      <c r="D38" s="147">
        <f>'Матрица (пересчитанный коэффици'!Y16</f>
        <v>5.3430796441673518</v>
      </c>
      <c r="E38" s="148">
        <f>'Матрица (пересчитанный коэффици'!AA16</f>
        <v>1.1229478876568422</v>
      </c>
    </row>
    <row r="39" spans="1:5" x14ac:dyDescent="0.2">
      <c r="A39" s="146" t="s">
        <v>198</v>
      </c>
      <c r="B39" s="145" t="str">
        <f>'Матрица (пересчитанный коэффици'!C17</f>
        <v>4.4 Сохранить видео с камеры наблюдения</v>
      </c>
      <c r="C39" s="145">
        <f>'Матрица (пересчитанный коэффици'!E17</f>
        <v>12</v>
      </c>
      <c r="D39" s="147">
        <f>'Матрица (пересчитанный коэффици'!Y17</f>
        <v>18.109259770349286</v>
      </c>
      <c r="E39" s="148">
        <f>'Матрица (пересчитанный коэффици'!AA17</f>
        <v>0.66264442347046559</v>
      </c>
    </row>
    <row r="40" spans="1:5" x14ac:dyDescent="0.2">
      <c r="A40" s="146" t="s">
        <v>199</v>
      </c>
      <c r="B40" s="145" t="str">
        <f>'Матрица (пересчитанный коэффици'!C18</f>
        <v>4.5 Авторизовать специалиста технической службы</v>
      </c>
      <c r="C40" s="145">
        <f>'Матрица (пересчитанный коэффици'!E18</f>
        <v>10</v>
      </c>
      <c r="D40" s="147">
        <f>'Матрица (пересчитанный коэффици'!Y18</f>
        <v>7.5454664693324851</v>
      </c>
      <c r="E40" s="148">
        <f>'Матрица (пересчитанный коэффици'!AA18</f>
        <v>1.3252991104849023</v>
      </c>
    </row>
    <row r="41" spans="1:5" x14ac:dyDescent="0.2">
      <c r="D41" s="150">
        <f>'Матрица (пересчитанный коэффици'!Y19</f>
        <v>0</v>
      </c>
    </row>
    <row r="42" spans="1:5" x14ac:dyDescent="0.2">
      <c r="D42" s="150">
        <f>'Матрица (пересчитанный коэффици'!Y20</f>
        <v>0</v>
      </c>
    </row>
    <row r="43" spans="1:5" x14ac:dyDescent="0.2">
      <c r="D43" s="145">
        <f>'Матрица (пересчитанный коэффици'!Y21</f>
        <v>0</v>
      </c>
    </row>
    <row r="44" spans="1:5" x14ac:dyDescent="0.2">
      <c r="D44" s="145">
        <f>'Матрица (пересчитанный коэффици'!Y22</f>
        <v>0</v>
      </c>
    </row>
    <row r="45" spans="1:5" x14ac:dyDescent="0.2">
      <c r="D45" s="145">
        <f>'Матрица (пересчитанный коэффици'!Y23</f>
        <v>0</v>
      </c>
    </row>
    <row r="46" spans="1:5" x14ac:dyDescent="0.2">
      <c r="D46" s="145">
        <f>'Матрица (пересчитанный коэффици'!Y24</f>
        <v>0</v>
      </c>
    </row>
    <row r="47" spans="1:5" x14ac:dyDescent="0.2">
      <c r="D47" s="145">
        <f>'Матрица (пересчитанный коэффици'!Y25</f>
        <v>0</v>
      </c>
    </row>
    <row r="48" spans="1:5" x14ac:dyDescent="0.2">
      <c r="D48" s="145">
        <f>'Матрица (пересчитанный коэффици'!Y26</f>
        <v>0</v>
      </c>
    </row>
    <row r="49" spans="4:4" x14ac:dyDescent="0.2">
      <c r="D49" s="145">
        <f>'Матрица (пересчитанный коэффици'!Y27</f>
        <v>0</v>
      </c>
    </row>
    <row r="50" spans="4:4" x14ac:dyDescent="0.2">
      <c r="D50" s="145">
        <f>'Матрица (пересчитанный коэффици'!Y28</f>
        <v>0</v>
      </c>
    </row>
    <row r="51" spans="4:4" x14ac:dyDescent="0.2">
      <c r="D51" s="145">
        <f>'Матрица (пересчитанный коэффици'!Y29</f>
        <v>0</v>
      </c>
    </row>
    <row r="52" spans="4:4" x14ac:dyDescent="0.2">
      <c r="D52" s="145">
        <f>'Матрица (пересчитанный коэффици'!Y30</f>
        <v>0</v>
      </c>
    </row>
    <row r="53" spans="4:4" x14ac:dyDescent="0.2">
      <c r="D53" s="145">
        <f>'Матрица (пересчитанный коэффици'!Y31</f>
        <v>0</v>
      </c>
    </row>
    <row r="54" spans="4:4" x14ac:dyDescent="0.2">
      <c r="D54" s="145">
        <f>'Матрица (пересчитанный коэффици'!Y32</f>
        <v>0</v>
      </c>
    </row>
    <row r="55" spans="4:4" x14ac:dyDescent="0.2">
      <c r="D55" s="145">
        <f>'Матрица (пересчитанный коэффици'!Y33</f>
        <v>0</v>
      </c>
    </row>
    <row r="56" spans="4:4" x14ac:dyDescent="0.2">
      <c r="D56" s="145">
        <f>'Матрица (пересчитанный коэффици'!Y34</f>
        <v>0</v>
      </c>
    </row>
    <row r="57" spans="4:4" x14ac:dyDescent="0.2">
      <c r="D57" s="145">
        <f>'Матрица (пересчитанный коэффици'!Y35</f>
        <v>0</v>
      </c>
    </row>
    <row r="58" spans="4:4" x14ac:dyDescent="0.2">
      <c r="D58" s="145">
        <f>'Матрица (пересчитанный коэффици'!Y36</f>
        <v>0</v>
      </c>
    </row>
    <row r="59" spans="4:4" x14ac:dyDescent="0.2">
      <c r="D59" s="145">
        <f>'Матрица (пересчитанный коэффици'!Y37</f>
        <v>0</v>
      </c>
    </row>
    <row r="60" spans="4:4" x14ac:dyDescent="0.2">
      <c r="D60" s="145">
        <f>'Матрица (пересчитанный коэффици'!Y38</f>
        <v>0</v>
      </c>
    </row>
    <row r="61" spans="4:4" x14ac:dyDescent="0.2">
      <c r="D61" s="145">
        <f>'Матрица (пересчитанный коэффици'!Y39</f>
        <v>0</v>
      </c>
    </row>
    <row r="62" spans="4:4" x14ac:dyDescent="0.2">
      <c r="D62" s="145">
        <f>'Матрица (пересчитанный коэффици'!Y40</f>
        <v>0</v>
      </c>
    </row>
    <row r="63" spans="4:4" x14ac:dyDescent="0.2">
      <c r="D63" s="145">
        <f>'Матрица (пересчитанный коэффици'!Y41</f>
        <v>0</v>
      </c>
    </row>
    <row r="64" spans="4:4" x14ac:dyDescent="0.2">
      <c r="D64" s="145">
        <f>'Матрица (пересчитанный коэффици'!Y42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20"/>
  <sheetViews>
    <sheetView workbookViewId="0"/>
  </sheetViews>
  <sheetFormatPr defaultColWidth="12.5703125" defaultRowHeight="15.75" customHeight="1" x14ac:dyDescent="0.2"/>
  <sheetData>
    <row r="1" spans="1:16" x14ac:dyDescent="0.2">
      <c r="A1" s="89" t="s">
        <v>165</v>
      </c>
      <c r="B1" s="89" t="s">
        <v>166</v>
      </c>
      <c r="C1" s="89" t="s">
        <v>238</v>
      </c>
      <c r="D1" s="89" t="s">
        <v>168</v>
      </c>
      <c r="E1" s="89" t="s">
        <v>239</v>
      </c>
      <c r="F1" s="89" t="s">
        <v>240</v>
      </c>
      <c r="G1" s="89" t="s">
        <v>165</v>
      </c>
      <c r="H1" s="89" t="s">
        <v>166</v>
      </c>
      <c r="I1" s="89" t="s">
        <v>241</v>
      </c>
      <c r="J1" s="89" t="s">
        <v>242</v>
      </c>
      <c r="K1" s="89" t="s">
        <v>243</v>
      </c>
      <c r="L1" s="89" t="s">
        <v>244</v>
      </c>
      <c r="M1" s="89" t="s">
        <v>245</v>
      </c>
      <c r="N1" s="89" t="s">
        <v>246</v>
      </c>
      <c r="O1" s="89" t="s">
        <v>244</v>
      </c>
      <c r="P1" s="89"/>
    </row>
    <row r="2" spans="1:16" x14ac:dyDescent="0.2">
      <c r="A2" s="146" t="s">
        <v>171</v>
      </c>
      <c r="B2" s="89" t="s">
        <v>247</v>
      </c>
      <c r="C2" s="151">
        <v>7</v>
      </c>
      <c r="D2" s="148">
        <v>4.84</v>
      </c>
      <c r="E2" s="148">
        <v>1.45</v>
      </c>
      <c r="F2" s="152">
        <f t="shared" ref="F2:F18" si="0">POWER(LOG10(E2),2)</f>
        <v>2.603963214530686E-2</v>
      </c>
      <c r="G2" s="146" t="s">
        <v>171</v>
      </c>
      <c r="H2" s="145" t="s">
        <v>247</v>
      </c>
      <c r="I2" s="153">
        <f>'Диаграммы (стоимость согласно п'!C29</f>
        <v>7</v>
      </c>
      <c r="J2" s="147">
        <f>'Диаграммы (стоимость согласно п'!D29</f>
        <v>5.1358247602910723</v>
      </c>
      <c r="K2" s="147">
        <f>'Диаграммы (стоимость согласно п'!E29</f>
        <v>1.3629748534494928</v>
      </c>
      <c r="L2" s="154">
        <f t="shared" ref="L2:L7" si="1">POWER(LOG10(K2),2)</f>
        <v>1.8086979990727767E-2</v>
      </c>
      <c r="M2" s="147">
        <f>'Диаграммы (пересчитанный коэффи'!D29</f>
        <v>7.9845674899954791</v>
      </c>
      <c r="N2" s="147">
        <f>'Диаграммы (пересчитанный коэффи'!E29</f>
        <v>0.87669119320124422</v>
      </c>
      <c r="O2" s="154">
        <f t="shared" ref="O2:O7" si="2">POWER(LOG10(N2),2)</f>
        <v>3.2665061166559681E-3</v>
      </c>
      <c r="P2" s="89">
        <v>9.9999999999999998E-17</v>
      </c>
    </row>
    <row r="3" spans="1:16" x14ac:dyDescent="0.2">
      <c r="A3" s="146" t="s">
        <v>173</v>
      </c>
      <c r="B3" s="89" t="s">
        <v>248</v>
      </c>
      <c r="C3" s="151">
        <v>10</v>
      </c>
      <c r="D3" s="148">
        <v>4.5599999999999996</v>
      </c>
      <c r="E3" s="148">
        <v>2.19</v>
      </c>
      <c r="F3" s="154">
        <f t="shared" si="0"/>
        <v>0.11590219532927168</v>
      </c>
      <c r="G3" s="146" t="s">
        <v>173</v>
      </c>
      <c r="H3" s="145" t="s">
        <v>248</v>
      </c>
      <c r="I3" s="153">
        <f>'Диаграммы (стоимость согласно п'!C30</f>
        <v>10</v>
      </c>
      <c r="J3" s="147">
        <f>'Диаграммы (стоимость согласно п'!D30</f>
        <v>5.9811203191154636</v>
      </c>
      <c r="K3" s="147">
        <f>'Диаграммы (стоимость согласно п'!E30</f>
        <v>1.6719275765177855</v>
      </c>
      <c r="L3" s="154">
        <f t="shared" si="1"/>
        <v>4.9826034904979617E-2</v>
      </c>
      <c r="M3" s="147">
        <f>'Диаграммы (пересчитанный коэффи'!D30</f>
        <v>9.2987321574917061</v>
      </c>
      <c r="N3" s="147">
        <f>'Диаграммы (пересчитанный коэффи'!E30</f>
        <v>1.0754154255258663</v>
      </c>
      <c r="O3" s="154">
        <f t="shared" si="2"/>
        <v>9.9706029737257852E-4</v>
      </c>
    </row>
    <row r="4" spans="1:16" x14ac:dyDescent="0.2">
      <c r="A4" s="146" t="s">
        <v>174</v>
      </c>
      <c r="B4" s="89" t="s">
        <v>249</v>
      </c>
      <c r="C4" s="151">
        <v>3</v>
      </c>
      <c r="D4" s="148">
        <v>1.97</v>
      </c>
      <c r="E4" s="148">
        <v>1.53</v>
      </c>
      <c r="F4" s="154">
        <f t="shared" si="0"/>
        <v>3.4110924617451889E-2</v>
      </c>
      <c r="G4" s="146" t="s">
        <v>174</v>
      </c>
      <c r="H4" s="145" t="s">
        <v>249</v>
      </c>
      <c r="I4" s="153">
        <f>'Диаграммы (стоимость согласно п'!C31</f>
        <v>3</v>
      </c>
      <c r="J4" s="147">
        <f>'Диаграммы (стоимость согласно п'!D31</f>
        <v>2.260655666640325</v>
      </c>
      <c r="K4" s="147">
        <f>'Диаграммы (стоимость согласно п'!E31</f>
        <v>1.3270486276481248</v>
      </c>
      <c r="L4" s="154">
        <f t="shared" si="1"/>
        <v>1.5101174758689584E-2</v>
      </c>
      <c r="M4" s="147">
        <f>'Диаграммы (пересчитанный коэффи'!D31</f>
        <v>3.5145976711454994</v>
      </c>
      <c r="N4" s="147">
        <f>'Диаграммы (пересчитанный коэффи'!E31</f>
        <v>0.85358276556935786</v>
      </c>
      <c r="O4" s="154">
        <f t="shared" si="2"/>
        <v>4.7271623219665455E-3</v>
      </c>
    </row>
    <row r="5" spans="1:16" x14ac:dyDescent="0.2">
      <c r="A5" s="146" t="s">
        <v>175</v>
      </c>
      <c r="B5" s="89" t="s">
        <v>250</v>
      </c>
      <c r="C5" s="151">
        <v>9</v>
      </c>
      <c r="D5" s="148">
        <v>5.28</v>
      </c>
      <c r="E5" s="148">
        <v>1.7</v>
      </c>
      <c r="F5" s="154">
        <f t="shared" si="0"/>
        <v>5.3106705364409874E-2</v>
      </c>
      <c r="G5" s="146" t="s">
        <v>175</v>
      </c>
      <c r="H5" s="145" t="s">
        <v>250</v>
      </c>
      <c r="I5" s="153">
        <f>'Диаграммы (стоимость согласно п'!C32</f>
        <v>9</v>
      </c>
      <c r="J5" s="147">
        <f>'Диаграммы (стоимость согласно п'!D32</f>
        <v>5.7487622477497116</v>
      </c>
      <c r="K5" s="147">
        <f>'Диаграммы (стоимость согласно п'!E32</f>
        <v>1.56555439451735</v>
      </c>
      <c r="L5" s="154">
        <f t="shared" si="1"/>
        <v>3.7895693137205824E-2</v>
      </c>
      <c r="M5" s="147">
        <f>'Диаграммы (пересчитанный коэффи'!D32</f>
        <v>8.9374895549384412</v>
      </c>
      <c r="N5" s="147">
        <f>'Диаграммы (пересчитанный коэффи'!E32</f>
        <v>1.0069941838451737</v>
      </c>
      <c r="O5" s="154">
        <f t="shared" si="2"/>
        <v>9.1625000451130518E-6</v>
      </c>
    </row>
    <row r="6" spans="1:16" x14ac:dyDescent="0.2">
      <c r="A6" s="146" t="s">
        <v>193</v>
      </c>
      <c r="B6" s="89" t="s">
        <v>251</v>
      </c>
      <c r="C6" s="151">
        <v>10</v>
      </c>
      <c r="D6" s="148">
        <v>7.37</v>
      </c>
      <c r="E6" s="148">
        <v>1.36</v>
      </c>
      <c r="F6" s="154">
        <f t="shared" si="0"/>
        <v>1.7832640048709356E-2</v>
      </c>
      <c r="G6" s="146" t="s">
        <v>193</v>
      </c>
      <c r="H6" s="145" t="s">
        <v>251</v>
      </c>
      <c r="I6" s="153">
        <f>'Диаграммы (стоимость согласно п'!C33</f>
        <v>10</v>
      </c>
      <c r="J6" s="147">
        <f>'Диаграммы (стоимость согласно п'!D33</f>
        <v>7.4704931500404648</v>
      </c>
      <c r="K6" s="147">
        <f>'Диаграммы (стоимость согласно п'!E33</f>
        <v>1.3385997147920328</v>
      </c>
      <c r="L6" s="154">
        <f t="shared" si="1"/>
        <v>1.6040406937072697E-2</v>
      </c>
      <c r="M6" s="147">
        <f>'Диаграммы (пересчитанный коэффи'!D33</f>
        <v>11.614231311246382</v>
      </c>
      <c r="N6" s="147">
        <f>'Диаграммы (пересчитанный коэффи'!E33</f>
        <v>0.86101264319720605</v>
      </c>
      <c r="O6" s="154">
        <f t="shared" si="2"/>
        <v>4.2237613565711306E-3</v>
      </c>
    </row>
    <row r="7" spans="1:16" x14ac:dyDescent="0.2">
      <c r="A7" s="146" t="s">
        <v>190</v>
      </c>
      <c r="B7" s="89" t="s">
        <v>252</v>
      </c>
      <c r="C7" s="151">
        <v>9</v>
      </c>
      <c r="D7" s="148">
        <v>4.96</v>
      </c>
      <c r="E7" s="148">
        <v>1.81</v>
      </c>
      <c r="F7" s="154">
        <f t="shared" si="0"/>
        <v>6.639824794661392E-2</v>
      </c>
      <c r="G7" s="146" t="s">
        <v>190</v>
      </c>
      <c r="H7" s="145" t="s">
        <v>252</v>
      </c>
      <c r="I7" s="153">
        <f>'Диаграммы (стоимость согласно п'!C34</f>
        <v>9</v>
      </c>
      <c r="J7" s="147">
        <f>'Диаграммы (стоимость согласно п'!D34</f>
        <v>5.3387862744686547</v>
      </c>
      <c r="K7" s="147">
        <f>'Диаграммы (стоимость согласно п'!E34</f>
        <v>1.6857764175801793</v>
      </c>
      <c r="L7" s="154">
        <f t="shared" si="1"/>
        <v>5.1438228285155804E-2</v>
      </c>
      <c r="M7" s="147">
        <f>'Диаграммы (пересчитанный коэффи'!D34</f>
        <v>8.3001078332627092</v>
      </c>
      <c r="N7" s="147">
        <f>'Диаграммы (пересчитанный коэффи'!E34</f>
        <v>1.0843232619138357</v>
      </c>
      <c r="O7" s="154">
        <f t="shared" si="2"/>
        <v>1.2361394428805706E-3</v>
      </c>
    </row>
    <row r="8" spans="1:16" x14ac:dyDescent="0.2">
      <c r="A8" s="146" t="s">
        <v>191</v>
      </c>
      <c r="B8" s="89" t="s">
        <v>253</v>
      </c>
      <c r="C8" s="151">
        <v>8</v>
      </c>
      <c r="D8" s="148">
        <v>19.72</v>
      </c>
      <c r="E8" s="148">
        <v>0.41</v>
      </c>
      <c r="F8" s="154">
        <f t="shared" si="0"/>
        <v>0.14993634161684236</v>
      </c>
      <c r="I8" s="153"/>
      <c r="L8" s="154"/>
      <c r="O8" s="154"/>
    </row>
    <row r="9" spans="1:16" x14ac:dyDescent="0.2">
      <c r="A9" s="146" t="s">
        <v>194</v>
      </c>
      <c r="B9" s="89" t="s">
        <v>254</v>
      </c>
      <c r="C9" s="151">
        <v>4</v>
      </c>
      <c r="D9" s="148">
        <v>4.12</v>
      </c>
      <c r="E9" s="148">
        <v>0.97</v>
      </c>
      <c r="F9" s="154">
        <f t="shared" si="0"/>
        <v>1.7498701432284094E-4</v>
      </c>
      <c r="G9" s="155" t="s">
        <v>194</v>
      </c>
      <c r="H9" s="145" t="s">
        <v>254</v>
      </c>
      <c r="I9" s="153">
        <f>'Диаграммы (стоимость согласно п'!C35</f>
        <v>7</v>
      </c>
      <c r="J9" s="147">
        <f>'Диаграммы (стоимость согласно п'!D35</f>
        <v>3.6420292905185567</v>
      </c>
      <c r="K9" s="147">
        <f>'Диаграммы (стоимость согласно п'!E35</f>
        <v>1.922005410067235</v>
      </c>
      <c r="L9" s="154">
        <f>POWER(LOG10(K9),2)</f>
        <v>8.0516676305791124E-2</v>
      </c>
      <c r="M9" s="147">
        <f>'Диаграммы (пересчитанный коэффи'!D35</f>
        <v>5.6621925451049977</v>
      </c>
      <c r="N9" s="147">
        <f>'Диаграммы (пересчитанный коэффи'!E35</f>
        <v>1.2362702158639141</v>
      </c>
      <c r="O9" s="154">
        <f>POWER(LOG10(N9),2)</f>
        <v>8.4848796345259412E-3</v>
      </c>
    </row>
    <row r="10" spans="1:16" x14ac:dyDescent="0.2">
      <c r="A10" s="146" t="s">
        <v>255</v>
      </c>
      <c r="B10" s="89" t="s">
        <v>256</v>
      </c>
      <c r="C10" s="151">
        <v>5</v>
      </c>
      <c r="D10" s="148">
        <v>12.85</v>
      </c>
      <c r="E10" s="148">
        <v>0.39</v>
      </c>
      <c r="F10" s="154">
        <f t="shared" si="0"/>
        <v>0.16722815562639151</v>
      </c>
      <c r="I10" s="153"/>
      <c r="L10" s="154"/>
      <c r="O10" s="154"/>
    </row>
    <row r="11" spans="1:16" x14ac:dyDescent="0.2">
      <c r="A11" s="146" t="s">
        <v>195</v>
      </c>
      <c r="B11" s="89" t="s">
        <v>257</v>
      </c>
      <c r="C11" s="151">
        <v>5</v>
      </c>
      <c r="D11" s="148">
        <v>4.05</v>
      </c>
      <c r="E11" s="148">
        <v>1.23</v>
      </c>
      <c r="F11" s="154">
        <f t="shared" si="0"/>
        <v>8.0829290629305609E-3</v>
      </c>
      <c r="G11" s="146" t="s">
        <v>195</v>
      </c>
      <c r="H11" s="145" t="s">
        <v>257</v>
      </c>
      <c r="I11" s="153">
        <f>'Диаграммы (стоимость согласно п'!C36</f>
        <v>7</v>
      </c>
      <c r="J11" s="147">
        <f>'Диаграммы (стоимость согласно п'!D36</f>
        <v>4.8306526941496752</v>
      </c>
      <c r="K11" s="147">
        <f>'Диаграммы (стоимость согласно п'!E36</f>
        <v>1.4490795433249808</v>
      </c>
      <c r="L11" s="154">
        <f t="shared" ref="L11:L13" si="3">POWER(LOG10(K11),2)</f>
        <v>2.5950705133706533E-2</v>
      </c>
      <c r="M11" s="147">
        <f>'Диаграммы (пересчитанный коэффи'!D36</f>
        <v>7.5101223771078569</v>
      </c>
      <c r="N11" s="147">
        <f>'Диаграммы (пересчитанный коэффи'!E36</f>
        <v>0.93207535756503812</v>
      </c>
      <c r="O11" s="154">
        <f t="shared" ref="O11:O13" si="4">POWER(LOG10(N11),2)</f>
        <v>9.3323980369774972E-4</v>
      </c>
    </row>
    <row r="12" spans="1:16" x14ac:dyDescent="0.2">
      <c r="A12" s="146" t="s">
        <v>196</v>
      </c>
      <c r="B12" s="89" t="s">
        <v>258</v>
      </c>
      <c r="C12" s="151">
        <v>5</v>
      </c>
      <c r="D12" s="148">
        <v>1.27</v>
      </c>
      <c r="E12" s="148">
        <v>3.94</v>
      </c>
      <c r="F12" s="154">
        <f t="shared" si="0"/>
        <v>0.35461575020853342</v>
      </c>
      <c r="G12" s="155" t="s">
        <v>196</v>
      </c>
      <c r="H12" s="145" t="s">
        <v>258</v>
      </c>
      <c r="I12" s="153">
        <f>'Диаграммы (стоимость согласно п'!C37</f>
        <v>7</v>
      </c>
      <c r="J12" s="147">
        <f>'Диаграммы (стоимость согласно п'!D37</f>
        <v>2.0455346444943148</v>
      </c>
      <c r="K12" s="147">
        <f>'Диаграммы (стоимость согласно п'!E37</f>
        <v>3.4220882148542144</v>
      </c>
      <c r="L12" s="154">
        <f t="shared" si="3"/>
        <v>0.2854670870664428</v>
      </c>
      <c r="M12" s="147">
        <f>'Диаграммы (пересчитанный коэффи'!D37</f>
        <v>3.1801531758577974</v>
      </c>
      <c r="N12" s="147">
        <f>'Диаграммы (пересчитанный коэффи'!E37</f>
        <v>2.201151835433794</v>
      </c>
      <c r="O12" s="154">
        <f t="shared" si="4"/>
        <v>0.11740902333338391</v>
      </c>
    </row>
    <row r="13" spans="1:16" x14ac:dyDescent="0.2">
      <c r="A13" s="146" t="s">
        <v>197</v>
      </c>
      <c r="B13" s="89" t="s">
        <v>259</v>
      </c>
      <c r="C13" s="151">
        <v>6</v>
      </c>
      <c r="D13" s="148">
        <v>3.37</v>
      </c>
      <c r="E13" s="148">
        <v>1.78</v>
      </c>
      <c r="F13" s="154">
        <f t="shared" si="0"/>
        <v>6.2710177556386471E-2</v>
      </c>
      <c r="G13" s="146" t="s">
        <v>197</v>
      </c>
      <c r="H13" s="145" t="s">
        <v>259</v>
      </c>
      <c r="I13" s="153">
        <f>'Диаграммы (стоимость согласно п'!C38</f>
        <v>6</v>
      </c>
      <c r="J13" s="147">
        <f>'Диаграммы (стоимость согласно п'!D38</f>
        <v>3.4367698397070514</v>
      </c>
      <c r="K13" s="147">
        <f>'Диаграммы (стоимость согласно п'!E38</f>
        <v>1.7458253766890124</v>
      </c>
      <c r="L13" s="154">
        <f t="shared" si="3"/>
        <v>5.8564388144860639E-2</v>
      </c>
      <c r="M13" s="147">
        <f>'Диаграммы (пересчитанный коэффи'!D38</f>
        <v>5.3430796441673518</v>
      </c>
      <c r="N13" s="147">
        <f>'Диаграммы (пересчитанный коэффи'!E38</f>
        <v>1.1229478876568422</v>
      </c>
      <c r="O13" s="154">
        <f t="shared" si="4"/>
        <v>2.5360895680757206E-3</v>
      </c>
    </row>
    <row r="14" spans="1:16" x14ac:dyDescent="0.2">
      <c r="A14" s="146" t="s">
        <v>260</v>
      </c>
      <c r="B14" s="89" t="s">
        <v>261</v>
      </c>
      <c r="C14" s="151">
        <v>4</v>
      </c>
      <c r="D14" s="148">
        <v>3.37</v>
      </c>
      <c r="E14" s="148">
        <v>1.19</v>
      </c>
      <c r="F14" s="154">
        <f t="shared" si="0"/>
        <v>5.7073433756445304E-3</v>
      </c>
      <c r="G14" s="146"/>
      <c r="I14" s="153"/>
      <c r="L14" s="154"/>
      <c r="O14" s="154"/>
    </row>
    <row r="15" spans="1:16" x14ac:dyDescent="0.2">
      <c r="A15" s="146" t="s">
        <v>262</v>
      </c>
      <c r="B15" s="89" t="s">
        <v>263</v>
      </c>
      <c r="C15" s="151">
        <v>7</v>
      </c>
      <c r="D15" s="148">
        <v>17.32</v>
      </c>
      <c r="E15" s="148">
        <v>0.4</v>
      </c>
      <c r="F15" s="154">
        <f t="shared" si="0"/>
        <v>0.15835625050190136</v>
      </c>
      <c r="G15" s="146"/>
      <c r="I15" s="153"/>
      <c r="L15" s="154"/>
      <c r="O15" s="154"/>
    </row>
    <row r="16" spans="1:16" x14ac:dyDescent="0.2">
      <c r="A16" s="146" t="s">
        <v>198</v>
      </c>
      <c r="B16" s="89" t="s">
        <v>264</v>
      </c>
      <c r="C16" s="151">
        <v>8</v>
      </c>
      <c r="D16" s="148">
        <v>9.5299999999999994</v>
      </c>
      <c r="E16" s="148">
        <v>0.84</v>
      </c>
      <c r="F16" s="154">
        <f t="shared" si="0"/>
        <v>5.7336265192983512E-3</v>
      </c>
      <c r="G16" s="146" t="s">
        <v>198</v>
      </c>
      <c r="H16" s="145" t="s">
        <v>264</v>
      </c>
      <c r="I16" s="153">
        <f>'Диаграммы (стоимость согласно п'!C39</f>
        <v>12</v>
      </c>
      <c r="J16" s="147">
        <f>'Диаграммы (стоимость согласно п'!D39</f>
        <v>11.648218245463855</v>
      </c>
      <c r="K16" s="147">
        <f>'Диаграммы (стоимость согласно п'!E39</f>
        <v>1.0302004776286826</v>
      </c>
      <c r="L16" s="154">
        <f t="shared" ref="L16:L17" si="5">POWER(LOG10(K16),2)</f>
        <v>1.6697154282421244E-4</v>
      </c>
      <c r="M16" s="147">
        <f>'Диаграммы (пересчитанный коэффи'!D39</f>
        <v>18.109259770349286</v>
      </c>
      <c r="N16" s="147">
        <f>'Диаграммы (пересчитанный коэффи'!E39</f>
        <v>0.66264442347046559</v>
      </c>
      <c r="O16" s="154">
        <f t="shared" ref="O16:O17" si="6">POWER(LOG10(N16),2)</f>
        <v>3.1940642707174213E-2</v>
      </c>
    </row>
    <row r="17" spans="1:15" x14ac:dyDescent="0.2">
      <c r="A17" s="146" t="s">
        <v>199</v>
      </c>
      <c r="B17" s="89" t="s">
        <v>265</v>
      </c>
      <c r="C17" s="151">
        <v>10</v>
      </c>
      <c r="D17" s="148">
        <v>4.67</v>
      </c>
      <c r="E17" s="148">
        <v>2.14</v>
      </c>
      <c r="F17" s="154">
        <f t="shared" si="0"/>
        <v>0.10917326161885046</v>
      </c>
      <c r="G17" s="146" t="s">
        <v>199</v>
      </c>
      <c r="H17" s="145" t="s">
        <v>265</v>
      </c>
      <c r="I17" s="153">
        <f>'Диаграммы (стоимость согласно п'!C40</f>
        <v>10</v>
      </c>
      <c r="J17" s="147">
        <f>'Диаграммы (стоимость согласно п'!D40</f>
        <v>4.8533866824595879</v>
      </c>
      <c r="K17" s="147">
        <f>'Диаграммы (стоимость согласно п'!E40</f>
        <v>2.0604169117908042</v>
      </c>
      <c r="L17" s="154">
        <f t="shared" si="5"/>
        <v>9.8567808513671348E-2</v>
      </c>
      <c r="M17" s="147">
        <f>'Диаграммы (пересчитанный коэффи'!D40</f>
        <v>7.5454664693324851</v>
      </c>
      <c r="N17" s="147">
        <f>'Диаграммы (пересчитанный коэффи'!E40</f>
        <v>1.3252991104849023</v>
      </c>
      <c r="O17" s="154">
        <f t="shared" si="6"/>
        <v>1.4960691718118891E-2</v>
      </c>
    </row>
    <row r="18" spans="1:15" x14ac:dyDescent="0.2">
      <c r="A18" s="146" t="s">
        <v>266</v>
      </c>
      <c r="B18" s="89" t="s">
        <v>267</v>
      </c>
      <c r="C18" s="151">
        <v>2</v>
      </c>
      <c r="D18" s="148">
        <v>2.76</v>
      </c>
      <c r="E18" s="148">
        <v>0.72</v>
      </c>
      <c r="F18" s="154">
        <f t="shared" si="0"/>
        <v>2.0354016574534034E-2</v>
      </c>
      <c r="L18" s="154"/>
      <c r="N18" s="147">
        <f>'Диаграммы (пересчитанный коэффи'!E45</f>
        <v>0</v>
      </c>
    </row>
    <row r="19" spans="1:15" x14ac:dyDescent="0.2">
      <c r="N19" s="147">
        <f>'Диаграммы (пересчитанный коэффи'!E46</f>
        <v>0</v>
      </c>
    </row>
    <row r="20" spans="1:15" x14ac:dyDescent="0.2">
      <c r="A20" s="89" t="s">
        <v>268</v>
      </c>
      <c r="F20" s="105">
        <f>AVERAGE(F2:F18)</f>
        <v>7.9733128536905853E-2</v>
      </c>
      <c r="L20" s="105">
        <f>AVERAGE(L2:L18)</f>
        <v>6.1468512893427314E-2</v>
      </c>
      <c r="O20" s="105">
        <f>AVERAGE(O2:O18)</f>
        <v>1.5893696566705692E-2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U13"/>
  <sheetViews>
    <sheetView workbookViewId="0"/>
  </sheetViews>
  <sheetFormatPr defaultColWidth="12.5703125" defaultRowHeight="15.75" customHeight="1" x14ac:dyDescent="0.2"/>
  <sheetData>
    <row r="1" spans="1:21" x14ac:dyDescent="0.2">
      <c r="A1" s="156" t="s">
        <v>170</v>
      </c>
      <c r="B1" s="156" t="s">
        <v>269</v>
      </c>
      <c r="C1" s="156" t="s">
        <v>270</v>
      </c>
      <c r="D1" s="156" t="s">
        <v>271</v>
      </c>
      <c r="E1" s="156" t="s">
        <v>272</v>
      </c>
      <c r="F1" s="156" t="s">
        <v>273</v>
      </c>
      <c r="G1" s="156" t="s">
        <v>274</v>
      </c>
      <c r="H1" s="156" t="s">
        <v>275</v>
      </c>
      <c r="I1" s="156" t="s">
        <v>276</v>
      </c>
      <c r="J1" s="156" t="s">
        <v>277</v>
      </c>
      <c r="K1" s="156" t="s">
        <v>278</v>
      </c>
      <c r="L1" s="156" t="s">
        <v>279</v>
      </c>
      <c r="M1" s="156" t="s">
        <v>280</v>
      </c>
      <c r="N1" s="156" t="s">
        <v>281</v>
      </c>
      <c r="O1" s="156" t="s">
        <v>282</v>
      </c>
      <c r="P1" s="156" t="s">
        <v>283</v>
      </c>
      <c r="Q1" s="156" t="s">
        <v>284</v>
      </c>
      <c r="R1" s="156" t="s">
        <v>285</v>
      </c>
      <c r="S1" s="156" t="s">
        <v>286</v>
      </c>
      <c r="T1" s="156" t="s">
        <v>287</v>
      </c>
      <c r="U1" s="157" t="s">
        <v>288</v>
      </c>
    </row>
    <row r="2" spans="1:21" x14ac:dyDescent="0.2">
      <c r="A2" s="156" t="s">
        <v>289</v>
      </c>
      <c r="B2" s="158">
        <v>2.78</v>
      </c>
      <c r="C2" s="158">
        <v>11.59</v>
      </c>
      <c r="D2" s="158">
        <v>2.65</v>
      </c>
      <c r="E2" s="158">
        <v>4.13</v>
      </c>
      <c r="F2" s="158">
        <v>2.5299999999999998</v>
      </c>
      <c r="G2" s="158">
        <v>2.48</v>
      </c>
      <c r="H2" s="158">
        <v>3.43</v>
      </c>
      <c r="I2" s="158">
        <v>4.41</v>
      </c>
      <c r="J2" s="158">
        <v>1.74</v>
      </c>
      <c r="K2" s="158">
        <v>4.93</v>
      </c>
      <c r="L2" s="158">
        <v>8.75</v>
      </c>
      <c r="M2" s="158">
        <v>3.44</v>
      </c>
      <c r="N2" s="158">
        <v>4.1399999999999997</v>
      </c>
      <c r="O2" s="158">
        <v>5.92</v>
      </c>
      <c r="P2" s="158">
        <v>5.33</v>
      </c>
      <c r="Q2" s="158">
        <v>3.43</v>
      </c>
      <c r="R2" s="158">
        <v>3.21</v>
      </c>
      <c r="S2" s="158">
        <v>5.16</v>
      </c>
      <c r="T2" s="158">
        <v>12.94</v>
      </c>
      <c r="U2" s="158">
        <v>19.010000000000002</v>
      </c>
    </row>
    <row r="3" spans="1:21" x14ac:dyDescent="0.2">
      <c r="A3" s="156" t="s">
        <v>290</v>
      </c>
      <c r="B3" s="159">
        <v>1.67</v>
      </c>
      <c r="C3" s="159">
        <v>1.67</v>
      </c>
      <c r="D3" s="159">
        <v>3</v>
      </c>
      <c r="E3" s="159">
        <v>3.5</v>
      </c>
      <c r="F3" s="159">
        <v>3.75</v>
      </c>
      <c r="G3" s="159">
        <v>5</v>
      </c>
      <c r="H3" s="159">
        <v>2</v>
      </c>
      <c r="I3" s="159">
        <v>5</v>
      </c>
      <c r="J3" s="159">
        <v>5.83</v>
      </c>
      <c r="K3" s="159">
        <v>19.25</v>
      </c>
      <c r="L3" s="159">
        <v>7.5</v>
      </c>
      <c r="M3" s="159">
        <v>8.83</v>
      </c>
      <c r="N3" s="159">
        <v>6</v>
      </c>
      <c r="O3" s="159">
        <v>10</v>
      </c>
      <c r="P3" s="159">
        <v>5</v>
      </c>
      <c r="Q3" s="159">
        <v>7.25</v>
      </c>
      <c r="R3" s="159">
        <v>5.25</v>
      </c>
      <c r="S3" s="159">
        <v>4</v>
      </c>
      <c r="T3" s="159">
        <v>3.5</v>
      </c>
      <c r="U3" s="159">
        <v>4</v>
      </c>
    </row>
    <row r="4" spans="1:21" x14ac:dyDescent="0.2">
      <c r="A4" s="156" t="s">
        <v>239</v>
      </c>
      <c r="B4" s="159">
        <v>0.6</v>
      </c>
      <c r="C4" s="159">
        <v>0.14000000000000001</v>
      </c>
      <c r="D4" s="159">
        <v>1.1299999999999999</v>
      </c>
      <c r="E4" s="159">
        <v>0.85</v>
      </c>
      <c r="F4" s="159">
        <v>1.48</v>
      </c>
      <c r="G4" s="159">
        <v>2.0099999999999998</v>
      </c>
      <c r="H4" s="159">
        <v>0.57999999999999996</v>
      </c>
      <c r="I4" s="159">
        <v>1.1299999999999999</v>
      </c>
      <c r="J4" s="159">
        <v>3.36</v>
      </c>
      <c r="K4" s="159">
        <v>3.91</v>
      </c>
      <c r="L4" s="159">
        <v>0.86</v>
      </c>
      <c r="M4" s="159">
        <v>2.57</v>
      </c>
      <c r="N4" s="159">
        <v>1.45</v>
      </c>
      <c r="O4" s="159">
        <v>1.69</v>
      </c>
      <c r="P4" s="159">
        <v>0.94</v>
      </c>
      <c r="Q4" s="159">
        <v>2.11</v>
      </c>
      <c r="R4" s="159">
        <v>1.64</v>
      </c>
      <c r="S4" s="159">
        <v>0.78</v>
      </c>
      <c r="T4" s="159">
        <v>0.27</v>
      </c>
      <c r="U4" s="159">
        <v>0.21</v>
      </c>
    </row>
    <row r="5" spans="1:21" x14ac:dyDescent="0.2">
      <c r="A5" s="156" t="s">
        <v>176</v>
      </c>
      <c r="B5" s="160" t="s">
        <v>171</v>
      </c>
      <c r="C5" s="160" t="s">
        <v>173</v>
      </c>
      <c r="D5" s="160" t="s">
        <v>177</v>
      </c>
      <c r="E5" s="160" t="s">
        <v>178</v>
      </c>
      <c r="F5" s="160" t="s">
        <v>179</v>
      </c>
      <c r="G5" s="160" t="s">
        <v>180</v>
      </c>
      <c r="H5" s="160" t="s">
        <v>181</v>
      </c>
      <c r="I5" s="160" t="s">
        <v>182</v>
      </c>
      <c r="J5" s="160" t="s">
        <v>183</v>
      </c>
      <c r="K5" s="160" t="s">
        <v>184</v>
      </c>
      <c r="L5" s="160" t="s">
        <v>185</v>
      </c>
      <c r="M5" s="160" t="s">
        <v>186</v>
      </c>
      <c r="N5" s="160" t="s">
        <v>187</v>
      </c>
      <c r="O5" s="160" t="s">
        <v>188</v>
      </c>
      <c r="P5" s="160" t="s">
        <v>189</v>
      </c>
      <c r="Q5" s="160" t="s">
        <v>190</v>
      </c>
      <c r="R5" s="160" t="s">
        <v>191</v>
      </c>
      <c r="S5" s="160" t="s">
        <v>192</v>
      </c>
      <c r="T5" s="160" t="s">
        <v>291</v>
      </c>
      <c r="U5" s="160" t="s">
        <v>292</v>
      </c>
    </row>
    <row r="6" spans="1:21" x14ac:dyDescent="0.2">
      <c r="A6" s="89" t="s">
        <v>170</v>
      </c>
      <c r="B6" s="145" t="s">
        <v>269</v>
      </c>
      <c r="D6" s="145" t="s">
        <v>271</v>
      </c>
      <c r="E6" s="145" t="s">
        <v>272</v>
      </c>
      <c r="F6" s="145" t="s">
        <v>273</v>
      </c>
      <c r="G6" s="145" t="s">
        <v>274</v>
      </c>
      <c r="H6" s="145" t="s">
        <v>275</v>
      </c>
      <c r="I6" s="145" t="s">
        <v>276</v>
      </c>
      <c r="J6" s="145" t="s">
        <v>277</v>
      </c>
      <c r="K6" s="145" t="s">
        <v>278</v>
      </c>
      <c r="L6" s="145" t="s">
        <v>279</v>
      </c>
      <c r="M6" s="145" t="s">
        <v>280</v>
      </c>
      <c r="N6" s="145" t="s">
        <v>281</v>
      </c>
      <c r="O6" s="145" t="s">
        <v>293</v>
      </c>
      <c r="P6" s="145" t="s">
        <v>283</v>
      </c>
      <c r="Q6" s="145" t="s">
        <v>284</v>
      </c>
      <c r="R6" s="145" t="s">
        <v>285</v>
      </c>
      <c r="S6" s="145" t="s">
        <v>286</v>
      </c>
    </row>
    <row r="7" spans="1:21" x14ac:dyDescent="0.2">
      <c r="A7" s="89" t="s">
        <v>176</v>
      </c>
      <c r="B7" s="146" t="s">
        <v>171</v>
      </c>
      <c r="D7" s="155" t="s">
        <v>177</v>
      </c>
      <c r="E7" s="146" t="s">
        <v>178</v>
      </c>
      <c r="F7" s="146" t="s">
        <v>179</v>
      </c>
      <c r="G7" s="146" t="s">
        <v>180</v>
      </c>
      <c r="H7" s="146" t="s">
        <v>181</v>
      </c>
      <c r="I7" s="146" t="s">
        <v>182</v>
      </c>
      <c r="J7" s="146" t="s">
        <v>183</v>
      </c>
      <c r="K7" s="146" t="s">
        <v>184</v>
      </c>
      <c r="L7" s="146" t="s">
        <v>185</v>
      </c>
      <c r="M7" s="146" t="s">
        <v>186</v>
      </c>
      <c r="N7" s="146" t="s">
        <v>187</v>
      </c>
      <c r="O7" s="146" t="s">
        <v>188</v>
      </c>
      <c r="P7" s="146" t="s">
        <v>189</v>
      </c>
      <c r="Q7" s="146" t="s">
        <v>190</v>
      </c>
      <c r="R7" s="146" t="s">
        <v>191</v>
      </c>
      <c r="S7" s="146" t="s">
        <v>192</v>
      </c>
    </row>
    <row r="8" spans="1:21" x14ac:dyDescent="0.2">
      <c r="A8" s="89" t="s">
        <v>294</v>
      </c>
      <c r="B8" s="147">
        <f>'Диаграммы (стоимость согласно п'!G29</f>
        <v>2.7851180496553609</v>
      </c>
      <c r="D8" s="147">
        <f>'Диаграммы (стоимость согласно п'!H29</f>
        <v>2.6554166313254641</v>
      </c>
      <c r="E8" s="147">
        <f>'Диаграммы (стоимость согласно п'!I29</f>
        <v>4.1381372156304126</v>
      </c>
      <c r="F8" s="147">
        <f>'Диаграммы (стоимость согласно п'!J29</f>
        <v>2.5259362439593303</v>
      </c>
      <c r="G8" s="147">
        <f>'Диаграммы (стоимость согласно п'!K29</f>
        <v>2.4931956117077321</v>
      </c>
      <c r="H8" s="147">
        <f>'Диаграммы (стоимость согласно п'!L29</f>
        <v>2.4653816137804125</v>
      </c>
      <c r="I8" s="147">
        <f>'Диаграммы (стоимость согласно п'!M29</f>
        <v>4.4195309502077329</v>
      </c>
      <c r="J8" s="147">
        <f>'Диаграммы (стоимость согласно п'!N29</f>
        <v>1.7377739355123405</v>
      </c>
      <c r="K8" s="147">
        <f>'Диаграммы (стоимость согласно п'!O29</f>
        <v>4.9884377233032993</v>
      </c>
      <c r="L8" s="147">
        <f>'Диаграммы (стоимость согласно п'!P29</f>
        <v>6.2779624350829275</v>
      </c>
      <c r="M8" s="147">
        <f>'Диаграммы (стоимость согласно п'!Q29</f>
        <v>3.5299430302144335</v>
      </c>
      <c r="N8" s="147">
        <f>'Диаграммы (стоимость согласно п'!R29</f>
        <v>3.487924707407732</v>
      </c>
      <c r="O8" s="147">
        <f>'Диаграммы (стоимость согласно п'!S29</f>
        <v>6.1019243996654646</v>
      </c>
      <c r="P8" s="147">
        <f>'Диаграммы (стоимость согласно п'!T29</f>
        <v>2.4390822950463917</v>
      </c>
      <c r="Q8" s="147">
        <f>'Диаграммы (стоимость согласно п'!U29</f>
        <v>3.6048489652537117</v>
      </c>
      <c r="R8" s="147">
        <f>'Диаграммы (стоимость согласно п'!V29</f>
        <v>3.3713641969650618</v>
      </c>
      <c r="S8" s="147">
        <f>'Диаграммы (стоимость согласно п'!W29</f>
        <v>5.3702558103809279</v>
      </c>
      <c r="T8" s="147">
        <f>'Диаграммы (стоимость согласно п'!Y29</f>
        <v>0</v>
      </c>
    </row>
    <row r="9" spans="1:21" x14ac:dyDescent="0.2">
      <c r="A9" s="89" t="s">
        <v>241</v>
      </c>
      <c r="B9" s="147">
        <f>'Диаграммы (стоимость согласно п'!G30</f>
        <v>2.3333333333333335</v>
      </c>
      <c r="D9" s="147">
        <f>'Диаграммы (стоимость согласно п'!H30</f>
        <v>3</v>
      </c>
      <c r="E9" s="147">
        <f>'Диаграммы (стоимость согласно п'!I30</f>
        <v>3.5</v>
      </c>
      <c r="F9" s="147">
        <f>'Диаграммы (стоимость согласно п'!J30</f>
        <v>3.75</v>
      </c>
      <c r="G9" s="147">
        <f>'Диаграммы (стоимость согласно п'!K30</f>
        <v>5</v>
      </c>
      <c r="H9" s="147">
        <f>'Диаграммы (стоимость согласно п'!L30</f>
        <v>3.5</v>
      </c>
      <c r="I9" s="147">
        <f>'Диаграммы (стоимость согласно п'!M30</f>
        <v>5</v>
      </c>
      <c r="J9" s="147">
        <f>'Диаграммы (стоимость согласно п'!N30</f>
        <v>5.8333333333333339</v>
      </c>
      <c r="K9" s="147">
        <f>'Диаграммы (стоимость согласно п'!O30</f>
        <v>13.25</v>
      </c>
      <c r="L9" s="147">
        <f>'Диаграммы (стоимость согласно п'!P30</f>
        <v>6</v>
      </c>
      <c r="M9" s="147">
        <f>'Диаграммы (стоимость согласно п'!Q30</f>
        <v>9.3333333333333339</v>
      </c>
      <c r="N9" s="147">
        <f>'Диаграммы (стоимость согласно п'!R30</f>
        <v>5</v>
      </c>
      <c r="O9" s="147">
        <f>'Диаграммы (стоимость согласно п'!S30</f>
        <v>10</v>
      </c>
      <c r="P9" s="147">
        <f>'Диаграммы (стоимость согласно п'!T30</f>
        <v>3</v>
      </c>
      <c r="Q9" s="147">
        <f>'Диаграммы (стоимость согласно п'!U30</f>
        <v>7.25</v>
      </c>
      <c r="R9" s="147">
        <f>'Диаграммы (стоимость согласно п'!V30</f>
        <v>5.25</v>
      </c>
      <c r="S9" s="147">
        <f>'Диаграммы (стоимость согласно п'!W30</f>
        <v>6</v>
      </c>
    </row>
    <row r="10" spans="1:21" x14ac:dyDescent="0.2">
      <c r="A10" s="89" t="s">
        <v>295</v>
      </c>
      <c r="B10" s="147">
        <f>'Диаграммы (стоимость согласно п'!G31</f>
        <v>0.83778615187319161</v>
      </c>
      <c r="D10" s="147">
        <f>'Диаграммы (стоимость согласно п'!H31</f>
        <v>1.1297662161973188</v>
      </c>
      <c r="E10" s="147">
        <f>'Диаграммы (стоимость согласно п'!I31</f>
        <v>0.84579119000209435</v>
      </c>
      <c r="F10" s="147">
        <f>'Диаграммы (стоимость согласно п'!J31</f>
        <v>1.4845980412086672</v>
      </c>
      <c r="G10" s="147">
        <f>'Диаграммы (стоимость согласно п'!K31</f>
        <v>2.0054583669731452</v>
      </c>
      <c r="H10" s="147">
        <f>'Диаграммы (стоимость согласно п'!L31</f>
        <v>1.4196585147047904</v>
      </c>
      <c r="I10" s="147">
        <f>'Диаграммы (стоимость согласно п'!M31</f>
        <v>1.1313417772908645</v>
      </c>
      <c r="J10" s="147">
        <f>'Диаграммы (стоимость согласно п'!N31</f>
        <v>3.356784915532478</v>
      </c>
      <c r="K10" s="147">
        <f>'Диаграммы (стоимость согласно п'!O31</f>
        <v>2.6561422102361072</v>
      </c>
      <c r="L10" s="147">
        <f>'Диаграммы (стоимость согласно п'!P31</f>
        <v>0.95572410030209809</v>
      </c>
      <c r="M10" s="147">
        <f>'Диаграммы (стоимость согласно п'!Q31</f>
        <v>2.6440464487514297</v>
      </c>
      <c r="N10" s="147">
        <f>'Диаграммы (стоимость согласно п'!R31</f>
        <v>1.4335171826905808</v>
      </c>
      <c r="O10" s="147">
        <f>'Диаграммы (стоимость согласно п'!S31</f>
        <v>1.6388272526857668</v>
      </c>
      <c r="P10" s="147">
        <f>'Диаграммы (стоимость согласно п'!T31</f>
        <v>1.2299707993013576</v>
      </c>
      <c r="Q10" s="147">
        <f>'Диаграммы (стоимость согласно п'!U31</f>
        <v>2.011179960625546</v>
      </c>
      <c r="R10" s="147">
        <f>'Диаграммы (стоимость согласно п'!V31</f>
        <v>1.5572331238274721</v>
      </c>
      <c r="S10" s="147">
        <f>'Диаграммы (стоимость согласно п'!W31</f>
        <v>1.1172652126555593</v>
      </c>
    </row>
    <row r="11" spans="1:21" x14ac:dyDescent="0.2">
      <c r="A11" s="89" t="s">
        <v>245</v>
      </c>
      <c r="B11" s="147">
        <f>'Диаграммы (пересчитанный коэффи'!G29</f>
        <v>4.3299692012500595</v>
      </c>
      <c r="D11" s="147">
        <f>'Диаграммы (пересчитанный коэффи'!H29</f>
        <v>4.1283249130316841</v>
      </c>
      <c r="E11" s="147">
        <f>'Диаграммы (пересчитанный коэффи'!I29</f>
        <v>6.4334819475402805</v>
      </c>
      <c r="F11" s="147">
        <f>'Диаграммы (пересчитанный коэффи'!J29</f>
        <v>3.927024257380602</v>
      </c>
      <c r="G11" s="147">
        <f>'Диаграммы (пересчитанный коэффи'!K29</f>
        <v>3.8761230292274842</v>
      </c>
      <c r="H11" s="147">
        <f>'Диаграммы (пересчитанный коэффи'!L29</f>
        <v>3.8328811442367101</v>
      </c>
      <c r="I11" s="147">
        <f>'Диаграммы (пересчитанный коэффи'!M29</f>
        <v>6.870959347931012</v>
      </c>
      <c r="J11" s="147">
        <f>'Диаграммы (пересчитанный коэффи'!N29</f>
        <v>2.7016835499790202</v>
      </c>
      <c r="K11" s="147">
        <f>'Диаграммы (пересчитанный коэффи'!O29</f>
        <v>7.7554277122759929</v>
      </c>
      <c r="L11" s="147">
        <f>'Диаграммы (пересчитанный коэффи'!P29</f>
        <v>9.7602268578445557</v>
      </c>
      <c r="M11" s="147">
        <f>'Диаграммы (пересчитанный коэффи'!Q29</f>
        <v>5.4879342026048619</v>
      </c>
      <c r="N11" s="147">
        <f>'Диаграммы (пересчитанный коэффи'!R29</f>
        <v>5.422609128264221</v>
      </c>
      <c r="O11" s="147">
        <f>'Диаграммы (пересчитанный коэффи'!S29</f>
        <v>9.4865439266307394</v>
      </c>
      <c r="P11" s="147">
        <f>'Диаграммы (пересчитанный коэффи'!T29</f>
        <v>3.7919941017121537</v>
      </c>
      <c r="Q11" s="147">
        <f>'Диаграммы (пересчитанный коэффи'!U29</f>
        <v>5.6043890120342317</v>
      </c>
      <c r="R11" s="147">
        <f>'Диаграммы (пересчитанный коэффи'!V29</f>
        <v>5.2413947555516529</v>
      </c>
      <c r="S11" s="147">
        <f>'Диаграммы (пересчитанный коэффи'!W29</f>
        <v>8.3490329125047307</v>
      </c>
    </row>
    <row r="12" spans="1:21" x14ac:dyDescent="0.2">
      <c r="A12" s="89" t="s">
        <v>246</v>
      </c>
      <c r="B12" s="147">
        <f>'Диаграммы (пересчитанный коэффи'!G31</f>
        <v>0.53887989149199989</v>
      </c>
      <c r="D12" s="147">
        <f>'Диаграммы (пересчитанный коэффи'!H31</f>
        <v>0.72668698883899485</v>
      </c>
      <c r="E12" s="147">
        <f>'Диаграммы (пересчитанный коэффи'!I31</f>
        <v>0.54402888335424004</v>
      </c>
      <c r="F12" s="147">
        <f>'Диаграммы (пересчитанный коэффи'!J31</f>
        <v>0.95492152689204923</v>
      </c>
      <c r="G12" s="147">
        <f>'Диаграммы (пересчитанный коэффи'!K31</f>
        <v>1.2899487354498409</v>
      </c>
      <c r="H12" s="147">
        <f>'Диаграммы (пересчитанный коэффи'!L31</f>
        <v>0.91315119574285653</v>
      </c>
      <c r="I12" s="147">
        <f>'Диаграммы (пересчитанный коэффи'!M31</f>
        <v>0.72770041952083497</v>
      </c>
      <c r="J12" s="147">
        <f>'Диаграммы (пересчитанный коэффи'!N31</f>
        <v>2.1591475187309159</v>
      </c>
      <c r="K12" s="147">
        <f>'Диаграммы (пересчитанный коэффи'!O31</f>
        <v>1.7084808848165396</v>
      </c>
      <c r="L12" s="147">
        <f>'Диаграммы (пересчитанный коэффи'!P31</f>
        <v>0.61473980957498331</v>
      </c>
      <c r="M12" s="147">
        <f>'Диаграммы (пересчитанный коэффи'!Q31</f>
        <v>1.7007006623554712</v>
      </c>
      <c r="N12" s="147">
        <f>'Диаграммы (пересчитанный коэффи'!R31</f>
        <v>0.92206535299373527</v>
      </c>
      <c r="O12" s="147">
        <f>'Диаграммы (пересчитанный коэффи'!S31</f>
        <v>1.0541246714652193</v>
      </c>
      <c r="P12" s="147">
        <f>'Диаграммы (пересчитанный коэффи'!T31</f>
        <v>0.79114047109024932</v>
      </c>
      <c r="Q12" s="147">
        <f>'Диаграммы (пересчитанный коэффи'!U31</f>
        <v>1.2936289726555685</v>
      </c>
      <c r="R12" s="147">
        <f>'Диаграммы (пересчитанный коэффи'!V31</f>
        <v>1.0016417852212396</v>
      </c>
      <c r="S12" s="147">
        <f>'Диаграммы (пересчитанный коэффи'!W31</f>
        <v>0.71864610702558429</v>
      </c>
    </row>
    <row r="13" spans="1:21" x14ac:dyDescent="0.2">
      <c r="A13" s="89" t="s">
        <v>296</v>
      </c>
      <c r="B13" s="89">
        <v>1E-13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Классификация функций</vt:lpstr>
      <vt:lpstr>Оценка функций</vt:lpstr>
      <vt:lpstr>Оценка компонентов</vt:lpstr>
      <vt:lpstr>Матрица (стоимость согласно пре</vt:lpstr>
      <vt:lpstr>Диаграммы (стоимость согласно п</vt:lpstr>
      <vt:lpstr>Матрица (пересчитанный коэффици</vt:lpstr>
      <vt:lpstr>Диаграммы (пересчитанный коэффи</vt:lpstr>
      <vt:lpstr>Допосле функци</vt:lpstr>
      <vt:lpstr>Допосле компоненты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Николай Перминов</cp:lastModifiedBy>
  <dcterms:modified xsi:type="dcterms:W3CDTF">2022-11-25T18:39:45Z</dcterms:modified>
</cp:coreProperties>
</file>