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345" windowWidth="15120" windowHeight="7770"/>
  </bookViews>
  <sheets>
    <sheet name="Приложение 3 к Паспорту ГП" sheetId="1" r:id="rId1"/>
  </sheets>
  <definedNames>
    <definedName name="_GoBack" localSheetId="0">'Приложение 3 к Паспорту ГП'!#REF!</definedName>
    <definedName name="_xlnm.Print_Titles" localSheetId="0">'Приложение 3 к Паспорту ГП'!$5:$6</definedName>
    <definedName name="_xlnm.Print_Area" localSheetId="0">'Приложение 3 к Паспорту ГП'!$A$1:$L$282</definedName>
  </definedNames>
  <calcPr calcId="145621"/>
</workbook>
</file>

<file path=xl/calcChain.xml><?xml version="1.0" encoding="utf-8"?>
<calcChain xmlns="http://schemas.openxmlformats.org/spreadsheetml/2006/main">
  <c r="J118" i="1" l="1"/>
  <c r="H151" i="1" l="1"/>
  <c r="I112" i="1" l="1"/>
  <c r="H276" i="1" l="1"/>
  <c r="I276" i="1"/>
  <c r="J276" i="1"/>
  <c r="K276" i="1"/>
  <c r="F275" i="1"/>
  <c r="G275" i="1"/>
  <c r="H275" i="1"/>
  <c r="I275" i="1"/>
  <c r="J275" i="1"/>
  <c r="K275" i="1"/>
  <c r="G274" i="1"/>
  <c r="H274" i="1"/>
  <c r="I274" i="1"/>
  <c r="J274" i="1"/>
  <c r="K274" i="1"/>
  <c r="F274" i="1"/>
  <c r="G273" i="1"/>
  <c r="H273" i="1"/>
  <c r="I273" i="1"/>
  <c r="J273" i="1"/>
  <c r="K273" i="1"/>
  <c r="F273" i="1"/>
  <c r="G259" i="1"/>
  <c r="G276" i="1" s="1"/>
  <c r="F259" i="1"/>
  <c r="F276" i="1" s="1"/>
  <c r="G253" i="1"/>
  <c r="F253" i="1"/>
  <c r="I118" i="1" l="1"/>
  <c r="L118" i="1" s="1"/>
  <c r="K244" i="1"/>
  <c r="J244" i="1"/>
  <c r="I244" i="1"/>
  <c r="H244" i="1"/>
  <c r="G244" i="1"/>
  <c r="F244" i="1"/>
  <c r="K237" i="1"/>
  <c r="J237" i="1"/>
  <c r="I237" i="1"/>
  <c r="H237" i="1"/>
  <c r="G237" i="1"/>
  <c r="F237" i="1"/>
  <c r="K229" i="1"/>
  <c r="J229" i="1"/>
  <c r="I229" i="1"/>
  <c r="H229" i="1"/>
  <c r="G229" i="1"/>
  <c r="F229" i="1"/>
  <c r="K222" i="1"/>
  <c r="J222" i="1"/>
  <c r="I222" i="1"/>
  <c r="H222" i="1"/>
  <c r="G222" i="1"/>
  <c r="F222" i="1"/>
  <c r="K214" i="1"/>
  <c r="J214" i="1"/>
  <c r="I214" i="1"/>
  <c r="H214" i="1"/>
  <c r="G214" i="1"/>
  <c r="F214" i="1"/>
  <c r="G207" i="1"/>
  <c r="H207" i="1"/>
  <c r="I207" i="1"/>
  <c r="J207" i="1"/>
  <c r="K207" i="1"/>
  <c r="F207" i="1"/>
  <c r="J58" i="1"/>
  <c r="L46" i="1"/>
  <c r="I100" i="1" l="1"/>
  <c r="K270" i="1" l="1"/>
  <c r="J270" i="1"/>
  <c r="J282" i="1" s="1"/>
  <c r="I270" i="1"/>
  <c r="H270" i="1"/>
  <c r="G270" i="1"/>
  <c r="F270" i="1"/>
  <c r="F282" i="1" s="1"/>
  <c r="K269" i="1"/>
  <c r="J269" i="1"/>
  <c r="I269" i="1"/>
  <c r="H269" i="1"/>
  <c r="G269" i="1"/>
  <c r="F269" i="1"/>
  <c r="H281" i="1"/>
  <c r="F281" i="1"/>
  <c r="H282" i="1"/>
  <c r="J281" i="1"/>
  <c r="H144" i="1"/>
  <c r="G282" i="1" l="1"/>
  <c r="K281" i="1"/>
  <c r="I282" i="1"/>
  <c r="K282" i="1"/>
  <c r="I281" i="1"/>
  <c r="G281" i="1"/>
  <c r="G268" i="1"/>
  <c r="H268" i="1"/>
  <c r="I268" i="1"/>
  <c r="J268" i="1"/>
  <c r="K268" i="1"/>
  <c r="F268" i="1"/>
  <c r="G267" i="1"/>
  <c r="H267" i="1"/>
  <c r="I267" i="1"/>
  <c r="J267" i="1"/>
  <c r="K267" i="1"/>
  <c r="F267" i="1"/>
  <c r="F265" i="1" l="1"/>
  <c r="H265" i="1"/>
  <c r="G265" i="1"/>
  <c r="I265" i="1"/>
  <c r="J265" i="1"/>
  <c r="K265" i="1"/>
  <c r="J136" i="1"/>
  <c r="I136" i="1"/>
  <c r="E136" i="1" l="1"/>
  <c r="G280" i="1"/>
  <c r="H280" i="1"/>
  <c r="I280" i="1"/>
  <c r="J280" i="1"/>
  <c r="K280" i="1"/>
  <c r="F280" i="1"/>
  <c r="H271" i="1"/>
  <c r="F271" i="1"/>
  <c r="F277" i="1" s="1"/>
  <c r="G220" i="1"/>
  <c r="F220" i="1"/>
  <c r="I271" i="1" l="1"/>
  <c r="I277" i="1" s="1"/>
  <c r="I279" i="1"/>
  <c r="F279" i="1"/>
  <c r="H279" i="1"/>
  <c r="K271" i="1"/>
  <c r="K277" i="1" s="1"/>
  <c r="G271" i="1"/>
  <c r="G277" i="1" s="1"/>
  <c r="K279" i="1"/>
  <c r="G279" i="1"/>
  <c r="J271" i="1"/>
  <c r="J277" i="1" s="1"/>
  <c r="J279" i="1"/>
  <c r="H235" i="1"/>
  <c r="G235" i="1"/>
  <c r="L157" i="1"/>
  <c r="L163" i="1"/>
  <c r="H205" i="1"/>
  <c r="I197" i="1" l="1"/>
  <c r="I183" i="1"/>
  <c r="I190" i="1"/>
  <c r="I106" i="1"/>
  <c r="L100" i="1"/>
  <c r="I94" i="1"/>
  <c r="I88" i="1"/>
  <c r="I82" i="1"/>
  <c r="I76" i="1"/>
  <c r="I70" i="1"/>
  <c r="I64" i="1"/>
  <c r="I58" i="1"/>
  <c r="L58" i="1" s="1"/>
  <c r="E130" i="1"/>
  <c r="L70" i="1"/>
  <c r="L16" i="1" l="1"/>
  <c r="J106" i="1" l="1"/>
  <c r="K106" i="1"/>
  <c r="L106" i="1" l="1"/>
  <c r="K197" i="1"/>
  <c r="J197" i="1"/>
  <c r="J190" i="1"/>
  <c r="K183" i="1"/>
  <c r="I169" i="1"/>
  <c r="H169" i="1"/>
  <c r="G169" i="1"/>
  <c r="F169" i="1"/>
  <c r="K112" i="1"/>
  <c r="J112" i="1"/>
  <c r="K94" i="1"/>
  <c r="L94" i="1" s="1"/>
  <c r="K88" i="1"/>
  <c r="J88" i="1"/>
  <c r="K82" i="1"/>
  <c r="J82" i="1"/>
  <c r="J76" i="1"/>
  <c r="L76" i="1" s="1"/>
  <c r="J64" i="1"/>
  <c r="I220" i="1"/>
  <c r="L112" i="1" l="1"/>
  <c r="L197" i="1"/>
  <c r="L82" i="1"/>
  <c r="L220" i="1"/>
  <c r="F176" i="1"/>
  <c r="G163" i="1"/>
  <c r="L271" i="1" l="1"/>
  <c r="L277" i="1"/>
  <c r="L222" i="1"/>
  <c r="L265" i="1" s="1"/>
  <c r="G157" i="1"/>
  <c r="F46" i="1" l="1"/>
  <c r="F40" i="1"/>
  <c r="G34" i="1"/>
  <c r="F34" i="1"/>
  <c r="F28" i="1"/>
  <c r="F22" i="1"/>
  <c r="F151" i="1" l="1"/>
  <c r="H10" i="1" l="1"/>
  <c r="G10" i="1" l="1"/>
  <c r="F10" i="1"/>
  <c r="G144" i="1" l="1"/>
  <c r="H277" i="1"/>
  <c r="F144" i="1"/>
  <c r="G205" i="1" l="1"/>
  <c r="I205" i="1"/>
  <c r="F205" i="1"/>
</calcChain>
</file>

<file path=xl/comments1.xml><?xml version="1.0" encoding="utf-8"?>
<comments xmlns="http://schemas.openxmlformats.org/spreadsheetml/2006/main">
  <authors>
    <author>Автор</author>
  </authors>
  <commentList>
    <comment ref="E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Почему стоимость берется именно на 01.01.2014? Макетом это предусмотрено?
</t>
        </r>
      </text>
    </comment>
    <comment ref="F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Макет не предусматривает формирование на 2012 год. Но это вопрос в целом к формированию программы на 2014-2017 годы, а не на 2015-2017 годы.</t>
        </r>
      </text>
    </comment>
    <comment ref="L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новый макет предполагает разбивку по каждому году вплоть по ввод в эксплуатацию.
</t>
        </r>
      </text>
    </comment>
    <comment ref="A7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Макет предполагает 5-ступенчатую градацию: подпрограмма-ГРБС-мероприятие-Заказчик-объект.
В приложении же отсутствует детализация по мероприятиям
</t>
        </r>
      </text>
    </comment>
    <comment ref="B157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информация по мощности будет изменена</t>
        </r>
      </text>
    </comment>
    <comment ref="B16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информация по мощности будет изменена</t>
        </r>
      </text>
    </comment>
    <comment ref="B17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информация по мощности будет изменена</t>
        </r>
      </text>
    </comment>
    <comment ref="B183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информация по мощности будет изменена</t>
        </r>
      </text>
    </comment>
    <comment ref="B19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информация по мощности будет изменена</t>
        </r>
      </text>
    </comment>
    <comment ref="B197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информация по мощности будет изменена</t>
        </r>
      </text>
    </comment>
    <comment ref="B23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информация по мощности будет изменена</t>
        </r>
      </text>
    </comment>
  </commentList>
</comments>
</file>

<file path=xl/sharedStrings.xml><?xml version="1.0" encoding="utf-8"?>
<sst xmlns="http://schemas.openxmlformats.org/spreadsheetml/2006/main" count="436" uniqueCount="149">
  <si>
    <t>№ п/п</t>
  </si>
  <si>
    <t>в том числе:</t>
  </si>
  <si>
    <t>федеральный бюджет</t>
  </si>
  <si>
    <t>краевой бюджет</t>
  </si>
  <si>
    <t>внебюджетные источники</t>
  </si>
  <si>
    <t>Главный распорядитель: министерство строительства и архитектуры Красноярского края</t>
  </si>
  <si>
    <t>Объем бюджетных ассигнований в объекты недвижимого имущества государственной собственности Красноярского края, подлежащих строительству, реконструкции, техническому перевооружению</t>
  </si>
  <si>
    <t>2012-2014</t>
  </si>
  <si>
    <t>2011-2012</t>
  </si>
  <si>
    <t>2011-2013</t>
  </si>
  <si>
    <t>2010-2012</t>
  </si>
  <si>
    <t>2015-2017</t>
  </si>
  <si>
    <t>2013-2015</t>
  </si>
  <si>
    <t>2013-2014</t>
  </si>
  <si>
    <t>2016-2017</t>
  </si>
  <si>
    <t>2013-2018</t>
  </si>
  <si>
    <t>2010-2020</t>
  </si>
  <si>
    <t>2010-2013</t>
  </si>
  <si>
    <t>2015-2016</t>
  </si>
  <si>
    <t>2015-2018</t>
  </si>
  <si>
    <t>инвестиции</t>
  </si>
  <si>
    <t>субсидии</t>
  </si>
  <si>
    <t>2011-2015</t>
  </si>
  <si>
    <t>2014-2018</t>
  </si>
  <si>
    <t>2012-2015</t>
  </si>
  <si>
    <t>2011-2018</t>
  </si>
  <si>
    <t>в том числе главный распорядитель министерство строительства и архитектуры Красноярского края:</t>
  </si>
  <si>
    <t>1.1</t>
  </si>
  <si>
    <t>Перечень</t>
  </si>
  <si>
    <t>объектов недвижимого имущества государственной собственности Красноярского края, подлежащих строительству, реконструкции, техническому перевооружению или приобретению</t>
  </si>
  <si>
    <t>Заказчик: Краевое государственное казенное учреждение «Управление капитального строительства»</t>
  </si>
  <si>
    <t>Заказчик: Краевое государственное автономное учреждение «Центр спортивной подготовки»</t>
  </si>
  <si>
    <t>Заказчик: Спортивное краевое государственное автономное учреждение «Академия биатлона»</t>
  </si>
  <si>
    <t>Заказчик: Краевое государственное автономное учреждение «Региональный центр спортивных сооружений»</t>
  </si>
  <si>
    <t>Заказчик: Спортивное краевое государственное автономное учреждение «Академия зимних видов спорта»</t>
  </si>
  <si>
    <t>Наименование объекта, территория строительства (приобретения), мощность и единицы измерения мощности объекта</t>
  </si>
  <si>
    <t>2012 год</t>
  </si>
  <si>
    <t>2013 год</t>
  </si>
  <si>
    <t>2014 год</t>
  </si>
  <si>
    <t>2015 год</t>
  </si>
  <si>
    <t>2016 год</t>
  </si>
  <si>
    <t>2017 год</t>
  </si>
  <si>
    <t>по годам   до ввода объекта</t>
  </si>
  <si>
    <t>Остаток стоимости объекта в ценах контрактов (договоров) (на 01.01.2014)</t>
  </si>
  <si>
    <t>Вид ассигнований (инвестиции, субсидии)</t>
  </si>
  <si>
    <t>бюджеты муниципальных образований Красноярского края</t>
  </si>
  <si>
    <t>бюджеты муниципальных образований Красноярского края Красноярского края</t>
  </si>
  <si>
    <t>х</t>
  </si>
  <si>
    <t>Заказчик: Спортивное краевое государственное автономное учреждение «Футбольный клуб «Енисей»</t>
  </si>
  <si>
    <t>Главный распорядитель: министерство спорта и молодежной политики Красноярского края</t>
  </si>
  <si>
    <t>Заказчик: краевое государстенное автономное образовательное учреждение среднего профессионального образования «Дивногорское училище (техникум) олимпийского резерва»</t>
  </si>
  <si>
    <t>Заказчик: Спортивное краевое государственное автономное учреждение «Хоккейный клуб «Сокол»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</si>
  <si>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</si>
  <si>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</si>
  <si>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</si>
  <si>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</si>
  <si>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</si>
  <si>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</si>
  <si>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</si>
  <si>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</si>
  <si>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</si>
  <si>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</si>
  <si>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</si>
  <si>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</si>
  <si>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</si>
  <si>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</si>
  <si>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</si>
  <si>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</si>
  <si>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</si>
  <si>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</si>
  <si>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</si>
  <si>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</si>
  <si>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</si>
  <si>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</si>
  <si>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2.1.</t>
  </si>
  <si>
    <t>2.1.1</t>
  </si>
  <si>
    <t>2.2.</t>
  </si>
  <si>
    <t>2.2.1</t>
  </si>
  <si>
    <t>2.2.2</t>
  </si>
  <si>
    <t>2.3.</t>
  </si>
  <si>
    <t>2.3.1</t>
  </si>
  <si>
    <t>2.4.</t>
  </si>
  <si>
    <t>2.4.1</t>
  </si>
  <si>
    <t>2.5.</t>
  </si>
  <si>
    <t>2.5.1</t>
  </si>
  <si>
    <t>2.6.</t>
  </si>
  <si>
    <t>Главные распорядители: министерство строительства и архитектуры Красноярского края, министерство спорта и молодежной политики Красноярского края</t>
  </si>
  <si>
    <t>3.1.</t>
  </si>
  <si>
    <t>3.1.1</t>
  </si>
  <si>
    <t>3.1.2</t>
  </si>
  <si>
    <t>3.1.3</t>
  </si>
  <si>
    <t>Итого по главному распорядителю - министерству спорта и молодежной политики Красноярского края</t>
  </si>
  <si>
    <t>Итого по главному распорядителю - министерству строительства и архитектуры Красноярского края</t>
  </si>
  <si>
    <t>Всего по государственной программе Красноярского края «Развитие физической культуры, спорта, туризма»</t>
  </si>
  <si>
    <t>в том числе по главному распорядителю - министерству строительства и архитектуры Красноярского края:</t>
  </si>
  <si>
    <t>в том числе главному распорядителю - министерству спорта и молодежной политики Красноярского края:</t>
  </si>
  <si>
    <t>Заказчик: краевое государственное казенное учреждение «Управление капитального строительства»</t>
  </si>
  <si>
    <t>Подпрограмма «Развитие массовой физической культуры и спорта» на 2014–2017 годы</t>
  </si>
  <si>
    <t>2012–2014</t>
  </si>
  <si>
    <t>2007–2019</t>
  </si>
  <si>
    <t>всего</t>
  </si>
  <si>
    <t>Годы строительства, реконструкции, технического перевооружения, приобретения</t>
  </si>
  <si>
    <t>2.6.1</t>
  </si>
  <si>
    <t>Приложение № 3                                                                     к паспорту государственной программы Красноярского края «Развитие физической культуры, спорта, туризма»</t>
  </si>
  <si>
    <t>Подпрограмма «Развитие системы подготовки спортивного резерва» на 2014–2017 годы</t>
  </si>
  <si>
    <t>4</t>
  </si>
  <si>
    <t>4.1.</t>
  </si>
  <si>
    <t>4.1.1</t>
  </si>
  <si>
    <t>4.1.2</t>
  </si>
  <si>
    <t>2.2.3</t>
  </si>
  <si>
    <t>2.2.4</t>
  </si>
  <si>
    <t>Физкультурно-спортивный центр с бассейном и спортивным залом в г.Сосновоборске (единовременная пропускная способность – 146 чел.)</t>
  </si>
  <si>
    <t>Реконструкция стадиона с трибунами и подтрибунными помещениями в городе Ачинске (единовременная пропускная способность – 36 чел.)</t>
  </si>
  <si>
    <t>Быстровозводимая крытая площадка в п. Березовка Березовского района  (единовременная пропускная способность – 45 чел.)</t>
  </si>
  <si>
    <t xml:space="preserve">Физкультурно-спортивный центр в п. Балахта Балахтинского района (единовременная пропускная способность – 63 чел.) </t>
  </si>
  <si>
    <t>Физкультурно-спортивный центр в г.Дивногорске (единовременная пропускная способность – 92 чел.)</t>
  </si>
  <si>
    <t>Физкультурно-спортивный центр в г.Минусинске (единовременная пропускная способность – 92 чел.)</t>
  </si>
  <si>
    <t>Физкультурно-спортивный центр в п. Солонцы Емельяновского района (единовременная пропускная способность – 45 чел.)</t>
  </si>
  <si>
    <t>Клуб со спортивным залом ФКУ Канская воспитательная колония ГУФСИН России по Красноярскому краю, г. Канск Красноярского края (единовременная пропускная способность – 70 чел.)</t>
  </si>
  <si>
    <t>Спортивно-тренировочный комплекс «Академия зимних видов спорта»:  Хаф-пайп комплекс. г. Красноярск, Октябрьский район,  Николаевская сопка (единовременная пропускная способность – 30 чел.)</t>
  </si>
  <si>
    <t>Спортивно-тренировочный комплекс «Академия зимних видов спорта»: Комплекс горнолыжных трасс.  г. Красноярск, Октябрьский район, Николаевская сопка. 2 очередь (единовременная пропускная способность – 100 чел.)</t>
  </si>
  <si>
    <t>Спортивно-тренировочный комплекс «Академия зимних видов спорта»: Комплекс трасс для фристайла. г. Красноярск.  Октябрьский район, Николаевская сопка (единовременная пропускная способность – 150 чел.)</t>
  </si>
  <si>
    <t>Горнолыжный комплекс «Бобровый лог»: спортивно-тренерский блок,  устройство системы видеотрансляции (единовременная пропускная способность – 135 чел.)</t>
  </si>
  <si>
    <t>Спортивно-тренировочный комплекс «Академия зимних видов спорта»: Старт-комплекс с лыжным стадионом, лыжероллерные трассы с системой освещения и снегообразования. г. Красноярск, Октябрьский район,  Николаевская сопка (единовременная пропускная способность – 450 чел.)</t>
  </si>
  <si>
    <t>Ледовая арена  «Тихие зори» на 3500 мест, г. Красноярск, микрорайон «Тихие зори» (единовременная пропускная способность – 100 чел.)</t>
  </si>
  <si>
    <t>Ледовая арена по ул. Партизана Железняка  на 3500 мест, г. Красноярск, ул. Партизана Железняка (единовременная пропускная способность – 100 чел.)</t>
  </si>
  <si>
    <t>Строительство спортивного комплекса по зимним видам спорта в г. Бородино (единовременная пропускная способность – 54 чел.)</t>
  </si>
  <si>
    <t>Физкультурно-спортивный центр со спортивным залом в г. Енисейск Красноярского края (единовременная пропускная способность – 103 чел.)</t>
  </si>
  <si>
    <t>Быстровозводимая крытая спортивная площадка в с. Партизанское Партизанского района Красноярского края (единовременная пропускная способность – 40 чел.)</t>
  </si>
  <si>
    <t>Крытый футбольный манеж на 3000 посадочных мест в г. Красноярске (единовременная пропускная способность – 138 чел.)</t>
  </si>
  <si>
    <t>Спортивно-тренировочный комплекс «Академия зимних видов спорта» Октябрьский район, г.Красноярск. Спортивно-тренерский блок «Горный»  (единовременная пропускная способность – 135 чел.)</t>
  </si>
  <si>
    <t>Спортивно-тренировочный комплекс «Академия зимних видов спорта» Октябрьский район, г.Красноярск. «Горнолыжная трасса для тренировок по слалому с системой искусственного снегообразования, подвесной канатной буксировочной дорогой, судейскими домиками, кафе на вершине склона Николаевской сопки (единовременная пропускная способность – 20 чел.)</t>
  </si>
  <si>
    <t>Физкультурно-спортивный центр с бассейном и спортзалом в г. Лесосибирске (единовременная пропускная способность – 146 чел.)</t>
  </si>
  <si>
    <t>Реконструкция нежилого здания под учебный корпус КГАОУ СПО «ДУТОР» в г. Дивногорске, ул. Чкалова, 3а/1 (250  учебных мест, шт.)</t>
  </si>
  <si>
    <t>Реконструкция зданий КГБОУ СПО «ДУТОР». Спальный корпус под общежитие для учащихся, включая вспомогательные помещения на 200 человек. Столовая на 140 посадочных мест (200 спальных мест, шт.;140 посадочных мест, шт.)</t>
  </si>
  <si>
    <t>Переоборудование многофункционального комплекса «Арена. Север» (единовременная пропускная способность - 189 чел.)</t>
  </si>
  <si>
    <t>Инженерная и транспортная инфраструктура Спортивно-тренировочного комплекса «Академия зимних видов спорта», Октябрьский район, г. Красноярск. 2 этап (инженерные сети - 9,81 км, автодорога - 1,2 км)</t>
  </si>
  <si>
    <t>Инженерная и транспортная инфраструктура Спортивно-тренировочного комплекса «Академия зимних видов спорта», Октябрьский район, г. Красноярск. 3 этап (инженерные сети - 11,92 км, автодорога - 1,8 км)</t>
  </si>
  <si>
    <t>Реконструкция дворца спорта «Сокол» в Советском районе г. Красноярска (единовременная пропускная способность - 45 чел.)</t>
  </si>
  <si>
    <t>Инженерная и транспортная инфраструктура Спортивно-тренировочного комплекса «Академия зимних видов спорта», Октябрьский район, г. Красноярск. 1 этап (инженерные сети - 0,82 км)</t>
  </si>
  <si>
    <t>Академия биатлона:  установка системы искусственного освещения и оснежнения, установка дополнительных трибун, приобретение и установка светодиодного экрана (количество мест - 1500 мест)</t>
  </si>
  <si>
    <t>Реконструкция Дворца спорта                         им. И.С. Ярыгина (единовременная пропускная способность - 282 чел.)</t>
  </si>
  <si>
    <t>Спортивно-тренировочный комплекс «Академия зимних видов спорта»: Спортивно-тренерский блок «Cнежный». г. Красноярск, Октябрьский район, Николаевская сопка (единовременная пропускная способность – 80 чел.)</t>
  </si>
  <si>
    <t>Спортивно-тренировочный комплекс «Академия зимних видов спорта»: Административно-тренерский блок «Фристайл». г. Красноярск, Октябрьский район (единовременная пропускная способность – 160 чел.)</t>
  </si>
  <si>
    <t>Спортивно-тренировочный комплекс «Академия зимних видов спорта»: Многофункциональный спортивный комплекс «Радуга». г. Красноярск, Октябрьский район, Николаевская сопка (единовременная пропускная способность – 140 чел.)</t>
  </si>
  <si>
    <t>Спортивно-тренировочный комплекс «Академия зимних видов спорта»: Спортивно-тренерский блок «Лыжный». г. Красноярск, Октябрьский район,  Николаевская сопка (единовременная пропускная способность – 80 чел.)</t>
  </si>
  <si>
    <t xml:space="preserve"> Спортивно-тренировочный комплекс «Академия зимних видов спорта», Октябрьский район, г. Красноярск. Многофункциональный спортивный комплекс «Сопка».(единовременная пропускная способность – 249 чел.)</t>
  </si>
  <si>
    <t>Исполняющий обязанности  министра</t>
  </si>
  <si>
    <t>С.И.Алексеев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</si>
</sst>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0.0"/>
    <numFmt numFmtId="165" formatCode="#,##0.0"/>
    <numFmt numFmtId="166" formatCode="_-* #,##0.0_р_._-;\-* #,##0.0_р_._-;_-* &quot;-&quot;??_р_._-;_-@_-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2" borderId="0" xfId="0" applyFont="1" applyFill="1" applyBorder="1" applyAlignment="1">
      <alignment wrapText="1"/>
    </xf>
    <xf numFmtId="164" fontId="5" fillId="2" borderId="0" xfId="0" applyNumberFormat="1" applyFont="1" applyFill="1" applyBorder="1" applyAlignment="1">
      <alignment vertical="center" wrapText="1"/>
    </xf>
    <xf numFmtId="0" fontId="2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49" fontId="0" fillId="2" borderId="0" xfId="0" applyNumberFormat="1" applyFill="1"/>
    <xf numFmtId="49" fontId="1" fillId="2" borderId="0" xfId="0" applyNumberFormat="1" applyFont="1" applyFill="1"/>
    <xf numFmtId="49" fontId="1" fillId="2" borderId="0" xfId="0" applyNumberFormat="1" applyFont="1" applyFill="1" applyBorder="1" applyAlignment="1">
      <alignment vertical="center" wrapText="1"/>
    </xf>
    <xf numFmtId="49" fontId="2" fillId="2" borderId="0" xfId="0" applyNumberFormat="1" applyFont="1" applyFill="1"/>
    <xf numFmtId="0" fontId="1" fillId="2" borderId="1" xfId="0" applyFont="1" applyFill="1" applyBorder="1" applyAlignment="1">
      <alignment vertical="top" wrapText="1"/>
    </xf>
    <xf numFmtId="165" fontId="7" fillId="2" borderId="1" xfId="0" applyNumberFormat="1" applyFont="1" applyFill="1" applyBorder="1" applyAlignment="1">
      <alignment vertical="top"/>
    </xf>
    <xf numFmtId="165" fontId="7" fillId="2" borderId="1" xfId="1" applyNumberFormat="1" applyFont="1" applyFill="1" applyBorder="1" applyAlignment="1">
      <alignment vertical="top"/>
    </xf>
    <xf numFmtId="165" fontId="1" fillId="2" borderId="2" xfId="0" applyNumberFormat="1" applyFont="1" applyFill="1" applyBorder="1" applyAlignment="1">
      <alignment vertical="top" wrapText="1"/>
    </xf>
    <xf numFmtId="165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/>
    </xf>
    <xf numFmtId="165" fontId="7" fillId="2" borderId="1" xfId="1" applyNumberFormat="1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165" fontId="7" fillId="2" borderId="1" xfId="0" applyNumberFormat="1" applyFont="1" applyFill="1" applyBorder="1" applyAlignment="1">
      <alignment vertical="top" wrapText="1"/>
    </xf>
    <xf numFmtId="166" fontId="1" fillId="2" borderId="1" xfId="1" applyNumberFormat="1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center" vertical="top"/>
    </xf>
    <xf numFmtId="16" fontId="1" fillId="2" borderId="1" xfId="0" applyNumberFormat="1" applyFont="1" applyFill="1" applyBorder="1" applyAlignment="1">
      <alignment horizontal="center" vertical="top"/>
    </xf>
    <xf numFmtId="2" fontId="1" fillId="2" borderId="1" xfId="2" applyNumberFormat="1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 wrapText="1"/>
    </xf>
    <xf numFmtId="165" fontId="1" fillId="2" borderId="0" xfId="0" applyNumberFormat="1" applyFont="1" applyFill="1"/>
    <xf numFmtId="0" fontId="1" fillId="2" borderId="1" xfId="0" applyFont="1" applyFill="1" applyBorder="1" applyAlignment="1">
      <alignment vertical="top" wrapText="1"/>
    </xf>
    <xf numFmtId="49" fontId="1" fillId="2" borderId="9" xfId="0" applyNumberFormat="1" applyFont="1" applyFill="1" applyBorder="1" applyAlignment="1">
      <alignment horizontal="center" vertical="top" wrapText="1"/>
    </xf>
    <xf numFmtId="1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vertical="top" wrapText="1"/>
    </xf>
    <xf numFmtId="165" fontId="1" fillId="0" borderId="2" xfId="0" applyNumberFormat="1" applyFont="1" applyFill="1" applyBorder="1" applyAlignment="1">
      <alignment vertical="top" wrapText="1"/>
    </xf>
    <xf numFmtId="165" fontId="1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165" fontId="7" fillId="2" borderId="1" xfId="0" applyNumberFormat="1" applyFont="1" applyFill="1" applyBorder="1" applyAlignment="1">
      <alignment horizontal="right" vertical="top" wrapText="1"/>
    </xf>
    <xf numFmtId="0" fontId="7" fillId="2" borderId="1" xfId="0" applyFont="1" applyFill="1" applyBorder="1" applyAlignment="1">
      <alignment vertical="top" wrapText="1"/>
    </xf>
    <xf numFmtId="0" fontId="2" fillId="2" borderId="0" xfId="0" applyFont="1" applyFill="1" applyAlignment="1">
      <alignment horizontal="center" vertical="center"/>
    </xf>
    <xf numFmtId="0" fontId="14" fillId="2" borderId="0" xfId="0" applyFont="1" applyFill="1"/>
    <xf numFmtId="49" fontId="14" fillId="2" borderId="0" xfId="0" applyNumberFormat="1" applyFont="1" applyFill="1"/>
    <xf numFmtId="0" fontId="14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5" fontId="1" fillId="2" borderId="3" xfId="0" applyNumberFormat="1" applyFont="1" applyFill="1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165" fontId="1" fillId="2" borderId="3" xfId="0" applyNumberFormat="1" applyFont="1" applyFill="1" applyBorder="1" applyAlignment="1">
      <alignment vertical="top"/>
    </xf>
    <xf numFmtId="0" fontId="7" fillId="2" borderId="3" xfId="0" applyFont="1" applyFill="1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165" fontId="1" fillId="2" borderId="3" xfId="0" applyNumberFormat="1" applyFont="1" applyFill="1" applyBorder="1" applyAlignment="1">
      <alignment horizontal="center" vertical="top" wrapText="1"/>
    </xf>
    <xf numFmtId="165" fontId="1" fillId="2" borderId="3" xfId="0" applyNumberFormat="1" applyFont="1" applyFill="1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0" borderId="5" xfId="0" applyBorder="1" applyAlignment="1">
      <alignment horizontal="right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8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8" fillId="2" borderId="0" xfId="0" applyFont="1" applyFill="1" applyAlignment="1">
      <alignment horizontal="center" vertical="top" wrapText="1"/>
    </xf>
    <xf numFmtId="0" fontId="10" fillId="0" borderId="0" xfId="0" applyFont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43" fontId="1" fillId="2" borderId="3" xfId="1" applyFont="1" applyFill="1" applyBorder="1" applyAlignment="1">
      <alignment vertical="top" wrapText="1"/>
    </xf>
    <xf numFmtId="166" fontId="1" fillId="2" borderId="3" xfId="1" applyNumberFormat="1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49" fontId="1" fillId="2" borderId="9" xfId="0" applyNumberFormat="1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1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0" fillId="0" borderId="8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165" fontId="1" fillId="0" borderId="3" xfId="0" applyNumberFormat="1" applyFont="1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165" fontId="1" fillId="0" borderId="3" xfId="0" applyNumberFormat="1" applyFont="1" applyFill="1" applyBorder="1" applyAlignment="1">
      <alignment horizontal="center" vertical="top" wrapText="1"/>
    </xf>
  </cellXfs>
  <cellStyles count="3">
    <cellStyle name="Денежный" xfId="2" builtinId="4"/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85"/>
  <sheetViews>
    <sheetView tabSelected="1" view="pageBreakPreview" topLeftCell="A270" zoomScale="98" zoomScaleNormal="100" zoomScaleSheetLayoutView="98" workbookViewId="0">
      <selection activeCell="A284" sqref="A284:XFD284"/>
    </sheetView>
  </sheetViews>
  <sheetFormatPr defaultColWidth="9.140625" defaultRowHeight="15" x14ac:dyDescent="0.25"/>
  <cols>
    <col min="1" max="1" width="7.5703125" style="11" customWidth="1"/>
    <col min="2" max="2" width="39.85546875" style="2" customWidth="1"/>
    <col min="3" max="3" width="14.28515625" style="2" customWidth="1"/>
    <col min="4" max="4" width="16.85546875" style="9" customWidth="1"/>
    <col min="5" max="5" width="15.28515625" style="2" customWidth="1"/>
    <col min="6" max="6" width="11.5703125" style="2" customWidth="1"/>
    <col min="7" max="7" width="10.7109375" style="2" customWidth="1"/>
    <col min="8" max="8" width="11.5703125" style="2" customWidth="1"/>
    <col min="9" max="9" width="12.85546875" style="2" customWidth="1"/>
    <col min="10" max="11" width="12.140625" style="2" customWidth="1"/>
    <col min="12" max="12" width="12.85546875" style="2" customWidth="1"/>
    <col min="13" max="13" width="11.7109375" style="2" bestFit="1" customWidth="1"/>
    <col min="14" max="16384" width="9.140625" style="2"/>
  </cols>
  <sheetData>
    <row r="1" spans="1:12" ht="76.150000000000006" customHeight="1" x14ac:dyDescent="0.25">
      <c r="A1" s="12"/>
      <c r="B1" s="1"/>
      <c r="C1" s="1"/>
      <c r="D1" s="6"/>
      <c r="E1" s="1"/>
      <c r="F1" s="1"/>
      <c r="G1" s="1"/>
      <c r="H1" s="45" t="s">
        <v>103</v>
      </c>
      <c r="I1" s="45"/>
      <c r="J1" s="45"/>
      <c r="K1" s="45"/>
      <c r="L1" s="46"/>
    </row>
    <row r="2" spans="1:12" ht="18.75" x14ac:dyDescent="0.3">
      <c r="A2" s="73" t="s">
        <v>28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2" ht="39.6" customHeight="1" x14ac:dyDescent="0.25">
      <c r="A3" s="75" t="s">
        <v>29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</row>
    <row r="4" spans="1:12" ht="14.45" x14ac:dyDescent="0.3">
      <c r="A4" s="12"/>
      <c r="B4" s="1"/>
      <c r="C4" s="1"/>
      <c r="D4" s="6"/>
      <c r="E4" s="1"/>
      <c r="F4" s="1"/>
      <c r="G4" s="1"/>
      <c r="H4" s="1"/>
      <c r="I4" s="1"/>
      <c r="J4" s="1"/>
      <c r="K4" s="1"/>
    </row>
    <row r="5" spans="1:12" s="1" customFormat="1" ht="43.15" customHeight="1" x14ac:dyDescent="0.25">
      <c r="A5" s="63" t="s">
        <v>0</v>
      </c>
      <c r="B5" s="72" t="s">
        <v>35</v>
      </c>
      <c r="C5" s="72" t="s">
        <v>44</v>
      </c>
      <c r="D5" s="72" t="s">
        <v>101</v>
      </c>
      <c r="E5" s="72" t="s">
        <v>43</v>
      </c>
      <c r="F5" s="72" t="s">
        <v>6</v>
      </c>
      <c r="G5" s="72"/>
      <c r="H5" s="72"/>
      <c r="I5" s="72"/>
      <c r="J5" s="72"/>
      <c r="K5" s="72"/>
      <c r="L5" s="72"/>
    </row>
    <row r="6" spans="1:12" s="1" customFormat="1" ht="45" x14ac:dyDescent="0.25">
      <c r="A6" s="63"/>
      <c r="B6" s="72"/>
      <c r="C6" s="72"/>
      <c r="D6" s="72"/>
      <c r="E6" s="72"/>
      <c r="F6" s="21" t="s">
        <v>36</v>
      </c>
      <c r="G6" s="21" t="s">
        <v>37</v>
      </c>
      <c r="H6" s="21" t="s">
        <v>38</v>
      </c>
      <c r="I6" s="21" t="s">
        <v>39</v>
      </c>
      <c r="J6" s="21" t="s">
        <v>40</v>
      </c>
      <c r="K6" s="21" t="s">
        <v>41</v>
      </c>
      <c r="L6" s="21" t="s">
        <v>42</v>
      </c>
    </row>
    <row r="7" spans="1:12" s="1" customFormat="1" ht="15" customHeight="1" x14ac:dyDescent="0.25">
      <c r="A7" s="67" t="s">
        <v>97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</row>
    <row r="8" spans="1:12" s="1" customFormat="1" x14ac:dyDescent="0.25">
      <c r="A8" s="22">
        <v>1</v>
      </c>
      <c r="B8" s="67" t="s">
        <v>5</v>
      </c>
      <c r="C8" s="67"/>
      <c r="D8" s="67"/>
      <c r="E8" s="67"/>
      <c r="F8" s="67"/>
      <c r="G8" s="67"/>
      <c r="H8" s="67"/>
      <c r="I8" s="67"/>
      <c r="J8" s="67"/>
      <c r="K8" s="67"/>
      <c r="L8" s="67"/>
    </row>
    <row r="9" spans="1:12" s="1" customFormat="1" ht="15.75" customHeight="1" x14ac:dyDescent="0.25">
      <c r="A9" s="22" t="s">
        <v>27</v>
      </c>
      <c r="B9" s="68" t="s">
        <v>96</v>
      </c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s="1" customFormat="1" ht="60" x14ac:dyDescent="0.25">
      <c r="A10" s="63" t="s">
        <v>52</v>
      </c>
      <c r="B10" s="8" t="s">
        <v>111</v>
      </c>
      <c r="C10" s="51" t="s">
        <v>20</v>
      </c>
      <c r="D10" s="51" t="s">
        <v>98</v>
      </c>
      <c r="E10" s="47">
        <v>125554.88</v>
      </c>
      <c r="F10" s="23">
        <f>SUM(F13+F12)</f>
        <v>99463.200000000012</v>
      </c>
      <c r="G10" s="23">
        <f t="shared" ref="G10:H10" si="0">SUM(G13+G12)</f>
        <v>75076.3</v>
      </c>
      <c r="H10" s="23">
        <f t="shared" si="0"/>
        <v>125554.88</v>
      </c>
      <c r="I10" s="19">
        <v>0</v>
      </c>
      <c r="J10" s="19">
        <v>0</v>
      </c>
      <c r="K10" s="19">
        <v>0</v>
      </c>
      <c r="L10" s="47">
        <v>0</v>
      </c>
    </row>
    <row r="11" spans="1:12" s="1" customFormat="1" x14ac:dyDescent="0.25">
      <c r="A11" s="63"/>
      <c r="B11" s="8" t="s">
        <v>1</v>
      </c>
      <c r="C11" s="77"/>
      <c r="D11" s="77"/>
      <c r="E11" s="52"/>
      <c r="F11" s="16"/>
      <c r="G11" s="17"/>
      <c r="H11" s="19"/>
      <c r="I11" s="19"/>
      <c r="J11" s="19"/>
      <c r="K11" s="19"/>
      <c r="L11" s="52"/>
    </row>
    <row r="12" spans="1:12" s="1" customFormat="1" x14ac:dyDescent="0.25">
      <c r="A12" s="63"/>
      <c r="B12" s="8" t="s">
        <v>2</v>
      </c>
      <c r="C12" s="77"/>
      <c r="D12" s="77"/>
      <c r="E12" s="52"/>
      <c r="F12" s="16">
        <v>33797.599999999999</v>
      </c>
      <c r="G12" s="16">
        <v>18767.400000000001</v>
      </c>
      <c r="H12" s="19">
        <v>7432.58</v>
      </c>
      <c r="I12" s="19">
        <v>0</v>
      </c>
      <c r="J12" s="19">
        <v>0</v>
      </c>
      <c r="K12" s="19">
        <v>0</v>
      </c>
      <c r="L12" s="52">
        <v>0</v>
      </c>
    </row>
    <row r="13" spans="1:12" s="1" customFormat="1" ht="16.5" customHeight="1" x14ac:dyDescent="0.25">
      <c r="A13" s="63"/>
      <c r="B13" s="8" t="s">
        <v>3</v>
      </c>
      <c r="C13" s="77"/>
      <c r="D13" s="77"/>
      <c r="E13" s="52"/>
      <c r="F13" s="16">
        <v>65665.600000000006</v>
      </c>
      <c r="G13" s="17">
        <v>56308.9</v>
      </c>
      <c r="H13" s="19">
        <v>118122.3</v>
      </c>
      <c r="I13" s="19">
        <v>0</v>
      </c>
      <c r="J13" s="19">
        <v>0</v>
      </c>
      <c r="K13" s="19">
        <v>0</v>
      </c>
      <c r="L13" s="52">
        <v>0</v>
      </c>
    </row>
    <row r="14" spans="1:12" s="1" customFormat="1" ht="30" x14ac:dyDescent="0.25">
      <c r="A14" s="63"/>
      <c r="B14" s="8" t="s">
        <v>45</v>
      </c>
      <c r="C14" s="77"/>
      <c r="D14" s="77"/>
      <c r="E14" s="52"/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52">
        <v>0</v>
      </c>
    </row>
    <row r="15" spans="1:12" s="1" customFormat="1" x14ac:dyDescent="0.25">
      <c r="A15" s="63"/>
      <c r="B15" s="8" t="s">
        <v>4</v>
      </c>
      <c r="C15" s="78"/>
      <c r="D15" s="78"/>
      <c r="E15" s="53"/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53">
        <v>0</v>
      </c>
    </row>
    <row r="16" spans="1:12" s="1" customFormat="1" ht="60" x14ac:dyDescent="0.25">
      <c r="A16" s="63" t="s">
        <v>53</v>
      </c>
      <c r="B16" s="8" t="s">
        <v>112</v>
      </c>
      <c r="C16" s="51" t="s">
        <v>20</v>
      </c>
      <c r="D16" s="51" t="s">
        <v>99</v>
      </c>
      <c r="E16" s="47">
        <v>87452.9</v>
      </c>
      <c r="F16" s="19">
        <v>0</v>
      </c>
      <c r="G16" s="19">
        <v>0</v>
      </c>
      <c r="H16" s="19">
        <v>20000</v>
      </c>
      <c r="I16" s="19">
        <v>0</v>
      </c>
      <c r="J16" s="19">
        <v>0</v>
      </c>
      <c r="K16" s="19">
        <v>0</v>
      </c>
      <c r="L16" s="47">
        <f>E16-H16</f>
        <v>67452.899999999994</v>
      </c>
    </row>
    <row r="17" spans="1:12" s="1" customFormat="1" x14ac:dyDescent="0.25">
      <c r="A17" s="63"/>
      <c r="B17" s="8" t="s">
        <v>1</v>
      </c>
      <c r="C17" s="77"/>
      <c r="D17" s="57"/>
      <c r="E17" s="52"/>
      <c r="F17" s="19"/>
      <c r="G17" s="19"/>
      <c r="H17" s="19"/>
      <c r="I17" s="19"/>
      <c r="J17" s="19"/>
      <c r="K17" s="19"/>
      <c r="L17" s="52"/>
    </row>
    <row r="18" spans="1:12" s="1" customFormat="1" x14ac:dyDescent="0.25">
      <c r="A18" s="63"/>
      <c r="B18" s="8" t="s">
        <v>2</v>
      </c>
      <c r="C18" s="77"/>
      <c r="D18" s="57"/>
      <c r="E18" s="52"/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52">
        <v>0</v>
      </c>
    </row>
    <row r="19" spans="1:12" s="1" customFormat="1" x14ac:dyDescent="0.25">
      <c r="A19" s="63"/>
      <c r="B19" s="8" t="s">
        <v>3</v>
      </c>
      <c r="C19" s="77"/>
      <c r="D19" s="57"/>
      <c r="E19" s="52"/>
      <c r="F19" s="19">
        <v>0</v>
      </c>
      <c r="G19" s="19">
        <v>0</v>
      </c>
      <c r="H19" s="19">
        <v>20000</v>
      </c>
      <c r="I19" s="19">
        <v>0</v>
      </c>
      <c r="J19" s="19">
        <v>0</v>
      </c>
      <c r="K19" s="19">
        <v>0</v>
      </c>
      <c r="L19" s="52">
        <v>0</v>
      </c>
    </row>
    <row r="20" spans="1:12" s="1" customFormat="1" ht="30" x14ac:dyDescent="0.25">
      <c r="A20" s="63"/>
      <c r="B20" s="8" t="s">
        <v>45</v>
      </c>
      <c r="C20" s="77"/>
      <c r="D20" s="57"/>
      <c r="E20" s="52"/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52">
        <v>0</v>
      </c>
    </row>
    <row r="21" spans="1:12" s="1" customFormat="1" x14ac:dyDescent="0.25">
      <c r="A21" s="63"/>
      <c r="B21" s="8" t="s">
        <v>4</v>
      </c>
      <c r="C21" s="78"/>
      <c r="D21" s="58"/>
      <c r="E21" s="53"/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53">
        <v>0</v>
      </c>
    </row>
    <row r="22" spans="1:12" s="1" customFormat="1" ht="60" x14ac:dyDescent="0.25">
      <c r="A22" s="63" t="s">
        <v>54</v>
      </c>
      <c r="B22" s="15" t="s">
        <v>113</v>
      </c>
      <c r="C22" s="51" t="s">
        <v>20</v>
      </c>
      <c r="D22" s="71" t="s">
        <v>8</v>
      </c>
      <c r="E22" s="59" t="s">
        <v>47</v>
      </c>
      <c r="F22" s="19">
        <f>SUM(F23:F27)</f>
        <v>44920.9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60">
        <v>0</v>
      </c>
    </row>
    <row r="23" spans="1:12" s="1" customFormat="1" x14ac:dyDescent="0.25">
      <c r="A23" s="63"/>
      <c r="B23" s="8" t="s">
        <v>1</v>
      </c>
      <c r="C23" s="57"/>
      <c r="D23" s="57"/>
      <c r="E23" s="57"/>
      <c r="F23" s="19"/>
      <c r="G23" s="19"/>
      <c r="H23" s="19"/>
      <c r="I23" s="19"/>
      <c r="J23" s="19"/>
      <c r="K23" s="19"/>
      <c r="L23" s="61"/>
    </row>
    <row r="24" spans="1:12" s="1" customFormat="1" x14ac:dyDescent="0.25">
      <c r="A24" s="63"/>
      <c r="B24" s="8" t="s">
        <v>2</v>
      </c>
      <c r="C24" s="57"/>
      <c r="D24" s="57"/>
      <c r="E24" s="57"/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61">
        <v>0</v>
      </c>
    </row>
    <row r="25" spans="1:12" s="1" customFormat="1" x14ac:dyDescent="0.25">
      <c r="A25" s="63"/>
      <c r="B25" s="8" t="s">
        <v>3</v>
      </c>
      <c r="C25" s="57"/>
      <c r="D25" s="57"/>
      <c r="E25" s="57"/>
      <c r="F25" s="19">
        <v>44920.9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61">
        <v>0</v>
      </c>
    </row>
    <row r="26" spans="1:12" s="1" customFormat="1" ht="30" x14ac:dyDescent="0.25">
      <c r="A26" s="63"/>
      <c r="B26" s="8" t="s">
        <v>46</v>
      </c>
      <c r="C26" s="57"/>
      <c r="D26" s="57"/>
      <c r="E26" s="57"/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61">
        <v>0</v>
      </c>
    </row>
    <row r="27" spans="1:12" s="1" customFormat="1" x14ac:dyDescent="0.25">
      <c r="A27" s="63"/>
      <c r="B27" s="8" t="s">
        <v>4</v>
      </c>
      <c r="C27" s="58"/>
      <c r="D27" s="58"/>
      <c r="E27" s="58"/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62">
        <v>0</v>
      </c>
    </row>
    <row r="28" spans="1:12" s="1" customFormat="1" ht="60.75" customHeight="1" x14ac:dyDescent="0.25">
      <c r="A28" s="63" t="s">
        <v>55</v>
      </c>
      <c r="B28" s="15" t="s">
        <v>114</v>
      </c>
      <c r="C28" s="51" t="s">
        <v>20</v>
      </c>
      <c r="D28" s="71" t="s">
        <v>10</v>
      </c>
      <c r="E28" s="59" t="s">
        <v>47</v>
      </c>
      <c r="F28" s="19">
        <f>SUM(F29:F33)</f>
        <v>85943.7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60">
        <v>0</v>
      </c>
    </row>
    <row r="29" spans="1:12" s="1" customFormat="1" ht="13.9" customHeight="1" x14ac:dyDescent="0.25">
      <c r="A29" s="63"/>
      <c r="B29" s="8" t="s">
        <v>1</v>
      </c>
      <c r="C29" s="57"/>
      <c r="D29" s="57"/>
      <c r="E29" s="57"/>
      <c r="F29" s="19"/>
      <c r="G29" s="19"/>
      <c r="H29" s="19"/>
      <c r="I29" s="19"/>
      <c r="J29" s="19"/>
      <c r="K29" s="19"/>
      <c r="L29" s="61"/>
    </row>
    <row r="30" spans="1:12" s="1" customFormat="1" ht="13.9" customHeight="1" x14ac:dyDescent="0.25">
      <c r="A30" s="63"/>
      <c r="B30" s="8" t="s">
        <v>2</v>
      </c>
      <c r="C30" s="57"/>
      <c r="D30" s="57"/>
      <c r="E30" s="57"/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61">
        <v>0</v>
      </c>
    </row>
    <row r="31" spans="1:12" s="1" customFormat="1" ht="13.9" customHeight="1" x14ac:dyDescent="0.25">
      <c r="A31" s="63"/>
      <c r="B31" s="8" t="s">
        <v>3</v>
      </c>
      <c r="C31" s="57"/>
      <c r="D31" s="57"/>
      <c r="E31" s="57"/>
      <c r="F31" s="19">
        <v>85943.7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61">
        <v>0</v>
      </c>
    </row>
    <row r="32" spans="1:12" s="1" customFormat="1" ht="30" x14ac:dyDescent="0.25">
      <c r="A32" s="63"/>
      <c r="B32" s="8" t="s">
        <v>45</v>
      </c>
      <c r="C32" s="57"/>
      <c r="D32" s="57"/>
      <c r="E32" s="57"/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61">
        <v>0</v>
      </c>
    </row>
    <row r="33" spans="1:12" s="1" customFormat="1" ht="13.9" customHeight="1" x14ac:dyDescent="0.25">
      <c r="A33" s="63"/>
      <c r="B33" s="8" t="s">
        <v>4</v>
      </c>
      <c r="C33" s="58"/>
      <c r="D33" s="58"/>
      <c r="E33" s="58"/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62">
        <v>0</v>
      </c>
    </row>
    <row r="34" spans="1:12" s="1" customFormat="1" ht="45" x14ac:dyDescent="0.25">
      <c r="A34" s="63" t="s">
        <v>56</v>
      </c>
      <c r="B34" s="8" t="s">
        <v>115</v>
      </c>
      <c r="C34" s="51" t="s">
        <v>20</v>
      </c>
      <c r="D34" s="51" t="s">
        <v>17</v>
      </c>
      <c r="E34" s="59" t="s">
        <v>47</v>
      </c>
      <c r="F34" s="19">
        <f>SUM(F36:F39)</f>
        <v>62784.3</v>
      </c>
      <c r="G34" s="19">
        <f>SUM(G36:G39)</f>
        <v>46302.799999999996</v>
      </c>
      <c r="H34" s="19">
        <v>0</v>
      </c>
      <c r="I34" s="19">
        <v>0</v>
      </c>
      <c r="J34" s="19">
        <v>0</v>
      </c>
      <c r="K34" s="19">
        <v>0</v>
      </c>
      <c r="L34" s="60">
        <v>0</v>
      </c>
    </row>
    <row r="35" spans="1:12" s="1" customFormat="1" ht="13.9" customHeight="1" x14ac:dyDescent="0.25">
      <c r="A35" s="63"/>
      <c r="B35" s="8" t="s">
        <v>1</v>
      </c>
      <c r="C35" s="57"/>
      <c r="D35" s="57"/>
      <c r="E35" s="57"/>
      <c r="F35" s="19"/>
      <c r="G35" s="19"/>
      <c r="H35" s="19"/>
      <c r="I35" s="19"/>
      <c r="J35" s="19"/>
      <c r="K35" s="19"/>
      <c r="L35" s="61"/>
    </row>
    <row r="36" spans="1:12" s="1" customFormat="1" ht="13.9" customHeight="1" x14ac:dyDescent="0.25">
      <c r="A36" s="63"/>
      <c r="B36" s="8" t="s">
        <v>2</v>
      </c>
      <c r="C36" s="57"/>
      <c r="D36" s="57"/>
      <c r="E36" s="57"/>
      <c r="F36" s="19">
        <v>14645.5</v>
      </c>
      <c r="G36" s="19">
        <v>7089.1</v>
      </c>
      <c r="H36" s="19">
        <v>0</v>
      </c>
      <c r="I36" s="19">
        <v>0</v>
      </c>
      <c r="J36" s="19">
        <v>0</v>
      </c>
      <c r="K36" s="19">
        <v>0</v>
      </c>
      <c r="L36" s="61">
        <v>0</v>
      </c>
    </row>
    <row r="37" spans="1:12" s="1" customFormat="1" ht="13.9" customHeight="1" x14ac:dyDescent="0.25">
      <c r="A37" s="63"/>
      <c r="B37" s="8" t="s">
        <v>3</v>
      </c>
      <c r="C37" s="57"/>
      <c r="D37" s="57"/>
      <c r="E37" s="57"/>
      <c r="F37" s="19">
        <v>48138.8</v>
      </c>
      <c r="G37" s="19">
        <v>39213.699999999997</v>
      </c>
      <c r="H37" s="19">
        <v>0</v>
      </c>
      <c r="I37" s="19">
        <v>0</v>
      </c>
      <c r="J37" s="19">
        <v>0</v>
      </c>
      <c r="K37" s="19">
        <v>0</v>
      </c>
      <c r="L37" s="61">
        <v>0</v>
      </c>
    </row>
    <row r="38" spans="1:12" s="1" customFormat="1" ht="30" x14ac:dyDescent="0.25">
      <c r="A38" s="63"/>
      <c r="B38" s="8" t="s">
        <v>45</v>
      </c>
      <c r="C38" s="57"/>
      <c r="D38" s="57"/>
      <c r="E38" s="57"/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61">
        <v>0</v>
      </c>
    </row>
    <row r="39" spans="1:12" s="1" customFormat="1" ht="13.9" customHeight="1" x14ac:dyDescent="0.25">
      <c r="A39" s="63"/>
      <c r="B39" s="8" t="s">
        <v>4</v>
      </c>
      <c r="C39" s="58"/>
      <c r="D39" s="58"/>
      <c r="E39" s="58"/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62">
        <v>0</v>
      </c>
    </row>
    <row r="40" spans="1:12" s="1" customFormat="1" ht="45" x14ac:dyDescent="0.25">
      <c r="A40" s="63" t="s">
        <v>57</v>
      </c>
      <c r="B40" s="8" t="s">
        <v>116</v>
      </c>
      <c r="C40" s="51" t="s">
        <v>20</v>
      </c>
      <c r="D40" s="51" t="s">
        <v>10</v>
      </c>
      <c r="E40" s="59" t="s">
        <v>47</v>
      </c>
      <c r="F40" s="19">
        <f>SUM(F42:F45)</f>
        <v>97006.8</v>
      </c>
      <c r="G40" s="19"/>
      <c r="H40" s="19">
        <v>0</v>
      </c>
      <c r="I40" s="19">
        <v>0</v>
      </c>
      <c r="J40" s="19">
        <v>0</v>
      </c>
      <c r="K40" s="19">
        <v>0</v>
      </c>
      <c r="L40" s="60">
        <v>0</v>
      </c>
    </row>
    <row r="41" spans="1:12" s="1" customFormat="1" x14ac:dyDescent="0.25">
      <c r="A41" s="63"/>
      <c r="B41" s="8" t="s">
        <v>1</v>
      </c>
      <c r="C41" s="57"/>
      <c r="D41" s="57"/>
      <c r="E41" s="57"/>
      <c r="F41" s="19"/>
      <c r="G41" s="19"/>
      <c r="H41" s="19"/>
      <c r="I41" s="19"/>
      <c r="J41" s="19"/>
      <c r="K41" s="19"/>
      <c r="L41" s="61"/>
    </row>
    <row r="42" spans="1:12" s="1" customFormat="1" x14ac:dyDescent="0.25">
      <c r="A42" s="63"/>
      <c r="B42" s="8" t="s">
        <v>2</v>
      </c>
      <c r="C42" s="57"/>
      <c r="D42" s="57"/>
      <c r="E42" s="57"/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61"/>
    </row>
    <row r="43" spans="1:12" s="1" customFormat="1" x14ac:dyDescent="0.25">
      <c r="A43" s="63"/>
      <c r="B43" s="8" t="s">
        <v>3</v>
      </c>
      <c r="C43" s="57"/>
      <c r="D43" s="57"/>
      <c r="E43" s="57"/>
      <c r="F43" s="19">
        <v>97006.8</v>
      </c>
      <c r="G43" s="19"/>
      <c r="H43" s="19">
        <v>0</v>
      </c>
      <c r="I43" s="19">
        <v>0</v>
      </c>
      <c r="J43" s="19">
        <v>0</v>
      </c>
      <c r="K43" s="19">
        <v>0</v>
      </c>
      <c r="L43" s="61"/>
    </row>
    <row r="44" spans="1:12" s="1" customFormat="1" ht="30" x14ac:dyDescent="0.25">
      <c r="A44" s="63"/>
      <c r="B44" s="8" t="s">
        <v>45</v>
      </c>
      <c r="C44" s="57"/>
      <c r="D44" s="57"/>
      <c r="E44" s="57"/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61"/>
    </row>
    <row r="45" spans="1:12" s="1" customFormat="1" x14ac:dyDescent="0.25">
      <c r="A45" s="63"/>
      <c r="B45" s="8" t="s">
        <v>4</v>
      </c>
      <c r="C45" s="58"/>
      <c r="D45" s="58"/>
      <c r="E45" s="58"/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62"/>
    </row>
    <row r="46" spans="1:12" s="1" customFormat="1" ht="60" x14ac:dyDescent="0.25">
      <c r="A46" s="63" t="s">
        <v>58</v>
      </c>
      <c r="B46" s="8" t="s">
        <v>117</v>
      </c>
      <c r="C46" s="51" t="s">
        <v>20</v>
      </c>
      <c r="D46" s="51" t="s">
        <v>16</v>
      </c>
      <c r="E46" s="47">
        <v>92646.54</v>
      </c>
      <c r="F46" s="19">
        <f>SUM(F48:F51)</f>
        <v>494.2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47">
        <f>E46</f>
        <v>92646.54</v>
      </c>
    </row>
    <row r="47" spans="1:12" s="1" customFormat="1" x14ac:dyDescent="0.25">
      <c r="A47" s="63"/>
      <c r="B47" s="8" t="s">
        <v>1</v>
      </c>
      <c r="C47" s="57"/>
      <c r="D47" s="57"/>
      <c r="E47" s="52"/>
      <c r="F47" s="19"/>
      <c r="G47" s="19"/>
      <c r="H47" s="19"/>
      <c r="I47" s="19"/>
      <c r="J47" s="19"/>
      <c r="K47" s="19"/>
      <c r="L47" s="52"/>
    </row>
    <row r="48" spans="1:12" s="1" customFormat="1" x14ac:dyDescent="0.25">
      <c r="A48" s="63"/>
      <c r="B48" s="8" t="s">
        <v>2</v>
      </c>
      <c r="C48" s="57"/>
      <c r="D48" s="57"/>
      <c r="E48" s="52"/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52">
        <v>0</v>
      </c>
    </row>
    <row r="49" spans="1:12" s="1" customFormat="1" x14ac:dyDescent="0.25">
      <c r="A49" s="63"/>
      <c r="B49" s="8" t="s">
        <v>3</v>
      </c>
      <c r="C49" s="57"/>
      <c r="D49" s="57"/>
      <c r="E49" s="52"/>
      <c r="F49" s="19">
        <v>494.2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52">
        <v>0</v>
      </c>
    </row>
    <row r="50" spans="1:12" s="1" customFormat="1" ht="30" x14ac:dyDescent="0.25">
      <c r="A50" s="63"/>
      <c r="B50" s="8" t="s">
        <v>45</v>
      </c>
      <c r="C50" s="57"/>
      <c r="D50" s="57"/>
      <c r="E50" s="52"/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52">
        <v>0</v>
      </c>
    </row>
    <row r="51" spans="1:12" s="1" customFormat="1" x14ac:dyDescent="0.25">
      <c r="A51" s="63"/>
      <c r="B51" s="8" t="s">
        <v>4</v>
      </c>
      <c r="C51" s="58"/>
      <c r="D51" s="58"/>
      <c r="E51" s="53"/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53">
        <v>0</v>
      </c>
    </row>
    <row r="52" spans="1:12" s="1" customFormat="1" ht="75" x14ac:dyDescent="0.25">
      <c r="A52" s="63" t="s">
        <v>59</v>
      </c>
      <c r="B52" s="8" t="s">
        <v>118</v>
      </c>
      <c r="C52" s="51" t="s">
        <v>20</v>
      </c>
      <c r="D52" s="51" t="s">
        <v>9</v>
      </c>
      <c r="E52" s="59" t="s">
        <v>47</v>
      </c>
      <c r="F52" s="19">
        <v>30000</v>
      </c>
      <c r="G52" s="19">
        <v>30000</v>
      </c>
      <c r="H52" s="19">
        <v>0</v>
      </c>
      <c r="I52" s="19">
        <v>0</v>
      </c>
      <c r="J52" s="19">
        <v>0</v>
      </c>
      <c r="K52" s="19">
        <v>0</v>
      </c>
      <c r="L52" s="60">
        <v>0</v>
      </c>
    </row>
    <row r="53" spans="1:12" s="1" customFormat="1" x14ac:dyDescent="0.25">
      <c r="A53" s="63"/>
      <c r="B53" s="8" t="s">
        <v>1</v>
      </c>
      <c r="C53" s="57"/>
      <c r="D53" s="57"/>
      <c r="E53" s="57"/>
      <c r="F53" s="19"/>
      <c r="G53" s="19"/>
      <c r="H53" s="19"/>
      <c r="I53" s="19"/>
      <c r="J53" s="19"/>
      <c r="K53" s="19"/>
      <c r="L53" s="61"/>
    </row>
    <row r="54" spans="1:12" s="1" customFormat="1" x14ac:dyDescent="0.25">
      <c r="A54" s="63"/>
      <c r="B54" s="8" t="s">
        <v>2</v>
      </c>
      <c r="C54" s="57"/>
      <c r="D54" s="57"/>
      <c r="E54" s="57"/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61">
        <v>0</v>
      </c>
    </row>
    <row r="55" spans="1:12" s="1" customFormat="1" x14ac:dyDescent="0.25">
      <c r="A55" s="63"/>
      <c r="B55" s="8" t="s">
        <v>3</v>
      </c>
      <c r="C55" s="57"/>
      <c r="D55" s="57"/>
      <c r="E55" s="57"/>
      <c r="F55" s="19">
        <v>30000</v>
      </c>
      <c r="G55" s="19">
        <v>30000</v>
      </c>
      <c r="H55" s="19">
        <v>0</v>
      </c>
      <c r="I55" s="19">
        <v>0</v>
      </c>
      <c r="J55" s="19">
        <v>0</v>
      </c>
      <c r="K55" s="19">
        <v>0</v>
      </c>
      <c r="L55" s="61">
        <v>0</v>
      </c>
    </row>
    <row r="56" spans="1:12" s="1" customFormat="1" ht="30" x14ac:dyDescent="0.25">
      <c r="A56" s="63"/>
      <c r="B56" s="8" t="s">
        <v>45</v>
      </c>
      <c r="C56" s="57"/>
      <c r="D56" s="57"/>
      <c r="E56" s="57"/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61">
        <v>0</v>
      </c>
    </row>
    <row r="57" spans="1:12" s="1" customFormat="1" x14ac:dyDescent="0.25">
      <c r="A57" s="63"/>
      <c r="B57" s="8" t="s">
        <v>4</v>
      </c>
      <c r="C57" s="58"/>
      <c r="D57" s="58"/>
      <c r="E57" s="58"/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62">
        <v>0</v>
      </c>
    </row>
    <row r="58" spans="1:12" s="1" customFormat="1" ht="90" x14ac:dyDescent="0.25">
      <c r="A58" s="63" t="s">
        <v>60</v>
      </c>
      <c r="B58" s="8" t="s">
        <v>142</v>
      </c>
      <c r="C58" s="51" t="s">
        <v>20</v>
      </c>
      <c r="D58" s="51" t="s">
        <v>19</v>
      </c>
      <c r="E58" s="47">
        <v>444500</v>
      </c>
      <c r="F58" s="19">
        <v>0</v>
      </c>
      <c r="G58" s="19">
        <v>0</v>
      </c>
      <c r="H58" s="19">
        <v>0</v>
      </c>
      <c r="I58" s="23">
        <f t="shared" ref="I58" si="1">SUM(I61+I60)</f>
        <v>15300</v>
      </c>
      <c r="J58" s="23">
        <f>SUM(J61+J60)</f>
        <v>82400</v>
      </c>
      <c r="K58" s="19">
        <v>0</v>
      </c>
      <c r="L58" s="47">
        <f>E58-J58-I58</f>
        <v>346800</v>
      </c>
    </row>
    <row r="59" spans="1:12" s="1" customFormat="1" x14ac:dyDescent="0.25">
      <c r="A59" s="63"/>
      <c r="B59" s="8" t="s">
        <v>1</v>
      </c>
      <c r="C59" s="57"/>
      <c r="D59" s="57"/>
      <c r="E59" s="52"/>
      <c r="F59" s="19"/>
      <c r="G59" s="19"/>
      <c r="H59" s="19"/>
      <c r="I59" s="19"/>
      <c r="J59" s="19"/>
      <c r="K59" s="19"/>
      <c r="L59" s="52"/>
    </row>
    <row r="60" spans="1:12" s="1" customFormat="1" x14ac:dyDescent="0.25">
      <c r="A60" s="63"/>
      <c r="B60" s="8" t="s">
        <v>2</v>
      </c>
      <c r="C60" s="57"/>
      <c r="D60" s="57"/>
      <c r="E60" s="52"/>
      <c r="F60" s="19">
        <v>0</v>
      </c>
      <c r="G60" s="19">
        <v>0</v>
      </c>
      <c r="H60" s="19">
        <v>0</v>
      </c>
      <c r="I60" s="19">
        <v>15300</v>
      </c>
      <c r="J60" s="19">
        <v>0</v>
      </c>
      <c r="K60" s="19">
        <v>0</v>
      </c>
      <c r="L60" s="52">
        <v>0</v>
      </c>
    </row>
    <row r="61" spans="1:12" s="1" customFormat="1" x14ac:dyDescent="0.25">
      <c r="A61" s="63"/>
      <c r="B61" s="8" t="s">
        <v>3</v>
      </c>
      <c r="C61" s="57"/>
      <c r="D61" s="57"/>
      <c r="E61" s="52"/>
      <c r="F61" s="19">
        <v>0</v>
      </c>
      <c r="G61" s="19">
        <v>0</v>
      </c>
      <c r="H61" s="19">
        <v>0</v>
      </c>
      <c r="I61" s="19">
        <v>0</v>
      </c>
      <c r="J61" s="19">
        <v>82400</v>
      </c>
      <c r="K61" s="19">
        <v>0</v>
      </c>
      <c r="L61" s="52">
        <v>0</v>
      </c>
    </row>
    <row r="62" spans="1:12" s="1" customFormat="1" ht="30" x14ac:dyDescent="0.25">
      <c r="A62" s="63"/>
      <c r="B62" s="8" t="s">
        <v>45</v>
      </c>
      <c r="C62" s="57"/>
      <c r="D62" s="57"/>
      <c r="E62" s="52"/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52">
        <v>0</v>
      </c>
    </row>
    <row r="63" spans="1:12" s="1" customFormat="1" x14ac:dyDescent="0.25">
      <c r="A63" s="63"/>
      <c r="B63" s="8" t="s">
        <v>4</v>
      </c>
      <c r="C63" s="58"/>
      <c r="D63" s="58"/>
      <c r="E63" s="53"/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53">
        <v>0</v>
      </c>
    </row>
    <row r="64" spans="1:12" s="1" customFormat="1" ht="91.5" customHeight="1" x14ac:dyDescent="0.25">
      <c r="A64" s="63" t="s">
        <v>61</v>
      </c>
      <c r="B64" s="15" t="s">
        <v>119</v>
      </c>
      <c r="C64" s="51" t="s">
        <v>20</v>
      </c>
      <c r="D64" s="71" t="s">
        <v>18</v>
      </c>
      <c r="E64" s="47">
        <v>177700</v>
      </c>
      <c r="F64" s="19">
        <v>0</v>
      </c>
      <c r="G64" s="19">
        <v>0</v>
      </c>
      <c r="H64" s="19">
        <v>0</v>
      </c>
      <c r="I64" s="19">
        <f t="shared" ref="I64:J64" si="2">SUM(I66:I69)</f>
        <v>24700</v>
      </c>
      <c r="J64" s="19">
        <f t="shared" si="2"/>
        <v>153000</v>
      </c>
      <c r="K64" s="19">
        <v>0</v>
      </c>
      <c r="L64" s="47">
        <v>0</v>
      </c>
    </row>
    <row r="65" spans="1:12" s="1" customFormat="1" x14ac:dyDescent="0.25">
      <c r="A65" s="63"/>
      <c r="B65" s="8" t="s">
        <v>1</v>
      </c>
      <c r="C65" s="57"/>
      <c r="D65" s="57"/>
      <c r="E65" s="52"/>
      <c r="F65" s="19"/>
      <c r="G65" s="19"/>
      <c r="H65" s="19"/>
      <c r="I65" s="19"/>
      <c r="J65" s="19"/>
      <c r="K65" s="19"/>
      <c r="L65" s="52"/>
    </row>
    <row r="66" spans="1:12" s="1" customFormat="1" x14ac:dyDescent="0.25">
      <c r="A66" s="63"/>
      <c r="B66" s="8" t="s">
        <v>2</v>
      </c>
      <c r="C66" s="57"/>
      <c r="D66" s="57"/>
      <c r="E66" s="52"/>
      <c r="F66" s="19">
        <v>0</v>
      </c>
      <c r="G66" s="19">
        <v>0</v>
      </c>
      <c r="H66" s="19">
        <v>0</v>
      </c>
      <c r="I66" s="19">
        <v>24700</v>
      </c>
      <c r="J66" s="19">
        <v>0</v>
      </c>
      <c r="K66" s="19">
        <v>0</v>
      </c>
      <c r="L66" s="52">
        <v>0</v>
      </c>
    </row>
    <row r="67" spans="1:12" s="1" customFormat="1" x14ac:dyDescent="0.25">
      <c r="A67" s="63"/>
      <c r="B67" s="8" t="s">
        <v>3</v>
      </c>
      <c r="C67" s="57"/>
      <c r="D67" s="57"/>
      <c r="E67" s="52"/>
      <c r="F67" s="19">
        <v>0</v>
      </c>
      <c r="G67" s="19">
        <v>0</v>
      </c>
      <c r="H67" s="19">
        <v>0</v>
      </c>
      <c r="I67" s="19">
        <v>0</v>
      </c>
      <c r="J67" s="19">
        <v>153000</v>
      </c>
      <c r="K67" s="19">
        <v>0</v>
      </c>
      <c r="L67" s="52">
        <v>0</v>
      </c>
    </row>
    <row r="68" spans="1:12" s="1" customFormat="1" ht="30" x14ac:dyDescent="0.25">
      <c r="A68" s="63"/>
      <c r="B68" s="8" t="s">
        <v>45</v>
      </c>
      <c r="C68" s="57"/>
      <c r="D68" s="57"/>
      <c r="E68" s="52"/>
      <c r="F68" s="19">
        <v>0</v>
      </c>
      <c r="G68" s="19">
        <v>0</v>
      </c>
      <c r="H68" s="19">
        <v>0</v>
      </c>
      <c r="I68" s="19">
        <v>0</v>
      </c>
      <c r="J68" s="19"/>
      <c r="K68" s="19">
        <v>0</v>
      </c>
      <c r="L68" s="52">
        <v>0</v>
      </c>
    </row>
    <row r="69" spans="1:12" s="1" customFormat="1" x14ac:dyDescent="0.25">
      <c r="A69" s="63"/>
      <c r="B69" s="8" t="s">
        <v>4</v>
      </c>
      <c r="C69" s="58"/>
      <c r="D69" s="58"/>
      <c r="E69" s="53"/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53">
        <v>0</v>
      </c>
    </row>
    <row r="70" spans="1:12" s="1" customFormat="1" ht="105.75" customHeight="1" x14ac:dyDescent="0.25">
      <c r="A70" s="63" t="s">
        <v>62</v>
      </c>
      <c r="B70" s="15" t="s">
        <v>120</v>
      </c>
      <c r="C70" s="51" t="s">
        <v>20</v>
      </c>
      <c r="D70" s="71" t="s">
        <v>19</v>
      </c>
      <c r="E70" s="47">
        <v>332400</v>
      </c>
      <c r="F70" s="19">
        <v>0</v>
      </c>
      <c r="G70" s="19">
        <v>0</v>
      </c>
      <c r="H70" s="19">
        <v>0</v>
      </c>
      <c r="I70" s="19">
        <f>SUM(I72:I75)</f>
        <v>21800</v>
      </c>
      <c r="J70" s="19">
        <v>0</v>
      </c>
      <c r="K70" s="19">
        <v>0</v>
      </c>
      <c r="L70" s="47">
        <f>E70-J70-I70</f>
        <v>310600</v>
      </c>
    </row>
    <row r="71" spans="1:12" s="1" customFormat="1" x14ac:dyDescent="0.25">
      <c r="A71" s="63"/>
      <c r="B71" s="8" t="s">
        <v>1</v>
      </c>
      <c r="C71" s="57"/>
      <c r="D71" s="57"/>
      <c r="E71" s="52"/>
      <c r="F71" s="19"/>
      <c r="G71" s="19"/>
      <c r="H71" s="19"/>
      <c r="I71" s="19"/>
      <c r="J71" s="19"/>
      <c r="K71" s="19"/>
      <c r="L71" s="52"/>
    </row>
    <row r="72" spans="1:12" s="1" customFormat="1" x14ac:dyDescent="0.25">
      <c r="A72" s="63"/>
      <c r="B72" s="8" t="s">
        <v>2</v>
      </c>
      <c r="C72" s="57"/>
      <c r="D72" s="57"/>
      <c r="E72" s="52"/>
      <c r="F72" s="19">
        <v>0</v>
      </c>
      <c r="G72" s="19">
        <v>0</v>
      </c>
      <c r="H72" s="19">
        <v>0</v>
      </c>
      <c r="I72" s="19">
        <v>21800</v>
      </c>
      <c r="J72" s="19">
        <v>0</v>
      </c>
      <c r="K72" s="19">
        <v>0</v>
      </c>
      <c r="L72" s="52">
        <v>0</v>
      </c>
    </row>
    <row r="73" spans="1:12" s="1" customFormat="1" x14ac:dyDescent="0.25">
      <c r="A73" s="63"/>
      <c r="B73" s="8" t="s">
        <v>3</v>
      </c>
      <c r="C73" s="57"/>
      <c r="D73" s="57"/>
      <c r="E73" s="52"/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52">
        <v>0</v>
      </c>
    </row>
    <row r="74" spans="1:12" s="1" customFormat="1" ht="30" x14ac:dyDescent="0.25">
      <c r="A74" s="63"/>
      <c r="B74" s="8" t="s">
        <v>45</v>
      </c>
      <c r="C74" s="57"/>
      <c r="D74" s="57"/>
      <c r="E74" s="52"/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52">
        <v>0</v>
      </c>
    </row>
    <row r="75" spans="1:12" s="1" customFormat="1" x14ac:dyDescent="0.25">
      <c r="A75" s="63"/>
      <c r="B75" s="8" t="s">
        <v>4</v>
      </c>
      <c r="C75" s="58"/>
      <c r="D75" s="58"/>
      <c r="E75" s="53"/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53">
        <v>0</v>
      </c>
    </row>
    <row r="76" spans="1:12" s="1" customFormat="1" ht="90" x14ac:dyDescent="0.25">
      <c r="A76" s="63" t="s">
        <v>63</v>
      </c>
      <c r="B76" s="15" t="s">
        <v>143</v>
      </c>
      <c r="C76" s="51" t="s">
        <v>20</v>
      </c>
      <c r="D76" s="71" t="s">
        <v>19</v>
      </c>
      <c r="E76" s="47">
        <v>332400</v>
      </c>
      <c r="F76" s="19">
        <v>0</v>
      </c>
      <c r="G76" s="19">
        <v>0</v>
      </c>
      <c r="H76" s="19">
        <v>0</v>
      </c>
      <c r="I76" s="19">
        <f>SUM(I77:I81)</f>
        <v>14900</v>
      </c>
      <c r="J76" s="19">
        <f>SUM(J77:J81)</f>
        <v>61100</v>
      </c>
      <c r="K76" s="19">
        <v>0</v>
      </c>
      <c r="L76" s="47">
        <f>E76-J76-I76</f>
        <v>256400</v>
      </c>
    </row>
    <row r="77" spans="1:12" s="1" customFormat="1" x14ac:dyDescent="0.25">
      <c r="A77" s="63"/>
      <c r="B77" s="8" t="s">
        <v>1</v>
      </c>
      <c r="C77" s="57"/>
      <c r="D77" s="57"/>
      <c r="E77" s="52"/>
      <c r="F77" s="19"/>
      <c r="G77" s="19"/>
      <c r="H77" s="19"/>
      <c r="I77" s="19"/>
      <c r="J77" s="19"/>
      <c r="K77" s="19"/>
      <c r="L77" s="52"/>
    </row>
    <row r="78" spans="1:12" s="1" customFormat="1" x14ac:dyDescent="0.25">
      <c r="A78" s="63"/>
      <c r="B78" s="8" t="s">
        <v>2</v>
      </c>
      <c r="C78" s="57"/>
      <c r="D78" s="57"/>
      <c r="E78" s="52"/>
      <c r="F78" s="19">
        <v>0</v>
      </c>
      <c r="G78" s="19">
        <v>0</v>
      </c>
      <c r="H78" s="19">
        <v>0</v>
      </c>
      <c r="I78" s="19">
        <v>14900</v>
      </c>
      <c r="J78" s="19">
        <v>0</v>
      </c>
      <c r="K78" s="19">
        <v>0</v>
      </c>
      <c r="L78" s="52">
        <v>0</v>
      </c>
    </row>
    <row r="79" spans="1:12" s="1" customFormat="1" x14ac:dyDescent="0.25">
      <c r="A79" s="63"/>
      <c r="B79" s="8" t="s">
        <v>3</v>
      </c>
      <c r="C79" s="57"/>
      <c r="D79" s="57"/>
      <c r="E79" s="52"/>
      <c r="F79" s="19">
        <v>0</v>
      </c>
      <c r="G79" s="19">
        <v>0</v>
      </c>
      <c r="H79" s="19">
        <v>0</v>
      </c>
      <c r="I79" s="19"/>
      <c r="J79" s="19">
        <v>61100</v>
      </c>
      <c r="K79" s="19">
        <v>0</v>
      </c>
      <c r="L79" s="52">
        <v>0</v>
      </c>
    </row>
    <row r="80" spans="1:12" s="1" customFormat="1" ht="30" x14ac:dyDescent="0.25">
      <c r="A80" s="63"/>
      <c r="B80" s="8" t="s">
        <v>45</v>
      </c>
      <c r="C80" s="57"/>
      <c r="D80" s="57"/>
      <c r="E80" s="52"/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52">
        <v>0</v>
      </c>
    </row>
    <row r="81" spans="1:12" s="1" customFormat="1" x14ac:dyDescent="0.25">
      <c r="A81" s="63"/>
      <c r="B81" s="8" t="s">
        <v>4</v>
      </c>
      <c r="C81" s="58"/>
      <c r="D81" s="58"/>
      <c r="E81" s="53"/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53">
        <v>0</v>
      </c>
    </row>
    <row r="82" spans="1:12" s="1" customFormat="1" ht="90" x14ac:dyDescent="0.25">
      <c r="A82" s="63" t="s">
        <v>64</v>
      </c>
      <c r="B82" s="8" t="s">
        <v>121</v>
      </c>
      <c r="C82" s="51" t="s">
        <v>20</v>
      </c>
      <c r="D82" s="51" t="s">
        <v>19</v>
      </c>
      <c r="E82" s="47">
        <v>370700</v>
      </c>
      <c r="F82" s="19">
        <v>0</v>
      </c>
      <c r="G82" s="19">
        <v>0</v>
      </c>
      <c r="H82" s="19">
        <v>0</v>
      </c>
      <c r="I82" s="19">
        <f t="shared" ref="I82:K82" si="3">SUM(I84:I87)</f>
        <v>19800</v>
      </c>
      <c r="J82" s="19">
        <f t="shared" si="3"/>
        <v>36000</v>
      </c>
      <c r="K82" s="19">
        <f t="shared" si="3"/>
        <v>151400</v>
      </c>
      <c r="L82" s="47">
        <f>E82-J82-K82-I82</f>
        <v>163500</v>
      </c>
    </row>
    <row r="83" spans="1:12" s="1" customFormat="1" x14ac:dyDescent="0.25">
      <c r="A83" s="63"/>
      <c r="B83" s="8" t="s">
        <v>1</v>
      </c>
      <c r="C83" s="57"/>
      <c r="D83" s="57"/>
      <c r="E83" s="52"/>
      <c r="F83" s="19"/>
      <c r="G83" s="19"/>
      <c r="H83" s="19"/>
      <c r="I83" s="19"/>
      <c r="J83" s="19"/>
      <c r="K83" s="19"/>
      <c r="L83" s="52"/>
    </row>
    <row r="84" spans="1:12" s="1" customFormat="1" x14ac:dyDescent="0.25">
      <c r="A84" s="63"/>
      <c r="B84" s="8" t="s">
        <v>2</v>
      </c>
      <c r="C84" s="57"/>
      <c r="D84" s="57"/>
      <c r="E84" s="52"/>
      <c r="F84" s="19">
        <v>0</v>
      </c>
      <c r="G84" s="19">
        <v>0</v>
      </c>
      <c r="H84" s="19">
        <v>0</v>
      </c>
      <c r="I84" s="19">
        <v>19800</v>
      </c>
      <c r="J84" s="19">
        <v>0</v>
      </c>
      <c r="K84" s="19">
        <v>0</v>
      </c>
      <c r="L84" s="52">
        <v>0</v>
      </c>
    </row>
    <row r="85" spans="1:12" s="1" customFormat="1" x14ac:dyDescent="0.25">
      <c r="A85" s="63"/>
      <c r="B85" s="8" t="s">
        <v>3</v>
      </c>
      <c r="C85" s="57"/>
      <c r="D85" s="57"/>
      <c r="E85" s="52"/>
      <c r="F85" s="19">
        <v>0</v>
      </c>
      <c r="G85" s="19">
        <v>0</v>
      </c>
      <c r="H85" s="19">
        <v>0</v>
      </c>
      <c r="I85" s="19">
        <v>0</v>
      </c>
      <c r="J85" s="19">
        <v>36000</v>
      </c>
      <c r="K85" s="19">
        <v>151400</v>
      </c>
      <c r="L85" s="52"/>
    </row>
    <row r="86" spans="1:12" s="1" customFormat="1" ht="30" x14ac:dyDescent="0.25">
      <c r="A86" s="63"/>
      <c r="B86" s="8" t="s">
        <v>45</v>
      </c>
      <c r="C86" s="57"/>
      <c r="D86" s="57"/>
      <c r="E86" s="52"/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52">
        <v>0</v>
      </c>
    </row>
    <row r="87" spans="1:12" s="1" customFormat="1" x14ac:dyDescent="0.25">
      <c r="A87" s="63"/>
      <c r="B87" s="8" t="s">
        <v>4</v>
      </c>
      <c r="C87" s="58"/>
      <c r="D87" s="58"/>
      <c r="E87" s="53"/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53">
        <v>0</v>
      </c>
    </row>
    <row r="88" spans="1:12" s="1" customFormat="1" ht="75" x14ac:dyDescent="0.25">
      <c r="A88" s="63" t="s">
        <v>65</v>
      </c>
      <c r="B88" s="8" t="s">
        <v>122</v>
      </c>
      <c r="C88" s="51" t="s">
        <v>20</v>
      </c>
      <c r="D88" s="51" t="s">
        <v>11</v>
      </c>
      <c r="E88" s="47">
        <v>404600</v>
      </c>
      <c r="F88" s="19">
        <v>0</v>
      </c>
      <c r="G88" s="19">
        <v>0</v>
      </c>
      <c r="H88" s="19">
        <v>0</v>
      </c>
      <c r="I88" s="19">
        <f t="shared" ref="I88:K88" si="4">SUM(I90:I93)</f>
        <v>33900</v>
      </c>
      <c r="J88" s="19">
        <f t="shared" si="4"/>
        <v>47700</v>
      </c>
      <c r="K88" s="19">
        <f t="shared" si="4"/>
        <v>273000</v>
      </c>
      <c r="L88" s="47">
        <v>50000</v>
      </c>
    </row>
    <row r="89" spans="1:12" s="1" customFormat="1" x14ac:dyDescent="0.25">
      <c r="A89" s="63"/>
      <c r="B89" s="8" t="s">
        <v>1</v>
      </c>
      <c r="C89" s="57"/>
      <c r="D89" s="57"/>
      <c r="E89" s="52"/>
      <c r="F89" s="19"/>
      <c r="G89" s="19"/>
      <c r="H89" s="19"/>
      <c r="I89" s="19"/>
      <c r="J89" s="19"/>
      <c r="K89" s="19"/>
      <c r="L89" s="52"/>
    </row>
    <row r="90" spans="1:12" s="1" customFormat="1" x14ac:dyDescent="0.25">
      <c r="A90" s="63"/>
      <c r="B90" s="8" t="s">
        <v>2</v>
      </c>
      <c r="C90" s="57"/>
      <c r="D90" s="57"/>
      <c r="E90" s="52"/>
      <c r="F90" s="19">
        <v>0</v>
      </c>
      <c r="G90" s="19">
        <v>0</v>
      </c>
      <c r="H90" s="19">
        <v>0</v>
      </c>
      <c r="I90" s="19">
        <v>33900</v>
      </c>
      <c r="J90" s="19">
        <v>0</v>
      </c>
      <c r="K90" s="19">
        <v>0</v>
      </c>
      <c r="L90" s="52">
        <v>0</v>
      </c>
    </row>
    <row r="91" spans="1:12" s="1" customFormat="1" x14ac:dyDescent="0.25">
      <c r="A91" s="63"/>
      <c r="B91" s="8" t="s">
        <v>3</v>
      </c>
      <c r="C91" s="57"/>
      <c r="D91" s="57"/>
      <c r="E91" s="52"/>
      <c r="F91" s="19">
        <v>0</v>
      </c>
      <c r="G91" s="19">
        <v>0</v>
      </c>
      <c r="H91" s="19">
        <v>0</v>
      </c>
      <c r="I91" s="19">
        <v>0</v>
      </c>
      <c r="J91" s="19">
        <v>47700</v>
      </c>
      <c r="K91" s="19">
        <v>273000</v>
      </c>
      <c r="L91" s="52">
        <v>0</v>
      </c>
    </row>
    <row r="92" spans="1:12" s="1" customFormat="1" ht="30" x14ac:dyDescent="0.25">
      <c r="A92" s="63"/>
      <c r="B92" s="8" t="s">
        <v>45</v>
      </c>
      <c r="C92" s="57"/>
      <c r="D92" s="57"/>
      <c r="E92" s="52"/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52">
        <v>0</v>
      </c>
    </row>
    <row r="93" spans="1:12" s="1" customFormat="1" x14ac:dyDescent="0.25">
      <c r="A93" s="63"/>
      <c r="B93" s="8" t="s">
        <v>4</v>
      </c>
      <c r="C93" s="58"/>
      <c r="D93" s="58"/>
      <c r="E93" s="53"/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53">
        <v>0</v>
      </c>
    </row>
    <row r="94" spans="1:12" s="1" customFormat="1" ht="105" x14ac:dyDescent="0.25">
      <c r="A94" s="63" t="s">
        <v>66</v>
      </c>
      <c r="B94" s="8" t="s">
        <v>144</v>
      </c>
      <c r="C94" s="51" t="s">
        <v>20</v>
      </c>
      <c r="D94" s="51" t="s">
        <v>19</v>
      </c>
      <c r="E94" s="47">
        <v>3585200</v>
      </c>
      <c r="F94" s="19">
        <v>0</v>
      </c>
      <c r="G94" s="19">
        <v>0</v>
      </c>
      <c r="H94" s="19">
        <v>0</v>
      </c>
      <c r="I94" s="19">
        <f>SUM(I95:I99)</f>
        <v>87100</v>
      </c>
      <c r="J94" s="19">
        <v>0</v>
      </c>
      <c r="K94" s="19">
        <f t="shared" ref="K94" si="5">SUM(K95:K99)</f>
        <v>260000</v>
      </c>
      <c r="L94" s="47">
        <f>E94-I94-K94</f>
        <v>3238100</v>
      </c>
    </row>
    <row r="95" spans="1:12" s="1" customFormat="1" x14ac:dyDescent="0.25">
      <c r="A95" s="63"/>
      <c r="B95" s="8" t="s">
        <v>1</v>
      </c>
      <c r="C95" s="57"/>
      <c r="D95" s="57"/>
      <c r="E95" s="48"/>
      <c r="F95" s="19"/>
      <c r="G95" s="19"/>
      <c r="H95" s="19"/>
      <c r="I95" s="19"/>
      <c r="J95" s="19"/>
      <c r="K95" s="19"/>
      <c r="L95" s="52"/>
    </row>
    <row r="96" spans="1:12" s="1" customFormat="1" x14ac:dyDescent="0.25">
      <c r="A96" s="63"/>
      <c r="B96" s="8" t="s">
        <v>2</v>
      </c>
      <c r="C96" s="57"/>
      <c r="D96" s="57"/>
      <c r="E96" s="48"/>
      <c r="F96" s="19">
        <v>0</v>
      </c>
      <c r="G96" s="19">
        <v>0</v>
      </c>
      <c r="H96" s="19">
        <v>0</v>
      </c>
      <c r="I96" s="19">
        <v>87100</v>
      </c>
      <c r="J96" s="19">
        <v>0</v>
      </c>
      <c r="K96" s="19">
        <v>0</v>
      </c>
      <c r="L96" s="52">
        <v>0</v>
      </c>
    </row>
    <row r="97" spans="1:12" s="1" customFormat="1" x14ac:dyDescent="0.25">
      <c r="A97" s="63"/>
      <c r="B97" s="8" t="s">
        <v>3</v>
      </c>
      <c r="C97" s="57"/>
      <c r="D97" s="57"/>
      <c r="E97" s="48"/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260000</v>
      </c>
      <c r="L97" s="52"/>
    </row>
    <row r="98" spans="1:12" s="1" customFormat="1" ht="30" x14ac:dyDescent="0.25">
      <c r="A98" s="63"/>
      <c r="B98" s="8" t="s">
        <v>45</v>
      </c>
      <c r="C98" s="57"/>
      <c r="D98" s="57"/>
      <c r="E98" s="48"/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52">
        <v>0</v>
      </c>
    </row>
    <row r="99" spans="1:12" s="1" customFormat="1" x14ac:dyDescent="0.25">
      <c r="A99" s="63"/>
      <c r="B99" s="8" t="s">
        <v>4</v>
      </c>
      <c r="C99" s="58"/>
      <c r="D99" s="58"/>
      <c r="E99" s="49"/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53">
        <v>0</v>
      </c>
    </row>
    <row r="100" spans="1:12" s="1" customFormat="1" ht="90" x14ac:dyDescent="0.25">
      <c r="A100" s="63" t="s">
        <v>67</v>
      </c>
      <c r="B100" s="8" t="s">
        <v>145</v>
      </c>
      <c r="C100" s="51" t="s">
        <v>20</v>
      </c>
      <c r="D100" s="51" t="s">
        <v>19</v>
      </c>
      <c r="E100" s="80">
        <v>322500</v>
      </c>
      <c r="F100" s="19">
        <v>0</v>
      </c>
      <c r="G100" s="19">
        <v>0</v>
      </c>
      <c r="H100" s="19">
        <v>0</v>
      </c>
      <c r="I100" s="26">
        <f>I102+I103+I104+I105</f>
        <v>13700</v>
      </c>
      <c r="J100" s="26">
        <v>59500</v>
      </c>
      <c r="K100" s="19">
        <v>0</v>
      </c>
      <c r="L100" s="47">
        <f>E100-J100-I100</f>
        <v>249300</v>
      </c>
    </row>
    <row r="101" spans="1:12" s="1" customFormat="1" x14ac:dyDescent="0.25">
      <c r="A101" s="63"/>
      <c r="B101" s="8" t="s">
        <v>1</v>
      </c>
      <c r="C101" s="57"/>
      <c r="D101" s="57"/>
      <c r="E101" s="52"/>
      <c r="F101" s="19"/>
      <c r="G101" s="19"/>
      <c r="H101" s="19"/>
      <c r="I101" s="19"/>
      <c r="J101" s="19"/>
      <c r="K101" s="19"/>
      <c r="L101" s="52"/>
    </row>
    <row r="102" spans="1:12" s="1" customFormat="1" x14ac:dyDescent="0.25">
      <c r="A102" s="63"/>
      <c r="B102" s="8" t="s">
        <v>2</v>
      </c>
      <c r="C102" s="57"/>
      <c r="D102" s="57"/>
      <c r="E102" s="52"/>
      <c r="F102" s="19">
        <v>0</v>
      </c>
      <c r="G102" s="19">
        <v>0</v>
      </c>
      <c r="H102" s="19">
        <v>0</v>
      </c>
      <c r="I102" s="26">
        <v>13700</v>
      </c>
      <c r="J102" s="19">
        <v>0</v>
      </c>
      <c r="K102" s="19">
        <v>0</v>
      </c>
      <c r="L102" s="52">
        <v>0</v>
      </c>
    </row>
    <row r="103" spans="1:12" s="1" customFormat="1" x14ac:dyDescent="0.25">
      <c r="A103" s="63"/>
      <c r="B103" s="8" t="s">
        <v>3</v>
      </c>
      <c r="C103" s="57"/>
      <c r="D103" s="57"/>
      <c r="E103" s="52"/>
      <c r="F103" s="19">
        <v>0</v>
      </c>
      <c r="G103" s="19">
        <v>0</v>
      </c>
      <c r="H103" s="19">
        <v>0</v>
      </c>
      <c r="I103" s="19">
        <v>0</v>
      </c>
      <c r="J103" s="26">
        <v>59500</v>
      </c>
      <c r="K103" s="19">
        <v>0</v>
      </c>
      <c r="L103" s="52">
        <v>0</v>
      </c>
    </row>
    <row r="104" spans="1:12" s="1" customFormat="1" ht="30" x14ac:dyDescent="0.25">
      <c r="A104" s="63"/>
      <c r="B104" s="8" t="s">
        <v>45</v>
      </c>
      <c r="C104" s="57"/>
      <c r="D104" s="57"/>
      <c r="E104" s="52"/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52">
        <v>0</v>
      </c>
    </row>
    <row r="105" spans="1:12" s="1" customFormat="1" x14ac:dyDescent="0.25">
      <c r="A105" s="63"/>
      <c r="B105" s="8" t="s">
        <v>4</v>
      </c>
      <c r="C105" s="58"/>
      <c r="D105" s="58"/>
      <c r="E105" s="53"/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53">
        <v>0</v>
      </c>
    </row>
    <row r="106" spans="1:12" s="1" customFormat="1" ht="120" x14ac:dyDescent="0.25">
      <c r="A106" s="63" t="s">
        <v>68</v>
      </c>
      <c r="B106" s="8" t="s">
        <v>123</v>
      </c>
      <c r="C106" s="51" t="s">
        <v>20</v>
      </c>
      <c r="D106" s="51" t="s">
        <v>19</v>
      </c>
      <c r="E106" s="81">
        <v>555200</v>
      </c>
      <c r="F106" s="19">
        <v>0</v>
      </c>
      <c r="G106" s="19">
        <v>0</v>
      </c>
      <c r="H106" s="19">
        <v>0</v>
      </c>
      <c r="I106" s="26">
        <f t="shared" ref="I106:K106" si="6">SUM(I108:I111)</f>
        <v>36000</v>
      </c>
      <c r="J106" s="26">
        <f t="shared" si="6"/>
        <v>28000</v>
      </c>
      <c r="K106" s="26">
        <f t="shared" si="6"/>
        <v>71800</v>
      </c>
      <c r="L106" s="47">
        <f>E106-J106-K106-I106</f>
        <v>419400</v>
      </c>
    </row>
    <row r="107" spans="1:12" s="1" customFormat="1" x14ac:dyDescent="0.25">
      <c r="A107" s="63"/>
      <c r="B107" s="8" t="s">
        <v>1</v>
      </c>
      <c r="C107" s="57"/>
      <c r="D107" s="57"/>
      <c r="E107" s="52"/>
      <c r="F107" s="19"/>
      <c r="G107" s="19"/>
      <c r="H107" s="19"/>
      <c r="I107" s="19"/>
      <c r="J107" s="19"/>
      <c r="K107" s="19"/>
      <c r="L107" s="52"/>
    </row>
    <row r="108" spans="1:12" s="1" customFormat="1" x14ac:dyDescent="0.25">
      <c r="A108" s="63"/>
      <c r="B108" s="8" t="s">
        <v>2</v>
      </c>
      <c r="C108" s="57"/>
      <c r="D108" s="57"/>
      <c r="E108" s="52"/>
      <c r="F108" s="19">
        <v>0</v>
      </c>
      <c r="G108" s="19">
        <v>0</v>
      </c>
      <c r="H108" s="19">
        <v>0</v>
      </c>
      <c r="I108" s="26">
        <v>36000</v>
      </c>
      <c r="J108" s="19">
        <v>0</v>
      </c>
      <c r="K108" s="19">
        <v>0</v>
      </c>
      <c r="L108" s="52">
        <v>0</v>
      </c>
    </row>
    <row r="109" spans="1:12" s="1" customFormat="1" x14ac:dyDescent="0.25">
      <c r="A109" s="63"/>
      <c r="B109" s="8" t="s">
        <v>3</v>
      </c>
      <c r="C109" s="57"/>
      <c r="D109" s="57"/>
      <c r="E109" s="52"/>
      <c r="F109" s="19">
        <v>0</v>
      </c>
      <c r="G109" s="19">
        <v>0</v>
      </c>
      <c r="H109" s="19">
        <v>0</v>
      </c>
      <c r="I109" s="19">
        <v>0</v>
      </c>
      <c r="J109" s="26">
        <v>28000</v>
      </c>
      <c r="K109" s="26">
        <v>71800</v>
      </c>
      <c r="L109" s="52">
        <v>0</v>
      </c>
    </row>
    <row r="110" spans="1:12" s="1" customFormat="1" ht="30" x14ac:dyDescent="0.25">
      <c r="A110" s="63"/>
      <c r="B110" s="8" t="s">
        <v>45</v>
      </c>
      <c r="C110" s="57"/>
      <c r="D110" s="57"/>
      <c r="E110" s="52"/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52">
        <v>0</v>
      </c>
    </row>
    <row r="111" spans="1:12" s="1" customFormat="1" x14ac:dyDescent="0.25">
      <c r="A111" s="63"/>
      <c r="B111" s="8" t="s">
        <v>4</v>
      </c>
      <c r="C111" s="58"/>
      <c r="D111" s="58"/>
      <c r="E111" s="53"/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53">
        <v>0</v>
      </c>
    </row>
    <row r="112" spans="1:12" s="1" customFormat="1" ht="60" x14ac:dyDescent="0.25">
      <c r="A112" s="63" t="s">
        <v>69</v>
      </c>
      <c r="B112" s="8" t="s">
        <v>124</v>
      </c>
      <c r="C112" s="51" t="s">
        <v>20</v>
      </c>
      <c r="D112" s="51" t="s">
        <v>19</v>
      </c>
      <c r="E112" s="81">
        <v>2480000</v>
      </c>
      <c r="F112" s="19">
        <v>0</v>
      </c>
      <c r="G112" s="19">
        <v>0</v>
      </c>
      <c r="H112" s="19">
        <v>0</v>
      </c>
      <c r="I112" s="26">
        <f>SUM(I114:I117)</f>
        <v>130600</v>
      </c>
      <c r="J112" s="26">
        <f t="shared" ref="J112:K112" si="7">SUM(J114:J117)</f>
        <v>50000</v>
      </c>
      <c r="K112" s="26">
        <f t="shared" si="7"/>
        <v>206400</v>
      </c>
      <c r="L112" s="47">
        <f>E112-J112-K112-I112</f>
        <v>2093000</v>
      </c>
    </row>
    <row r="113" spans="1:12" s="1" customFormat="1" x14ac:dyDescent="0.25">
      <c r="A113" s="63"/>
      <c r="B113" s="8" t="s">
        <v>1</v>
      </c>
      <c r="C113" s="57"/>
      <c r="D113" s="57"/>
      <c r="E113" s="52"/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52">
        <v>0</v>
      </c>
    </row>
    <row r="114" spans="1:12" s="1" customFormat="1" x14ac:dyDescent="0.25">
      <c r="A114" s="63"/>
      <c r="B114" s="8" t="s">
        <v>2</v>
      </c>
      <c r="C114" s="57"/>
      <c r="D114" s="57"/>
      <c r="E114" s="52"/>
      <c r="F114" s="19">
        <v>0</v>
      </c>
      <c r="G114" s="19">
        <v>0</v>
      </c>
      <c r="H114" s="19">
        <v>0</v>
      </c>
      <c r="I114" s="26">
        <v>130600</v>
      </c>
      <c r="J114" s="19">
        <v>0</v>
      </c>
      <c r="K114" s="19">
        <v>0</v>
      </c>
      <c r="L114" s="52">
        <v>0</v>
      </c>
    </row>
    <row r="115" spans="1:12" s="1" customFormat="1" x14ac:dyDescent="0.25">
      <c r="A115" s="63"/>
      <c r="B115" s="8" t="s">
        <v>3</v>
      </c>
      <c r="C115" s="57"/>
      <c r="D115" s="57"/>
      <c r="E115" s="52"/>
      <c r="F115" s="19">
        <v>0</v>
      </c>
      <c r="G115" s="19">
        <v>0</v>
      </c>
      <c r="H115" s="19">
        <v>0</v>
      </c>
      <c r="I115" s="19">
        <v>0</v>
      </c>
      <c r="J115" s="26">
        <v>50000</v>
      </c>
      <c r="K115" s="26">
        <v>206400</v>
      </c>
      <c r="L115" s="52">
        <v>0</v>
      </c>
    </row>
    <row r="116" spans="1:12" s="1" customFormat="1" ht="30" x14ac:dyDescent="0.25">
      <c r="A116" s="63"/>
      <c r="B116" s="8" t="s">
        <v>45</v>
      </c>
      <c r="C116" s="57"/>
      <c r="D116" s="57"/>
      <c r="E116" s="52"/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52">
        <v>0</v>
      </c>
    </row>
    <row r="117" spans="1:12" s="1" customFormat="1" x14ac:dyDescent="0.25">
      <c r="A117" s="63"/>
      <c r="B117" s="8" t="s">
        <v>4</v>
      </c>
      <c r="C117" s="58"/>
      <c r="D117" s="58"/>
      <c r="E117" s="53"/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53">
        <v>0</v>
      </c>
    </row>
    <row r="118" spans="1:12" s="1" customFormat="1" ht="75" x14ac:dyDescent="0.25">
      <c r="A118" s="63" t="s">
        <v>70</v>
      </c>
      <c r="B118" s="8" t="s">
        <v>125</v>
      </c>
      <c r="C118" s="51" t="s">
        <v>20</v>
      </c>
      <c r="D118" s="51">
        <v>2018</v>
      </c>
      <c r="E118" s="47">
        <v>3145800</v>
      </c>
      <c r="F118" s="19">
        <v>0</v>
      </c>
      <c r="G118" s="19">
        <v>0</v>
      </c>
      <c r="H118" s="19">
        <v>0</v>
      </c>
      <c r="I118" s="26">
        <f>SUM(I120:I123)</f>
        <v>180600</v>
      </c>
      <c r="J118" s="26">
        <f>J120+J121+J122+J123</f>
        <v>92100</v>
      </c>
      <c r="K118" s="26">
        <v>249400</v>
      </c>
      <c r="L118" s="47">
        <f>E118-I118-J118-K118</f>
        <v>2623700</v>
      </c>
    </row>
    <row r="119" spans="1:12" s="1" customFormat="1" x14ac:dyDescent="0.25">
      <c r="A119" s="63"/>
      <c r="B119" s="8" t="s">
        <v>1</v>
      </c>
      <c r="C119" s="57"/>
      <c r="D119" s="57"/>
      <c r="E119" s="52"/>
      <c r="F119" s="19"/>
      <c r="G119" s="19"/>
      <c r="H119" s="19"/>
      <c r="I119" s="19"/>
      <c r="J119" s="19"/>
      <c r="K119" s="19"/>
      <c r="L119" s="52"/>
    </row>
    <row r="120" spans="1:12" s="1" customFormat="1" x14ac:dyDescent="0.25">
      <c r="A120" s="63"/>
      <c r="B120" s="8" t="s">
        <v>2</v>
      </c>
      <c r="C120" s="57"/>
      <c r="D120" s="57"/>
      <c r="E120" s="52"/>
      <c r="F120" s="19">
        <v>0</v>
      </c>
      <c r="G120" s="19">
        <v>0</v>
      </c>
      <c r="H120" s="19">
        <v>0</v>
      </c>
      <c r="I120" s="19">
        <v>180600</v>
      </c>
      <c r="J120" s="19">
        <v>0</v>
      </c>
      <c r="K120" s="19">
        <v>0</v>
      </c>
      <c r="L120" s="52">
        <v>0</v>
      </c>
    </row>
    <row r="121" spans="1:12" s="1" customFormat="1" x14ac:dyDescent="0.25">
      <c r="A121" s="63"/>
      <c r="B121" s="8" t="s">
        <v>3</v>
      </c>
      <c r="C121" s="57"/>
      <c r="D121" s="57"/>
      <c r="E121" s="52"/>
      <c r="F121" s="19">
        <v>0</v>
      </c>
      <c r="G121" s="19">
        <v>0</v>
      </c>
      <c r="H121" s="19">
        <v>0</v>
      </c>
      <c r="I121" s="19">
        <v>0</v>
      </c>
      <c r="J121" s="26">
        <v>92100</v>
      </c>
      <c r="K121" s="26">
        <v>249400</v>
      </c>
      <c r="L121" s="52">
        <v>0</v>
      </c>
    </row>
    <row r="122" spans="1:12" s="1" customFormat="1" ht="30" x14ac:dyDescent="0.25">
      <c r="A122" s="63"/>
      <c r="B122" s="8" t="s">
        <v>45</v>
      </c>
      <c r="C122" s="57"/>
      <c r="D122" s="57"/>
      <c r="E122" s="52"/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52">
        <v>0</v>
      </c>
    </row>
    <row r="123" spans="1:12" s="1" customFormat="1" x14ac:dyDescent="0.25">
      <c r="A123" s="63"/>
      <c r="B123" s="8" t="s">
        <v>4</v>
      </c>
      <c r="C123" s="58"/>
      <c r="D123" s="58"/>
      <c r="E123" s="53"/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53">
        <v>0</v>
      </c>
    </row>
    <row r="124" spans="1:12" s="1" customFormat="1" ht="60" x14ac:dyDescent="0.25">
      <c r="A124" s="63" t="s">
        <v>71</v>
      </c>
      <c r="B124" s="8" t="s">
        <v>126</v>
      </c>
      <c r="C124" s="51" t="s">
        <v>20</v>
      </c>
      <c r="D124" s="51" t="s">
        <v>19</v>
      </c>
      <c r="E124" s="47">
        <v>64346</v>
      </c>
      <c r="F124" s="19">
        <v>0</v>
      </c>
      <c r="G124" s="19">
        <v>0</v>
      </c>
      <c r="H124" s="19">
        <v>0</v>
      </c>
      <c r="I124" s="19">
        <v>34346</v>
      </c>
      <c r="J124" s="19">
        <v>0</v>
      </c>
      <c r="K124" s="19">
        <v>0</v>
      </c>
      <c r="L124" s="47">
        <v>30000</v>
      </c>
    </row>
    <row r="125" spans="1:12" s="1" customFormat="1" x14ac:dyDescent="0.25">
      <c r="A125" s="63"/>
      <c r="B125" s="8" t="s">
        <v>1</v>
      </c>
      <c r="C125" s="57"/>
      <c r="D125" s="57"/>
      <c r="E125" s="52"/>
      <c r="F125" s="19"/>
      <c r="G125" s="19"/>
      <c r="H125" s="19"/>
      <c r="I125" s="19"/>
      <c r="J125" s="19"/>
      <c r="K125" s="19"/>
      <c r="L125" s="52"/>
    </row>
    <row r="126" spans="1:12" s="1" customFormat="1" x14ac:dyDescent="0.25">
      <c r="A126" s="63"/>
      <c r="B126" s="8" t="s">
        <v>2</v>
      </c>
      <c r="C126" s="57"/>
      <c r="D126" s="57"/>
      <c r="E126" s="52"/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52">
        <v>0</v>
      </c>
    </row>
    <row r="127" spans="1:12" s="1" customFormat="1" x14ac:dyDescent="0.25">
      <c r="A127" s="63"/>
      <c r="B127" s="8" t="s">
        <v>3</v>
      </c>
      <c r="C127" s="57"/>
      <c r="D127" s="57"/>
      <c r="E127" s="52"/>
      <c r="F127" s="19">
        <v>0</v>
      </c>
      <c r="G127" s="19">
        <v>0</v>
      </c>
      <c r="H127" s="19">
        <v>0</v>
      </c>
      <c r="I127" s="19">
        <v>34346</v>
      </c>
      <c r="J127" s="19">
        <v>0</v>
      </c>
      <c r="K127" s="19">
        <v>0</v>
      </c>
      <c r="L127" s="52">
        <v>0</v>
      </c>
    </row>
    <row r="128" spans="1:12" s="1" customFormat="1" ht="30" x14ac:dyDescent="0.25">
      <c r="A128" s="63"/>
      <c r="B128" s="8" t="s">
        <v>45</v>
      </c>
      <c r="C128" s="57"/>
      <c r="D128" s="57"/>
      <c r="E128" s="52"/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52">
        <v>0</v>
      </c>
    </row>
    <row r="129" spans="1:12" s="1" customFormat="1" x14ac:dyDescent="0.25">
      <c r="A129" s="63"/>
      <c r="B129" s="8" t="s">
        <v>4</v>
      </c>
      <c r="C129" s="58"/>
      <c r="D129" s="58"/>
      <c r="E129" s="53"/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53">
        <v>0</v>
      </c>
    </row>
    <row r="130" spans="1:12" s="1" customFormat="1" ht="60" x14ac:dyDescent="0.25">
      <c r="A130" s="63" t="s">
        <v>72</v>
      </c>
      <c r="B130" s="8" t="s">
        <v>127</v>
      </c>
      <c r="C130" s="51" t="s">
        <v>20</v>
      </c>
      <c r="D130" s="51" t="s">
        <v>11</v>
      </c>
      <c r="E130" s="47">
        <f>I130+J130+K130</f>
        <v>221999.1</v>
      </c>
      <c r="F130" s="19">
        <v>0</v>
      </c>
      <c r="G130" s="19">
        <v>0</v>
      </c>
      <c r="H130" s="19">
        <v>0</v>
      </c>
      <c r="I130" s="19">
        <v>25000</v>
      </c>
      <c r="J130" s="19">
        <v>100000</v>
      </c>
      <c r="K130" s="19">
        <v>96999.1</v>
      </c>
      <c r="L130" s="47">
        <v>0</v>
      </c>
    </row>
    <row r="131" spans="1:12" s="1" customFormat="1" x14ac:dyDescent="0.25">
      <c r="A131" s="63"/>
      <c r="B131" s="8" t="s">
        <v>1</v>
      </c>
      <c r="C131" s="57"/>
      <c r="D131" s="57"/>
      <c r="E131" s="52"/>
      <c r="F131" s="19"/>
      <c r="G131" s="19"/>
      <c r="H131" s="19"/>
      <c r="I131" s="19"/>
      <c r="J131" s="19"/>
      <c r="K131" s="19"/>
      <c r="L131" s="52"/>
    </row>
    <row r="132" spans="1:12" s="1" customFormat="1" x14ac:dyDescent="0.25">
      <c r="A132" s="63"/>
      <c r="B132" s="8" t="s">
        <v>2</v>
      </c>
      <c r="C132" s="57"/>
      <c r="D132" s="57"/>
      <c r="E132" s="52"/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52">
        <v>0</v>
      </c>
    </row>
    <row r="133" spans="1:12" s="1" customFormat="1" x14ac:dyDescent="0.25">
      <c r="A133" s="63"/>
      <c r="B133" s="8" t="s">
        <v>3</v>
      </c>
      <c r="C133" s="57"/>
      <c r="D133" s="57"/>
      <c r="E133" s="52"/>
      <c r="F133" s="19">
        <v>0</v>
      </c>
      <c r="G133" s="19">
        <v>0</v>
      </c>
      <c r="H133" s="19">
        <v>0</v>
      </c>
      <c r="I133" s="19">
        <v>25000</v>
      </c>
      <c r="J133" s="19">
        <v>100000</v>
      </c>
      <c r="K133" s="19">
        <v>96999.1</v>
      </c>
      <c r="L133" s="52">
        <v>0</v>
      </c>
    </row>
    <row r="134" spans="1:12" s="1" customFormat="1" ht="30" x14ac:dyDescent="0.25">
      <c r="A134" s="63"/>
      <c r="B134" s="8" t="s">
        <v>45</v>
      </c>
      <c r="C134" s="57"/>
      <c r="D134" s="57"/>
      <c r="E134" s="52"/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52">
        <v>0</v>
      </c>
    </row>
    <row r="135" spans="1:12" s="1" customFormat="1" x14ac:dyDescent="0.25">
      <c r="A135" s="63"/>
      <c r="B135" s="8" t="s">
        <v>4</v>
      </c>
      <c r="C135" s="58"/>
      <c r="D135" s="58"/>
      <c r="E135" s="53"/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53">
        <v>0</v>
      </c>
    </row>
    <row r="136" spans="1:12" s="1" customFormat="1" ht="79.5" customHeight="1" x14ac:dyDescent="0.25">
      <c r="A136" s="63" t="s">
        <v>73</v>
      </c>
      <c r="B136" s="8" t="s">
        <v>128</v>
      </c>
      <c r="C136" s="51" t="s">
        <v>20</v>
      </c>
      <c r="D136" s="51" t="s">
        <v>11</v>
      </c>
      <c r="E136" s="47">
        <f>I136+J136</f>
        <v>77606.899999999994</v>
      </c>
      <c r="F136" s="19">
        <v>0</v>
      </c>
      <c r="G136" s="19">
        <v>0</v>
      </c>
      <c r="H136" s="19">
        <v>0</v>
      </c>
      <c r="I136" s="19">
        <f>SUM(I138:I141)</f>
        <v>10000</v>
      </c>
      <c r="J136" s="19">
        <f>SUM(J138:J141)</f>
        <v>67606.899999999994</v>
      </c>
      <c r="K136" s="19">
        <v>0</v>
      </c>
      <c r="L136" s="47">
        <v>0</v>
      </c>
    </row>
    <row r="137" spans="1:12" s="1" customFormat="1" ht="13.9" customHeight="1" x14ac:dyDescent="0.25">
      <c r="A137" s="63"/>
      <c r="B137" s="8" t="s">
        <v>1</v>
      </c>
      <c r="C137" s="57"/>
      <c r="D137" s="57"/>
      <c r="E137" s="52"/>
      <c r="F137" s="19"/>
      <c r="G137" s="19"/>
      <c r="H137" s="19"/>
      <c r="I137" s="19"/>
      <c r="J137" s="19"/>
      <c r="K137" s="19"/>
      <c r="L137" s="52"/>
    </row>
    <row r="138" spans="1:12" s="1" customFormat="1" ht="13.9" customHeight="1" x14ac:dyDescent="0.25">
      <c r="A138" s="63"/>
      <c r="B138" s="8" t="s">
        <v>2</v>
      </c>
      <c r="C138" s="57"/>
      <c r="D138" s="57"/>
      <c r="E138" s="52"/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52">
        <v>0</v>
      </c>
    </row>
    <row r="139" spans="1:12" s="1" customFormat="1" ht="13.9" customHeight="1" x14ac:dyDescent="0.25">
      <c r="A139" s="63"/>
      <c r="B139" s="8" t="s">
        <v>3</v>
      </c>
      <c r="C139" s="57"/>
      <c r="D139" s="57"/>
      <c r="E139" s="52"/>
      <c r="F139" s="19">
        <v>0</v>
      </c>
      <c r="G139" s="19">
        <v>0</v>
      </c>
      <c r="H139" s="19">
        <v>0</v>
      </c>
      <c r="I139" s="19">
        <v>10000</v>
      </c>
      <c r="J139" s="19">
        <v>67606.899999999994</v>
      </c>
      <c r="K139" s="19">
        <v>0</v>
      </c>
      <c r="L139" s="52">
        <v>0</v>
      </c>
    </row>
    <row r="140" spans="1:12" s="1" customFormat="1" ht="30" x14ac:dyDescent="0.25">
      <c r="A140" s="63"/>
      <c r="B140" s="8" t="s">
        <v>45</v>
      </c>
      <c r="C140" s="57"/>
      <c r="D140" s="57"/>
      <c r="E140" s="52"/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52">
        <v>0</v>
      </c>
    </row>
    <row r="141" spans="1:12" s="1" customFormat="1" ht="13.9" customHeight="1" x14ac:dyDescent="0.25">
      <c r="A141" s="63"/>
      <c r="B141" s="8" t="s">
        <v>4</v>
      </c>
      <c r="C141" s="58"/>
      <c r="D141" s="58"/>
      <c r="E141" s="53"/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53">
        <v>0</v>
      </c>
    </row>
    <row r="142" spans="1:12" s="1" customFormat="1" ht="15.75" customHeight="1" x14ac:dyDescent="0.25">
      <c r="A142" s="27">
        <v>2</v>
      </c>
      <c r="B142" s="54" t="s">
        <v>49</v>
      </c>
      <c r="C142" s="54"/>
      <c r="D142" s="54"/>
      <c r="E142" s="54"/>
      <c r="F142" s="54"/>
      <c r="G142" s="54"/>
      <c r="H142" s="54"/>
      <c r="I142" s="54"/>
      <c r="J142" s="54"/>
      <c r="K142" s="54"/>
      <c r="L142" s="54"/>
    </row>
    <row r="143" spans="1:12" s="1" customFormat="1" x14ac:dyDescent="0.25">
      <c r="A143" s="29" t="s">
        <v>74</v>
      </c>
      <c r="B143" s="54" t="s">
        <v>48</v>
      </c>
      <c r="C143" s="54"/>
      <c r="D143" s="54"/>
      <c r="E143" s="69"/>
      <c r="F143" s="54"/>
      <c r="G143" s="54"/>
      <c r="H143" s="54"/>
      <c r="I143" s="54"/>
      <c r="J143" s="54"/>
      <c r="K143" s="54"/>
      <c r="L143" s="54"/>
    </row>
    <row r="144" spans="1:12" s="1" customFormat="1" ht="60" x14ac:dyDescent="0.25">
      <c r="A144" s="63" t="s">
        <v>75</v>
      </c>
      <c r="B144" s="8" t="s">
        <v>129</v>
      </c>
      <c r="C144" s="51" t="s">
        <v>21</v>
      </c>
      <c r="D144" s="51" t="s">
        <v>7</v>
      </c>
      <c r="E144" s="47">
        <v>930829.3</v>
      </c>
      <c r="F144" s="18">
        <f>SUM(F146:F149)</f>
        <v>599350</v>
      </c>
      <c r="G144" s="19">
        <f t="shared" ref="G144" si="8">SUM(G146:G149)</f>
        <v>372426.16800000001</v>
      </c>
      <c r="H144" s="19">
        <f>SUM(H146:H149)</f>
        <v>930829.3</v>
      </c>
      <c r="I144" s="19">
        <v>0</v>
      </c>
      <c r="J144" s="19">
        <v>0</v>
      </c>
      <c r="K144" s="19">
        <v>0</v>
      </c>
      <c r="L144" s="47">
        <v>0</v>
      </c>
    </row>
    <row r="145" spans="1:12" s="1" customFormat="1" x14ac:dyDescent="0.25">
      <c r="A145" s="63"/>
      <c r="B145" s="8" t="s">
        <v>1</v>
      </c>
      <c r="C145" s="57"/>
      <c r="D145" s="57"/>
      <c r="E145" s="52"/>
      <c r="F145" s="18"/>
      <c r="G145" s="19"/>
      <c r="H145" s="19"/>
      <c r="I145" s="19"/>
      <c r="J145" s="19"/>
      <c r="K145" s="19"/>
      <c r="L145" s="52"/>
    </row>
    <row r="146" spans="1:12" s="1" customFormat="1" x14ac:dyDescent="0.25">
      <c r="A146" s="63"/>
      <c r="B146" s="8" t="s">
        <v>2</v>
      </c>
      <c r="C146" s="57"/>
      <c r="D146" s="57"/>
      <c r="E146" s="52"/>
      <c r="F146" s="18">
        <v>349350</v>
      </c>
      <c r="G146" s="19">
        <v>370250</v>
      </c>
      <c r="H146" s="19">
        <v>0</v>
      </c>
      <c r="I146" s="19">
        <v>0</v>
      </c>
      <c r="J146" s="19">
        <v>0</v>
      </c>
      <c r="K146" s="19">
        <v>0</v>
      </c>
      <c r="L146" s="52">
        <v>0</v>
      </c>
    </row>
    <row r="147" spans="1:12" s="1" customFormat="1" x14ac:dyDescent="0.25">
      <c r="A147" s="63"/>
      <c r="B147" s="8" t="s">
        <v>3</v>
      </c>
      <c r="C147" s="57"/>
      <c r="D147" s="57"/>
      <c r="E147" s="52"/>
      <c r="F147" s="18">
        <v>250000</v>
      </c>
      <c r="G147" s="19">
        <v>2176.1680000000001</v>
      </c>
      <c r="H147" s="19">
        <v>298870</v>
      </c>
      <c r="I147" s="19">
        <v>0</v>
      </c>
      <c r="J147" s="19">
        <v>0</v>
      </c>
      <c r="K147" s="19">
        <v>0</v>
      </c>
      <c r="L147" s="52">
        <v>0</v>
      </c>
    </row>
    <row r="148" spans="1:12" s="1" customFormat="1" ht="30" x14ac:dyDescent="0.25">
      <c r="A148" s="63"/>
      <c r="B148" s="8" t="s">
        <v>45</v>
      </c>
      <c r="C148" s="57"/>
      <c r="D148" s="57"/>
      <c r="E148" s="52"/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52">
        <v>0</v>
      </c>
    </row>
    <row r="149" spans="1:12" s="1" customFormat="1" x14ac:dyDescent="0.25">
      <c r="A149" s="63"/>
      <c r="B149" s="8" t="s">
        <v>4</v>
      </c>
      <c r="C149" s="58"/>
      <c r="D149" s="58"/>
      <c r="E149" s="53"/>
      <c r="F149" s="19">
        <v>0</v>
      </c>
      <c r="G149" s="19">
        <v>0</v>
      </c>
      <c r="H149" s="19">
        <v>631959.30000000005</v>
      </c>
      <c r="I149" s="19">
        <v>0</v>
      </c>
      <c r="J149" s="19">
        <v>0</v>
      </c>
      <c r="K149" s="19">
        <v>0</v>
      </c>
      <c r="L149" s="53">
        <v>0</v>
      </c>
    </row>
    <row r="150" spans="1:12" s="1" customFormat="1" ht="15.75" customHeight="1" x14ac:dyDescent="0.25">
      <c r="A150" s="27" t="s">
        <v>76</v>
      </c>
      <c r="B150" s="56" t="s">
        <v>34</v>
      </c>
      <c r="C150" s="56"/>
      <c r="D150" s="56"/>
      <c r="E150" s="70"/>
      <c r="F150" s="56"/>
      <c r="G150" s="56"/>
      <c r="H150" s="56"/>
      <c r="I150" s="56"/>
      <c r="J150" s="56"/>
      <c r="K150" s="56"/>
      <c r="L150" s="56"/>
    </row>
    <row r="151" spans="1:12" s="1" customFormat="1" ht="90" x14ac:dyDescent="0.25">
      <c r="A151" s="63" t="s">
        <v>77</v>
      </c>
      <c r="B151" s="32" t="s">
        <v>130</v>
      </c>
      <c r="C151" s="51" t="s">
        <v>21</v>
      </c>
      <c r="D151" s="82" t="s">
        <v>13</v>
      </c>
      <c r="E151" s="47">
        <v>36213.4</v>
      </c>
      <c r="F151" s="19">
        <f t="shared" ref="F151" si="9">F153+F154+F155+F156</f>
        <v>129862.72500000001</v>
      </c>
      <c r="G151" s="19">
        <v>0</v>
      </c>
      <c r="H151" s="19">
        <f>SUM(H153:H156)</f>
        <v>36213.4</v>
      </c>
      <c r="I151" s="19">
        <v>0</v>
      </c>
      <c r="J151" s="19">
        <v>0</v>
      </c>
      <c r="K151" s="19">
        <v>0</v>
      </c>
      <c r="L151" s="47">
        <v>0</v>
      </c>
    </row>
    <row r="152" spans="1:12" s="1" customFormat="1" x14ac:dyDescent="0.25">
      <c r="A152" s="63"/>
      <c r="B152" s="8" t="s">
        <v>1</v>
      </c>
      <c r="C152" s="57"/>
      <c r="D152" s="83"/>
      <c r="E152" s="52"/>
      <c r="F152" s="19"/>
      <c r="G152" s="19"/>
      <c r="H152" s="19"/>
      <c r="I152" s="19"/>
      <c r="J152" s="19"/>
      <c r="K152" s="19"/>
      <c r="L152" s="52"/>
    </row>
    <row r="153" spans="1:12" s="1" customFormat="1" x14ac:dyDescent="0.25">
      <c r="A153" s="63"/>
      <c r="B153" s="8" t="s">
        <v>2</v>
      </c>
      <c r="C153" s="57"/>
      <c r="D153" s="83"/>
      <c r="E153" s="52"/>
      <c r="F153" s="19">
        <v>80000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52">
        <v>0</v>
      </c>
    </row>
    <row r="154" spans="1:12" s="1" customFormat="1" x14ac:dyDescent="0.25">
      <c r="A154" s="63"/>
      <c r="B154" s="8" t="s">
        <v>3</v>
      </c>
      <c r="C154" s="57"/>
      <c r="D154" s="83"/>
      <c r="E154" s="52"/>
      <c r="F154" s="19">
        <v>49862.724999999999</v>
      </c>
      <c r="G154" s="19">
        <v>0</v>
      </c>
      <c r="H154" s="19">
        <v>36213.4</v>
      </c>
      <c r="I154" s="19">
        <v>0</v>
      </c>
      <c r="J154" s="19">
        <v>0</v>
      </c>
      <c r="K154" s="19">
        <v>0</v>
      </c>
      <c r="L154" s="52">
        <v>0</v>
      </c>
    </row>
    <row r="155" spans="1:12" s="1" customFormat="1" ht="30" x14ac:dyDescent="0.25">
      <c r="A155" s="63"/>
      <c r="B155" s="8" t="s">
        <v>45</v>
      </c>
      <c r="C155" s="57"/>
      <c r="D155" s="83"/>
      <c r="E155" s="52"/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52">
        <v>0</v>
      </c>
    </row>
    <row r="156" spans="1:12" s="1" customFormat="1" x14ac:dyDescent="0.25">
      <c r="A156" s="63"/>
      <c r="B156" s="8" t="s">
        <v>4</v>
      </c>
      <c r="C156" s="58"/>
      <c r="D156" s="84"/>
      <c r="E156" s="53"/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53">
        <v>0</v>
      </c>
    </row>
    <row r="157" spans="1:12" s="1" customFormat="1" ht="90" x14ac:dyDescent="0.25">
      <c r="A157" s="64" t="s">
        <v>78</v>
      </c>
      <c r="B157" s="40" t="s">
        <v>136</v>
      </c>
      <c r="C157" s="51" t="s">
        <v>21</v>
      </c>
      <c r="D157" s="51" t="s">
        <v>15</v>
      </c>
      <c r="E157" s="47">
        <v>470605.17</v>
      </c>
      <c r="F157" s="19">
        <v>0</v>
      </c>
      <c r="G157" s="19">
        <f>SUM(G159:G162)</f>
        <v>20022.740000000002</v>
      </c>
      <c r="H157" s="19">
        <v>0</v>
      </c>
      <c r="I157" s="19">
        <v>0</v>
      </c>
      <c r="J157" s="19">
        <v>0</v>
      </c>
      <c r="K157" s="19">
        <v>0</v>
      </c>
      <c r="L157" s="47">
        <f>E157</f>
        <v>470605.17</v>
      </c>
    </row>
    <row r="158" spans="1:12" s="1" customFormat="1" x14ac:dyDescent="0.25">
      <c r="A158" s="65"/>
      <c r="B158" s="8" t="s">
        <v>1</v>
      </c>
      <c r="C158" s="57"/>
      <c r="D158" s="57"/>
      <c r="E158" s="52"/>
      <c r="F158" s="19"/>
      <c r="G158" s="19"/>
      <c r="H158" s="19"/>
      <c r="I158" s="19"/>
      <c r="J158" s="19"/>
      <c r="K158" s="19"/>
      <c r="L158" s="52"/>
    </row>
    <row r="159" spans="1:12" s="1" customFormat="1" x14ac:dyDescent="0.25">
      <c r="A159" s="65"/>
      <c r="B159" s="8" t="s">
        <v>2</v>
      </c>
      <c r="C159" s="57"/>
      <c r="D159" s="57"/>
      <c r="E159" s="52"/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52">
        <v>0</v>
      </c>
    </row>
    <row r="160" spans="1:12" s="1" customFormat="1" ht="13.9" customHeight="1" x14ac:dyDescent="0.25">
      <c r="A160" s="65"/>
      <c r="B160" s="8" t="s">
        <v>3</v>
      </c>
      <c r="C160" s="57"/>
      <c r="D160" s="57"/>
      <c r="E160" s="52"/>
      <c r="F160" s="19">
        <v>0</v>
      </c>
      <c r="G160" s="19">
        <v>20022.740000000002</v>
      </c>
      <c r="H160" s="19">
        <v>0</v>
      </c>
      <c r="I160" s="19">
        <v>0</v>
      </c>
      <c r="J160" s="19">
        <v>0</v>
      </c>
      <c r="K160" s="19">
        <v>0</v>
      </c>
      <c r="L160" s="52">
        <v>0</v>
      </c>
    </row>
    <row r="161" spans="1:12" s="1" customFormat="1" ht="13.9" customHeight="1" x14ac:dyDescent="0.25">
      <c r="A161" s="65"/>
      <c r="B161" s="8" t="s">
        <v>45</v>
      </c>
      <c r="C161" s="57"/>
      <c r="D161" s="57"/>
      <c r="E161" s="52"/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52">
        <v>0</v>
      </c>
    </row>
    <row r="162" spans="1:12" s="1" customFormat="1" ht="14.45" customHeight="1" x14ac:dyDescent="0.25">
      <c r="A162" s="66"/>
      <c r="B162" s="8" t="s">
        <v>4</v>
      </c>
      <c r="C162" s="58"/>
      <c r="D162" s="58"/>
      <c r="E162" s="53"/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53">
        <v>0</v>
      </c>
    </row>
    <row r="163" spans="1:12" s="1" customFormat="1" ht="90" x14ac:dyDescent="0.25">
      <c r="A163" s="64" t="s">
        <v>109</v>
      </c>
      <c r="B163" s="40" t="s">
        <v>137</v>
      </c>
      <c r="C163" s="51" t="s">
        <v>21</v>
      </c>
      <c r="D163" s="51" t="s">
        <v>15</v>
      </c>
      <c r="E163" s="47">
        <v>587780.9</v>
      </c>
      <c r="F163" s="19">
        <v>0</v>
      </c>
      <c r="G163" s="19">
        <f>SUM(G165:G168)</f>
        <v>5529.97</v>
      </c>
      <c r="H163" s="19">
        <v>0</v>
      </c>
      <c r="I163" s="19">
        <v>0</v>
      </c>
      <c r="J163" s="19">
        <v>0</v>
      </c>
      <c r="K163" s="19">
        <v>0</v>
      </c>
      <c r="L163" s="47">
        <f>E163</f>
        <v>587780.9</v>
      </c>
    </row>
    <row r="164" spans="1:12" s="1" customFormat="1" ht="13.9" customHeight="1" x14ac:dyDescent="0.25">
      <c r="A164" s="65"/>
      <c r="B164" s="8" t="s">
        <v>1</v>
      </c>
      <c r="C164" s="57"/>
      <c r="D164" s="57"/>
      <c r="E164" s="52"/>
      <c r="F164" s="19"/>
      <c r="G164" s="19"/>
      <c r="H164" s="19"/>
      <c r="I164" s="19"/>
      <c r="J164" s="19"/>
      <c r="K164" s="19"/>
      <c r="L164" s="52"/>
    </row>
    <row r="165" spans="1:12" s="1" customFormat="1" ht="13.9" customHeight="1" x14ac:dyDescent="0.25">
      <c r="A165" s="65"/>
      <c r="B165" s="8" t="s">
        <v>2</v>
      </c>
      <c r="C165" s="57"/>
      <c r="D165" s="57"/>
      <c r="E165" s="52"/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52">
        <v>0</v>
      </c>
    </row>
    <row r="166" spans="1:12" s="1" customFormat="1" x14ac:dyDescent="0.25">
      <c r="A166" s="65"/>
      <c r="B166" s="8" t="s">
        <v>3</v>
      </c>
      <c r="C166" s="57"/>
      <c r="D166" s="57"/>
      <c r="E166" s="52"/>
      <c r="F166" s="19">
        <v>0</v>
      </c>
      <c r="G166" s="19">
        <v>5529.97</v>
      </c>
      <c r="H166" s="19">
        <v>0</v>
      </c>
      <c r="I166" s="19">
        <v>0</v>
      </c>
      <c r="J166" s="19">
        <v>0</v>
      </c>
      <c r="K166" s="19">
        <v>0</v>
      </c>
      <c r="L166" s="52">
        <v>0</v>
      </c>
    </row>
    <row r="167" spans="1:12" s="1" customFormat="1" ht="30" x14ac:dyDescent="0.25">
      <c r="A167" s="65"/>
      <c r="B167" s="8" t="s">
        <v>45</v>
      </c>
      <c r="C167" s="57"/>
      <c r="D167" s="57"/>
      <c r="E167" s="52"/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52">
        <v>0</v>
      </c>
    </row>
    <row r="168" spans="1:12" s="1" customFormat="1" x14ac:dyDescent="0.25">
      <c r="A168" s="66"/>
      <c r="B168" s="8" t="s">
        <v>4</v>
      </c>
      <c r="C168" s="58"/>
      <c r="D168" s="58"/>
      <c r="E168" s="53"/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53">
        <v>0</v>
      </c>
    </row>
    <row r="169" spans="1:12" s="1" customFormat="1" ht="150" x14ac:dyDescent="0.25">
      <c r="A169" s="63" t="s">
        <v>110</v>
      </c>
      <c r="B169" s="15" t="s">
        <v>131</v>
      </c>
      <c r="C169" s="51" t="s">
        <v>21</v>
      </c>
      <c r="D169" s="71" t="s">
        <v>24</v>
      </c>
      <c r="E169" s="47">
        <v>169627.4</v>
      </c>
      <c r="F169" s="19">
        <f>SUM(F171:F174)</f>
        <v>10822.86</v>
      </c>
      <c r="G169" s="19">
        <f>SUM(G171:G174)</f>
        <v>75000</v>
      </c>
      <c r="H169" s="19">
        <f>SUM(H171:H174)</f>
        <v>5047.3999999999996</v>
      </c>
      <c r="I169" s="19">
        <f>SUM(I171:I174)</f>
        <v>164580</v>
      </c>
      <c r="J169" s="19">
        <v>0</v>
      </c>
      <c r="K169" s="19">
        <v>0</v>
      </c>
      <c r="L169" s="47">
        <v>0</v>
      </c>
    </row>
    <row r="170" spans="1:12" s="1" customFormat="1" x14ac:dyDescent="0.25">
      <c r="A170" s="63"/>
      <c r="B170" s="8" t="s">
        <v>1</v>
      </c>
      <c r="C170" s="57"/>
      <c r="D170" s="57"/>
      <c r="E170" s="48"/>
      <c r="F170" s="20"/>
      <c r="G170" s="20"/>
      <c r="H170" s="19"/>
      <c r="I170" s="19"/>
      <c r="J170" s="19"/>
      <c r="K170" s="19"/>
      <c r="L170" s="52"/>
    </row>
    <row r="171" spans="1:12" s="1" customFormat="1" x14ac:dyDescent="0.25">
      <c r="A171" s="63"/>
      <c r="B171" s="8" t="s">
        <v>2</v>
      </c>
      <c r="C171" s="57"/>
      <c r="D171" s="57"/>
      <c r="E171" s="48"/>
      <c r="F171" s="19">
        <v>0</v>
      </c>
      <c r="G171" s="19">
        <v>75000</v>
      </c>
      <c r="H171" s="19">
        <v>0</v>
      </c>
      <c r="I171" s="19">
        <v>0</v>
      </c>
      <c r="J171" s="19">
        <v>0</v>
      </c>
      <c r="K171" s="19">
        <v>0</v>
      </c>
      <c r="L171" s="52">
        <v>0</v>
      </c>
    </row>
    <row r="172" spans="1:12" s="1" customFormat="1" x14ac:dyDescent="0.25">
      <c r="A172" s="63"/>
      <c r="B172" s="8" t="s">
        <v>3</v>
      </c>
      <c r="C172" s="57"/>
      <c r="D172" s="57"/>
      <c r="E172" s="48"/>
      <c r="F172" s="19">
        <v>10822.86</v>
      </c>
      <c r="G172" s="19">
        <v>0</v>
      </c>
      <c r="H172" s="19">
        <v>5047.3999999999996</v>
      </c>
      <c r="I172" s="19">
        <v>164580</v>
      </c>
      <c r="J172" s="19">
        <v>0</v>
      </c>
      <c r="K172" s="19">
        <v>0</v>
      </c>
      <c r="L172" s="52">
        <v>0</v>
      </c>
    </row>
    <row r="173" spans="1:12" s="1" customFormat="1" ht="30" x14ac:dyDescent="0.25">
      <c r="A173" s="63"/>
      <c r="B173" s="8" t="s">
        <v>45</v>
      </c>
      <c r="C173" s="57"/>
      <c r="D173" s="57"/>
      <c r="E173" s="48"/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52">
        <v>0</v>
      </c>
    </row>
    <row r="174" spans="1:12" s="1" customFormat="1" x14ac:dyDescent="0.25">
      <c r="A174" s="63"/>
      <c r="B174" s="8" t="s">
        <v>4</v>
      </c>
      <c r="C174" s="58"/>
      <c r="D174" s="58"/>
      <c r="E174" s="49"/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53">
        <v>0</v>
      </c>
    </row>
    <row r="175" spans="1:12" s="1" customFormat="1" x14ac:dyDescent="0.25">
      <c r="A175" s="28" t="s">
        <v>79</v>
      </c>
      <c r="B175" s="56" t="s">
        <v>51</v>
      </c>
      <c r="C175" s="56"/>
      <c r="D175" s="56"/>
      <c r="E175" s="56"/>
      <c r="F175" s="56"/>
      <c r="G175" s="56"/>
      <c r="H175" s="56"/>
      <c r="I175" s="56"/>
      <c r="J175" s="56"/>
      <c r="K175" s="56"/>
      <c r="L175" s="56"/>
    </row>
    <row r="176" spans="1:12" s="1" customFormat="1" ht="60" x14ac:dyDescent="0.25">
      <c r="A176" s="63" t="s">
        <v>80</v>
      </c>
      <c r="B176" s="40" t="s">
        <v>138</v>
      </c>
      <c r="C176" s="51" t="s">
        <v>21</v>
      </c>
      <c r="D176" s="51" t="s">
        <v>10</v>
      </c>
      <c r="E176" s="59" t="s">
        <v>47</v>
      </c>
      <c r="F176" s="19">
        <f>SUM(F178:F181)</f>
        <v>225557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47">
        <v>0</v>
      </c>
    </row>
    <row r="177" spans="1:12" s="1" customFormat="1" x14ac:dyDescent="0.25">
      <c r="A177" s="63"/>
      <c r="B177" s="8" t="s">
        <v>1</v>
      </c>
      <c r="C177" s="57"/>
      <c r="D177" s="57"/>
      <c r="E177" s="57"/>
      <c r="F177" s="19"/>
      <c r="G177" s="19"/>
      <c r="H177" s="19"/>
      <c r="I177" s="19"/>
      <c r="J177" s="19"/>
      <c r="K177" s="19"/>
      <c r="L177" s="52"/>
    </row>
    <row r="178" spans="1:12" s="1" customFormat="1" x14ac:dyDescent="0.25">
      <c r="A178" s="63"/>
      <c r="B178" s="8" t="s">
        <v>2</v>
      </c>
      <c r="C178" s="57"/>
      <c r="D178" s="57"/>
      <c r="E178" s="57"/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52">
        <v>0</v>
      </c>
    </row>
    <row r="179" spans="1:12" s="1" customFormat="1" x14ac:dyDescent="0.25">
      <c r="A179" s="63"/>
      <c r="B179" s="8" t="s">
        <v>3</v>
      </c>
      <c r="C179" s="57"/>
      <c r="D179" s="57"/>
      <c r="E179" s="57"/>
      <c r="F179" s="19">
        <v>225557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52">
        <v>0</v>
      </c>
    </row>
    <row r="180" spans="1:12" s="1" customFormat="1" ht="30" x14ac:dyDescent="0.25">
      <c r="A180" s="63"/>
      <c r="B180" s="8" t="s">
        <v>45</v>
      </c>
      <c r="C180" s="57"/>
      <c r="D180" s="57"/>
      <c r="E180" s="57"/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52">
        <v>0</v>
      </c>
    </row>
    <row r="181" spans="1:12" s="1" customFormat="1" x14ac:dyDescent="0.25">
      <c r="A181" s="63"/>
      <c r="B181" s="8" t="s">
        <v>4</v>
      </c>
      <c r="C181" s="58"/>
      <c r="D181" s="58"/>
      <c r="E181" s="58"/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53">
        <v>0</v>
      </c>
    </row>
    <row r="182" spans="1:12" s="1" customFormat="1" x14ac:dyDescent="0.25">
      <c r="A182" s="27" t="s">
        <v>81</v>
      </c>
      <c r="B182" s="56" t="s">
        <v>33</v>
      </c>
      <c r="C182" s="56"/>
      <c r="D182" s="56"/>
      <c r="E182" s="56"/>
      <c r="F182" s="56"/>
      <c r="G182" s="56"/>
      <c r="H182" s="56"/>
      <c r="I182" s="56"/>
      <c r="J182" s="56"/>
      <c r="K182" s="56"/>
      <c r="L182" s="56"/>
    </row>
    <row r="183" spans="1:12" s="1" customFormat="1" ht="60" x14ac:dyDescent="0.25">
      <c r="A183" s="63" t="s">
        <v>82</v>
      </c>
      <c r="B183" s="40" t="s">
        <v>135</v>
      </c>
      <c r="C183" s="79" t="s">
        <v>21</v>
      </c>
      <c r="D183" s="51" t="s">
        <v>11</v>
      </c>
      <c r="E183" s="47">
        <v>28700</v>
      </c>
      <c r="F183" s="19">
        <v>0</v>
      </c>
      <c r="G183" s="19">
        <v>0</v>
      </c>
      <c r="H183" s="19">
        <v>0</v>
      </c>
      <c r="I183" s="19">
        <f>SUM(I185:I188)</f>
        <v>1600</v>
      </c>
      <c r="J183" s="19">
        <v>0</v>
      </c>
      <c r="K183" s="19">
        <f t="shared" ref="K183" si="10">SUM(K185:K188)</f>
        <v>27100</v>
      </c>
      <c r="L183" s="47">
        <v>0</v>
      </c>
    </row>
    <row r="184" spans="1:12" s="1" customFormat="1" x14ac:dyDescent="0.25">
      <c r="A184" s="63"/>
      <c r="B184" s="8" t="s">
        <v>1</v>
      </c>
      <c r="C184" s="52"/>
      <c r="D184" s="57"/>
      <c r="E184" s="52"/>
      <c r="F184" s="19"/>
      <c r="G184" s="19"/>
      <c r="H184" s="19"/>
      <c r="I184" s="19"/>
      <c r="J184" s="19"/>
      <c r="K184" s="19"/>
      <c r="L184" s="52"/>
    </row>
    <row r="185" spans="1:12" s="1" customFormat="1" x14ac:dyDescent="0.25">
      <c r="A185" s="63"/>
      <c r="B185" s="8" t="s">
        <v>2</v>
      </c>
      <c r="C185" s="52"/>
      <c r="D185" s="57"/>
      <c r="E185" s="52"/>
      <c r="F185" s="19">
        <v>0</v>
      </c>
      <c r="G185" s="19">
        <v>0</v>
      </c>
      <c r="H185" s="19">
        <v>0</v>
      </c>
      <c r="I185" s="19">
        <v>1600</v>
      </c>
      <c r="J185" s="19">
        <v>0</v>
      </c>
      <c r="K185" s="19">
        <v>0</v>
      </c>
      <c r="L185" s="52">
        <v>0</v>
      </c>
    </row>
    <row r="186" spans="1:12" s="1" customFormat="1" x14ac:dyDescent="0.25">
      <c r="A186" s="63"/>
      <c r="B186" s="8" t="s">
        <v>3</v>
      </c>
      <c r="C186" s="52"/>
      <c r="D186" s="57"/>
      <c r="E186" s="52"/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27100</v>
      </c>
      <c r="L186" s="52">
        <v>0</v>
      </c>
    </row>
    <row r="187" spans="1:12" s="1" customFormat="1" ht="30" x14ac:dyDescent="0.25">
      <c r="A187" s="63"/>
      <c r="B187" s="8" t="s">
        <v>45</v>
      </c>
      <c r="C187" s="52"/>
      <c r="D187" s="57"/>
      <c r="E187" s="52"/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52">
        <v>0</v>
      </c>
    </row>
    <row r="188" spans="1:12" s="1" customFormat="1" x14ac:dyDescent="0.25">
      <c r="A188" s="63"/>
      <c r="B188" s="8" t="s">
        <v>4</v>
      </c>
      <c r="C188" s="53"/>
      <c r="D188" s="58"/>
      <c r="E188" s="53"/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53">
        <v>0</v>
      </c>
    </row>
    <row r="189" spans="1:12" s="1" customFormat="1" x14ac:dyDescent="0.25">
      <c r="A189" s="27" t="s">
        <v>83</v>
      </c>
      <c r="B189" s="56" t="s">
        <v>32</v>
      </c>
      <c r="C189" s="56"/>
      <c r="D189" s="56"/>
      <c r="E189" s="56"/>
      <c r="F189" s="56"/>
      <c r="G189" s="56"/>
      <c r="H189" s="56"/>
      <c r="I189" s="56"/>
      <c r="J189" s="56"/>
      <c r="K189" s="56"/>
      <c r="L189" s="56"/>
    </row>
    <row r="190" spans="1:12" s="1" customFormat="1" ht="75" x14ac:dyDescent="0.25">
      <c r="A190" s="63" t="s">
        <v>84</v>
      </c>
      <c r="B190" s="40" t="s">
        <v>140</v>
      </c>
      <c r="C190" s="51" t="s">
        <v>21</v>
      </c>
      <c r="D190" s="51" t="s">
        <v>18</v>
      </c>
      <c r="E190" s="47">
        <v>144700</v>
      </c>
      <c r="F190" s="19">
        <v>0</v>
      </c>
      <c r="G190" s="19">
        <v>0</v>
      </c>
      <c r="H190" s="19">
        <v>0</v>
      </c>
      <c r="I190" s="19">
        <f t="shared" ref="I190:J190" si="11">I192+I193+I194+I195</f>
        <v>9500</v>
      </c>
      <c r="J190" s="19">
        <f t="shared" si="11"/>
        <v>135200</v>
      </c>
      <c r="K190" s="19">
        <v>0</v>
      </c>
      <c r="L190" s="47">
        <v>0</v>
      </c>
    </row>
    <row r="191" spans="1:12" s="1" customFormat="1" x14ac:dyDescent="0.25">
      <c r="A191" s="63"/>
      <c r="B191" s="8" t="s">
        <v>1</v>
      </c>
      <c r="C191" s="57"/>
      <c r="D191" s="57"/>
      <c r="E191" s="48"/>
      <c r="F191" s="19"/>
      <c r="G191" s="19"/>
      <c r="H191" s="19"/>
      <c r="I191" s="19"/>
      <c r="J191" s="19"/>
      <c r="K191" s="19"/>
      <c r="L191" s="52"/>
    </row>
    <row r="192" spans="1:12" s="1" customFormat="1" x14ac:dyDescent="0.25">
      <c r="A192" s="63"/>
      <c r="B192" s="8" t="s">
        <v>2</v>
      </c>
      <c r="C192" s="57"/>
      <c r="D192" s="57"/>
      <c r="E192" s="48"/>
      <c r="F192" s="19">
        <v>0</v>
      </c>
      <c r="G192" s="19">
        <v>0</v>
      </c>
      <c r="H192" s="19">
        <v>0</v>
      </c>
      <c r="I192" s="19">
        <v>9500</v>
      </c>
      <c r="J192" s="19">
        <v>0</v>
      </c>
      <c r="K192" s="19">
        <v>0</v>
      </c>
      <c r="L192" s="52">
        <v>0</v>
      </c>
    </row>
    <row r="193" spans="1:12" s="1" customFormat="1" x14ac:dyDescent="0.25">
      <c r="A193" s="63"/>
      <c r="B193" s="8" t="s">
        <v>3</v>
      </c>
      <c r="C193" s="57"/>
      <c r="D193" s="57"/>
      <c r="E193" s="48"/>
      <c r="F193" s="19">
        <v>0</v>
      </c>
      <c r="G193" s="19">
        <v>0</v>
      </c>
      <c r="H193" s="19">
        <v>0</v>
      </c>
      <c r="I193" s="19">
        <v>0</v>
      </c>
      <c r="J193" s="19">
        <v>135200</v>
      </c>
      <c r="K193" s="19">
        <v>0</v>
      </c>
      <c r="L193" s="52">
        <v>0</v>
      </c>
    </row>
    <row r="194" spans="1:12" s="1" customFormat="1" ht="30" x14ac:dyDescent="0.25">
      <c r="A194" s="63"/>
      <c r="B194" s="8" t="s">
        <v>45</v>
      </c>
      <c r="C194" s="57"/>
      <c r="D194" s="57"/>
      <c r="E194" s="48"/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52">
        <v>0</v>
      </c>
    </row>
    <row r="195" spans="1:12" s="1" customFormat="1" x14ac:dyDescent="0.25">
      <c r="A195" s="63"/>
      <c r="B195" s="8" t="s">
        <v>4</v>
      </c>
      <c r="C195" s="58"/>
      <c r="D195" s="58"/>
      <c r="E195" s="49"/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53">
        <v>0</v>
      </c>
    </row>
    <row r="196" spans="1:12" s="1" customFormat="1" x14ac:dyDescent="0.25">
      <c r="A196" s="27" t="s">
        <v>85</v>
      </c>
      <c r="B196" s="56" t="s">
        <v>31</v>
      </c>
      <c r="C196" s="56"/>
      <c r="D196" s="56"/>
      <c r="E196" s="56"/>
      <c r="F196" s="56"/>
      <c r="G196" s="56"/>
      <c r="H196" s="56"/>
      <c r="I196" s="56"/>
      <c r="J196" s="56"/>
      <c r="K196" s="56"/>
      <c r="L196" s="56"/>
    </row>
    <row r="197" spans="1:12" s="1" customFormat="1" ht="45" x14ac:dyDescent="0.25">
      <c r="A197" s="63" t="s">
        <v>102</v>
      </c>
      <c r="B197" s="40" t="s">
        <v>141</v>
      </c>
      <c r="C197" s="51" t="s">
        <v>21</v>
      </c>
      <c r="D197" s="51" t="s">
        <v>14</v>
      </c>
      <c r="E197" s="47">
        <v>941400</v>
      </c>
      <c r="F197" s="19">
        <v>0</v>
      </c>
      <c r="G197" s="19">
        <v>0</v>
      </c>
      <c r="H197" s="19">
        <v>0</v>
      </c>
      <c r="I197" s="19">
        <f t="shared" ref="I197:K197" si="12">SUM(I199:I202)</f>
        <v>14500</v>
      </c>
      <c r="J197" s="19">
        <f t="shared" si="12"/>
        <v>55000</v>
      </c>
      <c r="K197" s="19">
        <f t="shared" si="12"/>
        <v>260900</v>
      </c>
      <c r="L197" s="47">
        <f>E197-J197-K197-I197</f>
        <v>611000</v>
      </c>
    </row>
    <row r="198" spans="1:12" s="1" customFormat="1" x14ac:dyDescent="0.25">
      <c r="A198" s="63"/>
      <c r="B198" s="8" t="s">
        <v>1</v>
      </c>
      <c r="C198" s="57"/>
      <c r="D198" s="57"/>
      <c r="E198" s="52"/>
      <c r="F198" s="19"/>
      <c r="G198" s="19"/>
      <c r="H198" s="19"/>
      <c r="I198" s="19"/>
      <c r="J198" s="19"/>
      <c r="K198" s="19"/>
      <c r="L198" s="52"/>
    </row>
    <row r="199" spans="1:12" s="1" customFormat="1" x14ac:dyDescent="0.25">
      <c r="A199" s="63"/>
      <c r="B199" s="8" t="s">
        <v>2</v>
      </c>
      <c r="C199" s="57"/>
      <c r="D199" s="57"/>
      <c r="E199" s="52"/>
      <c r="F199" s="19">
        <v>0</v>
      </c>
      <c r="G199" s="19">
        <v>0</v>
      </c>
      <c r="H199" s="19">
        <v>0</v>
      </c>
      <c r="I199" s="19">
        <v>14500</v>
      </c>
      <c r="J199" s="19">
        <v>0</v>
      </c>
      <c r="K199" s="19">
        <v>0</v>
      </c>
      <c r="L199" s="52">
        <v>0</v>
      </c>
    </row>
    <row r="200" spans="1:12" s="1" customFormat="1" x14ac:dyDescent="0.25">
      <c r="A200" s="63"/>
      <c r="B200" s="8" t="s">
        <v>3</v>
      </c>
      <c r="C200" s="57"/>
      <c r="D200" s="57"/>
      <c r="E200" s="52"/>
      <c r="F200" s="19">
        <v>0</v>
      </c>
      <c r="G200" s="19">
        <v>0</v>
      </c>
      <c r="H200" s="19">
        <v>0</v>
      </c>
      <c r="I200" s="19">
        <v>0</v>
      </c>
      <c r="J200" s="19">
        <v>55000</v>
      </c>
      <c r="K200" s="19">
        <v>260900</v>
      </c>
      <c r="L200" s="52"/>
    </row>
    <row r="201" spans="1:12" s="1" customFormat="1" ht="30" x14ac:dyDescent="0.25">
      <c r="A201" s="63"/>
      <c r="B201" s="8" t="s">
        <v>45</v>
      </c>
      <c r="C201" s="57"/>
      <c r="D201" s="57"/>
      <c r="E201" s="52"/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52">
        <v>0</v>
      </c>
    </row>
    <row r="202" spans="1:12" s="1" customFormat="1" x14ac:dyDescent="0.25">
      <c r="A202" s="63"/>
      <c r="B202" s="8" t="s">
        <v>4</v>
      </c>
      <c r="C202" s="58"/>
      <c r="D202" s="58"/>
      <c r="E202" s="53"/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0</v>
      </c>
      <c r="L202" s="53">
        <v>0</v>
      </c>
    </row>
    <row r="203" spans="1:12" s="1" customFormat="1" x14ac:dyDescent="0.25">
      <c r="A203" s="27">
        <v>3</v>
      </c>
      <c r="B203" s="54" t="s">
        <v>86</v>
      </c>
      <c r="C203" s="54"/>
      <c r="D203" s="54"/>
      <c r="E203" s="54"/>
      <c r="F203" s="54"/>
      <c r="G203" s="54"/>
      <c r="H203" s="54"/>
      <c r="I203" s="54"/>
      <c r="J203" s="54"/>
      <c r="K203" s="54"/>
      <c r="L203" s="54"/>
    </row>
    <row r="204" spans="1:12" s="1" customFormat="1" x14ac:dyDescent="0.25">
      <c r="A204" s="28" t="s">
        <v>87</v>
      </c>
      <c r="B204" s="56" t="s">
        <v>30</v>
      </c>
      <c r="C204" s="56"/>
      <c r="D204" s="56"/>
      <c r="E204" s="56"/>
      <c r="F204" s="56"/>
      <c r="G204" s="56"/>
      <c r="H204" s="56"/>
      <c r="I204" s="56"/>
      <c r="J204" s="56"/>
      <c r="K204" s="56"/>
      <c r="L204" s="56"/>
    </row>
    <row r="205" spans="1:12" s="1" customFormat="1" ht="60" x14ac:dyDescent="0.25">
      <c r="A205" s="63" t="s">
        <v>88</v>
      </c>
      <c r="B205" s="8" t="s">
        <v>132</v>
      </c>
      <c r="C205" s="30" t="s">
        <v>20</v>
      </c>
      <c r="D205" s="30" t="s">
        <v>22</v>
      </c>
      <c r="E205" s="19">
        <v>236208.7</v>
      </c>
      <c r="F205" s="19">
        <f>SUM(F209+F210+F211+F212)</f>
        <v>15673</v>
      </c>
      <c r="G205" s="19">
        <f t="shared" ref="G205:I205" si="13">SUM(G209+G210+G211+G212)</f>
        <v>83305.625</v>
      </c>
      <c r="H205" s="19">
        <f>H209+H210+H216</f>
        <v>224882.7</v>
      </c>
      <c r="I205" s="19">
        <f t="shared" si="13"/>
        <v>11326</v>
      </c>
      <c r="J205" s="19">
        <v>0</v>
      </c>
      <c r="K205" s="19">
        <v>0</v>
      </c>
      <c r="L205" s="19">
        <v>0</v>
      </c>
    </row>
    <row r="206" spans="1:12" s="1" customFormat="1" x14ac:dyDescent="0.25">
      <c r="A206" s="63"/>
      <c r="B206" s="56" t="s">
        <v>26</v>
      </c>
      <c r="C206" s="56"/>
      <c r="D206" s="56"/>
      <c r="E206" s="56"/>
      <c r="F206" s="56"/>
      <c r="G206" s="56"/>
      <c r="H206" s="56"/>
      <c r="I206" s="56"/>
      <c r="J206" s="56"/>
      <c r="K206" s="56"/>
      <c r="L206" s="56"/>
    </row>
    <row r="207" spans="1:12" s="1" customFormat="1" x14ac:dyDescent="0.25">
      <c r="A207" s="63"/>
      <c r="B207" s="24" t="s">
        <v>100</v>
      </c>
      <c r="C207" s="51" t="s">
        <v>47</v>
      </c>
      <c r="D207" s="51" t="s">
        <v>47</v>
      </c>
      <c r="E207" s="51" t="s">
        <v>47</v>
      </c>
      <c r="F207" s="25">
        <f>SUM(F209:F212)</f>
        <v>15673</v>
      </c>
      <c r="G207" s="25">
        <f t="shared" ref="G207:K207" si="14">SUM(G209:G212)</f>
        <v>83305.625</v>
      </c>
      <c r="H207" s="25">
        <f t="shared" si="14"/>
        <v>210782.7</v>
      </c>
      <c r="I207" s="25">
        <f t="shared" si="14"/>
        <v>11326</v>
      </c>
      <c r="J207" s="25">
        <f t="shared" si="14"/>
        <v>0</v>
      </c>
      <c r="K207" s="25">
        <f t="shared" si="14"/>
        <v>0</v>
      </c>
      <c r="L207" s="47">
        <v>0</v>
      </c>
    </row>
    <row r="208" spans="1:12" s="1" customFormat="1" x14ac:dyDescent="0.25">
      <c r="A208" s="63"/>
      <c r="B208" s="8" t="s">
        <v>1</v>
      </c>
      <c r="C208" s="52"/>
      <c r="D208" s="52"/>
      <c r="E208" s="52"/>
      <c r="F208" s="19"/>
      <c r="G208" s="19"/>
      <c r="H208" s="19"/>
      <c r="I208" s="19"/>
      <c r="J208" s="19"/>
      <c r="K208" s="19"/>
      <c r="L208" s="48"/>
    </row>
    <row r="209" spans="1:12" s="1" customFormat="1" ht="13.9" customHeight="1" x14ac:dyDescent="0.25">
      <c r="A209" s="63"/>
      <c r="B209" s="8" t="s">
        <v>2</v>
      </c>
      <c r="C209" s="52"/>
      <c r="D209" s="52"/>
      <c r="E209" s="52"/>
      <c r="F209" s="19">
        <v>0</v>
      </c>
      <c r="G209" s="19">
        <v>25112.025000000001</v>
      </c>
      <c r="H209" s="19">
        <v>10450</v>
      </c>
      <c r="I209" s="19">
        <v>0</v>
      </c>
      <c r="J209" s="19">
        <v>0</v>
      </c>
      <c r="K209" s="19">
        <v>0</v>
      </c>
      <c r="L209" s="48"/>
    </row>
    <row r="210" spans="1:12" s="1" customFormat="1" ht="13.9" customHeight="1" x14ac:dyDescent="0.25">
      <c r="A210" s="63"/>
      <c r="B210" s="8" t="s">
        <v>3</v>
      </c>
      <c r="C210" s="52"/>
      <c r="D210" s="52"/>
      <c r="E210" s="52"/>
      <c r="F210" s="19">
        <v>15673</v>
      </c>
      <c r="G210" s="19">
        <v>58193.599999999999</v>
      </c>
      <c r="H210" s="19">
        <v>200332.7</v>
      </c>
      <c r="I210" s="19">
        <v>11326</v>
      </c>
      <c r="J210" s="19">
        <v>0</v>
      </c>
      <c r="K210" s="19">
        <v>0</v>
      </c>
      <c r="L210" s="48"/>
    </row>
    <row r="211" spans="1:12" s="1" customFormat="1" ht="30" x14ac:dyDescent="0.25">
      <c r="A211" s="63"/>
      <c r="B211" s="8" t="s">
        <v>45</v>
      </c>
      <c r="C211" s="52"/>
      <c r="D211" s="52"/>
      <c r="E211" s="52"/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48"/>
    </row>
    <row r="212" spans="1:12" s="1" customFormat="1" ht="13.9" customHeight="1" x14ac:dyDescent="0.25">
      <c r="A212" s="63"/>
      <c r="B212" s="8" t="s">
        <v>4</v>
      </c>
      <c r="C212" s="53"/>
      <c r="D212" s="53"/>
      <c r="E212" s="53"/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49"/>
    </row>
    <row r="213" spans="1:12" s="1" customFormat="1" ht="13.9" customHeight="1" x14ac:dyDescent="0.25">
      <c r="A213" s="63"/>
      <c r="B213" s="56" t="s">
        <v>95</v>
      </c>
      <c r="C213" s="56"/>
      <c r="D213" s="56"/>
      <c r="E213" s="56"/>
      <c r="F213" s="56"/>
      <c r="G213" s="56"/>
      <c r="H213" s="56"/>
      <c r="I213" s="56"/>
      <c r="J213" s="56"/>
      <c r="K213" s="56"/>
      <c r="L213" s="56"/>
    </row>
    <row r="214" spans="1:12" s="1" customFormat="1" ht="13.9" customHeight="1" x14ac:dyDescent="0.25">
      <c r="A214" s="63"/>
      <c r="B214" s="24" t="s">
        <v>100</v>
      </c>
      <c r="C214" s="51" t="s">
        <v>47</v>
      </c>
      <c r="D214" s="51" t="s">
        <v>47</v>
      </c>
      <c r="E214" s="51" t="s">
        <v>47</v>
      </c>
      <c r="F214" s="25">
        <f>SUM(F216:F219)</f>
        <v>0</v>
      </c>
      <c r="G214" s="25">
        <f t="shared" ref="G214:K214" si="15">SUM(G216:G219)</f>
        <v>0</v>
      </c>
      <c r="H214" s="25">
        <f t="shared" si="15"/>
        <v>14100</v>
      </c>
      <c r="I214" s="25">
        <f t="shared" si="15"/>
        <v>0</v>
      </c>
      <c r="J214" s="25">
        <f t="shared" si="15"/>
        <v>0</v>
      </c>
      <c r="K214" s="25">
        <f t="shared" si="15"/>
        <v>0</v>
      </c>
      <c r="L214" s="47">
        <v>0</v>
      </c>
    </row>
    <row r="215" spans="1:12" s="1" customFormat="1" ht="13.9" customHeight="1" x14ac:dyDescent="0.25">
      <c r="A215" s="63"/>
      <c r="B215" s="8" t="s">
        <v>1</v>
      </c>
      <c r="C215" s="52"/>
      <c r="D215" s="52"/>
      <c r="E215" s="52"/>
      <c r="F215" s="19"/>
      <c r="G215" s="19"/>
      <c r="H215" s="19"/>
      <c r="I215" s="19"/>
      <c r="J215" s="19"/>
      <c r="K215" s="19"/>
      <c r="L215" s="48"/>
    </row>
    <row r="216" spans="1:12" s="1" customFormat="1" ht="13.9" customHeight="1" x14ac:dyDescent="0.25">
      <c r="A216" s="63"/>
      <c r="B216" s="8" t="s">
        <v>2</v>
      </c>
      <c r="C216" s="52"/>
      <c r="D216" s="52"/>
      <c r="E216" s="52"/>
      <c r="F216" s="19">
        <v>0</v>
      </c>
      <c r="G216" s="19">
        <v>0</v>
      </c>
      <c r="H216" s="19">
        <v>14100</v>
      </c>
      <c r="I216" s="19">
        <v>0</v>
      </c>
      <c r="J216" s="19">
        <v>0</v>
      </c>
      <c r="K216" s="19">
        <v>0</v>
      </c>
      <c r="L216" s="48"/>
    </row>
    <row r="217" spans="1:12" s="1" customFormat="1" ht="13.9" customHeight="1" x14ac:dyDescent="0.25">
      <c r="A217" s="63"/>
      <c r="B217" s="8" t="s">
        <v>3</v>
      </c>
      <c r="C217" s="52"/>
      <c r="D217" s="52"/>
      <c r="E217" s="52"/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19">
        <v>0</v>
      </c>
      <c r="L217" s="48"/>
    </row>
    <row r="218" spans="1:12" s="1" customFormat="1" ht="30" x14ac:dyDescent="0.25">
      <c r="A218" s="63"/>
      <c r="B218" s="8" t="s">
        <v>45</v>
      </c>
      <c r="C218" s="52"/>
      <c r="D218" s="52"/>
      <c r="E218" s="52"/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19">
        <v>0</v>
      </c>
      <c r="L218" s="48"/>
    </row>
    <row r="219" spans="1:12" s="1" customFormat="1" ht="13.9" customHeight="1" x14ac:dyDescent="0.25">
      <c r="A219" s="63"/>
      <c r="B219" s="8" t="s">
        <v>4</v>
      </c>
      <c r="C219" s="53"/>
      <c r="D219" s="53"/>
      <c r="E219" s="53"/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19">
        <v>0</v>
      </c>
      <c r="L219" s="49"/>
    </row>
    <row r="220" spans="1:12" s="1" customFormat="1" ht="90" x14ac:dyDescent="0.25">
      <c r="A220" s="63" t="s">
        <v>89</v>
      </c>
      <c r="B220" s="8" t="s">
        <v>146</v>
      </c>
      <c r="C220" s="30" t="s">
        <v>20</v>
      </c>
      <c r="D220" s="30" t="s">
        <v>25</v>
      </c>
      <c r="E220" s="39">
        <v>3081500</v>
      </c>
      <c r="F220" s="25">
        <f>F232</f>
        <v>11386.2</v>
      </c>
      <c r="G220" s="25">
        <f>G232</f>
        <v>1885.6</v>
      </c>
      <c r="H220" s="19">
        <v>0</v>
      </c>
      <c r="I220" s="25">
        <f t="shared" ref="I220" si="16">SUM(I224+I225+I226+I227)</f>
        <v>779356.1</v>
      </c>
      <c r="J220" s="19">
        <v>0</v>
      </c>
      <c r="K220" s="19">
        <v>0</v>
      </c>
      <c r="L220" s="19">
        <f>E220-I220</f>
        <v>2302143.9</v>
      </c>
    </row>
    <row r="221" spans="1:12" s="1" customFormat="1" ht="13.9" customHeight="1" x14ac:dyDescent="0.25">
      <c r="A221" s="63"/>
      <c r="B221" s="56" t="s">
        <v>94</v>
      </c>
      <c r="C221" s="56"/>
      <c r="D221" s="56"/>
      <c r="E221" s="56"/>
      <c r="F221" s="56"/>
      <c r="G221" s="56"/>
      <c r="H221" s="56"/>
      <c r="I221" s="56"/>
      <c r="J221" s="56"/>
      <c r="K221" s="56"/>
      <c r="L221" s="56"/>
    </row>
    <row r="222" spans="1:12" s="1" customFormat="1" ht="13.9" customHeight="1" x14ac:dyDescent="0.25">
      <c r="A222" s="63"/>
      <c r="B222" s="24" t="s">
        <v>100</v>
      </c>
      <c r="C222" s="51" t="s">
        <v>47</v>
      </c>
      <c r="D222" s="51" t="s">
        <v>47</v>
      </c>
      <c r="E222" s="51" t="s">
        <v>47</v>
      </c>
      <c r="F222" s="25">
        <f>SUM(F224:F227)</f>
        <v>0</v>
      </c>
      <c r="G222" s="25">
        <f t="shared" ref="G222:K222" si="17">SUM(G224:G227)</f>
        <v>0</v>
      </c>
      <c r="H222" s="25">
        <f t="shared" si="17"/>
        <v>0</v>
      </c>
      <c r="I222" s="25">
        <f t="shared" si="17"/>
        <v>779356.1</v>
      </c>
      <c r="J222" s="25">
        <f t="shared" si="17"/>
        <v>0</v>
      </c>
      <c r="K222" s="25">
        <f t="shared" si="17"/>
        <v>0</v>
      </c>
      <c r="L222" s="47">
        <f>L220</f>
        <v>2302143.9</v>
      </c>
    </row>
    <row r="223" spans="1:12" s="1" customFormat="1" x14ac:dyDescent="0.25">
      <c r="A223" s="63"/>
      <c r="B223" s="8" t="s">
        <v>1</v>
      </c>
      <c r="C223" s="52"/>
      <c r="D223" s="52"/>
      <c r="E223" s="52"/>
      <c r="F223" s="19"/>
      <c r="G223" s="19"/>
      <c r="H223" s="19"/>
      <c r="I223" s="19"/>
      <c r="J223" s="19"/>
      <c r="K223" s="19"/>
      <c r="L223" s="48"/>
    </row>
    <row r="224" spans="1:12" s="1" customFormat="1" ht="13.9" customHeight="1" x14ac:dyDescent="0.25">
      <c r="A224" s="63"/>
      <c r="B224" s="8" t="s">
        <v>2</v>
      </c>
      <c r="C224" s="52"/>
      <c r="D224" s="52"/>
      <c r="E224" s="52"/>
      <c r="F224" s="19">
        <v>0</v>
      </c>
      <c r="G224" s="19">
        <v>0</v>
      </c>
      <c r="H224" s="19">
        <v>0</v>
      </c>
      <c r="I224" s="19">
        <v>0</v>
      </c>
      <c r="J224" s="19">
        <v>0</v>
      </c>
      <c r="K224" s="19">
        <v>0</v>
      </c>
      <c r="L224" s="48"/>
    </row>
    <row r="225" spans="1:12" s="1" customFormat="1" ht="13.9" customHeight="1" x14ac:dyDescent="0.25">
      <c r="A225" s="63"/>
      <c r="B225" s="8" t="s">
        <v>3</v>
      </c>
      <c r="C225" s="52"/>
      <c r="D225" s="52"/>
      <c r="E225" s="52"/>
      <c r="F225" s="19">
        <v>0</v>
      </c>
      <c r="G225" s="19">
        <v>0</v>
      </c>
      <c r="H225" s="19">
        <v>0</v>
      </c>
      <c r="I225" s="19">
        <v>779356.1</v>
      </c>
      <c r="J225" s="19">
        <v>0</v>
      </c>
      <c r="K225" s="19">
        <v>0</v>
      </c>
      <c r="L225" s="48"/>
    </row>
    <row r="226" spans="1:12" s="1" customFormat="1" ht="30" x14ac:dyDescent="0.25">
      <c r="A226" s="63"/>
      <c r="B226" s="8" t="s">
        <v>45</v>
      </c>
      <c r="C226" s="52"/>
      <c r="D226" s="52"/>
      <c r="E226" s="52"/>
      <c r="F226" s="19">
        <v>0</v>
      </c>
      <c r="G226" s="19">
        <v>0</v>
      </c>
      <c r="H226" s="19">
        <v>0</v>
      </c>
      <c r="I226" s="19">
        <v>0</v>
      </c>
      <c r="J226" s="19">
        <v>0</v>
      </c>
      <c r="K226" s="19">
        <v>0</v>
      </c>
      <c r="L226" s="48"/>
    </row>
    <row r="227" spans="1:12" s="1" customFormat="1" ht="13.9" customHeight="1" x14ac:dyDescent="0.25">
      <c r="A227" s="63"/>
      <c r="B227" s="8" t="s">
        <v>4</v>
      </c>
      <c r="C227" s="53"/>
      <c r="D227" s="53"/>
      <c r="E227" s="53"/>
      <c r="F227" s="19">
        <v>0</v>
      </c>
      <c r="G227" s="19">
        <v>0</v>
      </c>
      <c r="H227" s="19">
        <v>0</v>
      </c>
      <c r="I227" s="19">
        <v>0</v>
      </c>
      <c r="J227" s="19">
        <v>0</v>
      </c>
      <c r="K227" s="19">
        <v>0</v>
      </c>
      <c r="L227" s="49"/>
    </row>
    <row r="228" spans="1:12" s="1" customFormat="1" ht="13.9" customHeight="1" x14ac:dyDescent="0.25">
      <c r="A228" s="63"/>
      <c r="B228" s="56" t="s">
        <v>95</v>
      </c>
      <c r="C228" s="56"/>
      <c r="D228" s="56"/>
      <c r="E228" s="56"/>
      <c r="F228" s="56"/>
      <c r="G228" s="56"/>
      <c r="H228" s="56"/>
      <c r="I228" s="56"/>
      <c r="J228" s="56"/>
      <c r="K228" s="56"/>
      <c r="L228" s="56"/>
    </row>
    <row r="229" spans="1:12" s="1" customFormat="1" ht="13.9" customHeight="1" x14ac:dyDescent="0.25">
      <c r="A229" s="63"/>
      <c r="B229" s="24" t="s">
        <v>100</v>
      </c>
      <c r="C229" s="51" t="s">
        <v>47</v>
      </c>
      <c r="D229" s="51" t="s">
        <v>47</v>
      </c>
      <c r="E229" s="51" t="s">
        <v>47</v>
      </c>
      <c r="F229" s="25">
        <f>SUM(F231:F234)</f>
        <v>11386.2</v>
      </c>
      <c r="G229" s="25">
        <f t="shared" ref="G229:K229" si="18">SUM(G231:G234)</f>
        <v>1885.6</v>
      </c>
      <c r="H229" s="25">
        <f t="shared" si="18"/>
        <v>0</v>
      </c>
      <c r="I229" s="25">
        <f t="shared" si="18"/>
        <v>0</v>
      </c>
      <c r="J229" s="25">
        <f t="shared" si="18"/>
        <v>0</v>
      </c>
      <c r="K229" s="25">
        <f t="shared" si="18"/>
        <v>0</v>
      </c>
      <c r="L229" s="47">
        <v>0</v>
      </c>
    </row>
    <row r="230" spans="1:12" s="1" customFormat="1" x14ac:dyDescent="0.25">
      <c r="A230" s="63"/>
      <c r="B230" s="8" t="s">
        <v>1</v>
      </c>
      <c r="C230" s="52"/>
      <c r="D230" s="52"/>
      <c r="E230" s="52"/>
      <c r="F230" s="19"/>
      <c r="G230" s="19"/>
      <c r="H230" s="19"/>
      <c r="I230" s="19"/>
      <c r="J230" s="19"/>
      <c r="K230" s="19"/>
      <c r="L230" s="48"/>
    </row>
    <row r="231" spans="1:12" s="1" customFormat="1" ht="13.9" customHeight="1" x14ac:dyDescent="0.25">
      <c r="A231" s="63"/>
      <c r="B231" s="8" t="s">
        <v>2</v>
      </c>
      <c r="C231" s="52"/>
      <c r="D231" s="52"/>
      <c r="E231" s="52"/>
      <c r="F231" s="19">
        <v>0</v>
      </c>
      <c r="G231" s="19">
        <v>0</v>
      </c>
      <c r="H231" s="19">
        <v>0</v>
      </c>
      <c r="I231" s="19">
        <v>0</v>
      </c>
      <c r="J231" s="19">
        <v>0</v>
      </c>
      <c r="K231" s="19">
        <v>0</v>
      </c>
      <c r="L231" s="48"/>
    </row>
    <row r="232" spans="1:12" s="1" customFormat="1" ht="13.9" customHeight="1" x14ac:dyDescent="0.25">
      <c r="A232" s="63"/>
      <c r="B232" s="8" t="s">
        <v>3</v>
      </c>
      <c r="C232" s="52"/>
      <c r="D232" s="52"/>
      <c r="E232" s="52"/>
      <c r="F232" s="19">
        <v>11386.2</v>
      </c>
      <c r="G232" s="19">
        <v>1885.6</v>
      </c>
      <c r="H232" s="19">
        <v>0</v>
      </c>
      <c r="I232" s="19">
        <v>0</v>
      </c>
      <c r="J232" s="19">
        <v>0</v>
      </c>
      <c r="K232" s="19">
        <v>0</v>
      </c>
      <c r="L232" s="48"/>
    </row>
    <row r="233" spans="1:12" s="1" customFormat="1" ht="30" x14ac:dyDescent="0.25">
      <c r="A233" s="63"/>
      <c r="B233" s="8" t="s">
        <v>45</v>
      </c>
      <c r="C233" s="52"/>
      <c r="D233" s="52"/>
      <c r="E233" s="52"/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19">
        <v>0</v>
      </c>
      <c r="L233" s="48"/>
    </row>
    <row r="234" spans="1:12" s="1" customFormat="1" ht="13.9" customHeight="1" x14ac:dyDescent="0.25">
      <c r="A234" s="63"/>
      <c r="B234" s="8" t="s">
        <v>4</v>
      </c>
      <c r="C234" s="53"/>
      <c r="D234" s="53"/>
      <c r="E234" s="53"/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49"/>
    </row>
    <row r="235" spans="1:12" s="1" customFormat="1" ht="90" x14ac:dyDescent="0.25">
      <c r="A235" s="63" t="s">
        <v>90</v>
      </c>
      <c r="B235" s="40" t="s">
        <v>139</v>
      </c>
      <c r="C235" s="30" t="s">
        <v>20</v>
      </c>
      <c r="D235" s="30" t="s">
        <v>12</v>
      </c>
      <c r="E235" s="19">
        <v>73792.899999999994</v>
      </c>
      <c r="F235" s="19">
        <v>0</v>
      </c>
      <c r="G235" s="19">
        <f>G247</f>
        <v>47943.8</v>
      </c>
      <c r="H235" s="19">
        <f>H247</f>
        <v>17729</v>
      </c>
      <c r="I235" s="19">
        <v>56063.9</v>
      </c>
      <c r="J235" s="19">
        <v>0</v>
      </c>
      <c r="K235" s="19">
        <v>0</v>
      </c>
      <c r="L235" s="19">
        <v>0</v>
      </c>
    </row>
    <row r="236" spans="1:12" s="1" customFormat="1" x14ac:dyDescent="0.25">
      <c r="A236" s="63"/>
      <c r="B236" s="56" t="s">
        <v>94</v>
      </c>
      <c r="C236" s="56"/>
      <c r="D236" s="56"/>
      <c r="E236" s="56"/>
      <c r="F236" s="56"/>
      <c r="G236" s="56"/>
      <c r="H236" s="56"/>
      <c r="I236" s="56"/>
      <c r="J236" s="56"/>
      <c r="K236" s="56"/>
      <c r="L236" s="56"/>
    </row>
    <row r="237" spans="1:12" s="1" customFormat="1" x14ac:dyDescent="0.25">
      <c r="A237" s="63"/>
      <c r="B237" s="24" t="s">
        <v>100</v>
      </c>
      <c r="C237" s="51" t="s">
        <v>47</v>
      </c>
      <c r="D237" s="51" t="s">
        <v>47</v>
      </c>
      <c r="E237" s="51" t="s">
        <v>47</v>
      </c>
      <c r="F237" s="25">
        <f>SUM(F239:F242)</f>
        <v>0</v>
      </c>
      <c r="G237" s="25">
        <f t="shared" ref="G237:K237" si="19">SUM(G239:G242)</f>
        <v>0</v>
      </c>
      <c r="H237" s="25">
        <f t="shared" si="19"/>
        <v>0</v>
      </c>
      <c r="I237" s="25">
        <f t="shared" si="19"/>
        <v>56063.9</v>
      </c>
      <c r="J237" s="25">
        <f t="shared" si="19"/>
        <v>0</v>
      </c>
      <c r="K237" s="25">
        <f t="shared" si="19"/>
        <v>0</v>
      </c>
      <c r="L237" s="47">
        <v>0</v>
      </c>
    </row>
    <row r="238" spans="1:12" s="1" customFormat="1" x14ac:dyDescent="0.25">
      <c r="A238" s="63"/>
      <c r="B238" s="8" t="s">
        <v>1</v>
      </c>
      <c r="C238" s="52"/>
      <c r="D238" s="52"/>
      <c r="E238" s="52"/>
      <c r="F238" s="19"/>
      <c r="G238" s="19"/>
      <c r="H238" s="19"/>
      <c r="I238" s="19"/>
      <c r="J238" s="19"/>
      <c r="K238" s="19"/>
      <c r="L238" s="48"/>
    </row>
    <row r="239" spans="1:12" s="1" customFormat="1" ht="13.9" customHeight="1" x14ac:dyDescent="0.25">
      <c r="A239" s="63"/>
      <c r="B239" s="8" t="s">
        <v>2</v>
      </c>
      <c r="C239" s="52"/>
      <c r="D239" s="52"/>
      <c r="E239" s="52"/>
      <c r="F239" s="19">
        <v>0</v>
      </c>
      <c r="G239" s="19">
        <v>0</v>
      </c>
      <c r="H239" s="19">
        <v>0</v>
      </c>
      <c r="I239" s="19">
        <v>0</v>
      </c>
      <c r="J239" s="19">
        <v>0</v>
      </c>
      <c r="K239" s="19">
        <v>0</v>
      </c>
      <c r="L239" s="48"/>
    </row>
    <row r="240" spans="1:12" s="1" customFormat="1" ht="13.9" customHeight="1" x14ac:dyDescent="0.25">
      <c r="A240" s="63"/>
      <c r="B240" s="8" t="s">
        <v>3</v>
      </c>
      <c r="C240" s="52"/>
      <c r="D240" s="52"/>
      <c r="E240" s="52"/>
      <c r="F240" s="19">
        <v>0</v>
      </c>
      <c r="G240" s="19">
        <v>0</v>
      </c>
      <c r="H240" s="19">
        <v>0</v>
      </c>
      <c r="I240" s="19">
        <v>56063.9</v>
      </c>
      <c r="J240" s="19">
        <v>0</v>
      </c>
      <c r="K240" s="19">
        <v>0</v>
      </c>
      <c r="L240" s="48"/>
    </row>
    <row r="241" spans="1:12" s="1" customFormat="1" ht="30" x14ac:dyDescent="0.25">
      <c r="A241" s="63"/>
      <c r="B241" s="8" t="s">
        <v>45</v>
      </c>
      <c r="C241" s="52"/>
      <c r="D241" s="52"/>
      <c r="E241" s="52"/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19">
        <v>0</v>
      </c>
      <c r="L241" s="48"/>
    </row>
    <row r="242" spans="1:12" s="1" customFormat="1" ht="13.9" customHeight="1" x14ac:dyDescent="0.25">
      <c r="A242" s="63"/>
      <c r="B242" s="8" t="s">
        <v>4</v>
      </c>
      <c r="C242" s="53"/>
      <c r="D242" s="53"/>
      <c r="E242" s="53"/>
      <c r="F242" s="19">
        <v>0</v>
      </c>
      <c r="G242" s="19">
        <v>0</v>
      </c>
      <c r="H242" s="19">
        <v>0</v>
      </c>
      <c r="I242" s="19">
        <v>0</v>
      </c>
      <c r="J242" s="19">
        <v>0</v>
      </c>
      <c r="K242" s="19">
        <v>0</v>
      </c>
      <c r="L242" s="49"/>
    </row>
    <row r="243" spans="1:12" s="1" customFormat="1" x14ac:dyDescent="0.25">
      <c r="A243" s="63"/>
      <c r="B243" s="56" t="s">
        <v>95</v>
      </c>
      <c r="C243" s="56"/>
      <c r="D243" s="56"/>
      <c r="E243" s="56"/>
      <c r="F243" s="56"/>
      <c r="G243" s="56"/>
      <c r="H243" s="56"/>
      <c r="I243" s="56"/>
      <c r="J243" s="56"/>
      <c r="K243" s="56"/>
      <c r="L243" s="56"/>
    </row>
    <row r="244" spans="1:12" s="1" customFormat="1" x14ac:dyDescent="0.25">
      <c r="A244" s="63"/>
      <c r="B244" s="24" t="s">
        <v>100</v>
      </c>
      <c r="C244" s="51" t="s">
        <v>47</v>
      </c>
      <c r="D244" s="51" t="s">
        <v>47</v>
      </c>
      <c r="E244" s="51" t="s">
        <v>47</v>
      </c>
      <c r="F244" s="25">
        <f>SUM(F246:F249)</f>
        <v>0</v>
      </c>
      <c r="G244" s="25">
        <f t="shared" ref="G244:K244" si="20">SUM(G246:G249)</f>
        <v>47943.8</v>
      </c>
      <c r="H244" s="25">
        <f t="shared" si="20"/>
        <v>17729</v>
      </c>
      <c r="I244" s="25">
        <f t="shared" si="20"/>
        <v>0</v>
      </c>
      <c r="J244" s="25">
        <f t="shared" si="20"/>
        <v>0</v>
      </c>
      <c r="K244" s="25">
        <f t="shared" si="20"/>
        <v>0</v>
      </c>
      <c r="L244" s="47">
        <v>0</v>
      </c>
    </row>
    <row r="245" spans="1:12" s="1" customFormat="1" x14ac:dyDescent="0.25">
      <c r="A245" s="63"/>
      <c r="B245" s="8" t="s">
        <v>1</v>
      </c>
      <c r="C245" s="52"/>
      <c r="D245" s="52"/>
      <c r="E245" s="52"/>
      <c r="F245" s="19"/>
      <c r="G245" s="19"/>
      <c r="H245" s="19"/>
      <c r="I245" s="19"/>
      <c r="J245" s="19"/>
      <c r="K245" s="19"/>
      <c r="L245" s="48"/>
    </row>
    <row r="246" spans="1:12" s="1" customFormat="1" ht="13.9" customHeight="1" x14ac:dyDescent="0.25">
      <c r="A246" s="63"/>
      <c r="B246" s="8" t="s">
        <v>2</v>
      </c>
      <c r="C246" s="52"/>
      <c r="D246" s="52"/>
      <c r="E246" s="52"/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19">
        <v>0</v>
      </c>
      <c r="L246" s="48"/>
    </row>
    <row r="247" spans="1:12" s="1" customFormat="1" ht="13.9" customHeight="1" x14ac:dyDescent="0.25">
      <c r="A247" s="63"/>
      <c r="B247" s="8" t="s">
        <v>3</v>
      </c>
      <c r="C247" s="52"/>
      <c r="D247" s="52"/>
      <c r="E247" s="52"/>
      <c r="F247" s="19">
        <v>0</v>
      </c>
      <c r="G247" s="19">
        <v>47943.8</v>
      </c>
      <c r="H247" s="19">
        <v>17729</v>
      </c>
      <c r="I247" s="19">
        <v>0</v>
      </c>
      <c r="J247" s="19">
        <v>0</v>
      </c>
      <c r="K247" s="19">
        <v>0</v>
      </c>
      <c r="L247" s="48"/>
    </row>
    <row r="248" spans="1:12" s="1" customFormat="1" ht="30" x14ac:dyDescent="0.25">
      <c r="A248" s="63"/>
      <c r="B248" s="8" t="s">
        <v>45</v>
      </c>
      <c r="C248" s="52"/>
      <c r="D248" s="52"/>
      <c r="E248" s="52"/>
      <c r="F248" s="19">
        <v>0</v>
      </c>
      <c r="G248" s="19">
        <v>0</v>
      </c>
      <c r="H248" s="19">
        <v>0</v>
      </c>
      <c r="I248" s="19">
        <v>0</v>
      </c>
      <c r="J248" s="19">
        <v>0</v>
      </c>
      <c r="K248" s="19">
        <v>0</v>
      </c>
      <c r="L248" s="48"/>
    </row>
    <row r="249" spans="1:12" s="1" customFormat="1" ht="13.9" customHeight="1" x14ac:dyDescent="0.25">
      <c r="A249" s="63"/>
      <c r="B249" s="8" t="s">
        <v>4</v>
      </c>
      <c r="C249" s="53"/>
      <c r="D249" s="53"/>
      <c r="E249" s="53"/>
      <c r="F249" s="19">
        <v>0</v>
      </c>
      <c r="G249" s="19">
        <v>0</v>
      </c>
      <c r="H249" s="19">
        <v>0</v>
      </c>
      <c r="I249" s="19">
        <v>0</v>
      </c>
      <c r="J249" s="19">
        <v>0</v>
      </c>
      <c r="K249" s="19">
        <v>0</v>
      </c>
      <c r="L249" s="49"/>
    </row>
    <row r="250" spans="1:12" s="1" customFormat="1" ht="13.9" customHeight="1" x14ac:dyDescent="0.25">
      <c r="A250" s="85" t="s">
        <v>104</v>
      </c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7"/>
    </row>
    <row r="251" spans="1:12" s="1" customFormat="1" ht="13.9" customHeight="1" x14ac:dyDescent="0.25">
      <c r="A251" s="33" t="s">
        <v>105</v>
      </c>
      <c r="B251" s="54" t="s">
        <v>49</v>
      </c>
      <c r="C251" s="54"/>
      <c r="D251" s="54"/>
      <c r="E251" s="54"/>
      <c r="F251" s="54"/>
      <c r="G251" s="54"/>
      <c r="H251" s="54"/>
      <c r="I251" s="54"/>
      <c r="J251" s="54"/>
      <c r="K251" s="54"/>
      <c r="L251" s="54"/>
    </row>
    <row r="252" spans="1:12" s="1" customFormat="1" ht="13.9" customHeight="1" x14ac:dyDescent="0.25">
      <c r="A252" s="34" t="s">
        <v>106</v>
      </c>
      <c r="B252" s="88" t="s">
        <v>50</v>
      </c>
      <c r="C252" s="88"/>
      <c r="D252" s="88"/>
      <c r="E252" s="89"/>
      <c r="F252" s="88"/>
      <c r="G252" s="88"/>
      <c r="H252" s="88"/>
      <c r="I252" s="88"/>
      <c r="J252" s="88"/>
      <c r="K252" s="88"/>
      <c r="L252" s="88"/>
    </row>
    <row r="253" spans="1:12" s="1" customFormat="1" ht="60" x14ac:dyDescent="0.25">
      <c r="A253" s="90" t="s">
        <v>107</v>
      </c>
      <c r="B253" s="35" t="s">
        <v>133</v>
      </c>
      <c r="C253" s="91" t="s">
        <v>21</v>
      </c>
      <c r="D253" s="94" t="s">
        <v>23</v>
      </c>
      <c r="E253" s="97">
        <v>350509.3</v>
      </c>
      <c r="F253" s="36">
        <f>SUM(F255:F258)</f>
        <v>969.6</v>
      </c>
      <c r="G253" s="37">
        <f t="shared" ref="G253" si="21">SUM(G255:G258)</f>
        <v>355.1</v>
      </c>
      <c r="H253" s="37">
        <v>0</v>
      </c>
      <c r="I253" s="37">
        <v>0</v>
      </c>
      <c r="J253" s="37">
        <v>0</v>
      </c>
      <c r="K253" s="37">
        <v>0</v>
      </c>
      <c r="L253" s="97">
        <v>258509.3</v>
      </c>
    </row>
    <row r="254" spans="1:12" s="1" customFormat="1" ht="13.9" customHeight="1" x14ac:dyDescent="0.25">
      <c r="A254" s="90"/>
      <c r="B254" s="38" t="s">
        <v>1</v>
      </c>
      <c r="C254" s="92"/>
      <c r="D254" s="95"/>
      <c r="E254" s="98"/>
      <c r="F254" s="36"/>
      <c r="G254" s="37"/>
      <c r="H254" s="37"/>
      <c r="I254" s="37"/>
      <c r="J254" s="37"/>
      <c r="K254" s="37"/>
      <c r="L254" s="98"/>
    </row>
    <row r="255" spans="1:12" s="1" customFormat="1" ht="13.9" customHeight="1" x14ac:dyDescent="0.25">
      <c r="A255" s="90"/>
      <c r="B255" s="38" t="s">
        <v>2</v>
      </c>
      <c r="C255" s="92"/>
      <c r="D255" s="95"/>
      <c r="E255" s="98"/>
      <c r="F255" s="37">
        <v>0</v>
      </c>
      <c r="G255" s="37">
        <v>0</v>
      </c>
      <c r="H255" s="37">
        <v>0</v>
      </c>
      <c r="I255" s="37">
        <v>0</v>
      </c>
      <c r="J255" s="37">
        <v>0</v>
      </c>
      <c r="K255" s="37">
        <v>0</v>
      </c>
      <c r="L255" s="98">
        <v>0</v>
      </c>
    </row>
    <row r="256" spans="1:12" s="1" customFormat="1" ht="13.9" customHeight="1" x14ac:dyDescent="0.25">
      <c r="A256" s="90"/>
      <c r="B256" s="38" t="s">
        <v>3</v>
      </c>
      <c r="C256" s="92"/>
      <c r="D256" s="95"/>
      <c r="E256" s="98"/>
      <c r="F256" s="36">
        <v>969.6</v>
      </c>
      <c r="G256" s="37">
        <v>355.1</v>
      </c>
      <c r="H256" s="37">
        <v>92000</v>
      </c>
      <c r="I256" s="37">
        <v>0</v>
      </c>
      <c r="J256" s="37">
        <v>0</v>
      </c>
      <c r="K256" s="37">
        <v>0</v>
      </c>
      <c r="L256" s="98">
        <v>0</v>
      </c>
    </row>
    <row r="257" spans="1:13" s="1" customFormat="1" ht="30" x14ac:dyDescent="0.25">
      <c r="A257" s="90"/>
      <c r="B257" s="38" t="s">
        <v>45</v>
      </c>
      <c r="C257" s="92"/>
      <c r="D257" s="95"/>
      <c r="E257" s="98"/>
      <c r="F257" s="37">
        <v>0</v>
      </c>
      <c r="G257" s="37">
        <v>0</v>
      </c>
      <c r="H257" s="37">
        <v>0</v>
      </c>
      <c r="I257" s="37">
        <v>0</v>
      </c>
      <c r="J257" s="37">
        <v>0</v>
      </c>
      <c r="K257" s="37">
        <v>0</v>
      </c>
      <c r="L257" s="98">
        <v>0</v>
      </c>
    </row>
    <row r="258" spans="1:13" s="1" customFormat="1" ht="13.9" customHeight="1" x14ac:dyDescent="0.25">
      <c r="A258" s="90"/>
      <c r="B258" s="38" t="s">
        <v>4</v>
      </c>
      <c r="C258" s="93"/>
      <c r="D258" s="96"/>
      <c r="E258" s="99"/>
      <c r="F258" s="37">
        <v>0</v>
      </c>
      <c r="G258" s="37">
        <v>0</v>
      </c>
      <c r="H258" s="37">
        <v>0</v>
      </c>
      <c r="I258" s="37">
        <v>0</v>
      </c>
      <c r="J258" s="37">
        <v>0</v>
      </c>
      <c r="K258" s="37">
        <v>0</v>
      </c>
      <c r="L258" s="99">
        <v>0</v>
      </c>
    </row>
    <row r="259" spans="1:13" s="1" customFormat="1" ht="105" x14ac:dyDescent="0.25">
      <c r="A259" s="90" t="s">
        <v>108</v>
      </c>
      <c r="B259" s="35" t="s">
        <v>134</v>
      </c>
      <c r="C259" s="91" t="s">
        <v>21</v>
      </c>
      <c r="D259" s="94" t="s">
        <v>9</v>
      </c>
      <c r="E259" s="100" t="s">
        <v>47</v>
      </c>
      <c r="F259" s="36">
        <f>SUM(F261:F264)</f>
        <v>83933.7</v>
      </c>
      <c r="G259" s="37">
        <f>SUM(G261:G264)</f>
        <v>61994.5</v>
      </c>
      <c r="H259" s="37">
        <v>0</v>
      </c>
      <c r="I259" s="37">
        <v>0</v>
      </c>
      <c r="J259" s="37">
        <v>0</v>
      </c>
      <c r="K259" s="37">
        <v>0</v>
      </c>
      <c r="L259" s="97">
        <v>0</v>
      </c>
    </row>
    <row r="260" spans="1:13" s="1" customFormat="1" ht="13.9" customHeight="1" x14ac:dyDescent="0.25">
      <c r="A260" s="90"/>
      <c r="B260" s="38" t="s">
        <v>1</v>
      </c>
      <c r="C260" s="92"/>
      <c r="D260" s="95"/>
      <c r="E260" s="52"/>
      <c r="F260" s="36"/>
      <c r="G260" s="37"/>
      <c r="H260" s="37"/>
      <c r="I260" s="37"/>
      <c r="J260" s="37"/>
      <c r="K260" s="37"/>
      <c r="L260" s="98"/>
    </row>
    <row r="261" spans="1:13" s="1" customFormat="1" ht="13.9" customHeight="1" x14ac:dyDescent="0.25">
      <c r="A261" s="90"/>
      <c r="B261" s="38" t="s">
        <v>2</v>
      </c>
      <c r="C261" s="92"/>
      <c r="D261" s="95"/>
      <c r="E261" s="52"/>
      <c r="F261" s="37">
        <v>0</v>
      </c>
      <c r="G261" s="37">
        <v>0</v>
      </c>
      <c r="H261" s="37">
        <v>0</v>
      </c>
      <c r="I261" s="37">
        <v>0</v>
      </c>
      <c r="J261" s="37">
        <v>0</v>
      </c>
      <c r="K261" s="37">
        <v>0</v>
      </c>
      <c r="L261" s="98">
        <v>0</v>
      </c>
    </row>
    <row r="262" spans="1:13" s="1" customFormat="1" ht="13.9" customHeight="1" x14ac:dyDescent="0.25">
      <c r="A262" s="90"/>
      <c r="B262" s="38" t="s">
        <v>3</v>
      </c>
      <c r="C262" s="92"/>
      <c r="D262" s="95"/>
      <c r="E262" s="52"/>
      <c r="F262" s="36">
        <v>83933.7</v>
      </c>
      <c r="G262" s="37">
        <v>61994.5</v>
      </c>
      <c r="H262" s="37">
        <v>0</v>
      </c>
      <c r="I262" s="37">
        <v>0</v>
      </c>
      <c r="J262" s="37">
        <v>0</v>
      </c>
      <c r="K262" s="37">
        <v>0</v>
      </c>
      <c r="L262" s="98">
        <v>0</v>
      </c>
    </row>
    <row r="263" spans="1:13" s="1" customFormat="1" ht="30" x14ac:dyDescent="0.25">
      <c r="A263" s="90"/>
      <c r="B263" s="38" t="s">
        <v>45</v>
      </c>
      <c r="C263" s="92"/>
      <c r="D263" s="95"/>
      <c r="E263" s="52"/>
      <c r="F263" s="37">
        <v>0</v>
      </c>
      <c r="G263" s="37">
        <v>0</v>
      </c>
      <c r="H263" s="37">
        <v>0</v>
      </c>
      <c r="I263" s="37">
        <v>0</v>
      </c>
      <c r="J263" s="37">
        <v>0</v>
      </c>
      <c r="K263" s="37">
        <v>0</v>
      </c>
      <c r="L263" s="98">
        <v>0</v>
      </c>
    </row>
    <row r="264" spans="1:13" s="1" customFormat="1" ht="13.9" customHeight="1" x14ac:dyDescent="0.25">
      <c r="A264" s="90"/>
      <c r="B264" s="38" t="s">
        <v>4</v>
      </c>
      <c r="C264" s="93"/>
      <c r="D264" s="96"/>
      <c r="E264" s="53"/>
      <c r="F264" s="37">
        <v>0</v>
      </c>
      <c r="G264" s="37">
        <v>0</v>
      </c>
      <c r="H264" s="37">
        <v>0</v>
      </c>
      <c r="I264" s="37">
        <v>0</v>
      </c>
      <c r="J264" s="37">
        <v>0</v>
      </c>
      <c r="K264" s="37">
        <v>0</v>
      </c>
      <c r="L264" s="99">
        <v>0</v>
      </c>
    </row>
    <row r="265" spans="1:13" s="1" customFormat="1" x14ac:dyDescent="0.25">
      <c r="A265" s="54" t="s">
        <v>92</v>
      </c>
      <c r="B265" s="55"/>
      <c r="C265" s="55"/>
      <c r="D265" s="55"/>
      <c r="E265" s="55"/>
      <c r="F265" s="19">
        <f>F267+F268+F269+F270</f>
        <v>436286.1</v>
      </c>
      <c r="G265" s="19">
        <f t="shared" ref="G265:K265" si="22">G267+G268+G269+G270</f>
        <v>234684.72500000001</v>
      </c>
      <c r="H265" s="19">
        <f t="shared" si="22"/>
        <v>356337.58</v>
      </c>
      <c r="I265" s="19">
        <f t="shared" si="22"/>
        <v>1494492</v>
      </c>
      <c r="J265" s="19">
        <f t="shared" si="22"/>
        <v>777406.9</v>
      </c>
      <c r="K265" s="19">
        <f t="shared" si="22"/>
        <v>1308999.1000000001</v>
      </c>
      <c r="L265" s="50">
        <f>L16+L46+L58+L70+L76+L82+L94+L100+L106+L112+L118+L124+L222</f>
        <v>12193043.34</v>
      </c>
    </row>
    <row r="266" spans="1:13" s="1" customFormat="1" ht="14.45" customHeight="1" x14ac:dyDescent="0.25">
      <c r="A266" s="54" t="s">
        <v>1</v>
      </c>
      <c r="B266" s="55"/>
      <c r="C266" s="55"/>
      <c r="D266" s="55"/>
      <c r="E266" s="55"/>
      <c r="F266" s="19"/>
      <c r="G266" s="19"/>
      <c r="H266" s="19"/>
      <c r="I266" s="19"/>
      <c r="J266" s="19"/>
      <c r="K266" s="19"/>
      <c r="L266" s="48"/>
    </row>
    <row r="267" spans="1:13" s="1" customFormat="1" ht="14.45" customHeight="1" x14ac:dyDescent="0.25">
      <c r="A267" s="54" t="s">
        <v>2</v>
      </c>
      <c r="B267" s="55"/>
      <c r="C267" s="55"/>
      <c r="D267" s="55"/>
      <c r="E267" s="55"/>
      <c r="F267" s="19">
        <f t="shared" ref="F267:K270" si="23">F239+F224+F209+F12+F18+F24+F30+F36+F42+F48+F54+F60+F66+F72+F78+F84+F90+F96+F102+F108+F114+F120+F126+F132+F138</f>
        <v>48443.1</v>
      </c>
      <c r="G267" s="19">
        <f t="shared" si="23"/>
        <v>50968.525000000001</v>
      </c>
      <c r="H267" s="19">
        <f t="shared" si="23"/>
        <v>17882.580000000002</v>
      </c>
      <c r="I267" s="19">
        <f t="shared" si="23"/>
        <v>578400</v>
      </c>
      <c r="J267" s="19">
        <f t="shared" si="23"/>
        <v>0</v>
      </c>
      <c r="K267" s="19">
        <f t="shared" si="23"/>
        <v>0</v>
      </c>
      <c r="L267" s="48"/>
    </row>
    <row r="268" spans="1:13" s="1" customFormat="1" ht="14.45" customHeight="1" x14ac:dyDescent="0.25">
      <c r="A268" s="54" t="s">
        <v>3</v>
      </c>
      <c r="B268" s="55"/>
      <c r="C268" s="55"/>
      <c r="D268" s="55"/>
      <c r="E268" s="55"/>
      <c r="F268" s="19">
        <f t="shared" si="23"/>
        <v>387843</v>
      </c>
      <c r="G268" s="19">
        <f t="shared" si="23"/>
        <v>183716.2</v>
      </c>
      <c r="H268" s="19">
        <f t="shared" si="23"/>
        <v>338455</v>
      </c>
      <c r="I268" s="19">
        <f t="shared" si="23"/>
        <v>916092</v>
      </c>
      <c r="J268" s="19">
        <f t="shared" si="23"/>
        <v>777406.9</v>
      </c>
      <c r="K268" s="19">
        <f t="shared" si="23"/>
        <v>1308999.1000000001</v>
      </c>
      <c r="L268" s="48"/>
    </row>
    <row r="269" spans="1:13" s="1" customFormat="1" ht="14.45" customHeight="1" x14ac:dyDescent="0.25">
      <c r="A269" s="54" t="s">
        <v>45</v>
      </c>
      <c r="B269" s="55"/>
      <c r="C269" s="55"/>
      <c r="D269" s="55"/>
      <c r="E269" s="55"/>
      <c r="F269" s="19">
        <f t="shared" si="23"/>
        <v>0</v>
      </c>
      <c r="G269" s="19">
        <f t="shared" si="23"/>
        <v>0</v>
      </c>
      <c r="H269" s="19">
        <f t="shared" si="23"/>
        <v>0</v>
      </c>
      <c r="I269" s="19">
        <f t="shared" si="23"/>
        <v>0</v>
      </c>
      <c r="J269" s="19">
        <f t="shared" si="23"/>
        <v>0</v>
      </c>
      <c r="K269" s="19">
        <f t="shared" si="23"/>
        <v>0</v>
      </c>
      <c r="L269" s="48"/>
    </row>
    <row r="270" spans="1:13" s="1" customFormat="1" ht="14.45" customHeight="1" x14ac:dyDescent="0.25">
      <c r="A270" s="54" t="s">
        <v>4</v>
      </c>
      <c r="B270" s="55"/>
      <c r="C270" s="55"/>
      <c r="D270" s="55"/>
      <c r="E270" s="55"/>
      <c r="F270" s="19">
        <f t="shared" si="23"/>
        <v>0</v>
      </c>
      <c r="G270" s="19">
        <f t="shared" si="23"/>
        <v>0</v>
      </c>
      <c r="H270" s="19">
        <f t="shared" si="23"/>
        <v>0</v>
      </c>
      <c r="I270" s="19">
        <f t="shared" si="23"/>
        <v>0</v>
      </c>
      <c r="J270" s="19">
        <f t="shared" si="23"/>
        <v>0</v>
      </c>
      <c r="K270" s="19">
        <f t="shared" si="23"/>
        <v>0</v>
      </c>
      <c r="L270" s="49"/>
    </row>
    <row r="271" spans="1:13" s="1" customFormat="1" ht="28.15" customHeight="1" x14ac:dyDescent="0.25">
      <c r="A271" s="54" t="s">
        <v>91</v>
      </c>
      <c r="B271" s="55"/>
      <c r="C271" s="55"/>
      <c r="D271" s="55"/>
      <c r="E271" s="55"/>
      <c r="F271" s="19">
        <f t="shared" ref="F271:H271" si="24">F273+F274+F275+F276</f>
        <v>1145815.7849999999</v>
      </c>
      <c r="G271" s="19">
        <f t="shared" si="24"/>
        <v>647152.37800000003</v>
      </c>
      <c r="H271" s="19">
        <f t="shared" si="24"/>
        <v>1095919.1000000001</v>
      </c>
      <c r="I271" s="19">
        <f>I273+I274+I275+I276</f>
        <v>190180</v>
      </c>
      <c r="J271" s="19">
        <f t="shared" ref="J271:K271" si="25">J273+J274+J275+J276</f>
        <v>190200</v>
      </c>
      <c r="K271" s="19">
        <f t="shared" si="25"/>
        <v>288000</v>
      </c>
      <c r="L271" s="47">
        <f>L253+L244+L157+L163+L197</f>
        <v>1927895.37</v>
      </c>
      <c r="M271" s="31"/>
    </row>
    <row r="272" spans="1:13" s="1" customFormat="1" ht="14.45" customHeight="1" x14ac:dyDescent="0.25">
      <c r="A272" s="54" t="s">
        <v>1</v>
      </c>
      <c r="B272" s="55"/>
      <c r="C272" s="55"/>
      <c r="D272" s="55"/>
      <c r="E272" s="55"/>
      <c r="F272" s="19"/>
      <c r="G272" s="19"/>
      <c r="H272" s="19"/>
      <c r="I272" s="19"/>
      <c r="J272" s="19"/>
      <c r="K272" s="19"/>
      <c r="L272" s="48"/>
    </row>
    <row r="273" spans="1:13" s="1" customFormat="1" ht="14.45" customHeight="1" x14ac:dyDescent="0.25">
      <c r="A273" s="54" t="s">
        <v>2</v>
      </c>
      <c r="B273" s="55"/>
      <c r="C273" s="55"/>
      <c r="D273" s="55"/>
      <c r="E273" s="55"/>
      <c r="F273" s="19">
        <f>F246+F231+F216+F199+F192+F185+F178+F171+F165+F159+F153+F256+F261+F146</f>
        <v>430319.6</v>
      </c>
      <c r="G273" s="19">
        <f t="shared" ref="G273:K273" si="26">G246+G231+G216+G199+G192+G185+G178+G171+G165+G159+G153+G256+G261+G146</f>
        <v>445605.1</v>
      </c>
      <c r="H273" s="19">
        <f t="shared" si="26"/>
        <v>106100</v>
      </c>
      <c r="I273" s="19">
        <f t="shared" si="26"/>
        <v>25600</v>
      </c>
      <c r="J273" s="19">
        <f t="shared" si="26"/>
        <v>0</v>
      </c>
      <c r="K273" s="19">
        <f t="shared" si="26"/>
        <v>0</v>
      </c>
      <c r="L273" s="48"/>
    </row>
    <row r="274" spans="1:13" s="1" customFormat="1" ht="14.45" customHeight="1" x14ac:dyDescent="0.25">
      <c r="A274" s="54" t="s">
        <v>3</v>
      </c>
      <c r="B274" s="55"/>
      <c r="C274" s="55"/>
      <c r="D274" s="55"/>
      <c r="E274" s="55"/>
      <c r="F274" s="19">
        <f>F247+F232+F217+F200+F193+F186+F179+F172+F166+F160+F154+F257+F262+F147</f>
        <v>631562.48499999999</v>
      </c>
      <c r="G274" s="19">
        <f t="shared" ref="G274:K276" si="27">G247+G232+G217+G200+G193+G186+G179+G172+G166+G160+G154+G257+G262+G147</f>
        <v>139552.77799999999</v>
      </c>
      <c r="H274" s="19">
        <f t="shared" si="27"/>
        <v>357859.8</v>
      </c>
      <c r="I274" s="19">
        <f t="shared" si="27"/>
        <v>164580</v>
      </c>
      <c r="J274" s="19">
        <f t="shared" si="27"/>
        <v>190200</v>
      </c>
      <c r="K274" s="19">
        <f t="shared" si="27"/>
        <v>288000</v>
      </c>
      <c r="L274" s="48"/>
    </row>
    <row r="275" spans="1:13" s="1" customFormat="1" x14ac:dyDescent="0.25">
      <c r="A275" s="54" t="s">
        <v>45</v>
      </c>
      <c r="B275" s="55"/>
      <c r="C275" s="55"/>
      <c r="D275" s="55"/>
      <c r="E275" s="55"/>
      <c r="F275" s="19">
        <f>F248+F233+F218+F201+F194+F187+F180+F173+F167+F161+F155+F258+F263+F148</f>
        <v>0</v>
      </c>
      <c r="G275" s="19">
        <f t="shared" si="27"/>
        <v>0</v>
      </c>
      <c r="H275" s="19">
        <f t="shared" si="27"/>
        <v>0</v>
      </c>
      <c r="I275" s="19">
        <f t="shared" si="27"/>
        <v>0</v>
      </c>
      <c r="J275" s="19">
        <f t="shared" si="27"/>
        <v>0</v>
      </c>
      <c r="K275" s="19">
        <f t="shared" si="27"/>
        <v>0</v>
      </c>
      <c r="L275" s="48"/>
    </row>
    <row r="276" spans="1:13" s="1" customFormat="1" ht="14.45" customHeight="1" x14ac:dyDescent="0.25">
      <c r="A276" s="54" t="s">
        <v>4</v>
      </c>
      <c r="B276" s="55"/>
      <c r="C276" s="55"/>
      <c r="D276" s="55"/>
      <c r="E276" s="55"/>
      <c r="F276" s="19">
        <f>F249+F234+F219+F202+F195+F188+F181+F174+F168+F162+F156+F259+F264+F149</f>
        <v>83933.7</v>
      </c>
      <c r="G276" s="19">
        <f t="shared" si="27"/>
        <v>61994.5</v>
      </c>
      <c r="H276" s="19">
        <f t="shared" si="27"/>
        <v>631959.30000000005</v>
      </c>
      <c r="I276" s="19">
        <f t="shared" si="27"/>
        <v>0</v>
      </c>
      <c r="J276" s="19">
        <f t="shared" si="27"/>
        <v>0</v>
      </c>
      <c r="K276" s="19">
        <f t="shared" si="27"/>
        <v>0</v>
      </c>
      <c r="L276" s="49"/>
    </row>
    <row r="277" spans="1:13" s="1" customFormat="1" ht="27" customHeight="1" x14ac:dyDescent="0.25">
      <c r="A277" s="54" t="s">
        <v>93</v>
      </c>
      <c r="B277" s="55"/>
      <c r="C277" s="55"/>
      <c r="D277" s="55"/>
      <c r="E277" s="55"/>
      <c r="F277" s="19">
        <f>F265+F271</f>
        <v>1582101.8849999998</v>
      </c>
      <c r="G277" s="19">
        <f t="shared" ref="G277:J277" si="28">G265+G271</f>
        <v>881837.103</v>
      </c>
      <c r="H277" s="19">
        <f t="shared" si="28"/>
        <v>1452256.6800000002</v>
      </c>
      <c r="I277" s="19">
        <f t="shared" si="28"/>
        <v>1684672</v>
      </c>
      <c r="J277" s="19">
        <f t="shared" si="28"/>
        <v>967606.9</v>
      </c>
      <c r="K277" s="19">
        <f>K265+K271</f>
        <v>1596999.1</v>
      </c>
      <c r="L277" s="47">
        <f>L220+L197+L163+L157+L253+L124+L118+L112+L106+L100+L94+L82+L76+L70+L58+L46+L16</f>
        <v>14120938.709999999</v>
      </c>
    </row>
    <row r="278" spans="1:13" s="1" customFormat="1" ht="14.45" customHeight="1" x14ac:dyDescent="0.25">
      <c r="A278" s="54" t="s">
        <v>1</v>
      </c>
      <c r="B278" s="55"/>
      <c r="C278" s="55"/>
      <c r="D278" s="55"/>
      <c r="E278" s="55"/>
      <c r="F278" s="19"/>
      <c r="G278" s="19"/>
      <c r="H278" s="19"/>
      <c r="I278" s="19"/>
      <c r="J278" s="19"/>
      <c r="K278" s="19"/>
      <c r="L278" s="48"/>
    </row>
    <row r="279" spans="1:13" s="1" customFormat="1" ht="14.45" customHeight="1" x14ac:dyDescent="0.25">
      <c r="A279" s="54" t="s">
        <v>2</v>
      </c>
      <c r="B279" s="55"/>
      <c r="C279" s="55"/>
      <c r="D279" s="55"/>
      <c r="E279" s="55"/>
      <c r="F279" s="19">
        <f>F273+F267</f>
        <v>478762.69999999995</v>
      </c>
      <c r="G279" s="19">
        <f t="shared" ref="G279:K279" si="29">G273+G267</f>
        <v>496573.625</v>
      </c>
      <c r="H279" s="19">
        <f t="shared" si="29"/>
        <v>123982.58</v>
      </c>
      <c r="I279" s="19">
        <f t="shared" si="29"/>
        <v>604000</v>
      </c>
      <c r="J279" s="19">
        <f t="shared" si="29"/>
        <v>0</v>
      </c>
      <c r="K279" s="19">
        <f t="shared" si="29"/>
        <v>0</v>
      </c>
      <c r="L279" s="48"/>
    </row>
    <row r="280" spans="1:13" s="1" customFormat="1" ht="14.45" customHeight="1" x14ac:dyDescent="0.25">
      <c r="A280" s="54" t="s">
        <v>3</v>
      </c>
      <c r="B280" s="55"/>
      <c r="C280" s="55"/>
      <c r="D280" s="55"/>
      <c r="E280" s="55"/>
      <c r="F280" s="19">
        <f>F274+F268</f>
        <v>1019405.485</v>
      </c>
      <c r="G280" s="19">
        <f t="shared" ref="G280:K280" si="30">G274+G268</f>
        <v>323268.978</v>
      </c>
      <c r="H280" s="19">
        <f t="shared" si="30"/>
        <v>696314.8</v>
      </c>
      <c r="I280" s="19">
        <f t="shared" si="30"/>
        <v>1080672</v>
      </c>
      <c r="J280" s="19">
        <f t="shared" si="30"/>
        <v>967606.9</v>
      </c>
      <c r="K280" s="19">
        <f t="shared" si="30"/>
        <v>1596999.1</v>
      </c>
      <c r="L280" s="48"/>
    </row>
    <row r="281" spans="1:13" s="1" customFormat="1" x14ac:dyDescent="0.25">
      <c r="A281" s="54" t="s">
        <v>45</v>
      </c>
      <c r="B281" s="55"/>
      <c r="C281" s="55"/>
      <c r="D281" s="55"/>
      <c r="E281" s="55"/>
      <c r="F281" s="19">
        <f t="shared" ref="F281:K281" si="31">F275+F269</f>
        <v>0</v>
      </c>
      <c r="G281" s="19">
        <f t="shared" si="31"/>
        <v>0</v>
      </c>
      <c r="H281" s="19">
        <f t="shared" si="31"/>
        <v>0</v>
      </c>
      <c r="I281" s="19">
        <f t="shared" si="31"/>
        <v>0</v>
      </c>
      <c r="J281" s="19">
        <f t="shared" si="31"/>
        <v>0</v>
      </c>
      <c r="K281" s="19">
        <f t="shared" si="31"/>
        <v>0</v>
      </c>
      <c r="L281" s="48"/>
    </row>
    <row r="282" spans="1:13" s="1" customFormat="1" ht="14.45" customHeight="1" x14ac:dyDescent="0.25">
      <c r="A282" s="54" t="s">
        <v>4</v>
      </c>
      <c r="B282" s="55"/>
      <c r="C282" s="55"/>
      <c r="D282" s="55"/>
      <c r="E282" s="55"/>
      <c r="F282" s="19">
        <f t="shared" ref="F282:K282" si="32">F276+F270</f>
        <v>83933.7</v>
      </c>
      <c r="G282" s="19">
        <f t="shared" si="32"/>
        <v>61994.5</v>
      </c>
      <c r="H282" s="19">
        <f t="shared" si="32"/>
        <v>631959.30000000005</v>
      </c>
      <c r="I282" s="19">
        <f t="shared" si="32"/>
        <v>0</v>
      </c>
      <c r="J282" s="19">
        <f t="shared" si="32"/>
        <v>0</v>
      </c>
      <c r="K282" s="19">
        <f t="shared" si="32"/>
        <v>0</v>
      </c>
      <c r="L282" s="49"/>
    </row>
    <row r="283" spans="1:13" ht="15" customHeight="1" x14ac:dyDescent="0.25">
      <c r="A283" s="13"/>
      <c r="B283" s="10"/>
      <c r="C283" s="3"/>
      <c r="D283" s="7"/>
      <c r="E283" s="4"/>
      <c r="F283" s="4"/>
      <c r="G283" s="4"/>
      <c r="H283" s="4"/>
      <c r="I283" s="4"/>
      <c r="J283" s="4"/>
      <c r="K283" s="4"/>
    </row>
    <row r="284" spans="1:13" ht="18.75" hidden="1" x14ac:dyDescent="0.3">
      <c r="A284" s="14" t="s">
        <v>147</v>
      </c>
      <c r="B284" s="5"/>
      <c r="C284" s="5"/>
      <c r="D284" s="41"/>
      <c r="E284" s="5"/>
      <c r="F284" s="5"/>
      <c r="G284" s="5"/>
      <c r="H284" s="5"/>
      <c r="I284" s="5"/>
      <c r="J284" s="5"/>
      <c r="K284" s="5" t="s">
        <v>148</v>
      </c>
      <c r="L284" s="5"/>
      <c r="M284" s="42"/>
    </row>
    <row r="285" spans="1:13" ht="18.75" x14ac:dyDescent="0.3">
      <c r="A285" s="43"/>
      <c r="B285" s="42"/>
      <c r="C285" s="42"/>
      <c r="D285" s="44"/>
      <c r="E285" s="42"/>
      <c r="F285" s="42"/>
      <c r="G285" s="42"/>
      <c r="H285" s="42"/>
      <c r="I285" s="42"/>
      <c r="J285" s="42"/>
      <c r="K285" s="42"/>
      <c r="L285" s="42"/>
      <c r="M285" s="42"/>
    </row>
  </sheetData>
  <mergeCells count="243">
    <mergeCell ref="A250:L250"/>
    <mergeCell ref="B252:L252"/>
    <mergeCell ref="A253:A258"/>
    <mergeCell ref="C253:C258"/>
    <mergeCell ref="D253:D258"/>
    <mergeCell ref="E253:E258"/>
    <mergeCell ref="L253:L258"/>
    <mergeCell ref="A259:A264"/>
    <mergeCell ref="C259:C264"/>
    <mergeCell ref="D259:D264"/>
    <mergeCell ref="L259:L264"/>
    <mergeCell ref="B251:L251"/>
    <mergeCell ref="E259:E264"/>
    <mergeCell ref="C136:C141"/>
    <mergeCell ref="D136:D141"/>
    <mergeCell ref="D130:D135"/>
    <mergeCell ref="D124:D129"/>
    <mergeCell ref="B196:L196"/>
    <mergeCell ref="D197:D202"/>
    <mergeCell ref="L190:L195"/>
    <mergeCell ref="L197:L202"/>
    <mergeCell ref="E151:E156"/>
    <mergeCell ref="E157:E162"/>
    <mergeCell ref="E163:E168"/>
    <mergeCell ref="E169:E174"/>
    <mergeCell ref="D169:D174"/>
    <mergeCell ref="D163:D168"/>
    <mergeCell ref="D157:D162"/>
    <mergeCell ref="D151:D156"/>
    <mergeCell ref="C176:C181"/>
    <mergeCell ref="D118:D123"/>
    <mergeCell ref="E144:E149"/>
    <mergeCell ref="E58:E63"/>
    <mergeCell ref="E64:E69"/>
    <mergeCell ref="E70:E75"/>
    <mergeCell ref="E76:E81"/>
    <mergeCell ref="E82:E87"/>
    <mergeCell ref="E118:E123"/>
    <mergeCell ref="D52:D57"/>
    <mergeCell ref="E88:E93"/>
    <mergeCell ref="E94:E99"/>
    <mergeCell ref="E100:E105"/>
    <mergeCell ref="E106:E111"/>
    <mergeCell ref="E112:E117"/>
    <mergeCell ref="D112:D117"/>
    <mergeCell ref="D106:D111"/>
    <mergeCell ref="D100:D105"/>
    <mergeCell ref="D94:D99"/>
    <mergeCell ref="D88:D93"/>
    <mergeCell ref="E124:E129"/>
    <mergeCell ref="E130:E135"/>
    <mergeCell ref="E136:E141"/>
    <mergeCell ref="D144:D149"/>
    <mergeCell ref="D46:D51"/>
    <mergeCell ref="D40:D45"/>
    <mergeCell ref="E40:E45"/>
    <mergeCell ref="E46:E51"/>
    <mergeCell ref="E52:E57"/>
    <mergeCell ref="D82:D87"/>
    <mergeCell ref="D76:D81"/>
    <mergeCell ref="D70:D75"/>
    <mergeCell ref="D64:D69"/>
    <mergeCell ref="D58:D63"/>
    <mergeCell ref="A64:A69"/>
    <mergeCell ref="A70:A75"/>
    <mergeCell ref="A197:A202"/>
    <mergeCell ref="A176:A181"/>
    <mergeCell ref="C100:C105"/>
    <mergeCell ref="C106:C111"/>
    <mergeCell ref="C112:C117"/>
    <mergeCell ref="C118:C123"/>
    <mergeCell ref="C124:C129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C183:C188"/>
    <mergeCell ref="C190:C195"/>
    <mergeCell ref="C197:C202"/>
    <mergeCell ref="C151:C156"/>
    <mergeCell ref="C157:C162"/>
    <mergeCell ref="C163:C168"/>
    <mergeCell ref="C144:C149"/>
    <mergeCell ref="A2:L2"/>
    <mergeCell ref="A3:L3"/>
    <mergeCell ref="C10:C15"/>
    <mergeCell ref="D10:D15"/>
    <mergeCell ref="C16:C21"/>
    <mergeCell ref="D16:D21"/>
    <mergeCell ref="E10:E15"/>
    <mergeCell ref="E16:E21"/>
    <mergeCell ref="A205:A219"/>
    <mergeCell ref="B213:L213"/>
    <mergeCell ref="B206:L206"/>
    <mergeCell ref="A7:L7"/>
    <mergeCell ref="A10:A15"/>
    <mergeCell ref="A16:A21"/>
    <mergeCell ref="A22:A27"/>
    <mergeCell ref="A157:A162"/>
    <mergeCell ref="A130:A135"/>
    <mergeCell ref="A144:A149"/>
    <mergeCell ref="A28:A33"/>
    <mergeCell ref="A34:A39"/>
    <mergeCell ref="A40:A45"/>
    <mergeCell ref="A46:A51"/>
    <mergeCell ref="A52:A57"/>
    <mergeCell ref="A124:A129"/>
    <mergeCell ref="E5:E6"/>
    <mergeCell ref="B5:B6"/>
    <mergeCell ref="A5:A6"/>
    <mergeCell ref="C5:C6"/>
    <mergeCell ref="D5:D6"/>
    <mergeCell ref="B182:L182"/>
    <mergeCell ref="B189:L189"/>
    <mergeCell ref="B175:L175"/>
    <mergeCell ref="L112:L117"/>
    <mergeCell ref="L118:L123"/>
    <mergeCell ref="L124:L129"/>
    <mergeCell ref="L130:L135"/>
    <mergeCell ref="L136:L141"/>
    <mergeCell ref="A136:A141"/>
    <mergeCell ref="C40:C45"/>
    <mergeCell ref="C46:C51"/>
    <mergeCell ref="C52:C57"/>
    <mergeCell ref="C58:C63"/>
    <mergeCell ref="L10:L15"/>
    <mergeCell ref="L16:L21"/>
    <mergeCell ref="L22:L27"/>
    <mergeCell ref="L28:L33"/>
    <mergeCell ref="F5:L5"/>
    <mergeCell ref="A58:A63"/>
    <mergeCell ref="A235:A249"/>
    <mergeCell ref="A163:A168"/>
    <mergeCell ref="B8:L8"/>
    <mergeCell ref="B9:L9"/>
    <mergeCell ref="B142:L142"/>
    <mergeCell ref="B143:L143"/>
    <mergeCell ref="B203:L203"/>
    <mergeCell ref="B150:L150"/>
    <mergeCell ref="C22:C27"/>
    <mergeCell ref="D22:D27"/>
    <mergeCell ref="E22:E27"/>
    <mergeCell ref="C28:C33"/>
    <mergeCell ref="D28:D33"/>
    <mergeCell ref="E28:E33"/>
    <mergeCell ref="C34:C39"/>
    <mergeCell ref="D34:D39"/>
    <mergeCell ref="E34:E39"/>
    <mergeCell ref="C130:C135"/>
    <mergeCell ref="A151:A156"/>
    <mergeCell ref="A169:A174"/>
    <mergeCell ref="C169:C174"/>
    <mergeCell ref="A183:A188"/>
    <mergeCell ref="A190:A195"/>
    <mergeCell ref="A220:A234"/>
    <mergeCell ref="A282:E282"/>
    <mergeCell ref="A265:E265"/>
    <mergeCell ref="A266:E266"/>
    <mergeCell ref="A267:E267"/>
    <mergeCell ref="A268:E268"/>
    <mergeCell ref="A269:E269"/>
    <mergeCell ref="A270:E270"/>
    <mergeCell ref="A271:E271"/>
    <mergeCell ref="A272:E272"/>
    <mergeCell ref="A273:E273"/>
    <mergeCell ref="A274:E274"/>
    <mergeCell ref="A275:E275"/>
    <mergeCell ref="A276:E276"/>
    <mergeCell ref="A277:E277"/>
    <mergeCell ref="A278:E278"/>
    <mergeCell ref="A279:E279"/>
    <mergeCell ref="A281:E281"/>
    <mergeCell ref="L34:L39"/>
    <mergeCell ref="L40:L45"/>
    <mergeCell ref="L46:L51"/>
    <mergeCell ref="L52:L57"/>
    <mergeCell ref="L58:L63"/>
    <mergeCell ref="L64:L69"/>
    <mergeCell ref="L70:L75"/>
    <mergeCell ref="L76:L81"/>
    <mergeCell ref="L82:L87"/>
    <mergeCell ref="L88:L93"/>
    <mergeCell ref="L94:L99"/>
    <mergeCell ref="L100:L105"/>
    <mergeCell ref="L106:L111"/>
    <mergeCell ref="C64:C69"/>
    <mergeCell ref="C70:C75"/>
    <mergeCell ref="C76:C81"/>
    <mergeCell ref="C82:C87"/>
    <mergeCell ref="C88:C93"/>
    <mergeCell ref="C94:C99"/>
    <mergeCell ref="L271:L276"/>
    <mergeCell ref="L237:L242"/>
    <mergeCell ref="L244:L249"/>
    <mergeCell ref="L222:L227"/>
    <mergeCell ref="L144:L149"/>
    <mergeCell ref="L151:L156"/>
    <mergeCell ref="L157:L162"/>
    <mergeCell ref="L163:L168"/>
    <mergeCell ref="L169:L174"/>
    <mergeCell ref="L176:L181"/>
    <mergeCell ref="L183:L188"/>
    <mergeCell ref="B204:L204"/>
    <mergeCell ref="D190:D195"/>
    <mergeCell ref="D183:D188"/>
    <mergeCell ref="D176:D181"/>
    <mergeCell ref="E176:E181"/>
    <mergeCell ref="E183:E188"/>
    <mergeCell ref="E190:E195"/>
    <mergeCell ref="E197:E202"/>
    <mergeCell ref="C244:C249"/>
    <mergeCell ref="B236:L236"/>
    <mergeCell ref="B243:L243"/>
    <mergeCell ref="B221:L221"/>
    <mergeCell ref="B228:L228"/>
    <mergeCell ref="H1:L1"/>
    <mergeCell ref="L277:L282"/>
    <mergeCell ref="L265:L270"/>
    <mergeCell ref="C214:C219"/>
    <mergeCell ref="D214:D219"/>
    <mergeCell ref="E214:E219"/>
    <mergeCell ref="C207:C212"/>
    <mergeCell ref="D207:D212"/>
    <mergeCell ref="E207:E212"/>
    <mergeCell ref="L214:L219"/>
    <mergeCell ref="L207:L212"/>
    <mergeCell ref="C222:C227"/>
    <mergeCell ref="D222:D227"/>
    <mergeCell ref="E222:E227"/>
    <mergeCell ref="C229:C234"/>
    <mergeCell ref="D229:D234"/>
    <mergeCell ref="E229:E234"/>
    <mergeCell ref="C237:C242"/>
    <mergeCell ref="D237:D242"/>
    <mergeCell ref="E237:E242"/>
    <mergeCell ref="D244:D249"/>
    <mergeCell ref="E244:E249"/>
    <mergeCell ref="L229:L234"/>
    <mergeCell ref="A280:E280"/>
  </mergeCells>
  <printOptions horizontalCentered="1"/>
  <pageMargins left="0.98425196850393704" right="0.59055118110236227" top="0.78740157480314965" bottom="0.78740157480314965" header="0" footer="0"/>
  <pageSetup paperSize="9" scale="72" fitToHeight="15" orientation="landscape" r:id="rId1"/>
  <ignoredErrors>
    <ignoredError sqref="G34" formulaRange="1"/>
    <ignoredError sqref="H20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Приложение 3 к Паспорту ГП</vt:lpstr>
      <vt:lpstr>'Приложение 3 к Паспорту ГП'!Заголовки_для_печати</vt:lpstr>
      <vt:lpstr>'Приложение 3 к Паспорту ГП'!Область_печати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2014-10-08T00:36:52Z</dcterms:modified>
</cp:coreProperties>
</file>