
<file path=[Content_Types].xml><?xml version="1.0" encoding="utf-8"?>
<Types xmlns="http://schemas.openxmlformats.org/package/2006/content-types">
  <Override PartName="/xl/chartsheets/sheet17.xml" ContentType="application/vnd.openxmlformats-officedocument.spreadsheetml.chartsheet+xml"/>
  <Override PartName="/xl/theme/themeOverride4.xml" ContentType="application/vnd.openxmlformats-officedocument.themeOverride+xml"/>
  <Override PartName="/xl/chartsheets/sheet24.xml" ContentType="application/vnd.openxmlformats-officedocument.spreadsheetml.chart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heets/sheet13.xml" ContentType="application/vnd.openxmlformats-officedocument.spreadsheetml.chartsheet+xml"/>
  <Override PartName="/xl/worksheets/sheet7.xml" ContentType="application/vnd.openxmlformats-officedocument.spreadsheetml.worksheet+xml"/>
  <Override PartName="/xl/drawings/drawing17.xml" ContentType="application/vnd.openxmlformats-officedocument.drawing+xml"/>
  <Override PartName="/xl/theme/themeOverride17.xml" ContentType="application/vnd.openxmlformats-officedocument.themeOverride+xml"/>
  <Default Extension="xml" ContentType="application/xml"/>
  <Override PartName="/xl/chartsheets/sheet20.xml" ContentType="application/vnd.openxmlformats-officedocument.spreadsheetml.chartsheet+xml"/>
  <Override PartName="/xl/drawings/drawing2.xml" ContentType="application/vnd.openxmlformats-officedocument.drawing+xml"/>
  <Override PartName="/xl/theme/themeOverride24.xml" ContentType="application/vnd.openxmlformats-officedocument.themeOverride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drawings/drawing13.xml" ContentType="application/vnd.openxmlformats-officedocument.drawing+xml"/>
  <Override PartName="/xl/theme/themeOverride13.xml" ContentType="application/vnd.openxmlformats-officedocument.themeOverride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drawings/drawing11.xml" ContentType="application/vnd.openxmlformats-officedocument.drawing+xml"/>
  <Override PartName="/xl/theme/themeOverride11.xml" ContentType="application/vnd.openxmlformats-officedocument.themeOverride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theme/themeOverride20.xml" ContentType="application/vnd.openxmlformats-officedocument.themeOverride+xml"/>
  <Override PartName="/xl/charts/chart25.xml" ContentType="application/vnd.openxmlformats-officedocument.drawingml.chart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heets/sheet18.xml" ContentType="application/vnd.openxmlformats-officedocument.spreadsheetml.chartsheet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heets/sheet16.xml" ContentType="application/vnd.openxmlformats-officedocument.spreadsheetml.chartshee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heets/sheet14.xml" ContentType="application/vnd.openxmlformats-officedocument.spreadsheetml.chart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heets/sheet23.xml" ContentType="application/vnd.openxmlformats-officedocument.spreadsheetml.chartshee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theme/themeOverride18.xml" ContentType="application/vnd.openxmlformats-officedocument.themeOverride+xml"/>
  <Override PartName="/xl/workbook.xml" ContentType="application/vnd.openxmlformats-officedocument.spreadsheetml.sheet.main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theme/themeOverride16.xml" ContentType="application/vnd.openxmlformats-officedocument.themeOverride+xml"/>
  <Override PartName="/xl/drawings/drawing25.xml" ContentType="application/vnd.openxmlformats-officedocument.drawing+xml"/>
  <Override PartName="/xl/theme/themeOverride25.xml" ContentType="application/vnd.openxmlformats-officedocument.themeOverrid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theme/themeOverride23.xml" ContentType="application/vnd.openxmlformats-officedocument.themeOverride+xml"/>
  <Override PartName="/xl/chartsheets/sheet5.xml" ContentType="application/vnd.openxmlformats-officedocument.spreadsheetml.chartsheet+xml"/>
  <Override PartName="/xl/drawings/drawing12.xml" ContentType="application/vnd.openxmlformats-officedocument.drawing+xml"/>
  <Override PartName="/xl/theme/themeOverride12.xml" ContentType="application/vnd.openxmlformats-officedocument.themeOverride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theme/themeOverride21.xml" ContentType="application/vnd.openxmlformats-officedocument.themeOverride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chartsheets/sheet3.xml" ContentType="application/vnd.openxmlformats-officedocument.spreadsheetml.chartsheet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heets/sheet1.xml" ContentType="application/vnd.openxmlformats-officedocument.spreadsheetml.chartsheet+xml"/>
  <Override PartName="/xl/chartsheets/sheet19.xml" ContentType="application/vnd.openxmlformats-officedocument.spreadsheetml.chartshee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heets/sheet15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theme/themeOverride19.xml" ContentType="application/vnd.openxmlformats-officedocument.themeOverride+xml"/>
  <Override PartName="/xl/chartsheets/sheet22.xml" ContentType="application/vnd.openxmlformats-officedocument.spreadsheetml.chart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chartsheets/sheet11.xml" ContentType="application/vnd.openxmlformats-officedocument.spreadsheetml.chartsheet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theme/themeOverride15.xml" ContentType="application/vnd.openxmlformats-officedocument.themeOverride+xml"/>
  <Override PartName="/xl/drawings/drawing26.xml" ContentType="application/vnd.openxmlformats-officedocument.drawing+xml"/>
  <Override PartName="/xl/chartsheets/sheet6.xml" ContentType="application/vnd.openxmlformats-officedocument.spreadsheetml.chartsheet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theme/themeOverride22.xml" ContentType="application/vnd.openxmlformats-officedocument.themeOverrid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240" windowHeight="10545" tabRatio="709" firstSheet="15" activeTab="35"/>
  </bookViews>
  <sheets>
    <sheet name="ErodeBufferUchar" sheetId="7" state="hidden" r:id="rId1"/>
    <sheet name="ErodeBufferUint" sheetId="8" state="hidden" r:id="rId2"/>
    <sheet name="Wykres2.3" sheetId="45" state="hidden" r:id="rId3"/>
    <sheet name="Basic" sheetId="11" state="hidden" r:id="rId4"/>
    <sheet name="Wykres2.1" sheetId="16" state="hidden" r:id="rId5"/>
    <sheet name="Wykres2.2" sheetId="17" state="hidden" r:id="rId6"/>
    <sheet name="Wykres3.1" sheetId="19" state="hidden" r:id="rId7"/>
    <sheet name="Wykres3.2" sheetId="26" state="hidden" r:id="rId8"/>
    <sheet name="Wykres3.3" sheetId="39" state="hidden" r:id="rId9"/>
    <sheet name="Wykres3.4" sheetId="40" state="hidden" r:id="rId10"/>
    <sheet name="Wykres4.1" sheetId="27" state="hidden" r:id="rId11"/>
    <sheet name="Wykres4.2" sheetId="28" state="hidden" r:id="rId12"/>
    <sheet name="Wykres4.3" sheetId="42" state="hidden" r:id="rId13"/>
    <sheet name="Wykres4.4" sheetId="43" state="hidden" r:id="rId14"/>
    <sheet name="WykresGradient" sheetId="38" state="hidden" r:id="rId15"/>
    <sheet name="WykresPorownawczy" sheetId="35" r:id="rId16"/>
    <sheet name="ErodeImage" sheetId="10" state="hidden" r:id="rId17"/>
    <sheet name="Wykres1.3" sheetId="44" state="hidden" r:id="rId18"/>
    <sheet name="Wykres1.1" sheetId="25" state="hidden" r:id="rId19"/>
    <sheet name="Wykres1.2" sheetId="24" state="hidden" r:id="rId20"/>
    <sheet name="Hit-Miss" sheetId="4" state="hidden" r:id="rId21"/>
    <sheet name="CPU" sheetId="9" state="hidden" r:id="rId22"/>
    <sheet name="Wykres7.1" sheetId="29" state="hidden" r:id="rId23"/>
    <sheet name="Wykres7.2" sheetId="30" state="hidden" r:id="rId24"/>
    <sheet name="Wykres7.3" sheetId="31" state="hidden" r:id="rId25"/>
    <sheet name="GroupSize" sheetId="5" state="hidden" r:id="rId26"/>
    <sheet name="Wykres8" sheetId="32" state="hidden" r:id="rId27"/>
    <sheet name="DataTransfer" sheetId="1" state="hidden" r:id="rId28"/>
    <sheet name="ErodeImageRGB" sheetId="6" state="hidden" r:id="rId29"/>
    <sheet name="WykresTransfer" sheetId="33" state="hidden" r:id="rId30"/>
    <sheet name="Gaussian" sheetId="2" state="hidden" r:id="rId31"/>
    <sheet name="WykresGauss" sheetId="34" state="hidden" r:id="rId32"/>
    <sheet name="Arkusz1" sheetId="36" state="hidden" r:id="rId33"/>
    <sheet name="Gradient" sheetId="3" state="hidden" r:id="rId34"/>
    <sheet name="WykresGradient1" sheetId="46" state="hidden" r:id="rId35"/>
    <sheet name="WykresGradient2" sheetId="49" r:id="rId36"/>
    <sheet name="Gradient2" sheetId="48" state="hidden" r:id="rId37"/>
  </sheets>
  <calcPr calcId="125725"/>
</workbook>
</file>

<file path=xl/calcChain.xml><?xml version="1.0" encoding="utf-8"?>
<calcChain xmlns="http://schemas.openxmlformats.org/spreadsheetml/2006/main">
  <c r="D23" i="48"/>
  <c r="E23"/>
  <c r="F23"/>
  <c r="G23"/>
  <c r="H23"/>
  <c r="I23"/>
  <c r="D24"/>
  <c r="E24"/>
  <c r="F24"/>
  <c r="G24"/>
  <c r="H24"/>
  <c r="I24"/>
  <c r="D25"/>
  <c r="E25"/>
  <c r="F25"/>
  <c r="G25"/>
  <c r="H25"/>
  <c r="I25"/>
  <c r="D26"/>
  <c r="E26"/>
  <c r="F26"/>
  <c r="G26"/>
  <c r="H26"/>
  <c r="I26"/>
  <c r="D27"/>
  <c r="E27"/>
  <c r="F27"/>
  <c r="G27"/>
  <c r="H27"/>
  <c r="I27"/>
  <c r="D28"/>
  <c r="E28"/>
  <c r="F28"/>
  <c r="G28"/>
  <c r="H28"/>
  <c r="I28"/>
  <c r="D29"/>
  <c r="E29"/>
  <c r="F29"/>
  <c r="G29"/>
  <c r="H29"/>
  <c r="I29"/>
  <c r="D30"/>
  <c r="F30"/>
  <c r="G30"/>
  <c r="H30"/>
  <c r="I30"/>
  <c r="D31"/>
  <c r="F31"/>
  <c r="G31"/>
  <c r="H31"/>
  <c r="I31"/>
  <c r="D32"/>
  <c r="F32"/>
  <c r="G32"/>
  <c r="H32"/>
  <c r="I32"/>
  <c r="D33"/>
  <c r="F33"/>
  <c r="G33"/>
  <c r="H33"/>
  <c r="I33"/>
  <c r="D34"/>
  <c r="F34"/>
  <c r="G34"/>
  <c r="H34"/>
  <c r="I34"/>
  <c r="D35"/>
  <c r="F35"/>
  <c r="G35"/>
  <c r="H35"/>
  <c r="I35"/>
  <c r="I22"/>
  <c r="H22"/>
  <c r="G22"/>
  <c r="F22"/>
  <c r="E22"/>
  <c r="D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C22"/>
  <c r="B22"/>
  <c r="AP12" i="7"/>
  <c r="AP13"/>
  <c r="AP14"/>
  <c r="AP15"/>
  <c r="AP16"/>
  <c r="AP17"/>
  <c r="AP18"/>
  <c r="AN12"/>
  <c r="AN13"/>
  <c r="AN14"/>
  <c r="AN15"/>
  <c r="AN16"/>
  <c r="AN17"/>
  <c r="AN18"/>
  <c r="AL12"/>
  <c r="AL13"/>
  <c r="AL14"/>
  <c r="AL15"/>
  <c r="AL16"/>
  <c r="AL17"/>
  <c r="AL18"/>
  <c r="AJ12"/>
  <c r="AJ13"/>
  <c r="AJ14"/>
  <c r="AJ15"/>
  <c r="AJ16"/>
  <c r="AJ17"/>
  <c r="AJ18"/>
  <c r="G53"/>
  <c r="G54"/>
  <c r="G55"/>
  <c r="G56"/>
  <c r="G57"/>
  <c r="G58"/>
  <c r="G59"/>
  <c r="G66"/>
  <c r="F53"/>
  <c r="F54"/>
  <c r="F55"/>
  <c r="F56"/>
  <c r="F57"/>
  <c r="F58"/>
  <c r="F59"/>
  <c r="V13"/>
  <c r="V14"/>
  <c r="V15"/>
  <c r="V16"/>
  <c r="V17"/>
  <c r="V18"/>
  <c r="V19"/>
  <c r="T13"/>
  <c r="T14"/>
  <c r="T15"/>
  <c r="T16"/>
  <c r="T17"/>
  <c r="T18"/>
  <c r="T19"/>
  <c r="R13"/>
  <c r="R14"/>
  <c r="R15"/>
  <c r="R16"/>
  <c r="R17"/>
  <c r="R18"/>
  <c r="R19"/>
  <c r="P13"/>
  <c r="P14"/>
  <c r="P15"/>
  <c r="P16"/>
  <c r="P17"/>
  <c r="P18"/>
  <c r="P19"/>
  <c r="F52" i="8"/>
  <c r="F53"/>
  <c r="F54"/>
  <c r="F55"/>
  <c r="F56"/>
  <c r="F57"/>
  <c r="F58"/>
  <c r="E52"/>
  <c r="E53"/>
  <c r="E54"/>
  <c r="E55"/>
  <c r="E56"/>
  <c r="E57"/>
  <c r="E58"/>
  <c r="AN13"/>
  <c r="AP13"/>
  <c r="AN14"/>
  <c r="AP14"/>
  <c r="AN15"/>
  <c r="AP15"/>
  <c r="AN16"/>
  <c r="AP16"/>
  <c r="AN17"/>
  <c r="AP17"/>
  <c r="AN18"/>
  <c r="AP18"/>
  <c r="AL13"/>
  <c r="AL14"/>
  <c r="AL15"/>
  <c r="AL16"/>
  <c r="AL17"/>
  <c r="AL18"/>
  <c r="AJ13"/>
  <c r="AJ14"/>
  <c r="AJ15"/>
  <c r="AJ16"/>
  <c r="AJ17"/>
  <c r="AJ18"/>
  <c r="V14"/>
  <c r="V15"/>
  <c r="V16"/>
  <c r="V17"/>
  <c r="V18"/>
  <c r="V19"/>
  <c r="T14"/>
  <c r="T15"/>
  <c r="T16"/>
  <c r="T17"/>
  <c r="T18"/>
  <c r="T19"/>
  <c r="R14"/>
  <c r="R15"/>
  <c r="R16"/>
  <c r="R17"/>
  <c r="R18"/>
  <c r="R19"/>
  <c r="P14"/>
  <c r="P15"/>
  <c r="P16"/>
  <c r="P17"/>
  <c r="P18"/>
  <c r="P19"/>
  <c r="V13"/>
  <c r="AP12" s="1"/>
  <c r="T13"/>
  <c r="AN12" s="1"/>
  <c r="R13"/>
  <c r="AL12" s="1"/>
  <c r="P13"/>
  <c r="AJ12"/>
  <c r="T86" i="3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T85"/>
  <c r="R85"/>
  <c r="S86"/>
  <c r="S87"/>
  <c r="S88"/>
  <c r="S89"/>
  <c r="S90"/>
  <c r="S91"/>
  <c r="S92"/>
  <c r="S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85"/>
  <c r="L4" i="1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"/>
  <c r="J3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"/>
  <c r="AF39" i="8"/>
  <c r="AD39"/>
  <c r="AB39"/>
  <c r="Z39"/>
  <c r="AF38"/>
  <c r="AD38"/>
  <c r="AB38"/>
  <c r="Z38"/>
  <c r="AF37"/>
  <c r="AD37"/>
  <c r="AB37"/>
  <c r="Z37"/>
  <c r="AF36"/>
  <c r="AD36"/>
  <c r="AB36"/>
  <c r="Z36"/>
  <c r="AF35"/>
  <c r="AD35"/>
  <c r="AB35"/>
  <c r="Z35"/>
  <c r="AF34"/>
  <c r="AD34"/>
  <c r="AB34"/>
  <c r="Z34"/>
  <c r="AF33"/>
  <c r="AD33"/>
  <c r="AB33"/>
  <c r="Z33"/>
  <c r="AF32"/>
  <c r="AD32"/>
  <c r="AB32"/>
  <c r="Z32"/>
  <c r="AF31"/>
  <c r="AD31"/>
  <c r="AB31"/>
  <c r="Z31"/>
  <c r="AF30"/>
  <c r="AD30"/>
  <c r="AB30"/>
  <c r="Z30"/>
  <c r="AF29"/>
  <c r="AD29"/>
  <c r="AB29"/>
  <c r="Z29"/>
  <c r="AF28"/>
  <c r="AD28"/>
  <c r="AB28"/>
  <c r="Z28"/>
  <c r="AH27"/>
  <c r="AF27"/>
  <c r="AD27"/>
  <c r="AB27"/>
  <c r="Z27"/>
  <c r="AH26"/>
  <c r="AF26"/>
  <c r="AD26"/>
  <c r="AB26"/>
  <c r="Z26"/>
  <c r="AH25"/>
  <c r="AF25"/>
  <c r="AD25"/>
  <c r="AB25"/>
  <c r="Z25"/>
  <c r="AH24"/>
  <c r="AF24"/>
  <c r="AD24"/>
  <c r="AB24"/>
  <c r="Z24"/>
  <c r="AH23"/>
  <c r="AF23"/>
  <c r="AD23"/>
  <c r="AB23"/>
  <c r="Z23"/>
  <c r="AH22"/>
  <c r="AF22"/>
  <c r="AD22"/>
  <c r="AB22"/>
  <c r="Z22"/>
  <c r="AH21"/>
  <c r="AF21"/>
  <c r="AD21"/>
  <c r="AB21"/>
  <c r="Z21"/>
  <c r="AH20"/>
  <c r="AF20"/>
  <c r="AD20"/>
  <c r="AB20"/>
  <c r="Z20"/>
  <c r="AH19"/>
  <c r="AF19"/>
  <c r="AD19"/>
  <c r="AB19"/>
  <c r="Z19"/>
  <c r="AH18"/>
  <c r="AF18"/>
  <c r="AD18"/>
  <c r="AB18"/>
  <c r="Z18"/>
  <c r="AH17"/>
  <c r="AF17"/>
  <c r="AD17"/>
  <c r="AB17"/>
  <c r="Z17"/>
  <c r="AH16"/>
  <c r="AF16"/>
  <c r="AD16"/>
  <c r="AB16"/>
  <c r="Z16"/>
  <c r="AH15"/>
  <c r="AF15"/>
  <c r="AD15"/>
  <c r="AB15"/>
  <c r="Z15"/>
  <c r="AH14"/>
  <c r="AF14"/>
  <c r="AD14"/>
  <c r="AB14"/>
  <c r="Z14"/>
  <c r="AH13"/>
  <c r="AF13"/>
  <c r="AD13"/>
  <c r="AB13"/>
  <c r="Z13"/>
  <c r="AH12"/>
  <c r="AF12"/>
  <c r="AD12"/>
  <c r="AB12"/>
  <c r="Z12"/>
  <c r="AH11"/>
  <c r="AF11"/>
  <c r="AD11"/>
  <c r="AB11"/>
  <c r="Z11"/>
  <c r="AH10"/>
  <c r="AF10"/>
  <c r="AD10"/>
  <c r="AB10"/>
  <c r="Z10"/>
  <c r="AH9"/>
  <c r="AF9"/>
  <c r="AD9"/>
  <c r="AB9"/>
  <c r="Z9"/>
  <c r="AH8"/>
  <c r="AF8"/>
  <c r="AD8"/>
  <c r="AB8"/>
  <c r="Z8"/>
  <c r="AH7"/>
  <c r="AF7"/>
  <c r="AD7"/>
  <c r="AB7"/>
  <c r="Z7"/>
  <c r="AH6"/>
  <c r="AF6"/>
  <c r="AD6"/>
  <c r="AB6"/>
  <c r="Z6"/>
  <c r="AJ5"/>
  <c r="AH5"/>
  <c r="AF5"/>
  <c r="AD5"/>
  <c r="AB5"/>
  <c r="Z5"/>
  <c r="AJ6" i="7"/>
  <c r="AL6"/>
  <c r="AN6"/>
  <c r="AP6"/>
  <c r="AJ7"/>
  <c r="AL7"/>
  <c r="AN7"/>
  <c r="AP7"/>
  <c r="AJ8"/>
  <c r="AL8"/>
  <c r="AN8"/>
  <c r="AP8"/>
  <c r="AJ9"/>
  <c r="AL9"/>
  <c r="AN9"/>
  <c r="AP9"/>
  <c r="AJ10"/>
  <c r="AN10"/>
  <c r="AJ11"/>
  <c r="AN11"/>
  <c r="AP5"/>
  <c r="AN5"/>
  <c r="AJ5"/>
  <c r="AB39"/>
  <c r="AD39"/>
  <c r="AF39"/>
  <c r="AH39"/>
  <c r="AB6"/>
  <c r="AD6"/>
  <c r="AF6"/>
  <c r="AH6"/>
  <c r="AB7"/>
  <c r="AD7"/>
  <c r="AF7"/>
  <c r="AH7"/>
  <c r="AB8"/>
  <c r="AD8"/>
  <c r="AF8"/>
  <c r="AH8"/>
  <c r="AB9"/>
  <c r="AD9"/>
  <c r="AF9"/>
  <c r="AH9"/>
  <c r="AB10"/>
  <c r="AD10"/>
  <c r="AF10"/>
  <c r="AH10"/>
  <c r="AB11"/>
  <c r="AD11"/>
  <c r="AF11"/>
  <c r="AH11"/>
  <c r="AB12"/>
  <c r="AD12"/>
  <c r="AF12"/>
  <c r="AH12"/>
  <c r="AB13"/>
  <c r="AD13"/>
  <c r="AF13"/>
  <c r="AH13"/>
  <c r="AB14"/>
  <c r="AD14"/>
  <c r="AF14"/>
  <c r="AH14"/>
  <c r="AB15"/>
  <c r="AD15"/>
  <c r="AF15"/>
  <c r="AH15"/>
  <c r="AB16"/>
  <c r="AD16"/>
  <c r="AF16"/>
  <c r="AH16"/>
  <c r="AB17"/>
  <c r="AD17"/>
  <c r="AF17"/>
  <c r="AH17"/>
  <c r="AB18"/>
  <c r="AD18"/>
  <c r="AF18"/>
  <c r="AH18"/>
  <c r="AB19"/>
  <c r="AD19"/>
  <c r="AF19"/>
  <c r="AH19"/>
  <c r="AB20"/>
  <c r="AD20"/>
  <c r="AF20"/>
  <c r="AH20"/>
  <c r="AB21"/>
  <c r="AD21"/>
  <c r="AF21"/>
  <c r="AH21"/>
  <c r="AB22"/>
  <c r="AD22"/>
  <c r="AF22"/>
  <c r="AH22"/>
  <c r="AB23"/>
  <c r="AD23"/>
  <c r="AF23"/>
  <c r="AH23"/>
  <c r="AB24"/>
  <c r="AD24"/>
  <c r="AF24"/>
  <c r="AH24"/>
  <c r="AB25"/>
  <c r="AD25"/>
  <c r="AF25"/>
  <c r="AH25"/>
  <c r="AB26"/>
  <c r="AD26"/>
  <c r="AF26"/>
  <c r="AH26"/>
  <c r="AB27"/>
  <c r="AD27"/>
  <c r="AF27"/>
  <c r="AH27"/>
  <c r="AB28"/>
  <c r="AD28"/>
  <c r="AF28"/>
  <c r="AH28"/>
  <c r="AB29"/>
  <c r="AD29"/>
  <c r="AF29"/>
  <c r="AH29"/>
  <c r="AB30"/>
  <c r="AD30"/>
  <c r="AF30"/>
  <c r="AH30"/>
  <c r="AB31"/>
  <c r="AD31"/>
  <c r="AF31"/>
  <c r="AH31"/>
  <c r="AB32"/>
  <c r="AD32"/>
  <c r="AF32"/>
  <c r="AH32"/>
  <c r="AB33"/>
  <c r="AD33"/>
  <c r="AF33"/>
  <c r="AH33"/>
  <c r="AB34"/>
  <c r="AD34"/>
  <c r="AF34"/>
  <c r="AH34"/>
  <c r="AB35"/>
  <c r="AD35"/>
  <c r="AF35"/>
  <c r="AH35"/>
  <c r="AB36"/>
  <c r="AD36"/>
  <c r="AF36"/>
  <c r="AH36"/>
  <c r="AB37"/>
  <c r="AD37"/>
  <c r="AF37"/>
  <c r="AH37"/>
  <c r="AB38"/>
  <c r="AD38"/>
  <c r="AF38"/>
  <c r="AH38"/>
  <c r="AH5"/>
  <c r="AF5"/>
  <c r="AD5"/>
  <c r="AB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5"/>
  <c r="D46" i="8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45"/>
  <c r="G47" i="7"/>
  <c r="G48"/>
  <c r="G49"/>
  <c r="G50"/>
  <c r="G46"/>
  <c r="F47"/>
  <c r="F48"/>
  <c r="F49"/>
  <c r="F50"/>
  <c r="F51"/>
  <c r="F52"/>
  <c r="F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46"/>
  <c r="C49" i="3"/>
  <c r="C52"/>
  <c r="AC18" i="9"/>
  <c r="Y5"/>
  <c r="Z5"/>
  <c r="AA5"/>
  <c r="AB5"/>
  <c r="AC5"/>
  <c r="AD5"/>
  <c r="AE5"/>
  <c r="AF5"/>
  <c r="Y6"/>
  <c r="Z6"/>
  <c r="AA6"/>
  <c r="AB6"/>
  <c r="AC6"/>
  <c r="AD6"/>
  <c r="AE6"/>
  <c r="AF6"/>
  <c r="Y7"/>
  <c r="Z7"/>
  <c r="AA7"/>
  <c r="AB7"/>
  <c r="AC7"/>
  <c r="AD7"/>
  <c r="AE7"/>
  <c r="AF7"/>
  <c r="Y8"/>
  <c r="Z8"/>
  <c r="AA8"/>
  <c r="AB8"/>
  <c r="AC8"/>
  <c r="AD8"/>
  <c r="AE8"/>
  <c r="AF8"/>
  <c r="Y9"/>
  <c r="Z9"/>
  <c r="AA9"/>
  <c r="AB9"/>
  <c r="AC9"/>
  <c r="AD9"/>
  <c r="AE9"/>
  <c r="AF9"/>
  <c r="Y10"/>
  <c r="Z10"/>
  <c r="AA10"/>
  <c r="AB10"/>
  <c r="AC10"/>
  <c r="AD10"/>
  <c r="AE10"/>
  <c r="AF10"/>
  <c r="Y11"/>
  <c r="Z11"/>
  <c r="AA11"/>
  <c r="AB11"/>
  <c r="AC11"/>
  <c r="AD11"/>
  <c r="AE11"/>
  <c r="AF11"/>
  <c r="Y12"/>
  <c r="Z12"/>
  <c r="AA12"/>
  <c r="AB12"/>
  <c r="AC12"/>
  <c r="AD12"/>
  <c r="AE12"/>
  <c r="AF12"/>
  <c r="Y13"/>
  <c r="Z13"/>
  <c r="AA13"/>
  <c r="AB13"/>
  <c r="AC13"/>
  <c r="AD13"/>
  <c r="AE13"/>
  <c r="AF13"/>
  <c r="Y14"/>
  <c r="Z14"/>
  <c r="AA14"/>
  <c r="AB14"/>
  <c r="AC14"/>
  <c r="AD14"/>
  <c r="AE14"/>
  <c r="AF14"/>
  <c r="Y15"/>
  <c r="Z15"/>
  <c r="AA15"/>
  <c r="AB15"/>
  <c r="AC15"/>
  <c r="AD15"/>
  <c r="AE15"/>
  <c r="AF15"/>
  <c r="Y16"/>
  <c r="Z16"/>
  <c r="AA16"/>
  <c r="AB16"/>
  <c r="AC16"/>
  <c r="AD16"/>
  <c r="AE16"/>
  <c r="AF16"/>
  <c r="Y17"/>
  <c r="Z17"/>
  <c r="AA17"/>
  <c r="AB17"/>
  <c r="AC17"/>
  <c r="AD17"/>
  <c r="AE17"/>
  <c r="AF17"/>
  <c r="Y18"/>
  <c r="Z18"/>
  <c r="AA18"/>
  <c r="AB18"/>
  <c r="AD18"/>
  <c r="AE18"/>
  <c r="AF18"/>
  <c r="Y19"/>
  <c r="Z19"/>
  <c r="AA19"/>
  <c r="AB19"/>
  <c r="AC19"/>
  <c r="AD19"/>
  <c r="AE19"/>
  <c r="AF19"/>
  <c r="Y20"/>
  <c r="Z20"/>
  <c r="AA20"/>
  <c r="AB20"/>
  <c r="AC20"/>
  <c r="AD20"/>
  <c r="AE20"/>
  <c r="AF20"/>
  <c r="Y21"/>
  <c r="Z21"/>
  <c r="AA21"/>
  <c r="AB21"/>
  <c r="AC21"/>
  <c r="AD21"/>
  <c r="AE21"/>
  <c r="AF21"/>
  <c r="Y22"/>
  <c r="Z22"/>
  <c r="AA22"/>
  <c r="AB22"/>
  <c r="AC22"/>
  <c r="AD22"/>
  <c r="AE22"/>
  <c r="AF22"/>
  <c r="Y23"/>
  <c r="Z23"/>
  <c r="AA23"/>
  <c r="AB23"/>
  <c r="AC23"/>
  <c r="AD23"/>
  <c r="AE23"/>
  <c r="AF23"/>
  <c r="Y24"/>
  <c r="Z24"/>
  <c r="AA24"/>
  <c r="AB24"/>
  <c r="AC24"/>
  <c r="AD24"/>
  <c r="AE24"/>
  <c r="AF24"/>
  <c r="Y25"/>
  <c r="Z25"/>
  <c r="AA25"/>
  <c r="AB25"/>
  <c r="AC25"/>
  <c r="AD25"/>
  <c r="AE25"/>
  <c r="AF25"/>
  <c r="Y26"/>
  <c r="Z26"/>
  <c r="AA26"/>
  <c r="AB26"/>
  <c r="AC26"/>
  <c r="AD26"/>
  <c r="AE26"/>
  <c r="AF26"/>
  <c r="Y27"/>
  <c r="Z27"/>
  <c r="AA27"/>
  <c r="AB27"/>
  <c r="AC27"/>
  <c r="AD27"/>
  <c r="AE27"/>
  <c r="AF27"/>
  <c r="Y28"/>
  <c r="Z28"/>
  <c r="AA28"/>
  <c r="AB28"/>
  <c r="AC28"/>
  <c r="AD28"/>
  <c r="AE28"/>
  <c r="AF28"/>
  <c r="Y29"/>
  <c r="Z29"/>
  <c r="AA29"/>
  <c r="AB29"/>
  <c r="AC29"/>
  <c r="AD29"/>
  <c r="AE29"/>
  <c r="AF29"/>
  <c r="Y30"/>
  <c r="Z30"/>
  <c r="AA30"/>
  <c r="AB30"/>
  <c r="AC30"/>
  <c r="AD30"/>
  <c r="AE30"/>
  <c r="AF30"/>
  <c r="Y31"/>
  <c r="Z31"/>
  <c r="AA31"/>
  <c r="AB31"/>
  <c r="AC31"/>
  <c r="AD31"/>
  <c r="AE31"/>
  <c r="AF31"/>
  <c r="Y32"/>
  <c r="Z32"/>
  <c r="AA32"/>
  <c r="AB32"/>
  <c r="AC32"/>
  <c r="AD32"/>
  <c r="AE32"/>
  <c r="AF32"/>
  <c r="Y33"/>
  <c r="Z33"/>
  <c r="AA33"/>
  <c r="AB33"/>
  <c r="AC33"/>
  <c r="AD33"/>
  <c r="AE33"/>
  <c r="AF33"/>
  <c r="Y34"/>
  <c r="Z34"/>
  <c r="AA34"/>
  <c r="AB34"/>
  <c r="AC34"/>
  <c r="AD34"/>
  <c r="AE34"/>
  <c r="AF34"/>
  <c r="Y35"/>
  <c r="Z35"/>
  <c r="AA35"/>
  <c r="AB35"/>
  <c r="AC35"/>
  <c r="AD35"/>
  <c r="AE35"/>
  <c r="AF35"/>
  <c r="Y36"/>
  <c r="Z36"/>
  <c r="AA36"/>
  <c r="AB36"/>
  <c r="AC36"/>
  <c r="AD36"/>
  <c r="AE36"/>
  <c r="AF36"/>
  <c r="Y37"/>
  <c r="Z37"/>
  <c r="AA37"/>
  <c r="AB37"/>
  <c r="AC37"/>
  <c r="AD37"/>
  <c r="AE37"/>
  <c r="AF37"/>
  <c r="Y38"/>
  <c r="Z38"/>
  <c r="AA38"/>
  <c r="AB38"/>
  <c r="AC38"/>
  <c r="AD38"/>
  <c r="AE38"/>
  <c r="AF38"/>
  <c r="AF4"/>
  <c r="AE4"/>
  <c r="AD4"/>
  <c r="AC4"/>
  <c r="AB4"/>
  <c r="AA4"/>
  <c r="Z4"/>
  <c r="Y4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O5"/>
  <c r="P5"/>
  <c r="Q5"/>
  <c r="R5"/>
  <c r="S5"/>
  <c r="T5"/>
  <c r="U5"/>
  <c r="V5"/>
  <c r="O6"/>
  <c r="P6"/>
  <c r="Q6"/>
  <c r="R6"/>
  <c r="S6"/>
  <c r="T6"/>
  <c r="U6"/>
  <c r="V6"/>
  <c r="O7"/>
  <c r="P7"/>
  <c r="Q7"/>
  <c r="R7"/>
  <c r="S7"/>
  <c r="T7"/>
  <c r="U7"/>
  <c r="V7"/>
  <c r="O8"/>
  <c r="P8"/>
  <c r="Q8"/>
  <c r="R8"/>
  <c r="S8"/>
  <c r="T8"/>
  <c r="U8"/>
  <c r="V8"/>
  <c r="O9"/>
  <c r="P9"/>
  <c r="Q9"/>
  <c r="R9"/>
  <c r="S9"/>
  <c r="T9"/>
  <c r="U9"/>
  <c r="V9"/>
  <c r="O10"/>
  <c r="P10"/>
  <c r="Q10"/>
  <c r="R10"/>
  <c r="S10"/>
  <c r="T10"/>
  <c r="U10"/>
  <c r="V10"/>
  <c r="O11"/>
  <c r="P11"/>
  <c r="Q11"/>
  <c r="R11"/>
  <c r="S11"/>
  <c r="T11"/>
  <c r="U11"/>
  <c r="V11"/>
  <c r="O12"/>
  <c r="P12"/>
  <c r="Q12"/>
  <c r="R12"/>
  <c r="S12"/>
  <c r="T12"/>
  <c r="U12"/>
  <c r="V12"/>
  <c r="O13"/>
  <c r="P13"/>
  <c r="Q13"/>
  <c r="R13"/>
  <c r="S13"/>
  <c r="T13"/>
  <c r="U13"/>
  <c r="V13"/>
  <c r="O14"/>
  <c r="P14"/>
  <c r="Q14"/>
  <c r="R14"/>
  <c r="S14"/>
  <c r="T14"/>
  <c r="U14"/>
  <c r="V14"/>
  <c r="O15"/>
  <c r="P15"/>
  <c r="Q15"/>
  <c r="R15"/>
  <c r="S15"/>
  <c r="T15"/>
  <c r="U15"/>
  <c r="V15"/>
  <c r="O16"/>
  <c r="P16"/>
  <c r="Q16"/>
  <c r="R16"/>
  <c r="S16"/>
  <c r="T16"/>
  <c r="U16"/>
  <c r="V16"/>
  <c r="O17"/>
  <c r="P17"/>
  <c r="Q17"/>
  <c r="R17"/>
  <c r="S17"/>
  <c r="T17"/>
  <c r="U17"/>
  <c r="V17"/>
  <c r="O18"/>
  <c r="P18"/>
  <c r="Q18"/>
  <c r="R18"/>
  <c r="S18"/>
  <c r="T18"/>
  <c r="U18"/>
  <c r="V18"/>
  <c r="O19"/>
  <c r="P19"/>
  <c r="Q19"/>
  <c r="R19"/>
  <c r="S19"/>
  <c r="T19"/>
  <c r="U19"/>
  <c r="V19"/>
  <c r="O20"/>
  <c r="P20"/>
  <c r="Q20"/>
  <c r="R20"/>
  <c r="S20"/>
  <c r="T20"/>
  <c r="U20"/>
  <c r="V20"/>
  <c r="O21"/>
  <c r="P21"/>
  <c r="Q21"/>
  <c r="R21"/>
  <c r="S21"/>
  <c r="T21"/>
  <c r="U21"/>
  <c r="V21"/>
  <c r="O22"/>
  <c r="P22"/>
  <c r="Q22"/>
  <c r="R22"/>
  <c r="S22"/>
  <c r="T22"/>
  <c r="U22"/>
  <c r="V22"/>
  <c r="O23"/>
  <c r="P23"/>
  <c r="Q23"/>
  <c r="R23"/>
  <c r="S23"/>
  <c r="T23"/>
  <c r="U23"/>
  <c r="V23"/>
  <c r="O24"/>
  <c r="P24"/>
  <c r="Q24"/>
  <c r="R24"/>
  <c r="S24"/>
  <c r="T24"/>
  <c r="U24"/>
  <c r="V24"/>
  <c r="O25"/>
  <c r="P25"/>
  <c r="Q25"/>
  <c r="R25"/>
  <c r="S25"/>
  <c r="T25"/>
  <c r="U25"/>
  <c r="V25"/>
  <c r="O26"/>
  <c r="P26"/>
  <c r="Q26"/>
  <c r="R26"/>
  <c r="S26"/>
  <c r="T26"/>
  <c r="U26"/>
  <c r="V26"/>
  <c r="O27"/>
  <c r="P27"/>
  <c r="Q27"/>
  <c r="R27"/>
  <c r="S27"/>
  <c r="T27"/>
  <c r="U27"/>
  <c r="V27"/>
  <c r="O28"/>
  <c r="P28"/>
  <c r="Q28"/>
  <c r="R28"/>
  <c r="S28"/>
  <c r="T28"/>
  <c r="U28"/>
  <c r="V28"/>
  <c r="O29"/>
  <c r="P29"/>
  <c r="Q29"/>
  <c r="R29"/>
  <c r="S29"/>
  <c r="T29"/>
  <c r="U29"/>
  <c r="V29"/>
  <c r="O30"/>
  <c r="P30"/>
  <c r="Q30"/>
  <c r="R30"/>
  <c r="S30"/>
  <c r="T30"/>
  <c r="U30"/>
  <c r="V30"/>
  <c r="O31"/>
  <c r="P31"/>
  <c r="Q31"/>
  <c r="R31"/>
  <c r="S31"/>
  <c r="T31"/>
  <c r="U31"/>
  <c r="V31"/>
  <c r="O32"/>
  <c r="P32"/>
  <c r="Q32"/>
  <c r="R32"/>
  <c r="S32"/>
  <c r="T32"/>
  <c r="U32"/>
  <c r="V32"/>
  <c r="O33"/>
  <c r="P33"/>
  <c r="Q33"/>
  <c r="R33"/>
  <c r="S33"/>
  <c r="T33"/>
  <c r="U33"/>
  <c r="V33"/>
  <c r="O34"/>
  <c r="P34"/>
  <c r="Q34"/>
  <c r="R34"/>
  <c r="S34"/>
  <c r="T34"/>
  <c r="U34"/>
  <c r="V34"/>
  <c r="O35"/>
  <c r="P35"/>
  <c r="Q35"/>
  <c r="R35"/>
  <c r="S35"/>
  <c r="T35"/>
  <c r="U35"/>
  <c r="V35"/>
  <c r="O36"/>
  <c r="P36"/>
  <c r="Q36"/>
  <c r="R36"/>
  <c r="S36"/>
  <c r="T36"/>
  <c r="U36"/>
  <c r="V36"/>
  <c r="O37"/>
  <c r="P37"/>
  <c r="Q37"/>
  <c r="R37"/>
  <c r="S37"/>
  <c r="T37"/>
  <c r="U37"/>
  <c r="V37"/>
  <c r="O38"/>
  <c r="P38"/>
  <c r="Q38"/>
  <c r="R38"/>
  <c r="S38"/>
  <c r="T38"/>
  <c r="U38"/>
  <c r="V38"/>
  <c r="V4"/>
  <c r="U4"/>
  <c r="T4"/>
  <c r="S4"/>
  <c r="R4"/>
  <c r="Q4"/>
  <c r="P4"/>
  <c r="O4"/>
  <c r="N38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4"/>
  <c r="R7" i="10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6"/>
  <c r="Q33"/>
  <c r="Q34"/>
  <c r="Q35"/>
  <c r="Q36"/>
  <c r="Q37"/>
  <c r="Q38"/>
  <c r="Q39"/>
  <c r="Q40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6"/>
  <c r="O46" i="3"/>
  <c r="P46"/>
  <c r="Q46"/>
  <c r="O47"/>
  <c r="P47"/>
  <c r="Q47"/>
  <c r="O48"/>
  <c r="P48"/>
  <c r="Q48"/>
  <c r="O49"/>
  <c r="P49"/>
  <c r="Q49"/>
  <c r="O50"/>
  <c r="P50"/>
  <c r="Q50"/>
  <c r="O51"/>
  <c r="P51"/>
  <c r="Q51"/>
  <c r="O52"/>
  <c r="P52"/>
  <c r="Q52"/>
  <c r="O53"/>
  <c r="P53"/>
  <c r="Q53"/>
  <c r="O54"/>
  <c r="P54"/>
  <c r="Q54"/>
  <c r="O55"/>
  <c r="P55"/>
  <c r="Q55"/>
  <c r="O56"/>
  <c r="P56"/>
  <c r="Q56"/>
  <c r="O57"/>
  <c r="P57"/>
  <c r="Q57"/>
  <c r="O58"/>
  <c r="P58"/>
  <c r="Q58"/>
  <c r="O59"/>
  <c r="P59"/>
  <c r="Q59"/>
  <c r="O60"/>
  <c r="P60"/>
  <c r="Q60"/>
  <c r="O61"/>
  <c r="P61"/>
  <c r="Q61"/>
  <c r="O62"/>
  <c r="P62"/>
  <c r="Q62"/>
  <c r="O63"/>
  <c r="P63"/>
  <c r="Q63"/>
  <c r="O64"/>
  <c r="P64"/>
  <c r="Q64"/>
  <c r="O65"/>
  <c r="P65"/>
  <c r="Q65"/>
  <c r="O66"/>
  <c r="P66"/>
  <c r="Q66"/>
  <c r="O67"/>
  <c r="P67"/>
  <c r="Q67"/>
  <c r="O68"/>
  <c r="P68"/>
  <c r="Q68"/>
  <c r="O69"/>
  <c r="P69"/>
  <c r="Q69"/>
  <c r="O70"/>
  <c r="P70"/>
  <c r="Q70"/>
  <c r="O71"/>
  <c r="P71"/>
  <c r="Q71"/>
  <c r="O72"/>
  <c r="P72"/>
  <c r="Q72"/>
  <c r="O73"/>
  <c r="P73"/>
  <c r="Q73"/>
  <c r="O74"/>
  <c r="P74"/>
  <c r="Q74"/>
  <c r="O75"/>
  <c r="P75"/>
  <c r="Q75"/>
  <c r="O76"/>
  <c r="P76"/>
  <c r="Q76"/>
  <c r="O77"/>
  <c r="P77"/>
  <c r="Q77"/>
  <c r="O78"/>
  <c r="P78"/>
  <c r="Q78"/>
  <c r="O79"/>
  <c r="P79"/>
  <c r="Q79"/>
  <c r="Q45"/>
  <c r="P45"/>
  <c r="O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E45"/>
  <c r="D45"/>
  <c r="C46"/>
  <c r="C47"/>
  <c r="C48"/>
  <c r="C50"/>
  <c r="C51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45"/>
  <c r="C23" i="5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E22"/>
  <c r="D22"/>
  <c r="C22"/>
  <c r="B7" i="8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6"/>
  <c r="L7" i="10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L31"/>
  <c r="M31"/>
  <c r="L32"/>
  <c r="M32"/>
  <c r="L33"/>
  <c r="L34"/>
  <c r="L35"/>
  <c r="L36"/>
  <c r="L37"/>
  <c r="L38"/>
  <c r="L39"/>
  <c r="L40"/>
  <c r="M6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6"/>
  <c r="B7" i="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6"/>
  <c r="F22" i="11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G4"/>
  <c r="H4"/>
  <c r="G5"/>
  <c r="H5"/>
  <c r="G6"/>
  <c r="H6"/>
  <c r="G7"/>
  <c r="H7"/>
  <c r="G8"/>
  <c r="H8"/>
  <c r="G9"/>
  <c r="H9"/>
  <c r="G10"/>
  <c r="H10"/>
  <c r="G11"/>
  <c r="H11"/>
  <c r="H3"/>
  <c r="G3"/>
  <c r="F4"/>
  <c r="F5"/>
  <c r="F6"/>
  <c r="F7"/>
  <c r="F8"/>
  <c r="F9"/>
  <c r="F10"/>
  <c r="F11"/>
  <c r="F3"/>
  <c r="B4" i="10" l="1"/>
  <c r="N4" i="3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"/>
  <c r="B4" i="8" l="1"/>
  <c r="L40" s="1"/>
  <c r="V7" i="7"/>
  <c r="V8"/>
  <c r="V9"/>
  <c r="V10"/>
  <c r="V11"/>
  <c r="V12"/>
  <c r="T7"/>
  <c r="T8"/>
  <c r="T9"/>
  <c r="T10"/>
  <c r="T11"/>
  <c r="T12"/>
  <c r="R7"/>
  <c r="R8"/>
  <c r="R9"/>
  <c r="R10"/>
  <c r="R11"/>
  <c r="AL10" s="1"/>
  <c r="R12"/>
  <c r="AL11" s="1"/>
  <c r="V6"/>
  <c r="T6"/>
  <c r="R6"/>
  <c r="AL5" s="1"/>
  <c r="P7"/>
  <c r="P8"/>
  <c r="P9"/>
  <c r="P10"/>
  <c r="P11"/>
  <c r="P12"/>
  <c r="P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6"/>
  <c r="L6"/>
  <c r="J6"/>
  <c r="H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6"/>
  <c r="B4"/>
  <c r="H5" i="4"/>
  <c r="H12" s="1"/>
  <c r="H6"/>
  <c r="H7"/>
  <c r="H8"/>
  <c r="H9"/>
  <c r="H10"/>
  <c r="H4"/>
  <c r="F5"/>
  <c r="F6"/>
  <c r="F12" s="1"/>
  <c r="F7"/>
  <c r="F8"/>
  <c r="F9"/>
  <c r="F10"/>
  <c r="F4"/>
  <c r="D5"/>
  <c r="D12" s="1"/>
  <c r="D6"/>
  <c r="D7"/>
  <c r="D8"/>
  <c r="D9"/>
  <c r="D10"/>
  <c r="D4"/>
  <c r="C16"/>
  <c r="C10"/>
  <c r="AP10" i="7" l="1"/>
  <c r="G51"/>
  <c r="G52"/>
  <c r="AP11"/>
  <c r="F6" i="8"/>
  <c r="J6"/>
  <c r="N6"/>
  <c r="R6"/>
  <c r="AL5" s="1"/>
  <c r="V6"/>
  <c r="H7"/>
  <c r="L7"/>
  <c r="P7"/>
  <c r="AJ6" s="1"/>
  <c r="T7"/>
  <c r="F8"/>
  <c r="J8"/>
  <c r="N8"/>
  <c r="R8"/>
  <c r="AL7" s="1"/>
  <c r="V8"/>
  <c r="H9"/>
  <c r="L9"/>
  <c r="P9"/>
  <c r="AJ8" s="1"/>
  <c r="T9"/>
  <c r="F10"/>
  <c r="J10"/>
  <c r="N10"/>
  <c r="R10"/>
  <c r="AL9" s="1"/>
  <c r="V10"/>
  <c r="H11"/>
  <c r="L11"/>
  <c r="P11"/>
  <c r="AJ10" s="1"/>
  <c r="T11"/>
  <c r="F12"/>
  <c r="J12"/>
  <c r="N12"/>
  <c r="R12"/>
  <c r="AL11" s="1"/>
  <c r="V12"/>
  <c r="H13"/>
  <c r="L13"/>
  <c r="F14"/>
  <c r="J14"/>
  <c r="N14"/>
  <c r="H15"/>
  <c r="L15"/>
  <c r="F16"/>
  <c r="J16"/>
  <c r="N16"/>
  <c r="H17"/>
  <c r="L17"/>
  <c r="F18"/>
  <c r="J18"/>
  <c r="N18"/>
  <c r="H19"/>
  <c r="L19"/>
  <c r="F20"/>
  <c r="J20"/>
  <c r="N20"/>
  <c r="H21"/>
  <c r="L21"/>
  <c r="F22"/>
  <c r="J22"/>
  <c r="N22"/>
  <c r="H23"/>
  <c r="L23"/>
  <c r="F24"/>
  <c r="J24"/>
  <c r="N24"/>
  <c r="H25"/>
  <c r="L25"/>
  <c r="F26"/>
  <c r="J26"/>
  <c r="N26"/>
  <c r="H27"/>
  <c r="L27"/>
  <c r="F28"/>
  <c r="J28"/>
  <c r="N28"/>
  <c r="H29"/>
  <c r="L29"/>
  <c r="F30"/>
  <c r="J30"/>
  <c r="H31"/>
  <c r="L31"/>
  <c r="F32"/>
  <c r="J32"/>
  <c r="H33"/>
  <c r="L33"/>
  <c r="F34"/>
  <c r="J34"/>
  <c r="H35"/>
  <c r="L35"/>
  <c r="F36"/>
  <c r="J36"/>
  <c r="H37"/>
  <c r="L37"/>
  <c r="F38"/>
  <c r="J38"/>
  <c r="H39"/>
  <c r="L39"/>
  <c r="F40"/>
  <c r="J40"/>
  <c r="H6"/>
  <c r="L6"/>
  <c r="P6"/>
  <c r="T6"/>
  <c r="F7"/>
  <c r="J7"/>
  <c r="N7"/>
  <c r="R7"/>
  <c r="AL6" s="1"/>
  <c r="V7"/>
  <c r="H8"/>
  <c r="L8"/>
  <c r="P8"/>
  <c r="AJ7" s="1"/>
  <c r="T8"/>
  <c r="F9"/>
  <c r="J9"/>
  <c r="N9"/>
  <c r="R9"/>
  <c r="AL8" s="1"/>
  <c r="V9"/>
  <c r="H10"/>
  <c r="L10"/>
  <c r="P10"/>
  <c r="AJ9" s="1"/>
  <c r="T10"/>
  <c r="F11"/>
  <c r="J11"/>
  <c r="N11"/>
  <c r="R11"/>
  <c r="AL10" s="1"/>
  <c r="V11"/>
  <c r="H12"/>
  <c r="L12"/>
  <c r="P12"/>
  <c r="AJ11" s="1"/>
  <c r="T12"/>
  <c r="F13"/>
  <c r="J13"/>
  <c r="N13"/>
  <c r="H14"/>
  <c r="L14"/>
  <c r="F15"/>
  <c r="J15"/>
  <c r="N15"/>
  <c r="H16"/>
  <c r="L16"/>
  <c r="F17"/>
  <c r="J17"/>
  <c r="N17"/>
  <c r="H18"/>
  <c r="L18"/>
  <c r="F19"/>
  <c r="J19"/>
  <c r="N19"/>
  <c r="H20"/>
  <c r="L20"/>
  <c r="F21"/>
  <c r="J21"/>
  <c r="N21"/>
  <c r="H22"/>
  <c r="L22"/>
  <c r="F23"/>
  <c r="J23"/>
  <c r="N23"/>
  <c r="H24"/>
  <c r="L24"/>
  <c r="F25"/>
  <c r="J25"/>
  <c r="N25"/>
  <c r="H26"/>
  <c r="L26"/>
  <c r="F27"/>
  <c r="J27"/>
  <c r="N27"/>
  <c r="H28"/>
  <c r="L28"/>
  <c r="F29"/>
  <c r="J29"/>
  <c r="H30"/>
  <c r="L30"/>
  <c r="F31"/>
  <c r="J31"/>
  <c r="H32"/>
  <c r="L32"/>
  <c r="F33"/>
  <c r="J33"/>
  <c r="H34"/>
  <c r="L34"/>
  <c r="F35"/>
  <c r="J35"/>
  <c r="H36"/>
  <c r="L36"/>
  <c r="F37"/>
  <c r="J37"/>
  <c r="H38"/>
  <c r="L38"/>
  <c r="F39"/>
  <c r="J39"/>
  <c r="H40"/>
  <c r="I4" i="6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J4"/>
  <c r="J5"/>
  <c r="J6"/>
  <c r="J7"/>
  <c r="J8"/>
  <c r="J9"/>
  <c r="J10"/>
  <c r="J11"/>
  <c r="J12"/>
  <c r="J13"/>
  <c r="J14"/>
  <c r="J3"/>
  <c r="I37"/>
  <c r="I3"/>
  <c r="C27" i="2"/>
  <c r="C26"/>
  <c r="D27"/>
  <c r="D26"/>
  <c r="E27"/>
  <c r="E26"/>
  <c r="F27"/>
  <c r="F26"/>
  <c r="G27"/>
  <c r="G2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G16"/>
  <c r="F16"/>
  <c r="E16"/>
  <c r="D16"/>
  <c r="C17"/>
  <c r="C18"/>
  <c r="C19"/>
  <c r="C20"/>
  <c r="C21"/>
  <c r="C22"/>
  <c r="C23"/>
  <c r="C24"/>
  <c r="C25"/>
  <c r="C16"/>
  <c r="I12"/>
  <c r="H12"/>
  <c r="A12"/>
  <c r="I11"/>
  <c r="H11"/>
  <c r="A11"/>
  <c r="I10"/>
  <c r="H10"/>
  <c r="A10"/>
  <c r="I9"/>
  <c r="H9"/>
  <c r="A9"/>
  <c r="I8"/>
  <c r="H8"/>
  <c r="A8"/>
  <c r="I7"/>
  <c r="H7"/>
  <c r="A7"/>
  <c r="I6"/>
  <c r="H6"/>
  <c r="A6"/>
  <c r="I5"/>
  <c r="H5"/>
  <c r="A5"/>
  <c r="I4"/>
  <c r="H4"/>
  <c r="A4"/>
  <c r="I3"/>
  <c r="H3"/>
  <c r="A3"/>
  <c r="AP10" i="8" l="1"/>
  <c r="F50"/>
  <c r="AP6"/>
  <c r="F46"/>
  <c r="F49"/>
  <c r="AP9"/>
  <c r="AP5"/>
  <c r="F45"/>
  <c r="AP8"/>
  <c r="F48"/>
  <c r="F51"/>
  <c r="AP11"/>
  <c r="F47"/>
  <c r="AP7"/>
  <c r="AN11"/>
  <c r="E51"/>
  <c r="AN7"/>
  <c r="E47"/>
  <c r="AN10"/>
  <c r="E50"/>
  <c r="AN6"/>
  <c r="E46"/>
  <c r="AN9"/>
  <c r="E49"/>
  <c r="E45"/>
  <c r="AN5"/>
  <c r="AN8"/>
  <c r="E48"/>
  <c r="C2" i="1"/>
  <c r="E2"/>
  <c r="F2"/>
  <c r="C3"/>
  <c r="E3"/>
  <c r="F3"/>
  <c r="C4"/>
  <c r="E4"/>
  <c r="F4"/>
  <c r="C5"/>
  <c r="E5"/>
  <c r="F5"/>
  <c r="C6"/>
  <c r="E6"/>
  <c r="F6"/>
  <c r="C7"/>
  <c r="E7"/>
  <c r="F7"/>
  <c r="C8"/>
  <c r="E8"/>
  <c r="F8"/>
  <c r="C9"/>
  <c r="E9"/>
  <c r="F9"/>
  <c r="C10"/>
  <c r="E10"/>
  <c r="F10"/>
  <c r="C11"/>
  <c r="E11"/>
  <c r="F11"/>
  <c r="C12"/>
  <c r="E12"/>
  <c r="F12"/>
  <c r="C13"/>
  <c r="E13"/>
  <c r="F13"/>
  <c r="C14"/>
  <c r="E14"/>
  <c r="F14"/>
  <c r="C15"/>
  <c r="E15"/>
  <c r="F15"/>
  <c r="C16"/>
  <c r="E16"/>
  <c r="F16"/>
  <c r="C17"/>
  <c r="E17"/>
  <c r="F17"/>
  <c r="C18"/>
  <c r="E18"/>
  <c r="F18"/>
  <c r="C19"/>
  <c r="E19"/>
  <c r="F19"/>
  <c r="C20"/>
  <c r="E20"/>
  <c r="F20"/>
  <c r="C23"/>
  <c r="E23"/>
  <c r="F23"/>
  <c r="C24"/>
  <c r="E24"/>
  <c r="F24"/>
  <c r="C25"/>
  <c r="E25"/>
  <c r="F25"/>
  <c r="C26"/>
  <c r="E26"/>
  <c r="F26"/>
  <c r="C27"/>
  <c r="E27"/>
  <c r="F27"/>
  <c r="C28"/>
  <c r="E28"/>
  <c r="F28"/>
</calcChain>
</file>

<file path=xl/sharedStrings.xml><?xml version="1.0" encoding="utf-8"?>
<sst xmlns="http://schemas.openxmlformats.org/spreadsheetml/2006/main" count="294" uniqueCount="110">
  <si>
    <t>Size (kbytes)</t>
  </si>
  <si>
    <t>MB/s</t>
  </si>
  <si>
    <t>Size (bytes)</t>
  </si>
  <si>
    <t>Dla malych wartosci mamy</t>
  </si>
  <si>
    <t>Ilosc pkt</t>
  </si>
  <si>
    <t>Rozmiar</t>
  </si>
  <si>
    <t>cypress</t>
  </si>
  <si>
    <t>best CPU/GPU</t>
  </si>
  <si>
    <t>worst CPU/GPU</t>
  </si>
  <si>
    <t>Obraz</t>
  </si>
  <si>
    <t>GFLOPS</t>
  </si>
  <si>
    <t>ocv-i7-sse</t>
  </si>
  <si>
    <t>ocv-i7</t>
  </si>
  <si>
    <t>ocv-c2d-sse</t>
  </si>
  <si>
    <t>ocv-c2d</t>
  </si>
  <si>
    <t>szerokosc</t>
  </si>
  <si>
    <t>wysokosc</t>
  </si>
  <si>
    <t>Czas [ms]</t>
  </si>
  <si>
    <t>Min GFLOPS</t>
  </si>
  <si>
    <t>Max GFLOPS</t>
  </si>
  <si>
    <t>Charakter liniowy ponieważ filtracja Gaussa jest separowalna (zamiast m*m mamy 2m 'tapow')</t>
  </si>
  <si>
    <t>GFLOPS = calkowita ilosc pikseli * calkowita ilosc tapow * 8 (4 kanaly, operacja FMAD)</t>
  </si>
  <si>
    <t>rgb</t>
  </si>
  <si>
    <t>rgb_c4</t>
  </si>
  <si>
    <t>ocv-sse-i7</t>
  </si>
  <si>
    <t>rgb_c4_pragma</t>
  </si>
  <si>
    <t>register spilling</t>
  </si>
  <si>
    <t>lena512</t>
  </si>
  <si>
    <t>OpenCL Image</t>
  </si>
  <si>
    <t>OpenCL Buffer</t>
  </si>
  <si>
    <t>Zlozenie 3 op.</t>
  </si>
  <si>
    <t>Osobny kernel _c4</t>
  </si>
  <si>
    <t>Osobny kernel _c4_pragma</t>
  </si>
  <si>
    <t>Boost 3 op.</t>
  </si>
  <si>
    <t>Zlozenie 3 op. = Obliczenie gradientu morfologicznego jako zlozenie 3 kerneli, t1=erode(src), t2=dilate(src) oraz dst=subtract(t1,t2)</t>
  </si>
  <si>
    <t>Wysokosc</t>
  </si>
  <si>
    <t>Szerekosc</t>
  </si>
  <si>
    <t>ImageJ</t>
  </si>
  <si>
    <t>pandore</t>
  </si>
  <si>
    <t>Outline</t>
  </si>
  <si>
    <t>ms</t>
  </si>
  <si>
    <t>Skeleton8</t>
  </si>
  <si>
    <t>Skeleton Zhang Suen</t>
  </si>
  <si>
    <t>num iters</t>
  </si>
  <si>
    <t>sample2.png</t>
  </si>
  <si>
    <t>Ilosc pikseli</t>
  </si>
  <si>
    <t>lena.jpg</t>
  </si>
  <si>
    <t>erode</t>
  </si>
  <si>
    <t>w. bazowa</t>
  </si>
  <si>
    <t>_local</t>
  </si>
  <si>
    <t>_c4_local</t>
  </si>
  <si>
    <t>_c4_local_unroll</t>
  </si>
  <si>
    <t>_c4_local_pragma</t>
  </si>
  <si>
    <t>Mpix/s</t>
  </si>
  <si>
    <t>MPix/s</t>
  </si>
  <si>
    <t>erode4</t>
  </si>
  <si>
    <t>c4_local_pragma</t>
  </si>
  <si>
    <t>local gorsze (m.in znacznie wieksze zuczycie pamieci lokalnej - x4)</t>
  </si>
  <si>
    <t>Czas</t>
  </si>
  <si>
    <t>matlab</t>
  </si>
  <si>
    <t>wlasna-i7</t>
  </si>
  <si>
    <t>wlasna-c2d</t>
  </si>
  <si>
    <t>wlasna-c2d (2C)</t>
  </si>
  <si>
    <t>wlasna-i7 (4C)</t>
  </si>
  <si>
    <t>BOOST</t>
  </si>
  <si>
    <t>Boost osobny kernel</t>
  </si>
  <si>
    <t>k. bazowy</t>
  </si>
  <si>
    <t>_c4</t>
  </si>
  <si>
    <t>_c4_pragma</t>
  </si>
  <si>
    <t>uchar</t>
  </si>
  <si>
    <t>uint</t>
  </si>
  <si>
    <t>Image</t>
  </si>
  <si>
    <t>Uchar</t>
  </si>
  <si>
    <t>Uint</t>
  </si>
  <si>
    <t xml:space="preserve">workgroup </t>
  </si>
  <si>
    <t>Mpix</t>
  </si>
  <si>
    <t>OpenCV</t>
  </si>
  <si>
    <t>Tekstura</t>
  </si>
  <si>
    <t>Obiekt bufora, uchar</t>
  </si>
  <si>
    <t>Obiekt bufora, uint</t>
  </si>
  <si>
    <t>Transfer CPU -&gt; GPU</t>
  </si>
  <si>
    <t>Transfer GPU -&gt; CPU</t>
  </si>
  <si>
    <t>OpenCL (obiekt bufora uchar)</t>
  </si>
  <si>
    <t>OpenCL (obiekt bufora uint)</t>
  </si>
  <si>
    <t>OpenCL (tekstura)</t>
  </si>
  <si>
    <t>własna implementacja</t>
  </si>
  <si>
    <t>własna implementacja (OpenMP)</t>
  </si>
  <si>
    <t>MATLAB</t>
  </si>
  <si>
    <t>erode_c4_local_pragma</t>
  </si>
  <si>
    <t>erode4_c4_local_pragma</t>
  </si>
  <si>
    <t>erode4_c4_local_unroll</t>
  </si>
  <si>
    <t>Tekstura, Złożenie erozji i dylatacji</t>
  </si>
  <si>
    <t>Tekstura, gradient_c4</t>
  </si>
  <si>
    <t>Tekstura, gradient_c4_pragma</t>
  </si>
  <si>
    <t>Ob. bufora, Złożenie erozji i dylatacji</t>
  </si>
  <si>
    <t>Ob. bufora, gradient_c4_local_unroll</t>
  </si>
  <si>
    <t>Ob. bufora, gradient_c4_local_pragma</t>
  </si>
  <si>
    <t>ocv</t>
  </si>
  <si>
    <t>%</t>
  </si>
  <si>
    <t>MPIX/s</t>
  </si>
  <si>
    <t>Ob. Bufora (uchar), gradient_c4_local_unroll</t>
  </si>
  <si>
    <t>Ob. Bufora (uchar), gradient_c4_local_pragma</t>
  </si>
  <si>
    <t>Ob. Bufora (uchar), Złożenie erozji i dylatacji</t>
  </si>
  <si>
    <t>buffer</t>
  </si>
  <si>
    <t>gradient4_c4_local_pragma</t>
  </si>
  <si>
    <t>gradient_c4_local_pragma</t>
  </si>
  <si>
    <t>image</t>
  </si>
  <si>
    <t>buffer (uchar)</t>
  </si>
  <si>
    <t>uint ma wade pragmy</t>
  </si>
  <si>
    <t>Zlozenie4 3op.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</si>
</sst>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9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2"/>
      <color theme="1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6" applyNumberFormat="0" applyAlignment="0" applyProtection="0"/>
    <xf numFmtId="0" fontId="6" fillId="0" borderId="0" applyNumberFormat="0" applyFill="0" applyBorder="0" applyAlignment="0" applyProtection="0"/>
    <xf numFmtId="0" fontId="7" fillId="0" borderId="18" applyNumberFormat="0" applyFill="0" applyAlignment="0" applyProtection="0"/>
    <xf numFmtId="0" fontId="8" fillId="0" borderId="19" applyNumberFormat="0" applyFill="0" applyAlignment="0" applyProtection="0"/>
    <xf numFmtId="0" fontId="9" fillId="0" borderId="20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1" applyNumberFormat="0" applyAlignment="0" applyProtection="0"/>
    <xf numFmtId="0" fontId="11" fillId="5" borderId="21" applyNumberFormat="0" applyAlignment="0" applyProtection="0"/>
    <xf numFmtId="0" fontId="12" fillId="0" borderId="22" applyNumberFormat="0" applyFill="0" applyAlignment="0" applyProtection="0"/>
    <xf numFmtId="0" fontId="13" fillId="7" borderId="23" applyNumberFormat="0" applyAlignment="0" applyProtection="0"/>
    <xf numFmtId="0" fontId="14" fillId="0" borderId="0" applyNumberFormat="0" applyFill="0" applyBorder="0" applyAlignment="0" applyProtection="0"/>
    <xf numFmtId="0" fontId="5" fillId="8" borderId="24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5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4" borderId="0" xfId="3"/>
    <xf numFmtId="0" fontId="1" fillId="2" borderId="1" xfId="1" applyBorder="1" applyAlignment="1">
      <alignment horizontal="center"/>
    </xf>
    <xf numFmtId="2" fontId="1" fillId="2" borderId="5" xfId="1" applyNumberFormat="1" applyBorder="1"/>
    <xf numFmtId="2" fontId="1" fillId="2" borderId="7" xfId="1" applyNumberFormat="1" applyBorder="1"/>
    <xf numFmtId="2" fontId="1" fillId="2" borderId="9" xfId="1" applyNumberFormat="1" applyBorder="1"/>
    <xf numFmtId="2" fontId="1" fillId="2" borderId="10" xfId="1" applyNumberFormat="1" applyBorder="1"/>
    <xf numFmtId="0" fontId="1" fillId="2" borderId="11" xfId="1" applyBorder="1"/>
    <xf numFmtId="0" fontId="1" fillId="2" borderId="12" xfId="1" applyBorder="1"/>
    <xf numFmtId="0" fontId="1" fillId="2" borderId="13" xfId="1" applyBorder="1" applyAlignment="1">
      <alignment horizontal="center"/>
    </xf>
    <xf numFmtId="0" fontId="3" fillId="4" borderId="11" xfId="3" applyBorder="1"/>
    <xf numFmtId="0" fontId="3" fillId="4" borderId="13" xfId="3" applyBorder="1"/>
    <xf numFmtId="0" fontId="3" fillId="4" borderId="2" xfId="3" applyBorder="1"/>
    <xf numFmtId="0" fontId="3" fillId="4" borderId="3" xfId="3" applyBorder="1"/>
    <xf numFmtId="0" fontId="3" fillId="4" borderId="4" xfId="3" applyBorder="1"/>
    <xf numFmtId="0" fontId="3" fillId="4" borderId="5" xfId="3" applyBorder="1"/>
    <xf numFmtId="0" fontId="3" fillId="4" borderId="6" xfId="3" applyBorder="1"/>
    <xf numFmtId="0" fontId="3" fillId="4" borderId="7" xfId="3" applyBorder="1"/>
    <xf numFmtId="164" fontId="1" fillId="2" borderId="2" xfId="1" applyNumberFormat="1" applyBorder="1"/>
    <xf numFmtId="164" fontId="1" fillId="2" borderId="14" xfId="1" applyNumberFormat="1" applyBorder="1"/>
    <xf numFmtId="164" fontId="1" fillId="2" borderId="3" xfId="1" applyNumberFormat="1" applyBorder="1"/>
    <xf numFmtId="164" fontId="1" fillId="2" borderId="4" xfId="1" applyNumberFormat="1" applyBorder="1"/>
    <xf numFmtId="164" fontId="1" fillId="2" borderId="0" xfId="1" applyNumberFormat="1" applyBorder="1"/>
    <xf numFmtId="164" fontId="1" fillId="2" borderId="5" xfId="1" applyNumberFormat="1" applyBorder="1"/>
    <xf numFmtId="164" fontId="1" fillId="2" borderId="6" xfId="1" applyNumberFormat="1" applyBorder="1"/>
    <xf numFmtId="164" fontId="1" fillId="2" borderId="15" xfId="1" applyNumberFormat="1" applyBorder="1"/>
    <xf numFmtId="164" fontId="1" fillId="2" borderId="7" xfId="1" applyNumberFormat="1" applyBorder="1"/>
    <xf numFmtId="0" fontId="1" fillId="2" borderId="13" xfId="1" applyBorder="1"/>
    <xf numFmtId="0" fontId="3" fillId="4" borderId="11" xfId="3" applyBorder="1" applyAlignment="1">
      <alignment horizontal="center"/>
    </xf>
    <xf numFmtId="0" fontId="1" fillId="2" borderId="12" xfId="1" applyBorder="1" applyAlignment="1">
      <alignment horizontal="center"/>
    </xf>
    <xf numFmtId="0" fontId="3" fillId="4" borderId="13" xfId="3" applyBorder="1" applyAlignment="1">
      <alignment horizontal="center"/>
    </xf>
    <xf numFmtId="0" fontId="1" fillId="2" borderId="11" xfId="1" applyBorder="1" applyAlignment="1">
      <alignment horizontal="center"/>
    </xf>
    <xf numFmtId="164" fontId="1" fillId="2" borderId="5" xfId="1" applyNumberFormat="1" applyBorder="1" applyAlignment="1">
      <alignment horizontal="center"/>
    </xf>
    <xf numFmtId="0" fontId="1" fillId="2" borderId="1" xfId="1" applyBorder="1"/>
    <xf numFmtId="164" fontId="1" fillId="2" borderId="8" xfId="1" applyNumberFormat="1" applyBorder="1"/>
    <xf numFmtId="164" fontId="1" fillId="2" borderId="9" xfId="1" applyNumberFormat="1" applyBorder="1"/>
    <xf numFmtId="164" fontId="1" fillId="2" borderId="10" xfId="1" applyNumberFormat="1" applyBorder="1"/>
    <xf numFmtId="0" fontId="3" fillId="4" borderId="1" xfId="3" applyBorder="1"/>
    <xf numFmtId="0" fontId="0" fillId="0" borderId="1" xfId="0" applyBorder="1"/>
    <xf numFmtId="164" fontId="3" fillId="4" borderId="3" xfId="3" applyNumberFormat="1" applyBorder="1"/>
    <xf numFmtId="164" fontId="3" fillId="4" borderId="5" xfId="3" applyNumberFormat="1" applyBorder="1"/>
    <xf numFmtId="164" fontId="3" fillId="4" borderId="7" xfId="3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2" fillId="3" borderId="9" xfId="2" applyNumberFormat="1" applyBorder="1"/>
    <xf numFmtId="165" fontId="2" fillId="3" borderId="10" xfId="2" applyNumberFormat="1" applyBorder="1"/>
    <xf numFmtId="0" fontId="2" fillId="3" borderId="1" xfId="2" applyBorder="1"/>
    <xf numFmtId="165" fontId="2" fillId="3" borderId="8" xfId="2" applyNumberFormat="1" applyBorder="1"/>
    <xf numFmtId="2" fontId="0" fillId="0" borderId="4" xfId="0" applyNumberFormat="1" applyBorder="1"/>
    <xf numFmtId="164" fontId="0" fillId="0" borderId="4" xfId="0" applyNumberFormat="1" applyBorder="1"/>
    <xf numFmtId="2" fontId="0" fillId="0" borderId="6" xfId="0" applyNumberFormat="1" applyBorder="1"/>
    <xf numFmtId="0" fontId="0" fillId="0" borderId="11" xfId="0" applyBorder="1"/>
    <xf numFmtId="164" fontId="0" fillId="0" borderId="5" xfId="0" applyNumberFormat="1" applyBorder="1"/>
    <xf numFmtId="164" fontId="0" fillId="0" borderId="7" xfId="0" applyNumberFormat="1" applyBorder="1"/>
    <xf numFmtId="2" fontId="0" fillId="0" borderId="5" xfId="0" applyNumberFormat="1" applyBorder="1"/>
    <xf numFmtId="2" fontId="0" fillId="0" borderId="7" xfId="0" applyNumberFormat="1" applyBorder="1"/>
    <xf numFmtId="164" fontId="0" fillId="0" borderId="3" xfId="0" applyNumberFormat="1" applyBorder="1"/>
    <xf numFmtId="164" fontId="0" fillId="0" borderId="15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4" fontId="0" fillId="0" borderId="6" xfId="0" applyNumberFormat="1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2" fillId="3" borderId="11" xfId="2" applyBorder="1"/>
    <xf numFmtId="0" fontId="2" fillId="3" borderId="12" xfId="2" applyBorder="1"/>
    <xf numFmtId="2" fontId="2" fillId="3" borderId="12" xfId="2" applyNumberFormat="1" applyBorder="1"/>
    <xf numFmtId="2" fontId="2" fillId="3" borderId="13" xfId="2" applyNumberFormat="1" applyBorder="1"/>
    <xf numFmtId="0" fontId="2" fillId="3" borderId="8" xfId="2" applyBorder="1"/>
    <xf numFmtId="2" fontId="2" fillId="3" borderId="9" xfId="2" applyNumberFormat="1" applyBorder="1"/>
    <xf numFmtId="2" fontId="2" fillId="3" borderId="10" xfId="2" applyNumberFormat="1" applyBorder="1"/>
    <xf numFmtId="2" fontId="2" fillId="3" borderId="8" xfId="2" applyNumberFormat="1" applyBorder="1"/>
    <xf numFmtId="2" fontId="2" fillId="3" borderId="2" xfId="2" applyNumberFormat="1" applyBorder="1"/>
    <xf numFmtId="2" fontId="2" fillId="3" borderId="4" xfId="2" applyNumberFormat="1" applyBorder="1"/>
    <xf numFmtId="2" fontId="2" fillId="3" borderId="6" xfId="2" applyNumberFormat="1" applyBorder="1"/>
    <xf numFmtId="1" fontId="0" fillId="0" borderId="0" xfId="0" applyNumberFormat="1"/>
    <xf numFmtId="0" fontId="0" fillId="0" borderId="0" xfId="0"/>
    <xf numFmtId="2" fontId="0" fillId="0" borderId="2" xfId="0" applyNumberFormat="1" applyBorder="1"/>
    <xf numFmtId="2" fontId="18" fillId="0" borderId="9" xfId="0" applyNumberFormat="1" applyFont="1" applyBorder="1"/>
    <xf numFmtId="0" fontId="0" fillId="0" borderId="0" xfId="0" applyBorder="1"/>
    <xf numFmtId="164" fontId="0" fillId="0" borderId="0" xfId="0" applyNumberFormat="1" applyFill="1" applyBorder="1"/>
    <xf numFmtId="0" fontId="4" fillId="5" borderId="11" xfId="4" applyBorder="1" applyAlignment="1">
      <alignment horizontal="center"/>
    </xf>
    <xf numFmtId="0" fontId="4" fillId="5" borderId="12" xfId="4" applyBorder="1" applyAlignment="1">
      <alignment horizontal="center"/>
    </xf>
    <xf numFmtId="0" fontId="4" fillId="5" borderId="13" xfId="4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26" xfId="4" applyBorder="1" applyAlignment="1">
      <alignment horizontal="center"/>
    </xf>
    <xf numFmtId="0" fontId="4" fillId="5" borderId="27" xfId="4" applyBorder="1" applyAlignment="1">
      <alignment horizontal="center"/>
    </xf>
    <xf numFmtId="0" fontId="4" fillId="5" borderId="28" xfId="4" applyBorder="1" applyAlignment="1">
      <alignment horizontal="center"/>
    </xf>
    <xf numFmtId="0" fontId="0" fillId="0" borderId="13" xfId="0" applyBorder="1"/>
    <xf numFmtId="0" fontId="4" fillId="5" borderId="16" xfId="4" applyAlignment="1">
      <alignment horizontal="center"/>
    </xf>
    <xf numFmtId="0" fontId="4" fillId="5" borderId="17" xfId="4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164" fontId="3" fillId="4" borderId="8" xfId="3" applyNumberFormat="1" applyBorder="1"/>
    <xf numFmtId="164" fontId="3" fillId="4" borderId="9" xfId="3" applyNumberFormat="1" applyBorder="1"/>
    <xf numFmtId="164" fontId="3" fillId="4" borderId="10" xfId="3" applyNumberFormat="1" applyBorder="1"/>
    <xf numFmtId="0" fontId="0" fillId="0" borderId="12" xfId="0" applyBorder="1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10" builtinId="20" customBuiltin="1"/>
    <cellStyle name="Dane wyjściowe" xfId="4" builtinId="21" customBuiltin="1"/>
    <cellStyle name="Dobre" xfId="1" builtinId="26" customBuiltin="1"/>
    <cellStyle name="Komórka połączona" xfId="12" builtinId="24" customBuiltin="1"/>
    <cellStyle name="Komórka zaznaczona" xfId="13" builtinId="23" customBuiltin="1"/>
    <cellStyle name="Nagłówek 1" xfId="6" builtinId="16" customBuiltin="1"/>
    <cellStyle name="Nagłówek 2" xfId="7" builtinId="17" customBuiltin="1"/>
    <cellStyle name="Nagłówek 3" xfId="8" builtinId="18" customBuiltin="1"/>
    <cellStyle name="Nagłówek 4" xfId="9" builtinId="19" customBuiltin="1"/>
    <cellStyle name="Neutralne" xfId="3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5" builtinId="15" customBuiltin="1"/>
    <cellStyle name="Uwaga" xfId="15" builtinId="10" customBuiltin="1"/>
    <cellStyle name="Złe" xfId="2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4.xml"/><Relationship Id="rId26" Type="http://schemas.openxmlformats.org/officeDocument/2006/relationships/worksheet" Target="worksheets/sheet7.xml"/><Relationship Id="rId39" Type="http://schemas.openxmlformats.org/officeDocument/2006/relationships/styles" Target="styles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5.xml"/><Relationship Id="rId34" Type="http://schemas.openxmlformats.org/officeDocument/2006/relationships/worksheet" Target="worksheets/sheet12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worksheet" Target="worksheets/sheet4.xml"/><Relationship Id="rId25" Type="http://schemas.openxmlformats.org/officeDocument/2006/relationships/chartsheet" Target="chartsheets/sheet19.xml"/><Relationship Id="rId33" Type="http://schemas.openxmlformats.org/officeDocument/2006/relationships/worksheet" Target="worksheets/sheet11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3.xml"/><Relationship Id="rId20" Type="http://schemas.openxmlformats.org/officeDocument/2006/relationships/chartsheet" Target="chartsheets/sheet16.xml"/><Relationship Id="rId29" Type="http://schemas.openxmlformats.org/officeDocument/2006/relationships/worksheet" Target="worksheets/sheet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24" Type="http://schemas.openxmlformats.org/officeDocument/2006/relationships/chartsheet" Target="chartsheets/sheet18.xml"/><Relationship Id="rId32" Type="http://schemas.openxmlformats.org/officeDocument/2006/relationships/chartsheet" Target="chartsheets/sheet22.xml"/><Relationship Id="rId37" Type="http://schemas.openxmlformats.org/officeDocument/2006/relationships/worksheet" Target="worksheets/sheet13.xml"/><Relationship Id="rId40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12.xml"/><Relationship Id="rId23" Type="http://schemas.openxmlformats.org/officeDocument/2006/relationships/chartsheet" Target="chartsheets/sheet17.xml"/><Relationship Id="rId28" Type="http://schemas.openxmlformats.org/officeDocument/2006/relationships/worksheet" Target="worksheets/sheet8.xml"/><Relationship Id="rId36" Type="http://schemas.openxmlformats.org/officeDocument/2006/relationships/chartsheet" Target="chartsheets/sheet24.xml"/><Relationship Id="rId10" Type="http://schemas.openxmlformats.org/officeDocument/2006/relationships/chartsheet" Target="chartsheets/sheet7.xml"/><Relationship Id="rId19" Type="http://schemas.openxmlformats.org/officeDocument/2006/relationships/chartsheet" Target="chartsheets/sheet15.xml"/><Relationship Id="rId31" Type="http://schemas.openxmlformats.org/officeDocument/2006/relationships/worksheet" Target="worksheets/sheet10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1.xml"/><Relationship Id="rId22" Type="http://schemas.openxmlformats.org/officeDocument/2006/relationships/worksheet" Target="worksheets/sheet6.xml"/><Relationship Id="rId27" Type="http://schemas.openxmlformats.org/officeDocument/2006/relationships/chartsheet" Target="chartsheets/sheet20.xml"/><Relationship Id="rId30" Type="http://schemas.openxmlformats.org/officeDocument/2006/relationships/chartsheet" Target="chartsheets/sheet21.xml"/><Relationship Id="rId35" Type="http://schemas.openxmlformats.org/officeDocument/2006/relationships/chartsheet" Target="chartsheets/sheet2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Basic!$J$3:$J$37</c:f>
              <c:numCache>
                <c:formatCode>General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v>erode, uchar</c:v>
          </c:tx>
          <c:spPr>
            <a:ln w="19050"/>
          </c:spPr>
          <c:marker>
            <c:symbol val="square"/>
            <c:size val="5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Basic!$K$3:$K$37</c:f>
              <c:numCache>
                <c:formatCode>General</c:formatCode>
                <c:ptCount val="35"/>
                <c:pt idx="0">
                  <c:v>21.893063865237096</c:v>
                </c:pt>
                <c:pt idx="1">
                  <c:v>19.39647276216397</c:v>
                </c:pt>
                <c:pt idx="2">
                  <c:v>13.509813077697553</c:v>
                </c:pt>
                <c:pt idx="3">
                  <c:v>12.857946421170965</c:v>
                </c:pt>
                <c:pt idx="4">
                  <c:v>12.556151964935625</c:v>
                </c:pt>
                <c:pt idx="5">
                  <c:v>12.17411939759933</c:v>
                </c:pt>
                <c:pt idx="6">
                  <c:v>12.030031051248729</c:v>
                </c:pt>
                <c:pt idx="7">
                  <c:v>11.948669903631165</c:v>
                </c:pt>
                <c:pt idx="8">
                  <c:v>11.607390013231653</c:v>
                </c:pt>
                <c:pt idx="9">
                  <c:v>11.61843913174938</c:v>
                </c:pt>
                <c:pt idx="10">
                  <c:v>11.526251923772985</c:v>
                </c:pt>
                <c:pt idx="11">
                  <c:v>11.588152524943945</c:v>
                </c:pt>
                <c:pt idx="12">
                  <c:v>11.467691753224761</c:v>
                </c:pt>
                <c:pt idx="13">
                  <c:v>11.334577329362453</c:v>
                </c:pt>
                <c:pt idx="14">
                  <c:v>11.247708159429029</c:v>
                </c:pt>
                <c:pt idx="15">
                  <c:v>11.089345127985858</c:v>
                </c:pt>
                <c:pt idx="16">
                  <c:v>11.016214537935806</c:v>
                </c:pt>
                <c:pt idx="17">
                  <c:v>11.109191846018657</c:v>
                </c:pt>
                <c:pt idx="18">
                  <c:v>10.968865184863974</c:v>
                </c:pt>
                <c:pt idx="19">
                  <c:v>11.249661796231056</c:v>
                </c:pt>
                <c:pt idx="20">
                  <c:v>11.138900368341831</c:v>
                </c:pt>
                <c:pt idx="21">
                  <c:v>11.242043551987154</c:v>
                </c:pt>
                <c:pt idx="22">
                  <c:v>11.272331963439614</c:v>
                </c:pt>
                <c:pt idx="23">
                  <c:v>11.330056977676781</c:v>
                </c:pt>
                <c:pt idx="24">
                  <c:v>11.370732582043267</c:v>
                </c:pt>
                <c:pt idx="25">
                  <c:v>11.345750755297404</c:v>
                </c:pt>
                <c:pt idx="26">
                  <c:v>11.458833193633327</c:v>
                </c:pt>
                <c:pt idx="27">
                  <c:v>11.738062090459655</c:v>
                </c:pt>
                <c:pt idx="28">
                  <c:v>11.897050872977404</c:v>
                </c:pt>
                <c:pt idx="29">
                  <c:v>11.965009349606262</c:v>
                </c:pt>
                <c:pt idx="30">
                  <c:v>12.076546816361464</c:v>
                </c:pt>
                <c:pt idx="31">
                  <c:v>11.959846066665632</c:v>
                </c:pt>
                <c:pt idx="32">
                  <c:v>12.195483132590022</c:v>
                </c:pt>
                <c:pt idx="33">
                  <c:v>12.41380981634939</c:v>
                </c:pt>
                <c:pt idx="34">
                  <c:v>12.543087858393632</c:v>
                </c:pt>
              </c:numCache>
            </c:numRef>
          </c:yVal>
        </c:ser>
        <c:ser>
          <c:idx val="2"/>
          <c:order val="2"/>
          <c:tx>
            <c:v>erode, uint</c:v>
          </c:tx>
          <c:spPr>
            <a:ln w="19050"/>
          </c:spPr>
          <c:marker>
            <c:symbol val="triangle"/>
            <c:size val="5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Basic!$L$3:$L$37</c:f>
              <c:numCache>
                <c:formatCode>General</c:formatCode>
                <c:ptCount val="35"/>
                <c:pt idx="0">
                  <c:v>112.20087496049371</c:v>
                </c:pt>
                <c:pt idx="1">
                  <c:v>102.174517131651</c:v>
                </c:pt>
                <c:pt idx="2">
                  <c:v>102.48442482261353</c:v>
                </c:pt>
                <c:pt idx="3">
                  <c:v>100.0493211921782</c:v>
                </c:pt>
                <c:pt idx="4">
                  <c:v>99.47432938766822</c:v>
                </c:pt>
                <c:pt idx="5">
                  <c:v>98.511142634316471</c:v>
                </c:pt>
                <c:pt idx="6">
                  <c:v>99.321716394044088</c:v>
                </c:pt>
                <c:pt idx="7">
                  <c:v>102.63960894823387</c:v>
                </c:pt>
                <c:pt idx="8">
                  <c:v>100.31187129423557</c:v>
                </c:pt>
                <c:pt idx="9">
                  <c:v>101.19622711791163</c:v>
                </c:pt>
                <c:pt idx="10">
                  <c:v>101.14454524513192</c:v>
                </c:pt>
                <c:pt idx="11">
                  <c:v>102.35405367619765</c:v>
                </c:pt>
                <c:pt idx="12">
                  <c:v>101.29657752755368</c:v>
                </c:pt>
                <c:pt idx="13">
                  <c:v>101.1911017089603</c:v>
                </c:pt>
                <c:pt idx="14">
                  <c:v>101.1395494457354</c:v>
                </c:pt>
                <c:pt idx="15">
                  <c:v>105.70635520878486</c:v>
                </c:pt>
                <c:pt idx="16">
                  <c:v>106.84593109080933</c:v>
                </c:pt>
                <c:pt idx="17">
                  <c:v>107.76657016256867</c:v>
                </c:pt>
                <c:pt idx="18">
                  <c:v>106.08256534246885</c:v>
                </c:pt>
                <c:pt idx="19">
                  <c:v>107.3224279571676</c:v>
                </c:pt>
                <c:pt idx="20">
                  <c:v>107.72682559809145</c:v>
                </c:pt>
                <c:pt idx="21">
                  <c:v>108.49424869258249</c:v>
                </c:pt>
                <c:pt idx="22">
                  <c:v>108.28976200725631</c:v>
                </c:pt>
                <c:pt idx="23">
                  <c:v>114.04096523268925</c:v>
                </c:pt>
                <c:pt idx="24">
                  <c:v>113.45106338890709</c:v>
                </c:pt>
                <c:pt idx="25">
                  <c:v>113.92025577491461</c:v>
                </c:pt>
                <c:pt idx="26">
                  <c:v>113.88798331751404</c:v>
                </c:pt>
                <c:pt idx="27">
                  <c:v>114.56751702985055</c:v>
                </c:pt>
                <c:pt idx="28">
                  <c:v>115.29058021332797</c:v>
                </c:pt>
                <c:pt idx="29">
                  <c:v>115.13251480733157</c:v>
                </c:pt>
                <c:pt idx="30">
                  <c:v>115.63101043955373</c:v>
                </c:pt>
                <c:pt idx="31">
                  <c:v>122.42759781740556</c:v>
                </c:pt>
                <c:pt idx="32">
                  <c:v>123.7474206193811</c:v>
                </c:pt>
                <c:pt idx="33">
                  <c:v>125.1739035071094</c:v>
                </c:pt>
                <c:pt idx="34">
                  <c:v>124.58907876659934</c:v>
                </c:pt>
              </c:numCache>
            </c:numRef>
          </c:yVal>
        </c:ser>
        <c:axId val="90328448"/>
        <c:axId val="90351488"/>
      </c:scatterChart>
      <c:valAx>
        <c:axId val="9032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90351488"/>
        <c:crosses val="autoZero"/>
        <c:crossBetween val="midCat"/>
      </c:valAx>
      <c:valAx>
        <c:axId val="90351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[%]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032844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ErodeBufferUint!$Y$5:$Y$39</c:f>
              <c:numCache>
                <c:formatCode>General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ErodeBufferUint!$Z$5:$Z$39</c:f>
              <c:numCache>
                <c:formatCode>0.00</c:formatCode>
                <c:ptCount val="35"/>
                <c:pt idx="0">
                  <c:v>152.12528909081965</c:v>
                </c:pt>
                <c:pt idx="1">
                  <c:v>133.23724258390749</c:v>
                </c:pt>
                <c:pt idx="2">
                  <c:v>102.46382079671434</c:v>
                </c:pt>
                <c:pt idx="3">
                  <c:v>100.06142800806003</c:v>
                </c:pt>
                <c:pt idx="4">
                  <c:v>99.467441566889619</c:v>
                </c:pt>
                <c:pt idx="5">
                  <c:v>98.506579828059699</c:v>
                </c:pt>
                <c:pt idx="6">
                  <c:v>99.33933682956895</c:v>
                </c:pt>
                <c:pt idx="7">
                  <c:v>102.63530673718665</c:v>
                </c:pt>
                <c:pt idx="8">
                  <c:v>100.29382098514617</c:v>
                </c:pt>
                <c:pt idx="9">
                  <c:v>101.25625326484268</c:v>
                </c:pt>
                <c:pt idx="10">
                  <c:v>101.11901025504197</c:v>
                </c:pt>
                <c:pt idx="11">
                  <c:v>102.38485368424807</c:v>
                </c:pt>
                <c:pt idx="12">
                  <c:v>101.38578302437075</c:v>
                </c:pt>
                <c:pt idx="13">
                  <c:v>101.16229157357064</c:v>
                </c:pt>
                <c:pt idx="14">
                  <c:v>101.12446802817684</c:v>
                </c:pt>
                <c:pt idx="15">
                  <c:v>105.75107754782177</c:v>
                </c:pt>
                <c:pt idx="16">
                  <c:v>106.86803790667803</c:v>
                </c:pt>
                <c:pt idx="17">
                  <c:v>107.73673249945648</c:v>
                </c:pt>
                <c:pt idx="18">
                  <c:v>106.12701147294071</c:v>
                </c:pt>
                <c:pt idx="19">
                  <c:v>107.31309937433949</c:v>
                </c:pt>
                <c:pt idx="20">
                  <c:v>107.68077198337483</c:v>
                </c:pt>
                <c:pt idx="21">
                  <c:v>108.49241976547368</c:v>
                </c:pt>
                <c:pt idx="22">
                  <c:v>108.3227497787894</c:v>
                </c:pt>
                <c:pt idx="23">
                  <c:v>114.07342638960911</c:v>
                </c:pt>
                <c:pt idx="24">
                  <c:v>113.52103535004376</c:v>
                </c:pt>
                <c:pt idx="25">
                  <c:v>113.87174063135295</c:v>
                </c:pt>
                <c:pt idx="26">
                  <c:v>113.89682166314267</c:v>
                </c:pt>
                <c:pt idx="27">
                  <c:v>114.63550842955132</c:v>
                </c:pt>
                <c:pt idx="28">
                  <c:v>115.30520509337778</c:v>
                </c:pt>
                <c:pt idx="29">
                  <c:v>115.13924189004463</c:v>
                </c:pt>
                <c:pt idx="30">
                  <c:v>115.68642676665695</c:v>
                </c:pt>
                <c:pt idx="31">
                  <c:v>122.43557574635922</c:v>
                </c:pt>
                <c:pt idx="32">
                  <c:v>123.81838819009454</c:v>
                </c:pt>
                <c:pt idx="33">
                  <c:v>125.22990069447934</c:v>
                </c:pt>
                <c:pt idx="34">
                  <c:v>124.62101195633417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ErodeBufferUint!$AB$5:$AB$39</c:f>
              <c:numCache>
                <c:formatCode>0.00</c:formatCode>
                <c:ptCount val="35"/>
                <c:pt idx="0">
                  <c:v>77.216773581214099</c:v>
                </c:pt>
                <c:pt idx="1">
                  <c:v>88.599679787466144</c:v>
                </c:pt>
                <c:pt idx="2">
                  <c:v>72.52516339371023</c:v>
                </c:pt>
                <c:pt idx="3">
                  <c:v>73.665511720082947</c:v>
                </c:pt>
                <c:pt idx="4">
                  <c:v>74.336928946853831</c:v>
                </c:pt>
                <c:pt idx="5">
                  <c:v>74.617192428623795</c:v>
                </c:pt>
                <c:pt idx="6">
                  <c:v>75.804868913749118</c:v>
                </c:pt>
                <c:pt idx="7">
                  <c:v>78.479073742688485</c:v>
                </c:pt>
                <c:pt idx="8">
                  <c:v>76.014550400418457</c:v>
                </c:pt>
                <c:pt idx="9">
                  <c:v>77.338270269377091</c:v>
                </c:pt>
                <c:pt idx="10">
                  <c:v>77.411612027828568</c:v>
                </c:pt>
                <c:pt idx="11">
                  <c:v>78.846965939180137</c:v>
                </c:pt>
                <c:pt idx="12">
                  <c:v>77.909449761953013</c:v>
                </c:pt>
                <c:pt idx="13">
                  <c:v>78.084714944754325</c:v>
                </c:pt>
                <c:pt idx="14">
                  <c:v>74.58178245145065</c:v>
                </c:pt>
                <c:pt idx="15">
                  <c:v>80.135379360657922</c:v>
                </c:pt>
                <c:pt idx="16">
                  <c:v>80.556558192702497</c:v>
                </c:pt>
                <c:pt idx="17">
                  <c:v>81.250186873176347</c:v>
                </c:pt>
                <c:pt idx="18">
                  <c:v>70.527844414058521</c:v>
                </c:pt>
                <c:pt idx="19">
                  <c:v>70.981096920810387</c:v>
                </c:pt>
                <c:pt idx="20">
                  <c:v>71.292702865502093</c:v>
                </c:pt>
                <c:pt idx="21">
                  <c:v>71.906653056286515</c:v>
                </c:pt>
                <c:pt idx="22">
                  <c:v>71.868814956692844</c:v>
                </c:pt>
                <c:pt idx="23">
                  <c:v>59.435525703836525</c:v>
                </c:pt>
                <c:pt idx="24">
                  <c:v>47.245363111609869</c:v>
                </c:pt>
                <c:pt idx="25">
                  <c:v>47.268618210026062</c:v>
                </c:pt>
                <c:pt idx="26">
                  <c:v>47.313632441287908</c:v>
                </c:pt>
                <c:pt idx="27">
                  <c:v>47.431913895826284</c:v>
                </c:pt>
                <c:pt idx="28">
                  <c:v>47.734011368695334</c:v>
                </c:pt>
                <c:pt idx="29">
                  <c:v>47.589139079416825</c:v>
                </c:pt>
                <c:pt idx="30">
                  <c:v>47.828186417825492</c:v>
                </c:pt>
                <c:pt idx="31">
                  <c:v>51.092790980182087</c:v>
                </c:pt>
                <c:pt idx="32">
                  <c:v>51.400591013216577</c:v>
                </c:pt>
                <c:pt idx="33">
                  <c:v>51.806253374975874</c:v>
                </c:pt>
                <c:pt idx="34">
                  <c:v>51.609387934346664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x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ErodeBufferUchar!$AD$5:$AD$39</c:f>
              <c:numCache>
                <c:formatCode>0.00</c:formatCode>
                <c:ptCount val="35"/>
                <c:pt idx="0">
                  <c:v>55.634772098101152</c:v>
                </c:pt>
                <c:pt idx="1">
                  <c:v>107.80391363303931</c:v>
                </c:pt>
                <c:pt idx="2">
                  <c:v>115.23557318636502</c:v>
                </c:pt>
                <c:pt idx="3">
                  <c:v>122.77220707290981</c:v>
                </c:pt>
                <c:pt idx="4">
                  <c:v>126.01131798946581</c:v>
                </c:pt>
                <c:pt idx="5">
                  <c:v>127.67253701599061</c:v>
                </c:pt>
                <c:pt idx="6">
                  <c:v>130.41863211664122</c:v>
                </c:pt>
                <c:pt idx="7">
                  <c:v>135.69011957068409</c:v>
                </c:pt>
                <c:pt idx="8">
                  <c:v>131.47589032781141</c:v>
                </c:pt>
                <c:pt idx="9">
                  <c:v>134.47166149414221</c:v>
                </c:pt>
                <c:pt idx="10">
                  <c:v>134.79309884153093</c:v>
                </c:pt>
                <c:pt idx="11">
                  <c:v>137.41222666753396</c:v>
                </c:pt>
                <c:pt idx="12">
                  <c:v>136.30113062652796</c:v>
                </c:pt>
                <c:pt idx="13">
                  <c:v>137.05726908422744</c:v>
                </c:pt>
                <c:pt idx="14">
                  <c:v>137.14469449182357</c:v>
                </c:pt>
                <c:pt idx="15">
                  <c:v>144.21153509671262</c:v>
                </c:pt>
                <c:pt idx="16">
                  <c:v>145.04535107982019</c:v>
                </c:pt>
                <c:pt idx="17">
                  <c:v>146.84404029100472</c:v>
                </c:pt>
                <c:pt idx="18">
                  <c:v>144.78600594206821</c:v>
                </c:pt>
                <c:pt idx="19">
                  <c:v>146.34577685156853</c:v>
                </c:pt>
                <c:pt idx="20">
                  <c:v>146.76699065175268</c:v>
                </c:pt>
                <c:pt idx="21">
                  <c:v>148.0085333624244</c:v>
                </c:pt>
                <c:pt idx="22">
                  <c:v>147.8603766770035</c:v>
                </c:pt>
                <c:pt idx="23">
                  <c:v>155.82800740599922</c:v>
                </c:pt>
                <c:pt idx="24">
                  <c:v>154.38803168461658</c:v>
                </c:pt>
                <c:pt idx="25">
                  <c:v>155.05585644975235</c:v>
                </c:pt>
                <c:pt idx="26">
                  <c:v>155.1449767082739</c:v>
                </c:pt>
                <c:pt idx="27">
                  <c:v>156.00830045176554</c:v>
                </c:pt>
                <c:pt idx="28">
                  <c:v>156.83359832424293</c:v>
                </c:pt>
                <c:pt idx="29">
                  <c:v>156.67428024056701</c:v>
                </c:pt>
                <c:pt idx="30">
                  <c:v>157.30326969365248</c:v>
                </c:pt>
                <c:pt idx="31">
                  <c:v>166.38401790852672</c:v>
                </c:pt>
                <c:pt idx="32">
                  <c:v>166.73350520401289</c:v>
                </c:pt>
                <c:pt idx="33">
                  <c:v>169.62422563431136</c:v>
                </c:pt>
                <c:pt idx="34">
                  <c:v>168.98223538159729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star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ErodeBufferUint!$AF$5:$AF$39</c:f>
              <c:numCache>
                <c:formatCode>0.00</c:formatCode>
                <c:ptCount val="35"/>
                <c:pt idx="0">
                  <c:v>92.99871651533914</c:v>
                </c:pt>
                <c:pt idx="1">
                  <c:v>148.66848820932483</c:v>
                </c:pt>
                <c:pt idx="2">
                  <c:v>143.06859508896457</c:v>
                </c:pt>
                <c:pt idx="3">
                  <c:v>163.02064594034175</c:v>
                </c:pt>
                <c:pt idx="4">
                  <c:v>174.54767298217604</c:v>
                </c:pt>
                <c:pt idx="5">
                  <c:v>181.10808008866627</c:v>
                </c:pt>
                <c:pt idx="6">
                  <c:v>187.86686629442411</c:v>
                </c:pt>
                <c:pt idx="7">
                  <c:v>197.92559438880798</c:v>
                </c:pt>
                <c:pt idx="8">
                  <c:v>191.27599560335119</c:v>
                </c:pt>
                <c:pt idx="9">
                  <c:v>197.39809812711653</c:v>
                </c:pt>
                <c:pt idx="10">
                  <c:v>198.89582631503094</c:v>
                </c:pt>
                <c:pt idx="11">
                  <c:v>203.96843673026802</c:v>
                </c:pt>
                <c:pt idx="12">
                  <c:v>202.4419646237582</c:v>
                </c:pt>
                <c:pt idx="13">
                  <c:v>204.19477493371409</c:v>
                </c:pt>
                <c:pt idx="14">
                  <c:v>217.96057828611256</c:v>
                </c:pt>
                <c:pt idx="15">
                  <c:v>232.61922570075151</c:v>
                </c:pt>
                <c:pt idx="16">
                  <c:v>213.05996729720422</c:v>
                </c:pt>
                <c:pt idx="17">
                  <c:v>215.68133227606629</c:v>
                </c:pt>
                <c:pt idx="18">
                  <c:v>194.5130548505397</c:v>
                </c:pt>
                <c:pt idx="19">
                  <c:v>199.1671684532956</c:v>
                </c:pt>
                <c:pt idx="20">
                  <c:v>199.23942037517472</c:v>
                </c:pt>
                <c:pt idx="21">
                  <c:v>202.98835081980843</c:v>
                </c:pt>
                <c:pt idx="22">
                  <c:v>202.60037992733294</c:v>
                </c:pt>
                <c:pt idx="23">
                  <c:v>208.69907721740822</c:v>
                </c:pt>
                <c:pt idx="24">
                  <c:v>138.40504893618981</c:v>
                </c:pt>
                <c:pt idx="25">
                  <c:v>139.39528209343018</c:v>
                </c:pt>
                <c:pt idx="26">
                  <c:v>139.84560417596416</c:v>
                </c:pt>
                <c:pt idx="27">
                  <c:v>140.62966767262921</c:v>
                </c:pt>
                <c:pt idx="28">
                  <c:v>141.83257484670094</c:v>
                </c:pt>
                <c:pt idx="29">
                  <c:v>141.68232575583517</c:v>
                </c:pt>
                <c:pt idx="30">
                  <c:v>150.91631433071851</c:v>
                </c:pt>
                <c:pt idx="31">
                  <c:v>161.18410186375493</c:v>
                </c:pt>
                <c:pt idx="32">
                  <c:v>151.99106001637517</c:v>
                </c:pt>
                <c:pt idx="33">
                  <c:v>153.96940850006905</c:v>
                </c:pt>
                <c:pt idx="34">
                  <c:v>153.62320843253229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ErodeBufferUint!$AH$5:$AH$39</c:f>
              <c:numCache>
                <c:formatCode>0.00</c:formatCode>
                <c:ptCount val="35"/>
                <c:pt idx="0">
                  <c:v>120.33633916117941</c:v>
                </c:pt>
                <c:pt idx="1">
                  <c:v>223.6119044019996</c:v>
                </c:pt>
                <c:pt idx="2">
                  <c:v>243.85721365191793</c:v>
                </c:pt>
                <c:pt idx="3">
                  <c:v>278.8394929772532</c:v>
                </c:pt>
                <c:pt idx="4">
                  <c:v>319.92632008738724</c:v>
                </c:pt>
                <c:pt idx="5">
                  <c:v>329.00863445519718</c:v>
                </c:pt>
                <c:pt idx="6">
                  <c:v>364.92995760334708</c:v>
                </c:pt>
                <c:pt idx="7">
                  <c:v>390.36888661292932</c:v>
                </c:pt>
                <c:pt idx="8">
                  <c:v>370.86938330479205</c:v>
                </c:pt>
                <c:pt idx="9">
                  <c:v>390.33344391563776</c:v>
                </c:pt>
                <c:pt idx="10">
                  <c:v>385.80212816834057</c:v>
                </c:pt>
                <c:pt idx="11">
                  <c:v>416.11076976145051</c:v>
                </c:pt>
                <c:pt idx="12">
                  <c:v>414.12180765456503</c:v>
                </c:pt>
                <c:pt idx="13">
                  <c:v>422.63942253953542</c:v>
                </c:pt>
                <c:pt idx="14">
                  <c:v>446.97210648148149</c:v>
                </c:pt>
                <c:pt idx="15">
                  <c:v>489.61859161253284</c:v>
                </c:pt>
                <c:pt idx="16">
                  <c:v>441.20289453405974</c:v>
                </c:pt>
                <c:pt idx="17">
                  <c:v>450.44723213073991</c:v>
                </c:pt>
                <c:pt idx="18">
                  <c:v>361.77082204027636</c:v>
                </c:pt>
                <c:pt idx="19">
                  <c:v>373.06342488250601</c:v>
                </c:pt>
                <c:pt idx="20">
                  <c:v>372.39561186793537</c:v>
                </c:pt>
                <c:pt idx="21">
                  <c:v>375.64472959706535</c:v>
                </c:pt>
                <c:pt idx="22">
                  <c:v>383.57642256480983</c:v>
                </c:pt>
              </c:numCache>
            </c:numRef>
          </c:yVal>
        </c:ser>
        <c:axId val="105935232"/>
        <c:axId val="105937152"/>
      </c:scatterChart>
      <c:valAx>
        <c:axId val="105935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05937152"/>
        <c:crosses val="autoZero"/>
        <c:crossBetween val="midCat"/>
      </c:valAx>
      <c:valAx>
        <c:axId val="105937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[%]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593523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ErodeBufferUint!$Y$5:$Y$18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ErodeBufferUint!$AJ$5:$AJ$18</c:f>
              <c:numCache>
                <c:formatCode>0.00</c:formatCode>
                <c:ptCount val="14"/>
                <c:pt idx="0">
                  <c:v>97.914132936382259</c:v>
                </c:pt>
                <c:pt idx="1">
                  <c:v>99.934602216933982</c:v>
                </c:pt>
                <c:pt idx="2">
                  <c:v>78.196639296214158</c:v>
                </c:pt>
                <c:pt idx="3">
                  <c:v>77.528113167238828</c:v>
                </c:pt>
                <c:pt idx="4">
                  <c:v>77.515922975338725</c:v>
                </c:pt>
                <c:pt idx="5">
                  <c:v>76.849238798482588</c:v>
                </c:pt>
                <c:pt idx="6">
                  <c:v>77.704773245584065</c:v>
                </c:pt>
                <c:pt idx="7">
                  <c:v>80.100225634438416</c:v>
                </c:pt>
                <c:pt idx="8">
                  <c:v>78.258414573696143</c:v>
                </c:pt>
                <c:pt idx="9">
                  <c:v>79.206661514383597</c:v>
                </c:pt>
                <c:pt idx="10">
                  <c:v>79.105210784189694</c:v>
                </c:pt>
                <c:pt idx="11">
                  <c:v>80.373657268351934</c:v>
                </c:pt>
                <c:pt idx="12">
                  <c:v>79.166446532154822</c:v>
                </c:pt>
                <c:pt idx="13">
                  <c:v>79.20772930927123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ErodeBufferUint!$AL$5:$AL$18</c:f>
              <c:numCache>
                <c:formatCode>0.00</c:formatCode>
                <c:ptCount val="14"/>
                <c:pt idx="0">
                  <c:v>96.311833545608749</c:v>
                </c:pt>
                <c:pt idx="1">
                  <c:v>119.72181507753061</c:v>
                </c:pt>
                <c:pt idx="2">
                  <c:v>130.6008295288095</c:v>
                </c:pt>
                <c:pt idx="3">
                  <c:v>141.25781847710832</c:v>
                </c:pt>
                <c:pt idx="4">
                  <c:v>145.66237200426434</c:v>
                </c:pt>
                <c:pt idx="5">
                  <c:v>146.38137895275392</c:v>
                </c:pt>
                <c:pt idx="6">
                  <c:v>149.97299875340039</c:v>
                </c:pt>
                <c:pt idx="7">
                  <c:v>155.72642759891181</c:v>
                </c:pt>
                <c:pt idx="8">
                  <c:v>152.7692794524236</c:v>
                </c:pt>
                <c:pt idx="9">
                  <c:v>155.07818713031432</c:v>
                </c:pt>
                <c:pt idx="10">
                  <c:v>155.44635423907641</c:v>
                </c:pt>
                <c:pt idx="11">
                  <c:v>158.24237575129112</c:v>
                </c:pt>
                <c:pt idx="12">
                  <c:v>155.67419997806761</c:v>
                </c:pt>
                <c:pt idx="13">
                  <c:v>156.19080714142635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x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ErodeBufferUint!$AN$5:$AN$18</c:f>
              <c:numCache>
                <c:formatCode>0.00</c:formatCode>
                <c:ptCount val="14"/>
                <c:pt idx="0">
                  <c:v>102.51518139999867</c:v>
                </c:pt>
                <c:pt idx="1">
                  <c:v>143.40401020641329</c:v>
                </c:pt>
                <c:pt idx="2">
                  <c:v>129.48597023118862</c:v>
                </c:pt>
                <c:pt idx="3">
                  <c:v>184.69706741780084</c:v>
                </c:pt>
                <c:pt idx="4">
                  <c:v>194.57156033274802</c:v>
                </c:pt>
                <c:pt idx="5">
                  <c:v>197.61620474366387</c:v>
                </c:pt>
                <c:pt idx="6">
                  <c:v>204.19305075020699</c:v>
                </c:pt>
                <c:pt idx="7">
                  <c:v>213.08402878699542</c:v>
                </c:pt>
                <c:pt idx="8">
                  <c:v>209.71344971191726</c:v>
                </c:pt>
                <c:pt idx="9">
                  <c:v>213.47435473025817</c:v>
                </c:pt>
                <c:pt idx="10">
                  <c:v>214.61111869301769</c:v>
                </c:pt>
                <c:pt idx="11">
                  <c:v>218.37181664682194</c:v>
                </c:pt>
                <c:pt idx="12">
                  <c:v>216.52580362957403</c:v>
                </c:pt>
                <c:pt idx="13">
                  <c:v>218.37580119828374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star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ErodeBufferUint!$AP$5:$AP$18</c:f>
              <c:numCache>
                <c:formatCode>0.00</c:formatCode>
                <c:ptCount val="14"/>
                <c:pt idx="0">
                  <c:v>192.40498385495707</c:v>
                </c:pt>
                <c:pt idx="1">
                  <c:v>317.82292915140363</c:v>
                </c:pt>
                <c:pt idx="2">
                  <c:v>325.29572538129293</c:v>
                </c:pt>
                <c:pt idx="3">
                  <c:v>337.80859677490542</c:v>
                </c:pt>
                <c:pt idx="4">
                  <c:v>375.11223336332739</c:v>
                </c:pt>
                <c:pt idx="5">
                  <c:v>380.30836105051077</c:v>
                </c:pt>
                <c:pt idx="6">
                  <c:v>403.92637286269417</c:v>
                </c:pt>
                <c:pt idx="7">
                  <c:v>424.48483990453798</c:v>
                </c:pt>
                <c:pt idx="8">
                  <c:v>421.1496734403317</c:v>
                </c:pt>
                <c:pt idx="9">
                  <c:v>429.98541379443793</c:v>
                </c:pt>
                <c:pt idx="10">
                  <c:v>422.30649552703233</c:v>
                </c:pt>
                <c:pt idx="11">
                  <c:v>448.5944447156001</c:v>
                </c:pt>
                <c:pt idx="12">
                  <c:v>444.88652295670323</c:v>
                </c:pt>
                <c:pt idx="13">
                  <c:v>450.04792458829587</c:v>
                </c:pt>
              </c:numCache>
            </c:numRef>
          </c:yVal>
        </c:ser>
        <c:axId val="103634432"/>
        <c:axId val="103636352"/>
      </c:scatterChart>
      <c:valAx>
        <c:axId val="10363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3636352"/>
        <c:crosses val="autoZero"/>
        <c:crossBetween val="midCat"/>
      </c:valAx>
      <c:valAx>
        <c:axId val="103636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[%]</a:t>
                </a:r>
                <a:endParaRPr lang="pl-PL" sz="1200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363443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Gradient!$C$44</c:f>
              <c:strCache>
                <c:ptCount val="1"/>
                <c:pt idx="0">
                  <c:v>OpenCV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Gradient!$B$45:$B$79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Gradient!$C$45:$C$79</c:f>
              <c:numCache>
                <c:formatCode>0.00</c:formatCode>
                <c:ptCount val="35"/>
                <c:pt idx="0">
                  <c:v>183.1375466761678</c:v>
                </c:pt>
                <c:pt idx="1">
                  <c:v>133.94632060733261</c:v>
                </c:pt>
                <c:pt idx="2">
                  <c:v>96.310080367393809</c:v>
                </c:pt>
                <c:pt idx="3">
                  <c:v>69.676898051181738</c:v>
                </c:pt>
                <c:pt idx="4">
                  <c:v>50.48106387209117</c:v>
                </c:pt>
                <c:pt idx="5">
                  <c:v>65.90399141204702</c:v>
                </c:pt>
                <c:pt idx="6">
                  <c:v>49.299096178221767</c:v>
                </c:pt>
                <c:pt idx="7">
                  <c:v>40.529265729413993</c:v>
                </c:pt>
                <c:pt idx="8">
                  <c:v>33.594164490225879</c:v>
                </c:pt>
                <c:pt idx="9">
                  <c:v>27.473259072265019</c:v>
                </c:pt>
                <c:pt idx="10">
                  <c:v>23.240643465386473</c:v>
                </c:pt>
                <c:pt idx="11">
                  <c:v>19.736229401744794</c:v>
                </c:pt>
                <c:pt idx="12">
                  <c:v>17.074809438746019</c:v>
                </c:pt>
                <c:pt idx="13">
                  <c:v>14.63132704959779</c:v>
                </c:pt>
                <c:pt idx="14">
                  <c:v>13.009805344737956</c:v>
                </c:pt>
                <c:pt idx="15">
                  <c:v>11.447461216825511</c:v>
                </c:pt>
                <c:pt idx="16">
                  <c:v>10.271144436989111</c:v>
                </c:pt>
                <c:pt idx="17">
                  <c:v>9.2489448499415641</c:v>
                </c:pt>
                <c:pt idx="18">
                  <c:v>8.3119255001062218</c:v>
                </c:pt>
                <c:pt idx="19">
                  <c:v>7.5490237015684425</c:v>
                </c:pt>
                <c:pt idx="20">
                  <c:v>6.8697141921218581</c:v>
                </c:pt>
                <c:pt idx="21">
                  <c:v>6.237951839482391</c:v>
                </c:pt>
                <c:pt idx="22">
                  <c:v>5.7484378649047816</c:v>
                </c:pt>
                <c:pt idx="23">
                  <c:v>5.2946163436015024</c:v>
                </c:pt>
                <c:pt idx="24">
                  <c:v>4.9065529670444858</c:v>
                </c:pt>
                <c:pt idx="25">
                  <c:v>4.5260489010936835</c:v>
                </c:pt>
                <c:pt idx="26">
                  <c:v>4.2230256419963457</c:v>
                </c:pt>
                <c:pt idx="27">
                  <c:v>3.9228946132852469</c:v>
                </c:pt>
                <c:pt idx="28">
                  <c:v>3.6461276653747645</c:v>
                </c:pt>
                <c:pt idx="29">
                  <c:v>3.4178203350948695</c:v>
                </c:pt>
                <c:pt idx="30">
                  <c:v>3.1859690188868539</c:v>
                </c:pt>
                <c:pt idx="31">
                  <c:v>3.0137669010920911</c:v>
                </c:pt>
                <c:pt idx="32">
                  <c:v>2.8195583845598891</c:v>
                </c:pt>
                <c:pt idx="33">
                  <c:v>2.6544534374009561</c:v>
                </c:pt>
                <c:pt idx="34">
                  <c:v>2.4740252079823706</c:v>
                </c:pt>
              </c:numCache>
            </c:numRef>
          </c:yVal>
        </c:ser>
        <c:ser>
          <c:idx val="1"/>
          <c:order val="1"/>
          <c:tx>
            <c:strRef>
              <c:f>Gradient!$D$44</c:f>
              <c:strCache>
                <c:ptCount val="1"/>
                <c:pt idx="0">
                  <c:v>Tekstura, Złożenie erozji i dylatacji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xVal>
            <c:numRef>
              <c:f>Gradient!$B$45:$B$79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Gradient!$D$45:$D$79</c:f>
              <c:numCache>
                <c:formatCode>0.00</c:formatCode>
                <c:ptCount val="35"/>
                <c:pt idx="0">
                  <c:v>1589.8210311179034</c:v>
                </c:pt>
                <c:pt idx="1">
                  <c:v>778.76211353688677</c:v>
                </c:pt>
                <c:pt idx="2">
                  <c:v>455.92690076925828</c:v>
                </c:pt>
                <c:pt idx="3">
                  <c:v>279.69113531506213</c:v>
                </c:pt>
                <c:pt idx="4">
                  <c:v>183.68742642524808</c:v>
                </c:pt>
                <c:pt idx="5">
                  <c:v>136.90281536343349</c:v>
                </c:pt>
                <c:pt idx="6">
                  <c:v>98.91927790859144</c:v>
                </c:pt>
                <c:pt idx="7">
                  <c:v>78.918690800732492</c:v>
                </c:pt>
                <c:pt idx="8">
                  <c:v>62.654518685647091</c:v>
                </c:pt>
                <c:pt idx="9">
                  <c:v>50.777962284351823</c:v>
                </c:pt>
                <c:pt idx="10">
                  <c:v>42.250178827262388</c:v>
                </c:pt>
                <c:pt idx="11">
                  <c:v>35.533906813056916</c:v>
                </c:pt>
                <c:pt idx="12">
                  <c:v>30.667616748380784</c:v>
                </c:pt>
                <c:pt idx="13">
                  <c:v>26.46415425284512</c:v>
                </c:pt>
                <c:pt idx="14">
                  <c:v>23.300841585558505</c:v>
                </c:pt>
                <c:pt idx="15">
                  <c:v>20.395852622242465</c:v>
                </c:pt>
                <c:pt idx="16">
                  <c:v>18.06421866621228</c:v>
                </c:pt>
                <c:pt idx="17">
                  <c:v>16.217804363916141</c:v>
                </c:pt>
                <c:pt idx="18">
                  <c:v>14.565710986524772</c:v>
                </c:pt>
                <c:pt idx="19">
                  <c:v>13.187415451624382</c:v>
                </c:pt>
                <c:pt idx="20">
                  <c:v>11.996353980106646</c:v>
                </c:pt>
                <c:pt idx="21">
                  <c:v>10.923345238113276</c:v>
                </c:pt>
                <c:pt idx="22">
                  <c:v>10.022627155227847</c:v>
                </c:pt>
                <c:pt idx="23">
                  <c:v>9.1900908624442668</c:v>
                </c:pt>
                <c:pt idx="24">
                  <c:v>8.4938802249023251</c:v>
                </c:pt>
                <c:pt idx="25">
                  <c:v>7.8238458230399921</c:v>
                </c:pt>
                <c:pt idx="26">
                  <c:v>7.2823938388727338</c:v>
                </c:pt>
                <c:pt idx="27">
                  <c:v>6.7630628147922289</c:v>
                </c:pt>
                <c:pt idx="28">
                  <c:v>6.3045626125293932</c:v>
                </c:pt>
                <c:pt idx="29">
                  <c:v>5.9098652421918683</c:v>
                </c:pt>
                <c:pt idx="30">
                  <c:v>5.526660978214454</c:v>
                </c:pt>
                <c:pt idx="31">
                  <c:v>5.2008598889301112</c:v>
                </c:pt>
                <c:pt idx="32">
                  <c:v>4.89752854826944</c:v>
                </c:pt>
                <c:pt idx="33">
                  <c:v>4.6104488097602117</c:v>
                </c:pt>
                <c:pt idx="34">
                  <c:v>4.3634899942270744</c:v>
                </c:pt>
              </c:numCache>
            </c:numRef>
          </c:yVal>
        </c:ser>
        <c:ser>
          <c:idx val="2"/>
          <c:order val="2"/>
          <c:tx>
            <c:strRef>
              <c:f>Gradient!$O$44</c:f>
              <c:strCache>
                <c:ptCount val="1"/>
                <c:pt idx="0">
                  <c:v>Ob. bufora, Złożenie erozji i dylatacji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xVal>
            <c:numRef>
              <c:f>Gradient!$M$45:$M$79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Gradient!$O$45:$O$79</c:f>
              <c:numCache>
                <c:formatCode>0.00</c:formatCode>
                <c:ptCount val="35"/>
                <c:pt idx="0">
                  <c:v>232.19886090188933</c:v>
                </c:pt>
                <c:pt idx="1">
                  <c:v>213.2090371084565</c:v>
                </c:pt>
                <c:pt idx="2">
                  <c:v>193.93261147353556</c:v>
                </c:pt>
                <c:pt idx="3">
                  <c:v>126.59835925227704</c:v>
                </c:pt>
                <c:pt idx="4">
                  <c:v>125.9946999438535</c:v>
                </c:pt>
                <c:pt idx="5">
                  <c:v>104.65548172238996</c:v>
                </c:pt>
                <c:pt idx="6">
                  <c:v>81.011998191857003</c:v>
                </c:pt>
                <c:pt idx="7">
                  <c:v>63.719051253506279</c:v>
                </c:pt>
                <c:pt idx="8">
                  <c:v>57.519953865693068</c:v>
                </c:pt>
                <c:pt idx="9">
                  <c:v>48.793646705708333</c:v>
                </c:pt>
                <c:pt idx="10">
                  <c:v>41.657250057279761</c:v>
                </c:pt>
                <c:pt idx="11">
                  <c:v>34.438210144232606</c:v>
                </c:pt>
                <c:pt idx="12">
                  <c:v>31.960163290784571</c:v>
                </c:pt>
                <c:pt idx="13">
                  <c:v>28.20425644458512</c:v>
                </c:pt>
                <c:pt idx="14">
                  <c:v>25.066600369098957</c:v>
                </c:pt>
                <c:pt idx="15">
                  <c:v>22.613347720968751</c:v>
                </c:pt>
                <c:pt idx="16">
                  <c:v>20.361187841402725</c:v>
                </c:pt>
                <c:pt idx="17">
                  <c:v>18.60490804275101</c:v>
                </c:pt>
                <c:pt idx="18">
                  <c:v>16.835192730631334</c:v>
                </c:pt>
                <c:pt idx="19">
                  <c:v>15.238642825284156</c:v>
                </c:pt>
                <c:pt idx="20">
                  <c:v>14.082145326827131</c:v>
                </c:pt>
                <c:pt idx="21">
                  <c:v>12.92721207586553</c:v>
                </c:pt>
                <c:pt idx="22">
                  <c:v>11.910768698246871</c:v>
                </c:pt>
                <c:pt idx="23">
                  <c:v>11.405039349898075</c:v>
                </c:pt>
                <c:pt idx="24">
                  <c:v>10.594494183209786</c:v>
                </c:pt>
                <c:pt idx="25">
                  <c:v>9.9043154560523625</c:v>
                </c:pt>
                <c:pt idx="26">
                  <c:v>9.2593297834115251</c:v>
                </c:pt>
                <c:pt idx="27">
                  <c:v>8.6020514855147567</c:v>
                </c:pt>
                <c:pt idx="28">
                  <c:v>8.0820519489692213</c:v>
                </c:pt>
                <c:pt idx="29">
                  <c:v>7.6132140530002603</c:v>
                </c:pt>
                <c:pt idx="30">
                  <c:v>7.1337735932143165</c:v>
                </c:pt>
                <c:pt idx="31">
                  <c:v>7.0760887436167366</c:v>
                </c:pt>
                <c:pt idx="32">
                  <c:v>6.647275215226208</c:v>
                </c:pt>
                <c:pt idx="33">
                  <c:v>6.3513932901197139</c:v>
                </c:pt>
                <c:pt idx="34">
                  <c:v>6.0117074252795817</c:v>
                </c:pt>
              </c:numCache>
            </c:numRef>
          </c:yVal>
        </c:ser>
        <c:ser>
          <c:idx val="3"/>
          <c:order val="3"/>
          <c:tx>
            <c:strRef>
              <c:f>Gradient!$F$44</c:f>
              <c:strCache>
                <c:ptCount val="1"/>
                <c:pt idx="0">
                  <c:v>Tekstura, gradient_c4_pragma</c:v>
                </c:pt>
              </c:strCache>
            </c:strRef>
          </c:tx>
          <c:spPr>
            <a:ln w="19050"/>
          </c:spPr>
          <c:marker>
            <c:symbol val="x"/>
            <c:size val="7"/>
          </c:marker>
          <c:xVal>
            <c:numRef>
              <c:f>Gradient!$B$45:$B$52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Gradient!$F$45:$F$52</c:f>
              <c:numCache>
                <c:formatCode>0.00</c:formatCode>
                <c:ptCount val="8"/>
                <c:pt idx="0">
                  <c:v>5358.3963075992242</c:v>
                </c:pt>
                <c:pt idx="1">
                  <c:v>2734.125750001896</c:v>
                </c:pt>
                <c:pt idx="2">
                  <c:v>1483.0718210675955</c:v>
                </c:pt>
                <c:pt idx="3">
                  <c:v>857.78369547498437</c:v>
                </c:pt>
                <c:pt idx="4">
                  <c:v>490.51639231322736</c:v>
                </c:pt>
                <c:pt idx="5">
                  <c:v>290.35546488749623</c:v>
                </c:pt>
                <c:pt idx="6">
                  <c:v>146.14899617038444</c:v>
                </c:pt>
                <c:pt idx="7">
                  <c:v>163.02376962616719</c:v>
                </c:pt>
              </c:numCache>
            </c:numRef>
          </c:yVal>
        </c:ser>
        <c:ser>
          <c:idx val="4"/>
          <c:order val="4"/>
          <c:tx>
            <c:strRef>
              <c:f>Gradient!$Q$44</c:f>
              <c:strCache>
                <c:ptCount val="1"/>
                <c:pt idx="0">
                  <c:v>Ob. bufora, gradient_c4_local_pragma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xVal>
            <c:numRef>
              <c:f>Gradient!$M$45:$M$79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Gradient!$Q$45:$Q$79</c:f>
              <c:numCache>
                <c:formatCode>0.00</c:formatCode>
                <c:ptCount val="35"/>
                <c:pt idx="0">
                  <c:v>309.61515211448045</c:v>
                </c:pt>
                <c:pt idx="1">
                  <c:v>371.0645749365824</c:v>
                </c:pt>
                <c:pt idx="2">
                  <c:v>327.34532660188211</c:v>
                </c:pt>
                <c:pt idx="3">
                  <c:v>190.12033373173816</c:v>
                </c:pt>
                <c:pt idx="4">
                  <c:v>276.59691818523561</c:v>
                </c:pt>
                <c:pt idx="5">
                  <c:v>246.30796524882484</c:v>
                </c:pt>
                <c:pt idx="6">
                  <c:v>169.00195341460741</c:v>
                </c:pt>
                <c:pt idx="7">
                  <c:v>137.80544989265491</c:v>
                </c:pt>
                <c:pt idx="8">
                  <c:v>156.4312896864684</c:v>
                </c:pt>
                <c:pt idx="9">
                  <c:v>118.38508480883408</c:v>
                </c:pt>
                <c:pt idx="10">
                  <c:v>122.72497255952105</c:v>
                </c:pt>
                <c:pt idx="11">
                  <c:v>80.466053843965042</c:v>
                </c:pt>
                <c:pt idx="12">
                  <c:v>98.787486163816979</c:v>
                </c:pt>
                <c:pt idx="13">
                  <c:v>73.168004932701848</c:v>
                </c:pt>
                <c:pt idx="14">
                  <c:v>63.05243618901055</c:v>
                </c:pt>
                <c:pt idx="15">
                  <c:v>66.051781851533164</c:v>
                </c:pt>
                <c:pt idx="16">
                  <c:v>60.470590297817836</c:v>
                </c:pt>
                <c:pt idx="17">
                  <c:v>59.924294141056443</c:v>
                </c:pt>
                <c:pt idx="18">
                  <c:v>47.509157623823768</c:v>
                </c:pt>
                <c:pt idx="19">
                  <c:v>47.183758983838544</c:v>
                </c:pt>
                <c:pt idx="20">
                  <c:v>43.357780083776795</c:v>
                </c:pt>
                <c:pt idx="21">
                  <c:v>41.541733560451299</c:v>
                </c:pt>
                <c:pt idx="22">
                  <c:v>39.04481779412707</c:v>
                </c:pt>
                <c:pt idx="23">
                  <c:v>36.29028462226384</c:v>
                </c:pt>
                <c:pt idx="24">
                  <c:v>34.248681823443384</c:v>
                </c:pt>
                <c:pt idx="25">
                  <c:v>32.060443816331244</c:v>
                </c:pt>
                <c:pt idx="26">
                  <c:v>29.900841528946568</c:v>
                </c:pt>
                <c:pt idx="27">
                  <c:v>27.672757064579027</c:v>
                </c:pt>
                <c:pt idx="28">
                  <c:v>26.376912554399748</c:v>
                </c:pt>
                <c:pt idx="29">
                  <c:v>24.768536671784574</c:v>
                </c:pt>
                <c:pt idx="30">
                  <c:v>23.245651371981499</c:v>
                </c:pt>
                <c:pt idx="31">
                  <c:v>21.967335253594015</c:v>
                </c:pt>
                <c:pt idx="32">
                  <c:v>21.43501358576777</c:v>
                </c:pt>
                <c:pt idx="33">
                  <c:v>20.57725970407002</c:v>
                </c:pt>
                <c:pt idx="34">
                  <c:v>19.327777560685007</c:v>
                </c:pt>
              </c:numCache>
            </c:numRef>
          </c:yVal>
        </c:ser>
        <c:axId val="105888768"/>
        <c:axId val="105899136"/>
      </c:scatterChart>
      <c:valAx>
        <c:axId val="105888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</c:title>
        <c:numFmt formatCode="General" sourceLinked="1"/>
        <c:majorTickMark val="none"/>
        <c:tickLblPos val="nextTo"/>
        <c:crossAx val="105899136"/>
        <c:crosses val="autoZero"/>
        <c:crossBetween val="midCat"/>
      </c:valAx>
      <c:valAx>
        <c:axId val="105899136"/>
        <c:scaling>
          <c:logBase val="10"/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</a:t>
                </a:r>
                <a:r>
                  <a:rPr lang="pl-PL" sz="1200" baseline="0"/>
                  <a:t>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588876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 + SSE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ErodeImage!$O$6:$O$40</c:f>
              <c:numCache>
                <c:formatCode>0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v>Tekstura, erode_c4_pragma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ErodeImage!$R$6:$R$32</c:f>
              <c:numCache>
                <c:formatCode>0.00</c:formatCode>
                <c:ptCount val="27"/>
                <c:pt idx="0">
                  <c:v>498.46142477091337</c:v>
                </c:pt>
                <c:pt idx="1">
                  <c:v>398.58889427953955</c:v>
                </c:pt>
                <c:pt idx="2">
                  <c:v>295.69019060372085</c:v>
                </c:pt>
                <c:pt idx="3">
                  <c:v>283.93238344153116</c:v>
                </c:pt>
                <c:pt idx="4">
                  <c:v>278.50436952449348</c:v>
                </c:pt>
                <c:pt idx="5">
                  <c:v>273.25386086563157</c:v>
                </c:pt>
                <c:pt idx="6">
                  <c:v>274.22098495801157</c:v>
                </c:pt>
                <c:pt idx="7">
                  <c:v>269.57923186017973</c:v>
                </c:pt>
                <c:pt idx="8">
                  <c:v>262.89108713962673</c:v>
                </c:pt>
                <c:pt idx="9">
                  <c:v>263.55782570620551</c:v>
                </c:pt>
                <c:pt idx="10">
                  <c:v>262.24012469788556</c:v>
                </c:pt>
                <c:pt idx="11">
                  <c:v>264.489071599863</c:v>
                </c:pt>
                <c:pt idx="12">
                  <c:v>260.78661300501977</c:v>
                </c:pt>
                <c:pt idx="13">
                  <c:v>258.87918885080938</c:v>
                </c:pt>
                <c:pt idx="14">
                  <c:v>253.11368371792452</c:v>
                </c:pt>
                <c:pt idx="15">
                  <c:v>238.07863833378099</c:v>
                </c:pt>
                <c:pt idx="16">
                  <c:v>239.82700293277603</c:v>
                </c:pt>
                <c:pt idx="17">
                  <c:v>227.81484739669776</c:v>
                </c:pt>
                <c:pt idx="18">
                  <c:v>217.96083901388039</c:v>
                </c:pt>
                <c:pt idx="19">
                  <c:v>210.95588163407913</c:v>
                </c:pt>
                <c:pt idx="20">
                  <c:v>201.0744437965995</c:v>
                </c:pt>
                <c:pt idx="21">
                  <c:v>190.79633948591223</c:v>
                </c:pt>
                <c:pt idx="22">
                  <c:v>184.12439659054553</c:v>
                </c:pt>
                <c:pt idx="23">
                  <c:v>175.49477528050903</c:v>
                </c:pt>
                <c:pt idx="24">
                  <c:v>171.58979415893552</c:v>
                </c:pt>
                <c:pt idx="25">
                  <c:v>167.39855672104954</c:v>
                </c:pt>
                <c:pt idx="26">
                  <c:v>169.24658384447119</c:v>
                </c:pt>
              </c:numCache>
            </c:numRef>
          </c:yVal>
        </c:ser>
        <c:ser>
          <c:idx val="2"/>
          <c:order val="2"/>
          <c:tx>
            <c:v>Ob. bufora (uchar), erode_c4_local_pragma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ErodeBufferUchar!$D$6:$D$41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ErodeBufferUchar!$E$46:$E$80</c:f>
              <c:numCache>
                <c:formatCode>General</c:formatCode>
                <c:ptCount val="35"/>
                <c:pt idx="0">
                  <c:v>63.180779318096683</c:v>
                </c:pt>
                <c:pt idx="1">
                  <c:v>131.34529706109922</c:v>
                </c:pt>
                <c:pt idx="2">
                  <c:v>157.38941920612334</c:v>
                </c:pt>
                <c:pt idx="3">
                  <c:v>225.94551438441729</c:v>
                </c:pt>
                <c:pt idx="4">
                  <c:v>282.8961470266911</c:v>
                </c:pt>
                <c:pt idx="5">
                  <c:v>240.79981867042699</c:v>
                </c:pt>
                <c:pt idx="6">
                  <c:v>214.87532950743153</c:v>
                </c:pt>
                <c:pt idx="7">
                  <c:v>364.60704133200977</c:v>
                </c:pt>
                <c:pt idx="8">
                  <c:v>343.44048981209733</c:v>
                </c:pt>
                <c:pt idx="9">
                  <c:v>358.12514543671944</c:v>
                </c:pt>
                <c:pt idx="10">
                  <c:v>376.82963131880302</c:v>
                </c:pt>
                <c:pt idx="11">
                  <c:v>394.47276944563822</c:v>
                </c:pt>
                <c:pt idx="12">
                  <c:v>393.40704862170617</c:v>
                </c:pt>
                <c:pt idx="13">
                  <c:v>401.82666152778808</c:v>
                </c:pt>
                <c:pt idx="14">
                  <c:v>405.00051864193614</c:v>
                </c:pt>
                <c:pt idx="15">
                  <c:v>431.49804246195174</c:v>
                </c:pt>
                <c:pt idx="16">
                  <c:v>429.1693145257679</c:v>
                </c:pt>
                <c:pt idx="17">
                  <c:v>436.99299187537611</c:v>
                </c:pt>
                <c:pt idx="18">
                  <c:v>434.52102778685634</c:v>
                </c:pt>
                <c:pt idx="19">
                  <c:v>441.35905338775092</c:v>
                </c:pt>
                <c:pt idx="20">
                  <c:v>440.17034666929629</c:v>
                </c:pt>
                <c:pt idx="21">
                  <c:v>445.35706196275891</c:v>
                </c:pt>
                <c:pt idx="22">
                  <c:v>444.26702767433437</c:v>
                </c:pt>
                <c:pt idx="23">
                  <c:v>465.0462410094546</c:v>
                </c:pt>
                <c:pt idx="24">
                  <c:v>452.25080410833317</c:v>
                </c:pt>
                <c:pt idx="25">
                  <c:v>453.18234135232973</c:v>
                </c:pt>
                <c:pt idx="26">
                  <c:v>449.75919371727377</c:v>
                </c:pt>
                <c:pt idx="27">
                  <c:v>455.43404932684524</c:v>
                </c:pt>
                <c:pt idx="28">
                  <c:v>454.31393495812432</c:v>
                </c:pt>
                <c:pt idx="29">
                  <c:v>452.99860360009012</c:v>
                </c:pt>
                <c:pt idx="30">
                  <c:v>452.50408970134259</c:v>
                </c:pt>
                <c:pt idx="31">
                  <c:v>472.67031100281554</c:v>
                </c:pt>
                <c:pt idx="32">
                  <c:v>480.98164051882497</c:v>
                </c:pt>
                <c:pt idx="33">
                  <c:v>483.04984585994708</c:v>
                </c:pt>
                <c:pt idx="34">
                  <c:v>481.6192990112209</c:v>
                </c:pt>
              </c:numCache>
            </c:numRef>
          </c:yVal>
        </c:ser>
        <c:ser>
          <c:idx val="3"/>
          <c:order val="3"/>
          <c:tx>
            <c:v>Ob. bufora (uchar), erode4_c4_local_pragma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ErodeBufferUchar!$D$6:$D$19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ErodeBufferUchar!$G$46:$G$59</c:f>
              <c:numCache>
                <c:formatCode>General</c:formatCode>
                <c:ptCount val="14"/>
                <c:pt idx="0">
                  <c:v>167.36211236725524</c:v>
                </c:pt>
                <c:pt idx="1">
                  <c:v>284.10894705434492</c:v>
                </c:pt>
                <c:pt idx="2">
                  <c:v>273.56554057616086</c:v>
                </c:pt>
                <c:pt idx="3">
                  <c:v>318.95041086077583</c:v>
                </c:pt>
                <c:pt idx="4">
                  <c:v>350.90221175336717</c:v>
                </c:pt>
                <c:pt idx="5">
                  <c:v>358.98098623990313</c:v>
                </c:pt>
                <c:pt idx="6">
                  <c:v>382.68512556342563</c:v>
                </c:pt>
                <c:pt idx="7">
                  <c:v>403.32769178186555</c:v>
                </c:pt>
                <c:pt idx="8">
                  <c:v>395.08204728910033</c:v>
                </c:pt>
                <c:pt idx="9">
                  <c:v>403.88118945122483</c:v>
                </c:pt>
                <c:pt idx="10">
                  <c:v>397.5841964283515</c:v>
                </c:pt>
                <c:pt idx="11">
                  <c:v>420.67737001258473</c:v>
                </c:pt>
                <c:pt idx="12">
                  <c:v>417.98433109005799</c:v>
                </c:pt>
                <c:pt idx="13">
                  <c:v>418.55832255563746</c:v>
                </c:pt>
              </c:numCache>
            </c:numRef>
          </c:yVal>
        </c:ser>
        <c:ser>
          <c:idx val="4"/>
          <c:order val="4"/>
          <c:tx>
            <c:v>Ob. bufora (uint), erode_c4_local_pragma</c:v>
          </c:tx>
          <c:spPr>
            <a:ln w="19050"/>
          </c:spPr>
          <c:marker>
            <c:symbol val="star"/>
            <c:size val="5"/>
          </c:marker>
          <c:xVal>
            <c:numRef>
              <c:f>ErodeBufferUint!$D$6:$D$40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ErodeBufferUint!$D$45:$D$67</c:f>
              <c:numCache>
                <c:formatCode>General</c:formatCode>
                <c:ptCount val="23"/>
                <c:pt idx="0">
                  <c:v>120.33633916117941</c:v>
                </c:pt>
                <c:pt idx="1">
                  <c:v>223.6119044019996</c:v>
                </c:pt>
                <c:pt idx="2">
                  <c:v>243.85721365191793</c:v>
                </c:pt>
                <c:pt idx="3">
                  <c:v>278.8394929772532</c:v>
                </c:pt>
                <c:pt idx="4">
                  <c:v>319.92632008738724</c:v>
                </c:pt>
                <c:pt idx="5">
                  <c:v>329.00863445519718</c:v>
                </c:pt>
                <c:pt idx="6">
                  <c:v>364.92995760334708</c:v>
                </c:pt>
                <c:pt idx="7">
                  <c:v>390.36888661292932</c:v>
                </c:pt>
                <c:pt idx="8">
                  <c:v>370.86938330479205</c:v>
                </c:pt>
                <c:pt idx="9">
                  <c:v>390.33344391563776</c:v>
                </c:pt>
                <c:pt idx="10">
                  <c:v>385.80212816834057</c:v>
                </c:pt>
                <c:pt idx="11">
                  <c:v>416.11076976145051</c:v>
                </c:pt>
                <c:pt idx="12">
                  <c:v>414.12180765456503</c:v>
                </c:pt>
                <c:pt idx="13">
                  <c:v>422.63942253953542</c:v>
                </c:pt>
                <c:pt idx="14">
                  <c:v>446.97210648148149</c:v>
                </c:pt>
                <c:pt idx="15">
                  <c:v>489.61859161253284</c:v>
                </c:pt>
                <c:pt idx="16">
                  <c:v>441.20289453405974</c:v>
                </c:pt>
                <c:pt idx="17">
                  <c:v>450.44723213073991</c:v>
                </c:pt>
                <c:pt idx="18">
                  <c:v>361.77082204027636</c:v>
                </c:pt>
                <c:pt idx="19">
                  <c:v>373.06342488250601</c:v>
                </c:pt>
                <c:pt idx="20">
                  <c:v>372.39561186793537</c:v>
                </c:pt>
                <c:pt idx="21">
                  <c:v>375.64472959706535</c:v>
                </c:pt>
                <c:pt idx="22">
                  <c:v>383.57642256480983</c:v>
                </c:pt>
              </c:numCache>
            </c:numRef>
          </c:yVal>
        </c:ser>
        <c:ser>
          <c:idx val="6"/>
          <c:order val="5"/>
          <c:tx>
            <c:v>Ob. bufora (uint), erode4_c4_local_pragma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ErodeBufferUchar!$D$6:$D$19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ErodeBufferUint!$F$45:$F$58</c:f>
              <c:numCache>
                <c:formatCode>General</c:formatCode>
                <c:ptCount val="14"/>
                <c:pt idx="0">
                  <c:v>192.40498385495707</c:v>
                </c:pt>
                <c:pt idx="1">
                  <c:v>317.82292915140363</c:v>
                </c:pt>
                <c:pt idx="2">
                  <c:v>325.29572538129293</c:v>
                </c:pt>
                <c:pt idx="3">
                  <c:v>337.80859677490542</c:v>
                </c:pt>
                <c:pt idx="4">
                  <c:v>375.11223336332739</c:v>
                </c:pt>
                <c:pt idx="5">
                  <c:v>380.30836105051077</c:v>
                </c:pt>
                <c:pt idx="6">
                  <c:v>403.92637286269417</c:v>
                </c:pt>
                <c:pt idx="7">
                  <c:v>424.48483990453798</c:v>
                </c:pt>
                <c:pt idx="8">
                  <c:v>421.1496734403317</c:v>
                </c:pt>
                <c:pt idx="9">
                  <c:v>429.98541379443793</c:v>
                </c:pt>
                <c:pt idx="10">
                  <c:v>422.30649552703233</c:v>
                </c:pt>
                <c:pt idx="11">
                  <c:v>448.5944447156001</c:v>
                </c:pt>
                <c:pt idx="12">
                  <c:v>444.88652295670323</c:v>
                </c:pt>
                <c:pt idx="13">
                  <c:v>450.04792458829587</c:v>
                </c:pt>
              </c:numCache>
            </c:numRef>
          </c:yVal>
        </c:ser>
        <c:axId val="106796544"/>
        <c:axId val="106798464"/>
      </c:scatterChart>
      <c:valAx>
        <c:axId val="10679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  <c:layout/>
        </c:title>
        <c:numFmt formatCode="General" sourceLinked="1"/>
        <c:majorTickMark val="none"/>
        <c:tickLblPos val="nextTo"/>
        <c:crossAx val="106798464"/>
        <c:crosses val="autoZero"/>
        <c:crossBetween val="midCat"/>
      </c:valAx>
      <c:valAx>
        <c:axId val="106798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</a:t>
                </a:r>
                <a:r>
                  <a:rPr lang="pl-PL" sz="1200" baseline="0"/>
                  <a:t> [%]</a:t>
                </a:r>
                <a:endParaRPr lang="pl-PL" sz="1200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6796544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ErodeImage!$O$6:$O$40</c:f>
              <c:numCache>
                <c:formatCode>0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ErodeImage!$P$6:$P$40</c:f>
              <c:numCache>
                <c:formatCode>0.00</c:formatCode>
                <c:ptCount val="35"/>
                <c:pt idx="0">
                  <c:v>227.26347708894878</c:v>
                </c:pt>
                <c:pt idx="1">
                  <c:v>184.57440811724913</c:v>
                </c:pt>
                <c:pt idx="2">
                  <c:v>137.91567001541483</c:v>
                </c:pt>
                <c:pt idx="3">
                  <c:v>132.42950338769111</c:v>
                </c:pt>
                <c:pt idx="4">
                  <c:v>129.53232182574058</c:v>
                </c:pt>
                <c:pt idx="5">
                  <c:v>127.374678785527</c:v>
                </c:pt>
                <c:pt idx="6">
                  <c:v>127.19196048191095</c:v>
                </c:pt>
                <c:pt idx="7">
                  <c:v>124.69893323412123</c:v>
                </c:pt>
                <c:pt idx="8">
                  <c:v>121.50826589893471</c:v>
                </c:pt>
                <c:pt idx="9">
                  <c:v>121.75520605057362</c:v>
                </c:pt>
                <c:pt idx="10">
                  <c:v>120.36019483075961</c:v>
                </c:pt>
                <c:pt idx="11">
                  <c:v>121.22064176738505</c:v>
                </c:pt>
                <c:pt idx="12">
                  <c:v>120.03870019344669</c:v>
                </c:pt>
                <c:pt idx="13">
                  <c:v>119.22562633078488</c:v>
                </c:pt>
                <c:pt idx="14">
                  <c:v>118.21096077397635</c:v>
                </c:pt>
                <c:pt idx="15">
                  <c:v>117.95641896795597</c:v>
                </c:pt>
                <c:pt idx="16">
                  <c:v>118.45887589126936</c:v>
                </c:pt>
                <c:pt idx="17">
                  <c:v>120.34516350321746</c:v>
                </c:pt>
                <c:pt idx="18">
                  <c:v>117.90810649157386</c:v>
                </c:pt>
                <c:pt idx="19">
                  <c:v>118.10501546076861</c:v>
                </c:pt>
                <c:pt idx="20">
                  <c:v>117.01576285095408</c:v>
                </c:pt>
                <c:pt idx="21">
                  <c:v>118.35767695093612</c:v>
                </c:pt>
                <c:pt idx="22">
                  <c:v>118.72485576823901</c:v>
                </c:pt>
                <c:pt idx="23">
                  <c:v>117.99917521411949</c:v>
                </c:pt>
                <c:pt idx="24">
                  <c:v>118.03911655036781</c:v>
                </c:pt>
                <c:pt idx="25">
                  <c:v>117.62379502558962</c:v>
                </c:pt>
                <c:pt idx="26">
                  <c:v>117.11402611966375</c:v>
                </c:pt>
                <c:pt idx="27">
                  <c:v>117.74130732889149</c:v>
                </c:pt>
                <c:pt idx="28">
                  <c:v>116.57859525344905</c:v>
                </c:pt>
                <c:pt idx="29">
                  <c:v>118.7903017081936</c:v>
                </c:pt>
                <c:pt idx="30">
                  <c:v>117.94620706642472</c:v>
                </c:pt>
                <c:pt idx="31">
                  <c:v>117.16358230975523</c:v>
                </c:pt>
                <c:pt idx="32">
                  <c:v>118.72111739381255</c:v>
                </c:pt>
                <c:pt idx="33">
                  <c:v>119.22272798817113</c:v>
                </c:pt>
                <c:pt idx="34">
                  <c:v>118.04837174776293</c:v>
                </c:pt>
              </c:numCache>
            </c:numRef>
          </c:yVal>
        </c:ser>
        <c:ser>
          <c:idx val="2"/>
          <c:order val="2"/>
          <c:tx>
            <c:v>erode_c4</c:v>
          </c:tx>
          <c:spPr>
            <a:ln w="19050"/>
          </c:spPr>
          <c:marker>
            <c:symbol val="triangl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ErodeImage!$Q$6:$Q$40</c:f>
              <c:numCache>
                <c:formatCode>0.00</c:formatCode>
                <c:ptCount val="35"/>
                <c:pt idx="0">
                  <c:v>277.32454397193248</c:v>
                </c:pt>
                <c:pt idx="1">
                  <c:v>257.63320390674448</c:v>
                </c:pt>
                <c:pt idx="2">
                  <c:v>193.08706976744179</c:v>
                </c:pt>
                <c:pt idx="3">
                  <c:v>185.84910102975971</c:v>
                </c:pt>
                <c:pt idx="4">
                  <c:v>183.19949135275832</c:v>
                </c:pt>
                <c:pt idx="5">
                  <c:v>180.16315977568837</c:v>
                </c:pt>
                <c:pt idx="6">
                  <c:v>181.16779318828583</c:v>
                </c:pt>
                <c:pt idx="7">
                  <c:v>178.02804015777136</c:v>
                </c:pt>
                <c:pt idx="8">
                  <c:v>173.55887311245618</c:v>
                </c:pt>
                <c:pt idx="9">
                  <c:v>174.22188416764283</c:v>
                </c:pt>
                <c:pt idx="10">
                  <c:v>173.41406305000544</c:v>
                </c:pt>
                <c:pt idx="11">
                  <c:v>174.91668703847651</c:v>
                </c:pt>
                <c:pt idx="12">
                  <c:v>172.78007159361511</c:v>
                </c:pt>
                <c:pt idx="13">
                  <c:v>172.09586385785664</c:v>
                </c:pt>
                <c:pt idx="14">
                  <c:v>171.88824572765125</c:v>
                </c:pt>
                <c:pt idx="15">
                  <c:v>171.21274803523428</c:v>
                </c:pt>
                <c:pt idx="16">
                  <c:v>172.68938587059671</c:v>
                </c:pt>
                <c:pt idx="17">
                  <c:v>173.17757665849058</c:v>
                </c:pt>
                <c:pt idx="18">
                  <c:v>170.58512146635707</c:v>
                </c:pt>
                <c:pt idx="19">
                  <c:v>171.64705445947268</c:v>
                </c:pt>
                <c:pt idx="20">
                  <c:v>172.20252866269661</c:v>
                </c:pt>
                <c:pt idx="21">
                  <c:v>172.9375722293087</c:v>
                </c:pt>
                <c:pt idx="22">
                  <c:v>172.56173511249</c:v>
                </c:pt>
                <c:pt idx="23">
                  <c:v>172.61480599721091</c:v>
                </c:pt>
                <c:pt idx="24">
                  <c:v>171.51064273183195</c:v>
                </c:pt>
                <c:pt idx="25">
                  <c:v>171.11221890679067</c:v>
                </c:pt>
                <c:pt idx="26">
                  <c:v>171.20471232309828</c:v>
                </c:pt>
                <c:pt idx="27">
                  <c:v>171.33633037334099</c:v>
                </c:pt>
                <c:pt idx="28">
                  <c:v>172.26849767492462</c:v>
                </c:pt>
                <c:pt idx="29">
                  <c:v>171.51705312393076</c:v>
                </c:pt>
                <c:pt idx="30">
                  <c:v>172.21894850499638</c:v>
                </c:pt>
                <c:pt idx="31">
                  <c:v>172.26528766050703</c:v>
                </c:pt>
                <c:pt idx="32">
                  <c:v>173.8463579112429</c:v>
                </c:pt>
                <c:pt idx="33">
                  <c:v>175.0591398851895</c:v>
                </c:pt>
                <c:pt idx="34">
                  <c:v>174.27974842169897</c:v>
                </c:pt>
              </c:numCache>
            </c:numRef>
          </c:yVal>
        </c:ser>
        <c:ser>
          <c:idx val="3"/>
          <c:order val="3"/>
          <c:tx>
            <c:v>erode_c4_pragma</c:v>
          </c:tx>
          <c:spPr>
            <a:ln w="19050"/>
          </c:spPr>
          <c:marker>
            <c:symbol val="x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ErodeImage!$R$6:$R$40</c:f>
              <c:numCache>
                <c:formatCode>0.00</c:formatCode>
                <c:ptCount val="35"/>
                <c:pt idx="0">
                  <c:v>498.46142477091337</c:v>
                </c:pt>
                <c:pt idx="1">
                  <c:v>398.58889427953955</c:v>
                </c:pt>
                <c:pt idx="2">
                  <c:v>295.69019060372085</c:v>
                </c:pt>
                <c:pt idx="3">
                  <c:v>283.93238344153116</c:v>
                </c:pt>
                <c:pt idx="4">
                  <c:v>278.50436952449348</c:v>
                </c:pt>
                <c:pt idx="5">
                  <c:v>273.25386086563157</c:v>
                </c:pt>
                <c:pt idx="6">
                  <c:v>274.22098495801157</c:v>
                </c:pt>
                <c:pt idx="7">
                  <c:v>269.57923186017973</c:v>
                </c:pt>
                <c:pt idx="8">
                  <c:v>262.89108713962673</c:v>
                </c:pt>
                <c:pt idx="9">
                  <c:v>263.55782570620551</c:v>
                </c:pt>
                <c:pt idx="10">
                  <c:v>262.24012469788556</c:v>
                </c:pt>
                <c:pt idx="11">
                  <c:v>264.489071599863</c:v>
                </c:pt>
                <c:pt idx="12">
                  <c:v>260.78661300501977</c:v>
                </c:pt>
                <c:pt idx="13">
                  <c:v>258.87918885080938</c:v>
                </c:pt>
                <c:pt idx="14">
                  <c:v>253.11368371792452</c:v>
                </c:pt>
                <c:pt idx="15">
                  <c:v>238.07863833378099</c:v>
                </c:pt>
                <c:pt idx="16">
                  <c:v>239.82700293277603</c:v>
                </c:pt>
                <c:pt idx="17">
                  <c:v>227.81484739669776</c:v>
                </c:pt>
                <c:pt idx="18">
                  <c:v>217.96083901388039</c:v>
                </c:pt>
                <c:pt idx="19">
                  <c:v>210.95588163407913</c:v>
                </c:pt>
                <c:pt idx="20">
                  <c:v>201.0744437965995</c:v>
                </c:pt>
                <c:pt idx="21">
                  <c:v>190.79633948591223</c:v>
                </c:pt>
                <c:pt idx="22">
                  <c:v>184.12439659054553</c:v>
                </c:pt>
                <c:pt idx="23">
                  <c:v>175.49477528050903</c:v>
                </c:pt>
                <c:pt idx="24">
                  <c:v>171.58979415893552</c:v>
                </c:pt>
                <c:pt idx="25">
                  <c:v>167.39855672104954</c:v>
                </c:pt>
                <c:pt idx="26">
                  <c:v>169.24658384447119</c:v>
                </c:pt>
              </c:numCache>
            </c:numRef>
          </c:yVal>
        </c:ser>
        <c:axId val="108445056"/>
        <c:axId val="108467712"/>
      </c:scatterChart>
      <c:valAx>
        <c:axId val="108445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08467712"/>
        <c:crosses val="autoZero"/>
        <c:crossBetween val="midCat"/>
      </c:valAx>
      <c:valAx>
        <c:axId val="108467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</a:t>
                </a:r>
                <a:r>
                  <a:rPr lang="pl-PL" sz="1200" baseline="0"/>
                  <a:t> [%]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844505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ErodeImage!$E$6:$E$15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ErodeImage!$K$6:$K$15</c:f>
              <c:numCache>
                <c:formatCode>0.00</c:formatCode>
                <c:ptCount val="10"/>
                <c:pt idx="0">
                  <c:v>3532.9380053908353</c:v>
                </c:pt>
                <c:pt idx="1">
                  <c:v>1284.9566197735405</c:v>
                </c:pt>
                <c:pt idx="2">
                  <c:v>696.70972200074402</c:v>
                </c:pt>
                <c:pt idx="3">
                  <c:v>412.33331891483789</c:v>
                </c:pt>
                <c:pt idx="4">
                  <c:v>265.322788103807</c:v>
                </c:pt>
                <c:pt idx="5">
                  <c:v>196.25217028375431</c:v>
                </c:pt>
                <c:pt idx="6">
                  <c:v>140.25764873790641</c:v>
                </c:pt>
                <c:pt idx="7">
                  <c:v>111.25034127737467</c:v>
                </c:pt>
                <c:pt idx="8">
                  <c:v>88.167196948803664</c:v>
                </c:pt>
                <c:pt idx="9">
                  <c:v>71.215946506902156</c:v>
                </c:pt>
              </c:numCache>
            </c:numRef>
          </c:yVal>
        </c:ser>
        <c:ser>
          <c:idx val="1"/>
          <c:order val="1"/>
          <c:tx>
            <c:v>erode_c4</c:v>
          </c:tx>
          <c:spPr>
            <a:ln w="19050"/>
          </c:spPr>
          <c:marker>
            <c:symbol val="square"/>
            <c:size val="7"/>
          </c:marker>
          <c:xVal>
            <c:numRef>
              <c:f>ErodeImage!$E$6:$E$15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ErodeImage!$L$6:$L$15</c:f>
              <c:numCache>
                <c:formatCode>0.00</c:formatCode>
                <c:ptCount val="10"/>
                <c:pt idx="0">
                  <c:v>4311.1653213096324</c:v>
                </c:pt>
                <c:pt idx="1">
                  <c:v>1793.5720028051935</c:v>
                </c:pt>
                <c:pt idx="2">
                  <c:v>975.41953488372076</c:v>
                </c:pt>
                <c:pt idx="3">
                  <c:v>578.66090776311489</c:v>
                </c:pt>
                <c:pt idx="4">
                  <c:v>375.24996958136802</c:v>
                </c:pt>
                <c:pt idx="5">
                  <c:v>277.58587066344876</c:v>
                </c:pt>
                <c:pt idx="6">
                  <c:v>199.77810392535042</c:v>
                </c:pt>
                <c:pt idx="7">
                  <c:v>158.82798441674899</c:v>
                </c:pt>
                <c:pt idx="8">
                  <c:v>125.93545990234155</c:v>
                </c:pt>
                <c:pt idx="9">
                  <c:v>101.90427814693106</c:v>
                </c:pt>
              </c:numCache>
            </c:numRef>
          </c:yVal>
        </c:ser>
        <c:ser>
          <c:idx val="2"/>
          <c:order val="2"/>
          <c:tx>
            <c:v>erode_c4_pragma</c:v>
          </c:tx>
          <c:spPr>
            <a:ln w="19050"/>
          </c:spPr>
          <c:marker>
            <c:symbol val="triangle"/>
            <c:size val="7"/>
          </c:marker>
          <c:xVal>
            <c:numRef>
              <c:f>ErodeImage!$E$6:$E$15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ErodeImage!$M$6:$M$15</c:f>
              <c:numCache>
                <c:formatCode>0.00</c:formatCode>
                <c:ptCount val="10"/>
                <c:pt idx="0">
                  <c:v>7748.8619568430386</c:v>
                </c:pt>
                <c:pt idx="1">
                  <c:v>2774.86702244961</c:v>
                </c:pt>
                <c:pt idx="2">
                  <c:v>1493.7405624091855</c:v>
                </c:pt>
                <c:pt idx="3">
                  <c:v>884.05362111120485</c:v>
                </c:pt>
                <c:pt idx="4">
                  <c:v>570.46422684170147</c:v>
                </c:pt>
                <c:pt idx="5">
                  <c:v>421.01510083956015</c:v>
                </c:pt>
                <c:pt idx="6">
                  <c:v>302.39010735488631</c:v>
                </c:pt>
                <c:pt idx="7">
                  <c:v>240.50551811401681</c:v>
                </c:pt>
                <c:pt idx="8">
                  <c:v>190.75550197715222</c:v>
                </c:pt>
                <c:pt idx="9">
                  <c:v>154.15784364220332</c:v>
                </c:pt>
              </c:numCache>
            </c:numRef>
          </c:yVal>
        </c:ser>
        <c:ser>
          <c:idx val="3"/>
          <c:order val="3"/>
          <c:tx>
            <c:v>OpenCV</c:v>
          </c:tx>
          <c:spPr>
            <a:ln w="19050"/>
          </c:spPr>
          <c:marker>
            <c:symbol val="x"/>
            <c:size val="7"/>
          </c:marker>
          <c:xVal>
            <c:numRef>
              <c:f>ErodeImage!$E$6:$E$15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ErodeImage!$J$6:$J$15</c:f>
              <c:numCache>
                <c:formatCode>0.00</c:formatCode>
                <c:ptCount val="10"/>
                <c:pt idx="0">
                  <c:v>1554.5559940579792</c:v>
                </c:pt>
                <c:pt idx="1">
                  <c:v>696.17268877128618</c:v>
                </c:pt>
                <c:pt idx="2">
                  <c:v>505.17082063472037</c:v>
                </c:pt>
                <c:pt idx="3">
                  <c:v>311.36061705805878</c:v>
                </c:pt>
                <c:pt idx="4">
                  <c:v>204.83133812790365</c:v>
                </c:pt>
                <c:pt idx="5">
                  <c:v>154.07471261552931</c:v>
                </c:pt>
                <c:pt idx="6">
                  <c:v>110.27241675220003</c:v>
                </c:pt>
                <c:pt idx="7">
                  <c:v>89.215150757146475</c:v>
                </c:pt>
                <c:pt idx="8">
                  <c:v>72.560657743348344</c:v>
                </c:pt>
                <c:pt idx="9">
                  <c:v>58.491089471214153</c:v>
                </c:pt>
              </c:numCache>
            </c:numRef>
          </c:yVal>
        </c:ser>
        <c:axId val="110307968"/>
        <c:axId val="110334720"/>
      </c:scatterChart>
      <c:valAx>
        <c:axId val="110307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10334720"/>
        <c:crosses val="autoZero"/>
        <c:crossBetween val="midCat"/>
      </c:valAx>
      <c:valAx>
        <c:axId val="110334720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</a:t>
                </a:r>
                <a:r>
                  <a:rPr lang="pl-PL" sz="1200" baseline="0"/>
                  <a:t>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0307968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ErodeImage!$E$16:$E$40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ErodeImage!$K$16:$K$40</c:f>
              <c:numCache>
                <c:formatCode>0.00</c:formatCode>
                <c:ptCount val="25"/>
                <c:pt idx="0">
                  <c:v>58.667206764954869</c:v>
                </c:pt>
                <c:pt idx="1">
                  <c:v>49.391921257508344</c:v>
                </c:pt>
                <c:pt idx="2">
                  <c:v>42.682940232339561</c:v>
                </c:pt>
                <c:pt idx="3">
                  <c:v>36.762128694936756</c:v>
                </c:pt>
                <c:pt idx="4">
                  <c:v>32.096930090698507</c:v>
                </c:pt>
                <c:pt idx="5">
                  <c:v>28.150502412686972</c:v>
                </c:pt>
                <c:pt idx="6">
                  <c:v>24.80621133107871</c:v>
                </c:pt>
                <c:pt idx="7">
                  <c:v>22.549229453589088</c:v>
                </c:pt>
                <c:pt idx="8">
                  <c:v>20.136082011764685</c:v>
                </c:pt>
                <c:pt idx="9">
                  <c:v>18.12419558285649</c:v>
                </c:pt>
                <c:pt idx="10">
                  <c:v>16.29102407105945</c:v>
                </c:pt>
                <c:pt idx="11">
                  <c:v>14.937948966680365</c:v>
                </c:pt>
                <c:pt idx="12">
                  <c:v>13.777399895753964</c:v>
                </c:pt>
                <c:pt idx="13">
                  <c:v>12.544976492884576</c:v>
                </c:pt>
                <c:pt idx="14">
                  <c:v>11.694547401214164</c:v>
                </c:pt>
                <c:pt idx="15">
                  <c:v>10.751766222583061</c:v>
                </c:pt>
                <c:pt idx="16">
                  <c:v>9.974138557519737</c:v>
                </c:pt>
                <c:pt idx="17">
                  <c:v>9.3052021761028954</c:v>
                </c:pt>
                <c:pt idx="18">
                  <c:v>8.5391140986177607</c:v>
                </c:pt>
                <c:pt idx="19">
                  <c:v>8.191692171567615</c:v>
                </c:pt>
                <c:pt idx="20">
                  <c:v>7.5742207190184629</c:v>
                </c:pt>
                <c:pt idx="21">
                  <c:v>7.0821603663572077</c:v>
                </c:pt>
                <c:pt idx="22">
                  <c:v>6.6810785985784511</c:v>
                </c:pt>
                <c:pt idx="23">
                  <c:v>6.2905626142975173</c:v>
                </c:pt>
                <c:pt idx="24">
                  <c:v>5.9110585738467805</c:v>
                </c:pt>
              </c:numCache>
            </c:numRef>
          </c:yVal>
        </c:ser>
        <c:ser>
          <c:idx val="1"/>
          <c:order val="1"/>
          <c:tx>
            <c:v>erode_c4</c:v>
          </c:tx>
          <c:spPr>
            <a:ln w="19050"/>
          </c:spPr>
          <c:marker>
            <c:symbol val="square"/>
            <c:size val="7"/>
          </c:marker>
          <c:xVal>
            <c:numRef>
              <c:f>ErodeImage!$E$16:$E$40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ErodeImage!$L$16:$L$40</c:f>
              <c:numCache>
                <c:formatCode>0.00</c:formatCode>
                <c:ptCount val="25"/>
                <c:pt idx="0">
                  <c:v>84.527270059765343</c:v>
                </c:pt>
                <c:pt idx="1">
                  <c:v>71.270627731927661</c:v>
                </c:pt>
                <c:pt idx="2">
                  <c:v>61.436532195741286</c:v>
                </c:pt>
                <c:pt idx="3">
                  <c:v>53.064181667253415</c:v>
                </c:pt>
                <c:pt idx="4">
                  <c:v>46.671518194341509</c:v>
                </c:pt>
                <c:pt idx="5">
                  <c:v>40.860217009113818</c:v>
                </c:pt>
                <c:pt idx="6">
                  <c:v>36.162502541997718</c:v>
                </c:pt>
                <c:pt idx="7">
                  <c:v>32.448507265390987</c:v>
                </c:pt>
                <c:pt idx="8">
                  <c:v>29.132144498299429</c:v>
                </c:pt>
                <c:pt idx="9">
                  <c:v>26.340666178381586</c:v>
                </c:pt>
                <c:pt idx="10">
                  <c:v>23.974167848775618</c:v>
                </c:pt>
                <c:pt idx="11">
                  <c:v>21.8264897971418</c:v>
                </c:pt>
                <c:pt idx="12">
                  <c:v>20.024888773004122</c:v>
                </c:pt>
                <c:pt idx="13">
                  <c:v>18.351388301057632</c:v>
                </c:pt>
                <c:pt idx="14">
                  <c:v>16.992158191765682</c:v>
                </c:pt>
                <c:pt idx="15">
                  <c:v>15.641040786968507</c:v>
                </c:pt>
                <c:pt idx="16">
                  <c:v>14.580828436946508</c:v>
                </c:pt>
                <c:pt idx="17">
                  <c:v>13.540865397239235</c:v>
                </c:pt>
                <c:pt idx="18">
                  <c:v>12.618271424917765</c:v>
                </c:pt>
                <c:pt idx="19">
                  <c:v>11.827690317826164</c:v>
                </c:pt>
                <c:pt idx="20">
                  <c:v>11.059485170553167</c:v>
                </c:pt>
                <c:pt idx="21">
                  <c:v>10.412880595805973</c:v>
                </c:pt>
                <c:pt idx="22">
                  <c:v>9.7832736650282577</c:v>
                </c:pt>
                <c:pt idx="23">
                  <c:v>9.2366656864462264</c:v>
                </c:pt>
                <c:pt idx="24">
                  <c:v>8.7267429944493564</c:v>
                </c:pt>
              </c:numCache>
            </c:numRef>
          </c:yVal>
        </c:ser>
        <c:ser>
          <c:idx val="2"/>
          <c:order val="2"/>
          <c:tx>
            <c:v>erode_c4_pragma</c:v>
          </c:tx>
          <c:spPr>
            <a:ln w="19050"/>
          </c:spPr>
          <c:marker>
            <c:symbol val="triangle"/>
            <c:size val="7"/>
          </c:marker>
          <c:xVal>
            <c:numRef>
              <c:f>ErodeImage!$E$16:$E$40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ErodeImage!$M$16:$M$32</c:f>
              <c:numCache>
                <c:formatCode>0.00</c:formatCode>
                <c:ptCount val="17"/>
                <c:pt idx="0">
                  <c:v>127.82378459382977</c:v>
                </c:pt>
                <c:pt idx="1">
                  <c:v>107.76731757451184</c:v>
                </c:pt>
                <c:pt idx="2">
                  <c:v>92.729589693567931</c:v>
                </c:pt>
                <c:pt idx="3">
                  <c:v>79.823024209325951</c:v>
                </c:pt>
                <c:pt idx="4">
                  <c:v>68.726048397720987</c:v>
                </c:pt>
                <c:pt idx="5">
                  <c:v>56.817876818089957</c:v>
                </c:pt>
                <c:pt idx="6">
                  <c:v>50.221642514236819</c:v>
                </c:pt>
                <c:pt idx="7">
                  <c:v>42.685963584612018</c:v>
                </c:pt>
                <c:pt idx="8">
                  <c:v>37.222863298633165</c:v>
                </c:pt>
                <c:pt idx="9">
                  <c:v>32.372932200834505</c:v>
                </c:pt>
                <c:pt idx="10">
                  <c:v>27.993737973042535</c:v>
                </c:pt>
                <c:pt idx="11">
                  <c:v>24.08044881999043</c:v>
                </c:pt>
                <c:pt idx="12">
                  <c:v>21.366675292866269</c:v>
                </c:pt>
                <c:pt idx="13">
                  <c:v>18.657569652695432</c:v>
                </c:pt>
                <c:pt idx="14">
                  <c:v>17</c:v>
                </c:pt>
                <c:pt idx="15">
                  <c:v>15.301582026587168</c:v>
                </c:pt>
                <c:pt idx="16">
                  <c:v>14.414062376497897</c:v>
                </c:pt>
              </c:numCache>
            </c:numRef>
          </c:yVal>
        </c:ser>
        <c:ser>
          <c:idx val="3"/>
          <c:order val="3"/>
          <c:tx>
            <c:v>OpenCV</c:v>
          </c:tx>
          <c:spPr>
            <a:ln w="19050"/>
          </c:spPr>
          <c:marker>
            <c:symbol val="x"/>
            <c:size val="7"/>
          </c:marker>
          <c:xVal>
            <c:numRef>
              <c:f>ErodeImage!$E$16:$E$40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ErodeImage!$J$16:$J$40</c:f>
              <c:numCache>
                <c:formatCode>0.00</c:formatCode>
                <c:ptCount val="25"/>
                <c:pt idx="0">
                  <c:v>48.743030739895168</c:v>
                </c:pt>
                <c:pt idx="1">
                  <c:v>40.745470851646203</c:v>
                </c:pt>
                <c:pt idx="2">
                  <c:v>35.557649461010875</c:v>
                </c:pt>
                <c:pt idx="3">
                  <c:v>30.834083096315442</c:v>
                </c:pt>
                <c:pt idx="4">
                  <c:v>27.15224534218024</c:v>
                </c:pt>
                <c:pt idx="5">
                  <c:v>23.865172119487909</c:v>
                </c:pt>
                <c:pt idx="6">
                  <c:v>20.940778936521191</c:v>
                </c:pt>
                <c:pt idx="7">
                  <c:v>18.737129766736516</c:v>
                </c:pt>
                <c:pt idx="8">
                  <c:v>17.077775744964306</c:v>
                </c:pt>
                <c:pt idx="9">
                  <c:v>15.345830583187105</c:v>
                </c:pt>
                <c:pt idx="10">
                  <c:v>13.922076542636173</c:v>
                </c:pt>
                <c:pt idx="11">
                  <c:v>12.621022439357885</c:v>
                </c:pt>
                <c:pt idx="12">
                  <c:v>11.60447810747281</c:v>
                </c:pt>
                <c:pt idx="13">
                  <c:v>10.631410321403225</c:v>
                </c:pt>
                <c:pt idx="14">
                  <c:v>9.9073491423701476</c:v>
                </c:pt>
                <c:pt idx="15">
                  <c:v>9.140808813594191</c:v>
                </c:pt>
                <c:pt idx="16">
                  <c:v>8.516604618586376</c:v>
                </c:pt>
                <c:pt idx="17">
                  <c:v>7.9030905866454351</c:v>
                </c:pt>
                <c:pt idx="18">
                  <c:v>7.3247701090008857</c:v>
                </c:pt>
                <c:pt idx="19">
                  <c:v>6.8959267328829332</c:v>
                </c:pt>
                <c:pt idx="20">
                  <c:v>6.4217586198026932</c:v>
                </c:pt>
                <c:pt idx="21">
                  <c:v>6.0446772168791361</c:v>
                </c:pt>
                <c:pt idx="22">
                  <c:v>5.6275401927160873</c:v>
                </c:pt>
                <c:pt idx="23">
                  <c:v>5.2763115896170785</c:v>
                </c:pt>
                <c:pt idx="24">
                  <c:v>5.0073190221353459</c:v>
                </c:pt>
              </c:numCache>
            </c:numRef>
          </c:yVal>
        </c:ser>
        <c:axId val="110517248"/>
        <c:axId val="110527616"/>
      </c:scatterChart>
      <c:valAx>
        <c:axId val="110517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10527616"/>
        <c:crosses val="autoZero"/>
        <c:crossBetween val="midCat"/>
      </c:valAx>
      <c:valAx>
        <c:axId val="11052761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0517248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CPU!$X$4:$X$38</c:f>
              <c:numCache>
                <c:formatCode>0.00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CPU!$Y$4:$Y$38</c:f>
              <c:numCache>
                <c:formatCode>0.00</c:formatCode>
                <c:ptCount val="35"/>
                <c:pt idx="0">
                  <c:v>49.06027889060541</c:v>
                </c:pt>
                <c:pt idx="1">
                  <c:v>44.760234838032751</c:v>
                </c:pt>
                <c:pt idx="2">
                  <c:v>33.557558463814267</c:v>
                </c:pt>
                <c:pt idx="3">
                  <c:v>32.938840981335076</c:v>
                </c:pt>
                <c:pt idx="4">
                  <c:v>33.434413891686411</c:v>
                </c:pt>
                <c:pt idx="5">
                  <c:v>32.554842989122285</c:v>
                </c:pt>
                <c:pt idx="6">
                  <c:v>32.750604253314194</c:v>
                </c:pt>
                <c:pt idx="7">
                  <c:v>32.182876766029793</c:v>
                </c:pt>
                <c:pt idx="8">
                  <c:v>33.281754756611356</c:v>
                </c:pt>
                <c:pt idx="9">
                  <c:v>32.644061603380145</c:v>
                </c:pt>
                <c:pt idx="10">
                  <c:v>32.928408229323878</c:v>
                </c:pt>
                <c:pt idx="11">
                  <c:v>32.465529400039784</c:v>
                </c:pt>
                <c:pt idx="12">
                  <c:v>32.289454109598537</c:v>
                </c:pt>
                <c:pt idx="13">
                  <c:v>31.776047068643848</c:v>
                </c:pt>
                <c:pt idx="14">
                  <c:v>31.95148830478788</c:v>
                </c:pt>
                <c:pt idx="15">
                  <c:v>32.270420060798756</c:v>
                </c:pt>
                <c:pt idx="16">
                  <c:v>32.77155776388409</c:v>
                </c:pt>
                <c:pt idx="17">
                  <c:v>33.196969693973735</c:v>
                </c:pt>
                <c:pt idx="18">
                  <c:v>31.716307597050214</c:v>
                </c:pt>
                <c:pt idx="19">
                  <c:v>32.558231508005932</c:v>
                </c:pt>
                <c:pt idx="20">
                  <c:v>32.089631833244269</c:v>
                </c:pt>
                <c:pt idx="21">
                  <c:v>32.615721021163665</c:v>
                </c:pt>
                <c:pt idx="22">
                  <c:v>32.48334005179526</c:v>
                </c:pt>
                <c:pt idx="23">
                  <c:v>32.799754885876496</c:v>
                </c:pt>
                <c:pt idx="24">
                  <c:v>32.660190611537274</c:v>
                </c:pt>
                <c:pt idx="25">
                  <c:v>32.590576018170516</c:v>
                </c:pt>
                <c:pt idx="26">
                  <c:v>33.142040727038719</c:v>
                </c:pt>
                <c:pt idx="27">
                  <c:v>33.291335579588669</c:v>
                </c:pt>
                <c:pt idx="28">
                  <c:v>32.798789666341079</c:v>
                </c:pt>
                <c:pt idx="29">
                  <c:v>33.013662940278643</c:v>
                </c:pt>
                <c:pt idx="30">
                  <c:v>33.30085649392894</c:v>
                </c:pt>
                <c:pt idx="31">
                  <c:v>32.747321412278183</c:v>
                </c:pt>
                <c:pt idx="32">
                  <c:v>33.025195984192472</c:v>
                </c:pt>
                <c:pt idx="33">
                  <c:v>33.059260084849761</c:v>
                </c:pt>
                <c:pt idx="34">
                  <c:v>33.301475074490547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CPU!$Z$4:$Z$38</c:f>
              <c:numCache>
                <c:formatCode>0.00</c:formatCode>
                <c:ptCount val="35"/>
                <c:pt idx="0">
                  <c:v>8.2975525026079069</c:v>
                </c:pt>
                <c:pt idx="1">
                  <c:v>5.1117592784489485</c:v>
                </c:pt>
                <c:pt idx="2">
                  <c:v>3.5936184578805515</c:v>
                </c:pt>
                <c:pt idx="3">
                  <c:v>3.3436588021538336</c:v>
                </c:pt>
                <c:pt idx="4">
                  <c:v>3.2088582217739727</c:v>
                </c:pt>
                <c:pt idx="5">
                  <c:v>3.1456469237850557</c:v>
                </c:pt>
                <c:pt idx="6">
                  <c:v>3.1652683815354465</c:v>
                </c:pt>
                <c:pt idx="7">
                  <c:v>3.1050519677617241</c:v>
                </c:pt>
                <c:pt idx="8">
                  <c:v>3.0168801064983914</c:v>
                </c:pt>
                <c:pt idx="9">
                  <c:v>3.0223444567640585</c:v>
                </c:pt>
                <c:pt idx="10">
                  <c:v>3.016756073527405</c:v>
                </c:pt>
                <c:pt idx="11">
                  <c:v>3.0348341548935895</c:v>
                </c:pt>
                <c:pt idx="12">
                  <c:v>2.9957134140105905</c:v>
                </c:pt>
                <c:pt idx="13">
                  <c:v>2.9808096072048196</c:v>
                </c:pt>
                <c:pt idx="14">
                  <c:v>2.9794600024379814</c:v>
                </c:pt>
                <c:pt idx="15">
                  <c:v>2.9643528765664269</c:v>
                </c:pt>
                <c:pt idx="16">
                  <c:v>2.9892996666443792</c:v>
                </c:pt>
                <c:pt idx="17">
                  <c:v>2.9975059378818023</c:v>
                </c:pt>
                <c:pt idx="18">
                  <c:v>2.9517647922276011</c:v>
                </c:pt>
                <c:pt idx="19">
                  <c:v>2.9705073794949604</c:v>
                </c:pt>
                <c:pt idx="20">
                  <c:v>2.9774144627081482</c:v>
                </c:pt>
                <c:pt idx="21">
                  <c:v>2.9913135587117883</c:v>
                </c:pt>
                <c:pt idx="22">
                  <c:v>2.9857900086397526</c:v>
                </c:pt>
                <c:pt idx="23">
                  <c:v>2.9844432529130311</c:v>
                </c:pt>
                <c:pt idx="24">
                  <c:v>2.965942642521235</c:v>
                </c:pt>
                <c:pt idx="25">
                  <c:v>2.9606634948364063</c:v>
                </c:pt>
                <c:pt idx="26">
                  <c:v>2.9601914133282468</c:v>
                </c:pt>
                <c:pt idx="27">
                  <c:v>2.9613520639710509</c:v>
                </c:pt>
                <c:pt idx="28">
                  <c:v>2.9772166851646062</c:v>
                </c:pt>
                <c:pt idx="29">
                  <c:v>2.965372816868173</c:v>
                </c:pt>
                <c:pt idx="30">
                  <c:v>2.9775408545647384</c:v>
                </c:pt>
                <c:pt idx="31">
                  <c:v>2.9774136391228403</c:v>
                </c:pt>
                <c:pt idx="32">
                  <c:v>3.0067365241278261</c:v>
                </c:pt>
                <c:pt idx="33">
                  <c:v>3.0235234037201311</c:v>
                </c:pt>
                <c:pt idx="34">
                  <c:v>3.0111117022525846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CPU!$AA$4:$AA$38</c:f>
              <c:numCache>
                <c:formatCode>0.00</c:formatCode>
                <c:ptCount val="35"/>
                <c:pt idx="0">
                  <c:v>7.3161493676680012</c:v>
                </c:pt>
                <c:pt idx="1">
                  <c:v>4.5532454574136398</c:v>
                </c:pt>
                <c:pt idx="2">
                  <c:v>3.2420166019692451</c:v>
                </c:pt>
                <c:pt idx="3">
                  <c:v>3.0402057062727481</c:v>
                </c:pt>
                <c:pt idx="4">
                  <c:v>2.8723954412448203</c:v>
                </c:pt>
                <c:pt idx="5">
                  <c:v>2.7347485819207016</c:v>
                </c:pt>
                <c:pt idx="6">
                  <c:v>2.8275575170556642</c:v>
                </c:pt>
                <c:pt idx="7">
                  <c:v>2.7726484596711991</c:v>
                </c:pt>
                <c:pt idx="8">
                  <c:v>2.7057034173071584</c:v>
                </c:pt>
                <c:pt idx="9">
                  <c:v>2.7202289427683555</c:v>
                </c:pt>
                <c:pt idx="10">
                  <c:v>2.6972979366418781</c:v>
                </c:pt>
                <c:pt idx="11">
                  <c:v>2.7287114211330294</c:v>
                </c:pt>
                <c:pt idx="12">
                  <c:v>2.6965394542570555</c:v>
                </c:pt>
                <c:pt idx="13">
                  <c:v>2.6791143526932788</c:v>
                </c:pt>
                <c:pt idx="14">
                  <c:v>2.6833892531176655</c:v>
                </c:pt>
                <c:pt idx="15">
                  <c:v>2.6646412192630042</c:v>
                </c:pt>
                <c:pt idx="16">
                  <c:v>2.7245240024223589</c:v>
                </c:pt>
                <c:pt idx="17">
                  <c:v>2.7148055000686435</c:v>
                </c:pt>
                <c:pt idx="18">
                  <c:v>2.6719229929582826</c:v>
                </c:pt>
                <c:pt idx="19">
                  <c:v>2.6902544092333391</c:v>
                </c:pt>
                <c:pt idx="20">
                  <c:v>2.7019579082784237</c:v>
                </c:pt>
                <c:pt idx="21">
                  <c:v>2.7116458038999296</c:v>
                </c:pt>
                <c:pt idx="22">
                  <c:v>2.6870031852052008</c:v>
                </c:pt>
                <c:pt idx="23">
                  <c:v>2.6702820324646508</c:v>
                </c:pt>
                <c:pt idx="24">
                  <c:v>2.6759871578749714</c:v>
                </c:pt>
                <c:pt idx="25">
                  <c:v>2.6667661127905022</c:v>
                </c:pt>
                <c:pt idx="26">
                  <c:v>2.674954230227748</c:v>
                </c:pt>
                <c:pt idx="27">
                  <c:v>2.680597945698115</c:v>
                </c:pt>
                <c:pt idx="28">
                  <c:v>2.696858072594511</c:v>
                </c:pt>
                <c:pt idx="29">
                  <c:v>2.684723851315284</c:v>
                </c:pt>
                <c:pt idx="30">
                  <c:v>2.702962222339937</c:v>
                </c:pt>
                <c:pt idx="31">
                  <c:v>2.6973399414105024</c:v>
                </c:pt>
                <c:pt idx="32">
                  <c:v>2.7301259450026643</c:v>
                </c:pt>
                <c:pt idx="33">
                  <c:v>2.7466285522111993</c:v>
                </c:pt>
                <c:pt idx="34">
                  <c:v>2.7257194525530983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CPU!$AB$4:$AB$38</c:f>
              <c:numCache>
                <c:formatCode>0.00</c:formatCode>
                <c:ptCount val="35"/>
                <c:pt idx="0">
                  <c:v>5.6116306156405997</c:v>
                </c:pt>
                <c:pt idx="1">
                  <c:v>7.7616821948303567</c:v>
                </c:pt>
                <c:pt idx="2">
                  <c:v>6.7471265115069539</c:v>
                </c:pt>
                <c:pt idx="3">
                  <c:v>6.8419596274806187</c:v>
                </c:pt>
                <c:pt idx="4">
                  <c:v>6.659403510597703</c:v>
                </c:pt>
                <c:pt idx="5">
                  <c:v>6.8821073097593777</c:v>
                </c:pt>
                <c:pt idx="6">
                  <c:v>7.7628725933279368</c:v>
                </c:pt>
                <c:pt idx="7">
                  <c:v>7.2414519698545465</c:v>
                </c:pt>
                <c:pt idx="8">
                  <c:v>7.0177868427868422</c:v>
                </c:pt>
                <c:pt idx="9">
                  <c:v>6.9093699960327992</c:v>
                </c:pt>
                <c:pt idx="10">
                  <c:v>6.9020555270362767</c:v>
                </c:pt>
                <c:pt idx="11">
                  <c:v>6.9732293694388918</c:v>
                </c:pt>
                <c:pt idx="12">
                  <c:v>6.6588320284886082</c:v>
                </c:pt>
                <c:pt idx="13">
                  <c:v>6.4991811453721144</c:v>
                </c:pt>
                <c:pt idx="14">
                  <c:v>6.3286841294500933</c:v>
                </c:pt>
                <c:pt idx="15">
                  <c:v>6.357088455657582</c:v>
                </c:pt>
                <c:pt idx="16">
                  <c:v>6.3399972853942037</c:v>
                </c:pt>
                <c:pt idx="17">
                  <c:v>6.2560608973928993</c:v>
                </c:pt>
                <c:pt idx="18">
                  <c:v>5.9987402001090073</c:v>
                </c:pt>
                <c:pt idx="19">
                  <c:v>5.9846107332139384</c:v>
                </c:pt>
                <c:pt idx="20">
                  <c:v>6.0116568714592944</c:v>
                </c:pt>
                <c:pt idx="21">
                  <c:v>5.9236599312675571</c:v>
                </c:pt>
                <c:pt idx="22">
                  <c:v>5.8077873543418983</c:v>
                </c:pt>
                <c:pt idx="23">
                  <c:v>5.7578048816938345</c:v>
                </c:pt>
                <c:pt idx="24">
                  <c:v>5.5644898752321721</c:v>
                </c:pt>
                <c:pt idx="25">
                  <c:v>5.5257336450110763</c:v>
                </c:pt>
                <c:pt idx="26">
                  <c:v>5.4362616290494961</c:v>
                </c:pt>
                <c:pt idx="27">
                  <c:v>5.4139868609815505</c:v>
                </c:pt>
                <c:pt idx="28">
                  <c:v>5.3139612439426962</c:v>
                </c:pt>
                <c:pt idx="29">
                  <c:v>5.297248280436551</c:v>
                </c:pt>
                <c:pt idx="30">
                  <c:v>5.2933777780544125</c:v>
                </c:pt>
                <c:pt idx="31">
                  <c:v>5.2145058666746831</c:v>
                </c:pt>
                <c:pt idx="32">
                  <c:v>5.2210591185917377</c:v>
                </c:pt>
                <c:pt idx="33">
                  <c:v>5.2141397869210593</c:v>
                </c:pt>
                <c:pt idx="34">
                  <c:v>5.1473534030185029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CPU!$AC$4:$AC$38</c:f>
              <c:numCache>
                <c:formatCode>0.00</c:formatCode>
                <c:ptCount val="35"/>
                <c:pt idx="0">
                  <c:v>3.6375464590459332</c:v>
                </c:pt>
                <c:pt idx="1">
                  <c:v>3.2061473467314152</c:v>
                </c:pt>
                <c:pt idx="2">
                  <c:v>2.6515179128017685</c:v>
                </c:pt>
                <c:pt idx="3">
                  <c:v>2.8217098560205915</c:v>
                </c:pt>
                <c:pt idx="4">
                  <c:v>2.9688826632478054</c:v>
                </c:pt>
                <c:pt idx="5">
                  <c:v>3.0402759238511159</c:v>
                </c:pt>
                <c:pt idx="6">
                  <c:v>3.1950404144576332</c:v>
                </c:pt>
                <c:pt idx="7">
                  <c:v>3.2151556112548989</c:v>
                </c:pt>
                <c:pt idx="8">
                  <c:v>3.2119483398333308</c:v>
                </c:pt>
                <c:pt idx="9">
                  <c:v>3.2789169231369528</c:v>
                </c:pt>
                <c:pt idx="10">
                  <c:v>3.3262163883866638</c:v>
                </c:pt>
                <c:pt idx="11">
                  <c:v>3.3902124998682637</c:v>
                </c:pt>
                <c:pt idx="12">
                  <c:v>3.3759190741563296</c:v>
                </c:pt>
                <c:pt idx="13">
                  <c:v>3.3969405232335896</c:v>
                </c:pt>
                <c:pt idx="14">
                  <c:v>3.4157187990886317</c:v>
                </c:pt>
                <c:pt idx="15">
                  <c:v>3.4290702429674305</c:v>
                </c:pt>
                <c:pt idx="16">
                  <c:v>3.4747166243064225</c:v>
                </c:pt>
                <c:pt idx="17">
                  <c:v>3.505219598967773</c:v>
                </c:pt>
                <c:pt idx="18">
                  <c:v>3.4717005669310339</c:v>
                </c:pt>
                <c:pt idx="19">
                  <c:v>3.5042692816857492</c:v>
                </c:pt>
                <c:pt idx="20">
                  <c:v>3.5269632144694576</c:v>
                </c:pt>
                <c:pt idx="21">
                  <c:v>3.5549340459410628</c:v>
                </c:pt>
                <c:pt idx="22">
                  <c:v>3.5584994271299895</c:v>
                </c:pt>
                <c:pt idx="23">
                  <c:v>3.5680555743135689</c:v>
                </c:pt>
                <c:pt idx="24">
                  <c:v>3.5548223566212935</c:v>
                </c:pt>
                <c:pt idx="25">
                  <c:v>3.5547198273279763</c:v>
                </c:pt>
                <c:pt idx="26">
                  <c:v>3.5600082580171581</c:v>
                </c:pt>
                <c:pt idx="27">
                  <c:v>3.5697026952469346</c:v>
                </c:pt>
                <c:pt idx="28">
                  <c:v>3.6011684349492055</c:v>
                </c:pt>
                <c:pt idx="29">
                  <c:v>3.5879382163340683</c:v>
                </c:pt>
                <c:pt idx="30">
                  <c:v>3.6122413162489972</c:v>
                </c:pt>
                <c:pt idx="31">
                  <c:v>3.6143499470778941</c:v>
                </c:pt>
                <c:pt idx="32">
                  <c:v>3.6566813373141214</c:v>
                </c:pt>
                <c:pt idx="33">
                  <c:v>3.6826915474513879</c:v>
                </c:pt>
                <c:pt idx="34">
                  <c:v>3.6711827006911966</c:v>
                </c:pt>
              </c:numCache>
            </c:numRef>
          </c:yVal>
        </c:ser>
        <c:ser>
          <c:idx val="6"/>
          <c:order val="6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CPU!$AD$4:$AD$38</c:f>
              <c:numCache>
                <c:formatCode>0.00</c:formatCode>
                <c:ptCount val="35"/>
                <c:pt idx="0">
                  <c:v>3.4765504468626842</c:v>
                </c:pt>
                <c:pt idx="1">
                  <c:v>7.3711204826509782</c:v>
                </c:pt>
                <c:pt idx="2">
                  <c:v>7.3860539505472289</c:v>
                </c:pt>
                <c:pt idx="3">
                  <c:v>7.8696861212891669</c:v>
                </c:pt>
                <c:pt idx="4">
                  <c:v>7.7340928273442033</c:v>
                </c:pt>
                <c:pt idx="5">
                  <c:v>8.4568922953552086</c:v>
                </c:pt>
                <c:pt idx="6">
                  <c:v>10.886676120881651</c:v>
                </c:pt>
                <c:pt idx="7">
                  <c:v>11.485782524681715</c:v>
                </c:pt>
                <c:pt idx="8">
                  <c:v>9.2948985673794731</c:v>
                </c:pt>
                <c:pt idx="9">
                  <c:v>9.960116066395198</c:v>
                </c:pt>
                <c:pt idx="10">
                  <c:v>9.9342743268729325</c:v>
                </c:pt>
                <c:pt idx="11">
                  <c:v>11.718901885543758</c:v>
                </c:pt>
                <c:pt idx="12">
                  <c:v>10.507019534124504</c:v>
                </c:pt>
                <c:pt idx="13">
                  <c:v>10.692953796721675</c:v>
                </c:pt>
                <c:pt idx="14">
                  <c:v>9.8493252259335229</c:v>
                </c:pt>
                <c:pt idx="15">
                  <c:v>11.452260938044104</c:v>
                </c:pt>
                <c:pt idx="16">
                  <c:v>10.768720142684272</c:v>
                </c:pt>
                <c:pt idx="17">
                  <c:v>10.096765424733459</c:v>
                </c:pt>
                <c:pt idx="18">
                  <c:v>10.308337773042089</c:v>
                </c:pt>
                <c:pt idx="19">
                  <c:v>10.50183510115086</c:v>
                </c:pt>
                <c:pt idx="20">
                  <c:v>10.567732828968783</c:v>
                </c:pt>
                <c:pt idx="21">
                  <c:v>11.647729290701262</c:v>
                </c:pt>
                <c:pt idx="22">
                  <c:v>10.882206061112116</c:v>
                </c:pt>
                <c:pt idx="23">
                  <c:v>11.693112409423726</c:v>
                </c:pt>
                <c:pt idx="24">
                  <c:v>10.454243141014834</c:v>
                </c:pt>
                <c:pt idx="25">
                  <c:v>11.121042338287495</c:v>
                </c:pt>
                <c:pt idx="26">
                  <c:v>11.476452033462051</c:v>
                </c:pt>
                <c:pt idx="27">
                  <c:v>11.714847015057154</c:v>
                </c:pt>
                <c:pt idx="28">
                  <c:v>11.146986300658751</c:v>
                </c:pt>
                <c:pt idx="29">
                  <c:v>12.073252261293765</c:v>
                </c:pt>
                <c:pt idx="30">
                  <c:v>11.743812050905595</c:v>
                </c:pt>
                <c:pt idx="31">
                  <c:v>12.022738676866181</c:v>
                </c:pt>
                <c:pt idx="32">
                  <c:v>12.560401312241595</c:v>
                </c:pt>
                <c:pt idx="33">
                  <c:v>11.745870414428273</c:v>
                </c:pt>
                <c:pt idx="34">
                  <c:v>12.481651817254882</c:v>
                </c:pt>
              </c:numCache>
            </c:numRef>
          </c:yVal>
        </c:ser>
        <c:ser>
          <c:idx val="7"/>
          <c:order val="7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CPU!$AE$4:$AE$38</c:f>
              <c:numCache>
                <c:formatCode>0.00</c:formatCode>
                <c:ptCount val="35"/>
                <c:pt idx="0">
                  <c:v>3.3002382175098868</c:v>
                </c:pt>
                <c:pt idx="1">
                  <c:v>2.8701555589818533</c:v>
                </c:pt>
                <c:pt idx="2">
                  <c:v>2.4013344928532647</c:v>
                </c:pt>
                <c:pt idx="3">
                  <c:v>2.5429825710309819</c:v>
                </c:pt>
                <c:pt idx="4">
                  <c:v>2.6595127527674953</c:v>
                </c:pt>
                <c:pt idx="5">
                  <c:v>2.7707925953816215</c:v>
                </c:pt>
                <c:pt idx="6">
                  <c:v>2.8824915792178545</c:v>
                </c:pt>
                <c:pt idx="7">
                  <c:v>2.8911337718146011</c:v>
                </c:pt>
                <c:pt idx="8">
                  <c:v>2.8811516025375195</c:v>
                </c:pt>
                <c:pt idx="9">
                  <c:v>2.9412100550074363</c:v>
                </c:pt>
                <c:pt idx="10">
                  <c:v>2.9723788870766712</c:v>
                </c:pt>
                <c:pt idx="11">
                  <c:v>3.0676442521950698</c:v>
                </c:pt>
                <c:pt idx="12">
                  <c:v>3.0602411847399558</c:v>
                </c:pt>
                <c:pt idx="13">
                  <c:v>3.0852271095238319</c:v>
                </c:pt>
                <c:pt idx="14">
                  <c:v>3.0764310700945692</c:v>
                </c:pt>
                <c:pt idx="15">
                  <c:v>3.111730953327732</c:v>
                </c:pt>
                <c:pt idx="16">
                  <c:v>3.157744581882739</c:v>
                </c:pt>
                <c:pt idx="17">
                  <c:v>3.2017622420777809</c:v>
                </c:pt>
                <c:pt idx="18">
                  <c:v>3.1390498822457515</c:v>
                </c:pt>
                <c:pt idx="19">
                  <c:v>3.165570095862539</c:v>
                </c:pt>
                <c:pt idx="20">
                  <c:v>3.1936723838070176</c:v>
                </c:pt>
                <c:pt idx="21">
                  <c:v>3.2172554023700561</c:v>
                </c:pt>
                <c:pt idx="22">
                  <c:v>3.2149979249722334</c:v>
                </c:pt>
                <c:pt idx="23">
                  <c:v>3.2337212968301068</c:v>
                </c:pt>
                <c:pt idx="24">
                  <c:v>3.2087192140546104</c:v>
                </c:pt>
                <c:pt idx="25">
                  <c:v>3.1921756308309504</c:v>
                </c:pt>
                <c:pt idx="26">
                  <c:v>3.2259682532203247</c:v>
                </c:pt>
                <c:pt idx="27">
                  <c:v>3.2296992856290703</c:v>
                </c:pt>
                <c:pt idx="28">
                  <c:v>3.239803014740688</c:v>
                </c:pt>
                <c:pt idx="29">
                  <c:v>3.2274151910879318</c:v>
                </c:pt>
                <c:pt idx="30">
                  <c:v>3.2574745996525767</c:v>
                </c:pt>
                <c:pt idx="31">
                  <c:v>3.2498539974961007</c:v>
                </c:pt>
                <c:pt idx="32">
                  <c:v>3.2773707906811009</c:v>
                </c:pt>
                <c:pt idx="33">
                  <c:v>3.296935510541612</c:v>
                </c:pt>
                <c:pt idx="34">
                  <c:v>3.2985846391659477</c:v>
                </c:pt>
              </c:numCache>
            </c:numRef>
          </c:yVal>
        </c:ser>
        <c:ser>
          <c:idx val="8"/>
          <c:order val="8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CPU!$AF$4:$AF$38</c:f>
              <c:numCache>
                <c:formatCode>0.00</c:formatCode>
                <c:ptCount val="35"/>
                <c:pt idx="0">
                  <c:v>4.4320841475578518</c:v>
                </c:pt>
                <c:pt idx="1">
                  <c:v>4.7941989658092332</c:v>
                </c:pt>
                <c:pt idx="2">
                  <c:v>3.9977465938899939</c:v>
                </c:pt>
                <c:pt idx="3">
                  <c:v>4.6622372372025938</c:v>
                </c:pt>
                <c:pt idx="4">
                  <c:v>5.0475150331162411</c:v>
                </c:pt>
                <c:pt idx="5">
                  <c:v>5.1117430961586745</c:v>
                </c:pt>
                <c:pt idx="6">
                  <c:v>4.4994454335649596</c:v>
                </c:pt>
                <c:pt idx="7">
                  <c:v>5.5398942864334257</c:v>
                </c:pt>
                <c:pt idx="8">
                  <c:v>5.5017380957698885</c:v>
                </c:pt>
                <c:pt idx="9">
                  <c:v>5.5452537484191069</c:v>
                </c:pt>
                <c:pt idx="10">
                  <c:v>5.6751647163054315</c:v>
                </c:pt>
                <c:pt idx="11">
                  <c:v>5.7622719384994294</c:v>
                </c:pt>
                <c:pt idx="12">
                  <c:v>5.775743394856641</c:v>
                </c:pt>
                <c:pt idx="13">
                  <c:v>5.8060999227721002</c:v>
                </c:pt>
                <c:pt idx="14">
                  <c:v>5.8277072604408646</c:v>
                </c:pt>
                <c:pt idx="15">
                  <c:v>5.8657763517708021</c:v>
                </c:pt>
                <c:pt idx="16">
                  <c:v>5.9469690371639521</c:v>
                </c:pt>
                <c:pt idx="17">
                  <c:v>5.9372002885717121</c:v>
                </c:pt>
                <c:pt idx="18">
                  <c:v>5.9126823758184894</c:v>
                </c:pt>
                <c:pt idx="19">
                  <c:v>5.9943468841043988</c:v>
                </c:pt>
                <c:pt idx="20">
                  <c:v>6.0629157056087868</c:v>
                </c:pt>
                <c:pt idx="21">
                  <c:v>6.0041221487688121</c:v>
                </c:pt>
                <c:pt idx="22">
                  <c:v>5.9797932916516574</c:v>
                </c:pt>
                <c:pt idx="23">
                  <c:v>6.0823119404402508</c:v>
                </c:pt>
                <c:pt idx="24">
                  <c:v>6.0846390911366104</c:v>
                </c:pt>
                <c:pt idx="25">
                  <c:v>5.9988443014298944</c:v>
                </c:pt>
                <c:pt idx="26">
                  <c:v>6.0385244296276763</c:v>
                </c:pt>
                <c:pt idx="27">
                  <c:v>6.0105585545099993</c:v>
                </c:pt>
                <c:pt idx="28">
                  <c:v>6.0721516243680433</c:v>
                </c:pt>
                <c:pt idx="29">
                  <c:v>6.0364535860489781</c:v>
                </c:pt>
                <c:pt idx="30">
                  <c:v>6.0982748586243041</c:v>
                </c:pt>
                <c:pt idx="31">
                  <c:v>6.0330732668676088</c:v>
                </c:pt>
                <c:pt idx="32">
                  <c:v>6.2540372403959887</c:v>
                </c:pt>
                <c:pt idx="33">
                  <c:v>6.3150759468960134</c:v>
                </c:pt>
                <c:pt idx="34">
                  <c:v>6.2812593953783162</c:v>
                </c:pt>
              </c:numCache>
            </c:numRef>
          </c:yVal>
        </c:ser>
        <c:axId val="110681472"/>
        <c:axId val="110564480"/>
      </c:scatterChart>
      <c:valAx>
        <c:axId val="110681472"/>
        <c:scaling>
          <c:orientation val="minMax"/>
        </c:scaling>
        <c:axPos val="b"/>
        <c:numFmt formatCode="General" sourceLinked="1"/>
        <c:tickLblPos val="nextTo"/>
        <c:crossAx val="110564480"/>
        <c:crosses val="autoZero"/>
        <c:crossBetween val="midCat"/>
      </c:valAx>
      <c:valAx>
        <c:axId val="110564480"/>
        <c:scaling>
          <c:orientation val="minMax"/>
        </c:scaling>
        <c:axPos val="l"/>
        <c:majorGridlines/>
        <c:numFmt formatCode="0.00" sourceLinked="1"/>
        <c:tickLblPos val="nextTo"/>
        <c:crossAx val="110681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5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(obiekt bufora uchar)</c:v>
                </c:pt>
                <c:pt idx="1">
                  <c:v>OpenCL (obiekt bufora uint)</c:v>
                </c:pt>
                <c:pt idx="2">
                  <c:v>OpenCL (tekstura)</c:v>
                </c:pt>
                <c:pt idx="3">
                  <c:v>własna implementacja</c:v>
                </c:pt>
                <c:pt idx="4">
                  <c:v>własna implementacja (OpenMP)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'Hit-Miss'!$D$4:$D$10</c:f>
              <c:numCache>
                <c:formatCode>0.00</c:formatCode>
                <c:ptCount val="7"/>
                <c:pt idx="0">
                  <c:v>2555.411764705882</c:v>
                </c:pt>
                <c:pt idx="1">
                  <c:v>2601.3173652694609</c:v>
                </c:pt>
                <c:pt idx="2">
                  <c:v>3949.272727272727</c:v>
                </c:pt>
                <c:pt idx="3">
                  <c:v>368.15254237288138</c:v>
                </c:pt>
                <c:pt idx="4">
                  <c:v>578.25757500126747</c:v>
                </c:pt>
                <c:pt idx="5">
                  <c:v>58.033704487920218</c:v>
                </c:pt>
                <c:pt idx="6">
                  <c:v>52.656969696969696</c:v>
                </c:pt>
              </c:numCache>
            </c:numRef>
          </c:val>
        </c:ser>
        <c:dLbls>
          <c:showVal val="1"/>
        </c:dLbls>
        <c:overlap val="-25"/>
        <c:axId val="110598400"/>
        <c:axId val="110960640"/>
      </c:barChart>
      <c:catAx>
        <c:axId val="1105984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0960640"/>
        <c:crosses val="autoZero"/>
        <c:auto val="1"/>
        <c:lblAlgn val="ctr"/>
        <c:lblOffset val="100"/>
      </c:catAx>
      <c:valAx>
        <c:axId val="110960640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</c:title>
        <c:numFmt formatCode="0.00" sourceLinked="1"/>
        <c:majorTickMark val="none"/>
        <c:tickLblPos val="none"/>
        <c:crossAx val="110598400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(obiekt bufora uchar)</c:v>
                </c:pt>
                <c:pt idx="1">
                  <c:v>OpenCL (obiekt bufora uint)</c:v>
                </c:pt>
                <c:pt idx="2">
                  <c:v>OpenCL (tekstura)</c:v>
                </c:pt>
                <c:pt idx="3">
                  <c:v>własna implementacja</c:v>
                </c:pt>
                <c:pt idx="4">
                  <c:v>własna implementacja (OpenMP)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'Hit-Miss'!$F$4:$F$10</c:f>
              <c:numCache>
                <c:formatCode>0.00</c:formatCode>
                <c:ptCount val="7"/>
                <c:pt idx="0">
                  <c:v>7.035141700404858</c:v>
                </c:pt>
                <c:pt idx="1">
                  <c:v>2.5071129707112969</c:v>
                </c:pt>
                <c:pt idx="2">
                  <c:v>12.067222222222222</c:v>
                </c:pt>
                <c:pt idx="3">
                  <c:v>1.0405269461077844</c:v>
                </c:pt>
                <c:pt idx="4">
                  <c:v>2.6840343597132077</c:v>
                </c:pt>
                <c:pt idx="5">
                  <c:v>0.92205590322084952</c:v>
                </c:pt>
                <c:pt idx="6">
                  <c:v>0.2300496458595353</c:v>
                </c:pt>
              </c:numCache>
            </c:numRef>
          </c:val>
        </c:ser>
        <c:dLbls>
          <c:showVal val="1"/>
        </c:dLbls>
        <c:overlap val="-25"/>
        <c:axId val="112328704"/>
        <c:axId val="112330240"/>
      </c:barChart>
      <c:catAx>
        <c:axId val="1123287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2330240"/>
        <c:crosses val="autoZero"/>
        <c:auto val="1"/>
        <c:lblAlgn val="ctr"/>
        <c:lblOffset val="100"/>
      </c:catAx>
      <c:valAx>
        <c:axId val="112330240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l-PL" sz="1200"/>
                  <a:t>Szybkość przetwarzania [MPix/s]</a:t>
                </a:r>
              </a:p>
            </c:rich>
          </c:tx>
        </c:title>
        <c:numFmt formatCode="0.00" sourceLinked="1"/>
        <c:majorTickMark val="none"/>
        <c:tickLblPos val="none"/>
        <c:crossAx val="112328704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erode, uchar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Basic!$E$3:$E$12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Basic!$F$3:$F$12</c:f>
              <c:numCache>
                <c:formatCode>0.000</c:formatCode>
                <c:ptCount val="10"/>
                <c:pt idx="0">
                  <c:v>340.33993659998481</c:v>
                </c:pt>
                <c:pt idx="1">
                  <c:v>135.03294595514706</c:v>
                </c:pt>
                <c:pt idx="2">
                  <c:v>68.247633590821493</c:v>
                </c:pt>
                <c:pt idx="3">
                  <c:v>40.034581317952501</c:v>
                </c:pt>
                <c:pt idx="4">
                  <c:v>25.718934087150707</c:v>
                </c:pt>
                <c:pt idx="5">
                  <c:v>18.757239475322574</c:v>
                </c:pt>
                <c:pt idx="6">
                  <c:v>13.26580597625207</c:v>
                </c:pt>
                <c:pt idx="7">
                  <c:v>10.660023867998332</c:v>
                </c:pt>
                <c:pt idx="8">
                  <c:v>8.4223985404366157</c:v>
                </c:pt>
                <c:pt idx="9">
                  <c:v>6.7957516277100867</c:v>
                </c:pt>
              </c:numCache>
            </c:numRef>
          </c:yVal>
        </c:ser>
        <c:ser>
          <c:idx val="1"/>
          <c:order val="1"/>
          <c:tx>
            <c:v>erode, uint</c:v>
          </c:tx>
          <c:spPr>
            <a:ln w="19050"/>
          </c:spPr>
          <c:marker>
            <c:symbol val="square"/>
            <c:size val="7"/>
          </c:marker>
          <c:xVal>
            <c:numRef>
              <c:f>Basic!$E$3:$E$12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Basic!$G$3:$G$12</c:f>
              <c:numCache>
                <c:formatCode>0.000</c:formatCode>
                <c:ptCount val="10"/>
                <c:pt idx="0">
                  <c:v>1744.2254270838532</c:v>
                </c:pt>
                <c:pt idx="1">
                  <c:v>711.31108315449319</c:v>
                </c:pt>
                <c:pt idx="2">
                  <c:v>517.72140989916988</c:v>
                </c:pt>
                <c:pt idx="3">
                  <c:v>311.51418382636524</c:v>
                </c:pt>
                <c:pt idx="4">
                  <c:v>203.75459997851934</c:v>
                </c:pt>
                <c:pt idx="5">
                  <c:v>151.78075990809728</c:v>
                </c:pt>
                <c:pt idx="6">
                  <c:v>109.52445702747848</c:v>
                </c:pt>
                <c:pt idx="7">
                  <c:v>91.570081859712445</c:v>
                </c:pt>
                <c:pt idx="8">
                  <c:v>72.78695360575837</c:v>
                </c:pt>
                <c:pt idx="9">
                  <c:v>59.190775745030777</c:v>
                </c:pt>
              </c:numCache>
            </c:numRef>
          </c:yVal>
        </c:ser>
        <c:ser>
          <c:idx val="2"/>
          <c:order val="2"/>
          <c:tx>
            <c:v>OpenCV</c:v>
          </c:tx>
          <c:spPr>
            <a:ln w="19050"/>
          </c:spPr>
          <c:marker>
            <c:symbol val="triangle"/>
            <c:size val="7"/>
          </c:marker>
          <c:xVal>
            <c:numRef>
              <c:f>Basic!$E$3:$E$12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Basic!$H$3:$H$12</c:f>
              <c:numCache>
                <c:formatCode>0.000</c:formatCode>
                <c:ptCount val="10"/>
                <c:pt idx="0">
                  <c:v>1554.5559940579792</c:v>
                </c:pt>
                <c:pt idx="1">
                  <c:v>696.17268877128618</c:v>
                </c:pt>
                <c:pt idx="2">
                  <c:v>505.17082063472037</c:v>
                </c:pt>
                <c:pt idx="3">
                  <c:v>311.36061705805878</c:v>
                </c:pt>
                <c:pt idx="4">
                  <c:v>204.83133812790365</c:v>
                </c:pt>
                <c:pt idx="5">
                  <c:v>154.07471261552931</c:v>
                </c:pt>
                <c:pt idx="6">
                  <c:v>110.27241675220003</c:v>
                </c:pt>
                <c:pt idx="7">
                  <c:v>89.215150757146475</c:v>
                </c:pt>
                <c:pt idx="8">
                  <c:v>72.560657743348344</c:v>
                </c:pt>
                <c:pt idx="9">
                  <c:v>58.491089471214153</c:v>
                </c:pt>
              </c:numCache>
            </c:numRef>
          </c:yVal>
        </c:ser>
        <c:axId val="89229568"/>
        <c:axId val="89235840"/>
      </c:scatterChart>
      <c:valAx>
        <c:axId val="8922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89235840"/>
        <c:crosses val="autoZero"/>
        <c:crossBetween val="midCat"/>
      </c:valAx>
      <c:valAx>
        <c:axId val="89235840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89229568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(obiekt bufora uchar)</c:v>
                </c:pt>
                <c:pt idx="1">
                  <c:v>OpenCL (obiekt bufora uint)</c:v>
                </c:pt>
                <c:pt idx="2">
                  <c:v>OpenCL (tekstura)</c:v>
                </c:pt>
                <c:pt idx="3">
                  <c:v>własna implementacja</c:v>
                </c:pt>
                <c:pt idx="4">
                  <c:v>własna implementacja (OpenMP)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'Hit-Miss'!$H$4:$H$10</c:f>
              <c:numCache>
                <c:formatCode>0.00</c:formatCode>
                <c:ptCount val="7"/>
                <c:pt idx="0">
                  <c:v>40.224074074074075</c:v>
                </c:pt>
                <c:pt idx="1">
                  <c:v>19.968742817743049</c:v>
                </c:pt>
                <c:pt idx="2">
                  <c:v>65.821212121212127</c:v>
                </c:pt>
                <c:pt idx="3">
                  <c:v>5.3632098765432099</c:v>
                </c:pt>
                <c:pt idx="4">
                  <c:v>13.268144888449763</c:v>
                </c:pt>
                <c:pt idx="5">
                  <c:v>3.3760068200902018</c:v>
                </c:pt>
                <c:pt idx="6">
                  <c:v>4.7477595628415301</c:v>
                </c:pt>
              </c:numCache>
            </c:numRef>
          </c:val>
        </c:ser>
        <c:dLbls>
          <c:showVal val="1"/>
        </c:dLbls>
        <c:overlap val="-25"/>
        <c:axId val="112391680"/>
        <c:axId val="112393216"/>
      </c:barChart>
      <c:catAx>
        <c:axId val="1123916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2393216"/>
        <c:crosses val="autoZero"/>
        <c:auto val="1"/>
        <c:lblAlgn val="ctr"/>
        <c:lblOffset val="100"/>
      </c:catAx>
      <c:valAx>
        <c:axId val="112393216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</c:title>
        <c:numFmt formatCode="0.00" sourceLinked="1"/>
        <c:majorTickMark val="none"/>
        <c:tickLblPos val="none"/>
        <c:crossAx val="112391680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GroupSize!$C$21</c:f>
              <c:strCache>
                <c:ptCount val="1"/>
                <c:pt idx="0">
                  <c:v>Tekstura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GroupSize!$B$22:$B$37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GroupSize!$C$22:$C$37</c:f>
              <c:numCache>
                <c:formatCode>General</c:formatCode>
                <c:ptCount val="16"/>
                <c:pt idx="0">
                  <c:v>3098.4623650137005</c:v>
                </c:pt>
                <c:pt idx="1">
                  <c:v>2731.2098049801571</c:v>
                </c:pt>
                <c:pt idx="2">
                  <c:v>2524.5213310804302</c:v>
                </c:pt>
                <c:pt idx="3">
                  <c:v>2576.1926884179679</c:v>
                </c:pt>
                <c:pt idx="4">
                  <c:v>2229.2018089753001</c:v>
                </c:pt>
                <c:pt idx="5">
                  <c:v>2227.0841378458108</c:v>
                </c:pt>
                <c:pt idx="6">
                  <c:v>1861.1692720771428</c:v>
                </c:pt>
                <c:pt idx="7">
                  <c:v>1575.1436624642211</c:v>
                </c:pt>
                <c:pt idx="8">
                  <c:v>1331.1532016452545</c:v>
                </c:pt>
                <c:pt idx="9">
                  <c:v>1086.1447598384862</c:v>
                </c:pt>
                <c:pt idx="10">
                  <c:v>802.88232902877326</c:v>
                </c:pt>
                <c:pt idx="11">
                  <c:v>581.53774793034245</c:v>
                </c:pt>
                <c:pt idx="12">
                  <c:v>380.44213648285654</c:v>
                </c:pt>
                <c:pt idx="13">
                  <c:v>224.99471373406999</c:v>
                </c:pt>
                <c:pt idx="14">
                  <c:v>104.29037413601729</c:v>
                </c:pt>
                <c:pt idx="15">
                  <c:v>26.837795636442085</c:v>
                </c:pt>
              </c:numCache>
            </c:numRef>
          </c:yVal>
        </c:ser>
        <c:ser>
          <c:idx val="1"/>
          <c:order val="1"/>
          <c:tx>
            <c:strRef>
              <c:f>GroupSize!$D$21</c:f>
              <c:strCache>
                <c:ptCount val="1"/>
                <c:pt idx="0">
                  <c:v>Obiekt bufora, uchar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GroupSize!$B$22:$B$37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GroupSize!$D$22:$D$37</c:f>
              <c:numCache>
                <c:formatCode>General</c:formatCode>
                <c:ptCount val="16"/>
                <c:pt idx="0">
                  <c:v>339.37893169660981</c:v>
                </c:pt>
                <c:pt idx="1">
                  <c:v>326.09963962148436</c:v>
                </c:pt>
                <c:pt idx="2">
                  <c:v>302.24112049106805</c:v>
                </c:pt>
                <c:pt idx="3">
                  <c:v>310.25418583485322</c:v>
                </c:pt>
                <c:pt idx="4">
                  <c:v>292.84695310431579</c:v>
                </c:pt>
                <c:pt idx="5">
                  <c:v>289.07956679528417</c:v>
                </c:pt>
                <c:pt idx="6">
                  <c:v>256.31872967035838</c:v>
                </c:pt>
                <c:pt idx="7">
                  <c:v>265.70884650612493</c:v>
                </c:pt>
                <c:pt idx="8">
                  <c:v>223.10697294399</c:v>
                </c:pt>
                <c:pt idx="9">
                  <c:v>210.13960558888752</c:v>
                </c:pt>
                <c:pt idx="10">
                  <c:v>202.69830078609644</c:v>
                </c:pt>
                <c:pt idx="11">
                  <c:v>165.54882127046619</c:v>
                </c:pt>
                <c:pt idx="12">
                  <c:v>104.27114118519584</c:v>
                </c:pt>
                <c:pt idx="13">
                  <c:v>82.559507823956793</c:v>
                </c:pt>
                <c:pt idx="14">
                  <c:v>40.38275603616038</c:v>
                </c:pt>
                <c:pt idx="15">
                  <c:v>10.421174110285879</c:v>
                </c:pt>
              </c:numCache>
            </c:numRef>
          </c:yVal>
        </c:ser>
        <c:ser>
          <c:idx val="2"/>
          <c:order val="2"/>
          <c:tx>
            <c:strRef>
              <c:f>GroupSize!$E$21</c:f>
              <c:strCache>
                <c:ptCount val="1"/>
                <c:pt idx="0">
                  <c:v>Obiekt bufora, uint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GroupSize!$B$22:$B$37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GroupSize!$E$22:$E$37</c:f>
              <c:numCache>
                <c:formatCode>General</c:formatCode>
                <c:ptCount val="16"/>
                <c:pt idx="0">
                  <c:v>962.3655447461075</c:v>
                </c:pt>
                <c:pt idx="1">
                  <c:v>982.14713896457783</c:v>
                </c:pt>
                <c:pt idx="2">
                  <c:v>973.67063304474664</c:v>
                </c:pt>
                <c:pt idx="3">
                  <c:v>1085.9525109684221</c:v>
                </c:pt>
                <c:pt idx="4">
                  <c:v>978.55753927181286</c:v>
                </c:pt>
                <c:pt idx="5">
                  <c:v>869.25370254814891</c:v>
                </c:pt>
                <c:pt idx="6">
                  <c:v>1048.6255713906473</c:v>
                </c:pt>
                <c:pt idx="7">
                  <c:v>1041.0877398204912</c:v>
                </c:pt>
                <c:pt idx="8">
                  <c:v>758.592350370801</c:v>
                </c:pt>
                <c:pt idx="9">
                  <c:v>578.94341637939522</c:v>
                </c:pt>
                <c:pt idx="10">
                  <c:v>543.2739426390267</c:v>
                </c:pt>
                <c:pt idx="11">
                  <c:v>494.45102702554408</c:v>
                </c:pt>
                <c:pt idx="12">
                  <c:v>318.84297703424409</c:v>
                </c:pt>
                <c:pt idx="13">
                  <c:v>185.75281648723214</c:v>
                </c:pt>
                <c:pt idx="14">
                  <c:v>91.024463354842695</c:v>
                </c:pt>
                <c:pt idx="15">
                  <c:v>24.236503052273171</c:v>
                </c:pt>
              </c:numCache>
            </c:numRef>
          </c:yVal>
        </c:ser>
        <c:axId val="112460160"/>
        <c:axId val="112462080"/>
      </c:scatterChart>
      <c:valAx>
        <c:axId val="112460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grupy roboczej</a:t>
                </a:r>
                <a:endParaRPr lang="pl-PL" sz="1200"/>
              </a:p>
            </c:rich>
          </c:tx>
        </c:title>
        <c:numFmt formatCode="0" sourceLinked="1"/>
        <c:majorTickMark val="none"/>
        <c:tickLblPos val="nextTo"/>
        <c:crossAx val="112462080"/>
        <c:crosses val="autoZero"/>
        <c:crossBetween val="midCat"/>
      </c:valAx>
      <c:valAx>
        <c:axId val="112462080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2460160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DataTransfer!$B$1</c:f>
              <c:strCache>
                <c:ptCount val="1"/>
                <c:pt idx="0">
                  <c:v>Transfer CPU -&gt; GPU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DataTransfer!$C$2:$C$20</c:f>
              <c:numCache>
                <c:formatCode>0.00</c:formatCode>
                <c:ptCount val="19"/>
                <c:pt idx="0">
                  <c:v>26.895533629390002</c:v>
                </c:pt>
                <c:pt idx="1">
                  <c:v>60.536335120399997</c:v>
                </c:pt>
                <c:pt idx="2">
                  <c:v>113.28768081624</c:v>
                </c:pt>
                <c:pt idx="3">
                  <c:v>219.393596542143</c:v>
                </c:pt>
                <c:pt idx="4">
                  <c:v>283.867853209055</c:v>
                </c:pt>
                <c:pt idx="5">
                  <c:v>862.39788737864103</c:v>
                </c:pt>
                <c:pt idx="6">
                  <c:v>1493.8057826749498</c:v>
                </c:pt>
                <c:pt idx="7">
                  <c:v>3193.03170995553</c:v>
                </c:pt>
                <c:pt idx="8">
                  <c:v>3271.58653765586</c:v>
                </c:pt>
                <c:pt idx="9">
                  <c:v>4233.39988725681</c:v>
                </c:pt>
                <c:pt idx="10">
                  <c:v>4758.8373054672902</c:v>
                </c:pt>
                <c:pt idx="11">
                  <c:v>4888.2448082833207</c:v>
                </c:pt>
                <c:pt idx="12">
                  <c:v>4654.7684344506397</c:v>
                </c:pt>
                <c:pt idx="13">
                  <c:v>4684.6955704061002</c:v>
                </c:pt>
                <c:pt idx="14">
                  <c:v>4728.5832294604497</c:v>
                </c:pt>
                <c:pt idx="15">
                  <c:v>4714.9616481376997</c:v>
                </c:pt>
                <c:pt idx="16">
                  <c:v>4728.7368719509204</c:v>
                </c:pt>
                <c:pt idx="17">
                  <c:v>4732.6940425666908</c:v>
                </c:pt>
                <c:pt idx="18">
                  <c:v>4981.7920135153399</c:v>
                </c:pt>
              </c:numCache>
            </c:numRef>
          </c:yVal>
        </c:ser>
        <c:ser>
          <c:idx val="1"/>
          <c:order val="1"/>
          <c:tx>
            <c:strRef>
              <c:f>DataTransfer!$D$1</c:f>
              <c:strCache>
                <c:ptCount val="1"/>
                <c:pt idx="0">
                  <c:v>Transfer GPU -&gt; CPU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DataTransfer!$E$2:$E$20</c:f>
              <c:numCache>
                <c:formatCode>0.00</c:formatCode>
                <c:ptCount val="19"/>
                <c:pt idx="0">
                  <c:v>28.833688292576998</c:v>
                </c:pt>
                <c:pt idx="1">
                  <c:v>59.843015315518002</c:v>
                </c:pt>
                <c:pt idx="2">
                  <c:v>113.347914589536</c:v>
                </c:pt>
                <c:pt idx="3">
                  <c:v>220.84818995131002</c:v>
                </c:pt>
                <c:pt idx="4">
                  <c:v>392.93108056400297</c:v>
                </c:pt>
                <c:pt idx="5">
                  <c:v>983.89180920733793</c:v>
                </c:pt>
                <c:pt idx="6">
                  <c:v>1940.24807972696</c:v>
                </c:pt>
                <c:pt idx="7">
                  <c:v>3849.4031420381398</c:v>
                </c:pt>
                <c:pt idx="8">
                  <c:v>5003.2359723652298</c:v>
                </c:pt>
                <c:pt idx="9">
                  <c:v>5674.5235803693195</c:v>
                </c:pt>
                <c:pt idx="10">
                  <c:v>6012.21693288386</c:v>
                </c:pt>
                <c:pt idx="11">
                  <c:v>6181.9981634281394</c:v>
                </c:pt>
                <c:pt idx="12">
                  <c:v>6283.42290533296</c:v>
                </c:pt>
                <c:pt idx="13">
                  <c:v>6338.2631554169602</c:v>
                </c:pt>
                <c:pt idx="14">
                  <c:v>6364.7167438438501</c:v>
                </c:pt>
                <c:pt idx="15">
                  <c:v>6377.0111011746794</c:v>
                </c:pt>
                <c:pt idx="16">
                  <c:v>6383.5844214558001</c:v>
                </c:pt>
                <c:pt idx="17">
                  <c:v>6388.4543714707097</c:v>
                </c:pt>
                <c:pt idx="18">
                  <c:v>6389.6966907227297</c:v>
                </c:pt>
              </c:numCache>
            </c:numRef>
          </c:yVal>
        </c:ser>
        <c:axId val="106515456"/>
        <c:axId val="112407680"/>
      </c:scatterChart>
      <c:valAx>
        <c:axId val="106515456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danych [kB]</a:t>
                </a:r>
              </a:p>
            </c:rich>
          </c:tx>
        </c:title>
        <c:numFmt formatCode="General" sourceLinked="1"/>
        <c:majorTickMark val="none"/>
        <c:tickLblPos val="nextTo"/>
        <c:crossAx val="112407680"/>
        <c:crosses val="autoZero"/>
        <c:crossBetween val="midCat"/>
      </c:valAx>
      <c:valAx>
        <c:axId val="112407680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transferu [MB/s]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6515456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Gaussian!$C$16:$C$25</c:f>
              <c:numCache>
                <c:formatCode>0.000</c:formatCode>
                <c:ptCount val="10"/>
                <c:pt idx="0">
                  <c:v>6.1334372551678573</c:v>
                </c:pt>
                <c:pt idx="1">
                  <c:v>7.3693559915368008</c:v>
                </c:pt>
                <c:pt idx="2">
                  <c:v>5.6062096724259369</c:v>
                </c:pt>
                <c:pt idx="3">
                  <c:v>5.9500657598940458</c:v>
                </c:pt>
                <c:pt idx="4">
                  <c:v>6.0617146772072399</c:v>
                </c:pt>
                <c:pt idx="5">
                  <c:v>5.928964573427554</c:v>
                </c:pt>
                <c:pt idx="6">
                  <c:v>6.0136065183861644</c:v>
                </c:pt>
                <c:pt idx="7">
                  <c:v>6.0596881107100149</c:v>
                </c:pt>
                <c:pt idx="8">
                  <c:v>6.1267906672841983</c:v>
                </c:pt>
                <c:pt idx="9">
                  <c:v>5.9738730383895993</c:v>
                </c:pt>
              </c:numCache>
            </c:numRef>
          </c:yVal>
        </c:ser>
        <c:ser>
          <c:idx val="1"/>
          <c:order val="1"/>
          <c:tx>
            <c:v>OpenCL</c:v>
          </c:tx>
          <c:spPr>
            <a:ln w="19050"/>
          </c:spPr>
          <c:marker>
            <c:symbol val="square"/>
            <c:size val="7"/>
          </c:marker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Gaussian!$G$16:$G$25</c:f>
              <c:numCache>
                <c:formatCode>0.000</c:formatCode>
                <c:ptCount val="10"/>
                <c:pt idx="0">
                  <c:v>96.15646280965926</c:v>
                </c:pt>
                <c:pt idx="1">
                  <c:v>135.75227537779546</c:v>
                </c:pt>
                <c:pt idx="2">
                  <c:v>154.21422262833198</c:v>
                </c:pt>
                <c:pt idx="3">
                  <c:v>159.69287491729804</c:v>
                </c:pt>
                <c:pt idx="4">
                  <c:v>161.89229399823523</c:v>
                </c:pt>
                <c:pt idx="5">
                  <c:v>163.587966155316</c:v>
                </c:pt>
                <c:pt idx="6">
                  <c:v>164.53075943947917</c:v>
                </c:pt>
                <c:pt idx="7">
                  <c:v>165.28649287460487</c:v>
                </c:pt>
                <c:pt idx="8">
                  <c:v>165.63954398869359</c:v>
                </c:pt>
                <c:pt idx="9">
                  <c:v>166.22684669898442</c:v>
                </c:pt>
              </c:numCache>
            </c:numRef>
          </c:yVal>
        </c:ser>
        <c:axId val="117262208"/>
        <c:axId val="117276672"/>
      </c:scatterChart>
      <c:valAx>
        <c:axId val="11726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filtru</a:t>
                </a:r>
              </a:p>
            </c:rich>
          </c:tx>
        </c:title>
        <c:numFmt formatCode="General" sourceLinked="1"/>
        <c:majorTickMark val="none"/>
        <c:tickLblPos val="nextTo"/>
        <c:crossAx val="117276672"/>
        <c:crosses val="autoZero"/>
        <c:crossBetween val="midCat"/>
      </c:valAx>
      <c:valAx>
        <c:axId val="117276672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Ilośc</a:t>
                </a:r>
                <a:r>
                  <a:rPr lang="pl-PL" sz="1200" baseline="0"/>
                  <a:t> operacji zmiennoprzecinkowych [GFLOPS]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7262208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Gradient!$N$84</c:f>
              <c:strCache>
                <c:ptCount val="1"/>
                <c:pt idx="0">
                  <c:v>OpenCV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Gradient!$N$85:$N$119</c:f>
              <c:numCache>
                <c:formatCode>General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Gradient!$O$84</c:f>
              <c:strCache>
                <c:ptCount val="1"/>
                <c:pt idx="0">
                  <c:v>Tekstura, Złożenie erozji i dylatacji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Gradient!$O$85:$O$119</c:f>
              <c:numCache>
                <c:formatCode>0.00</c:formatCode>
                <c:ptCount val="35"/>
                <c:pt idx="0">
                  <c:v>868.10217782872121</c:v>
                </c:pt>
                <c:pt idx="1">
                  <c:v>581.398660303518</c:v>
                </c:pt>
                <c:pt idx="2">
                  <c:v>473.39478799107548</c:v>
                </c:pt>
                <c:pt idx="3">
                  <c:v>401.41157706190177</c:v>
                </c:pt>
                <c:pt idx="4">
                  <c:v>363.87392090363818</c:v>
                </c:pt>
                <c:pt idx="5">
                  <c:v>207.73068888572374</c:v>
                </c:pt>
                <c:pt idx="6">
                  <c:v>200.65130109279724</c:v>
                </c:pt>
                <c:pt idx="7">
                  <c:v>194.72025801705431</c:v>
                </c:pt>
                <c:pt idx="8">
                  <c:v>186.50417308004859</c:v>
                </c:pt>
                <c:pt idx="9">
                  <c:v>184.82686073314656</c:v>
                </c:pt>
                <c:pt idx="10">
                  <c:v>181.79435905115031</c:v>
                </c:pt>
                <c:pt idx="11">
                  <c:v>180.04405040972779</c:v>
                </c:pt>
                <c:pt idx="12">
                  <c:v>179.60737341401935</c:v>
                </c:pt>
                <c:pt idx="13">
                  <c:v>180.87323291411636</c:v>
                </c:pt>
                <c:pt idx="14">
                  <c:v>179.10215386107171</c:v>
                </c:pt>
                <c:pt idx="15">
                  <c:v>178.16922229240299</c:v>
                </c:pt>
                <c:pt idx="16">
                  <c:v>175.87347522013462</c:v>
                </c:pt>
                <c:pt idx="17">
                  <c:v>175.3476166961749</c:v>
                </c:pt>
                <c:pt idx="18">
                  <c:v>175.23870956661762</c:v>
                </c:pt>
                <c:pt idx="19">
                  <c:v>174.6903437180157</c:v>
                </c:pt>
                <c:pt idx="20">
                  <c:v>174.6266823423889</c:v>
                </c:pt>
                <c:pt idx="21">
                  <c:v>175.11108644627924</c:v>
                </c:pt>
                <c:pt idx="22">
                  <c:v>174.3539269410519</c:v>
                </c:pt>
                <c:pt idx="23">
                  <c:v>173.57425479091438</c:v>
                </c:pt>
                <c:pt idx="24">
                  <c:v>173.11298343159848</c:v>
                </c:pt>
                <c:pt idx="25">
                  <c:v>172.86260033888328</c:v>
                </c:pt>
                <c:pt idx="26">
                  <c:v>172.44493536700708</c:v>
                </c:pt>
                <c:pt idx="27">
                  <c:v>172.3998088525878</c:v>
                </c:pt>
                <c:pt idx="28">
                  <c:v>172.91118663782123</c:v>
                </c:pt>
                <c:pt idx="29">
                  <c:v>172.91327989093452</c:v>
                </c:pt>
                <c:pt idx="30">
                  <c:v>173.46876085271586</c:v>
                </c:pt>
                <c:pt idx="31">
                  <c:v>172.57007789970382</c:v>
                </c:pt>
                <c:pt idx="32">
                  <c:v>173.69842650142198</c:v>
                </c:pt>
                <c:pt idx="33">
                  <c:v>173.68731147435085</c:v>
                </c:pt>
                <c:pt idx="34">
                  <c:v>176.37209112293604</c:v>
                </c:pt>
              </c:numCache>
            </c:numRef>
          </c:yVal>
        </c:ser>
        <c:ser>
          <c:idx val="2"/>
          <c:order val="2"/>
          <c:tx>
            <c:strRef>
              <c:f>Gradient!$P$84</c:f>
              <c:strCache>
                <c:ptCount val="1"/>
                <c:pt idx="0">
                  <c:v>Ob. Bufora (uchar), Złożenie erozji i dylatacji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Gradient!$P$85:$P$119</c:f>
              <c:numCache>
                <c:formatCode>0.00</c:formatCode>
                <c:ptCount val="35"/>
                <c:pt idx="0">
                  <c:v>126.78932590075263</c:v>
                </c:pt>
                <c:pt idx="1">
                  <c:v>159.17498602554733</c:v>
                </c:pt>
                <c:pt idx="2">
                  <c:v>201.36273454838926</c:v>
                </c:pt>
                <c:pt idx="3">
                  <c:v>181.69344903856538</c:v>
                </c:pt>
                <c:pt idx="4">
                  <c:v>249.58804406955178</c:v>
                </c:pt>
                <c:pt idx="5">
                  <c:v>158.7999140568887</c:v>
                </c:pt>
                <c:pt idx="6">
                  <c:v>164.32755257619641</c:v>
                </c:pt>
                <c:pt idx="7">
                  <c:v>157.21738380091691</c:v>
                </c:pt>
                <c:pt idx="8">
                  <c:v>171.22007568435978</c:v>
                </c:pt>
                <c:pt idx="9">
                  <c:v>177.60414436948548</c:v>
                </c:pt>
                <c:pt idx="10">
                  <c:v>179.24310107558821</c:v>
                </c:pt>
                <c:pt idx="11">
                  <c:v>174.49234827594816</c:v>
                </c:pt>
                <c:pt idx="12">
                  <c:v>187.17727659238662</c:v>
                </c:pt>
                <c:pt idx="13">
                  <c:v>192.76622242792698</c:v>
                </c:pt>
                <c:pt idx="14">
                  <c:v>192.67467656030368</c:v>
                </c:pt>
                <c:pt idx="15">
                  <c:v>197.54028681688467</c:v>
                </c:pt>
                <c:pt idx="16">
                  <c:v>198.23679791783178</c:v>
                </c:pt>
                <c:pt idx="17">
                  <c:v>201.15708704727066</c:v>
                </c:pt>
                <c:pt idx="18">
                  <c:v>202.54263263567736</c:v>
                </c:pt>
                <c:pt idx="19">
                  <c:v>201.86243185483787</c:v>
                </c:pt>
                <c:pt idx="20">
                  <c:v>204.9888093303276</c:v>
                </c:pt>
                <c:pt idx="21">
                  <c:v>207.23488107176854</c:v>
                </c:pt>
                <c:pt idx="22">
                  <c:v>207.20009467205335</c:v>
                </c:pt>
                <c:pt idx="23">
                  <c:v>215.40822997838109</c:v>
                </c:pt>
                <c:pt idx="24">
                  <c:v>215.92540128210399</c:v>
                </c:pt>
                <c:pt idx="25">
                  <c:v>218.82917468388516</c:v>
                </c:pt>
                <c:pt idx="26">
                  <c:v>219.25819467755764</c:v>
                </c:pt>
                <c:pt idx="27">
                  <c:v>219.27816914538337</c:v>
                </c:pt>
                <c:pt idx="28">
                  <c:v>221.66124422136804</c:v>
                </c:pt>
                <c:pt idx="29">
                  <c:v>222.75056341687244</c:v>
                </c:pt>
                <c:pt idx="30">
                  <c:v>223.91220852821684</c:v>
                </c:pt>
                <c:pt idx="31">
                  <c:v>234.79217125427292</c:v>
                </c:pt>
                <c:pt idx="32">
                  <c:v>235.75589892471035</c:v>
                </c:pt>
                <c:pt idx="33">
                  <c:v>239.27310988504388</c:v>
                </c:pt>
                <c:pt idx="34">
                  <c:v>242.99297379359683</c:v>
                </c:pt>
              </c:numCache>
            </c:numRef>
          </c:yVal>
        </c:ser>
        <c:ser>
          <c:idx val="3"/>
          <c:order val="3"/>
          <c:tx>
            <c:strRef>
              <c:f>Gradient!$Q$84</c:f>
              <c:strCache>
                <c:ptCount val="1"/>
                <c:pt idx="0">
                  <c:v>Tekstura, gradient_c4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Gradient!$Q$85:$Q$119</c:f>
              <c:numCache>
                <c:formatCode>0.00</c:formatCode>
                <c:ptCount val="35"/>
                <c:pt idx="0">
                  <c:v>2116.0089018977023</c:v>
                </c:pt>
                <c:pt idx="1">
                  <c:v>1264.6120059941268</c:v>
                </c:pt>
                <c:pt idx="2">
                  <c:v>993.56865220281247</c:v>
                </c:pt>
                <c:pt idx="3">
                  <c:v>828.01425818388998</c:v>
                </c:pt>
                <c:pt idx="4">
                  <c:v>742.57394755503606</c:v>
                </c:pt>
                <c:pt idx="5">
                  <c:v>421.21857152924133</c:v>
                </c:pt>
                <c:pt idx="6">
                  <c:v>406.02883009458708</c:v>
                </c:pt>
                <c:pt idx="7">
                  <c:v>392.77297311023932</c:v>
                </c:pt>
                <c:pt idx="8">
                  <c:v>375.57629939740377</c:v>
                </c:pt>
                <c:pt idx="9">
                  <c:v>371.34145586414309</c:v>
                </c:pt>
                <c:pt idx="10">
                  <c:v>365.28965109736998</c:v>
                </c:pt>
                <c:pt idx="11">
                  <c:v>361.11555312130662</c:v>
                </c:pt>
                <c:pt idx="12">
                  <c:v>360.37097552721082</c:v>
                </c:pt>
                <c:pt idx="13">
                  <c:v>363.08715935973947</c:v>
                </c:pt>
                <c:pt idx="14">
                  <c:v>359.14097135793429</c:v>
                </c:pt>
                <c:pt idx="15">
                  <c:v>357.00907598126133</c:v>
                </c:pt>
                <c:pt idx="16">
                  <c:v>352.66760453048784</c:v>
                </c:pt>
                <c:pt idx="17">
                  <c:v>351.24136512310173</c:v>
                </c:pt>
                <c:pt idx="18">
                  <c:v>351.36213083541566</c:v>
                </c:pt>
                <c:pt idx="19">
                  <c:v>349.59854120484033</c:v>
                </c:pt>
                <c:pt idx="20">
                  <c:v>349.78261141295297</c:v>
                </c:pt>
                <c:pt idx="21">
                  <c:v>350.72278105117175</c:v>
                </c:pt>
                <c:pt idx="22">
                  <c:v>349.26287257589371</c:v>
                </c:pt>
                <c:pt idx="23">
                  <c:v>347.53595162037539</c:v>
                </c:pt>
                <c:pt idx="24">
                  <c:v>346.66464637527275</c:v>
                </c:pt>
                <c:pt idx="25">
                  <c:v>345.94981812218691</c:v>
                </c:pt>
                <c:pt idx="26">
                  <c:v>345.22422601577915</c:v>
                </c:pt>
                <c:pt idx="27">
                  <c:v>345.06839022778115</c:v>
                </c:pt>
                <c:pt idx="28">
                  <c:v>345.93363039532983</c:v>
                </c:pt>
                <c:pt idx="29">
                  <c:v>345.92907783098445</c:v>
                </c:pt>
                <c:pt idx="30">
                  <c:v>346.98221132945213</c:v>
                </c:pt>
                <c:pt idx="31">
                  <c:v>345.42293919490936</c:v>
                </c:pt>
                <c:pt idx="32">
                  <c:v>347.37791424004394</c:v>
                </c:pt>
                <c:pt idx="33">
                  <c:v>348.04261147466144</c:v>
                </c:pt>
                <c:pt idx="34">
                  <c:v>353.0191322868244</c:v>
                </c:pt>
              </c:numCache>
            </c:numRef>
          </c:yVal>
        </c:ser>
        <c:ser>
          <c:idx val="6"/>
          <c:order val="4"/>
          <c:tx>
            <c:strRef>
              <c:f>Gradient!$S$84</c:f>
              <c:strCache>
                <c:ptCount val="1"/>
                <c:pt idx="0">
                  <c:v>Tekstura, gradient_c4_pragma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Gradient!$S$85:$S$119</c:f>
              <c:numCache>
                <c:formatCode>0.00</c:formatCode>
                <c:ptCount val="35"/>
                <c:pt idx="0">
                  <c:v>2925.8862559047957</c:v>
                </c:pt>
                <c:pt idx="1">
                  <c:v>2041.2100441467612</c:v>
                </c:pt>
                <c:pt idx="2">
                  <c:v>1539.8926212190097</c:v>
                </c:pt>
                <c:pt idx="3">
                  <c:v>1231.0876624342438</c:v>
                </c:pt>
                <c:pt idx="4">
                  <c:v>971.68394381722396</c:v>
                </c:pt>
                <c:pt idx="5">
                  <c:v>440.57341394108687</c:v>
                </c:pt>
                <c:pt idx="6">
                  <c:v>296.45370300915744</c:v>
                </c:pt>
                <c:pt idx="7">
                  <c:v>402.23716539688797</c:v>
                </c:pt>
              </c:numCache>
            </c:numRef>
          </c:yVal>
        </c:ser>
        <c:ser>
          <c:idx val="5"/>
          <c:order val="5"/>
          <c:tx>
            <c:strRef>
              <c:f>Gradient!$T$84</c:f>
              <c:strCache>
                <c:ptCount val="1"/>
                <c:pt idx="0">
                  <c:v>Ob. Bufora (uchar), gradient_c4_local_pragma</c:v>
                </c:pt>
              </c:strCache>
            </c:strRef>
          </c:tx>
          <c:spPr>
            <a:ln w="19050"/>
          </c:spP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Gradient!$T$85:$T$119</c:f>
              <c:numCache>
                <c:formatCode>0.00</c:formatCode>
                <c:ptCount val="35"/>
                <c:pt idx="0">
                  <c:v>169.06153748032682</c:v>
                </c:pt>
                <c:pt idx="1">
                  <c:v>277.02483595974883</c:v>
                </c:pt>
                <c:pt idx="2">
                  <c:v>339.88687928943546</c:v>
                </c:pt>
                <c:pt idx="3">
                  <c:v>272.85992782296893</c:v>
                </c:pt>
                <c:pt idx="4">
                  <c:v>547.92212558371659</c:v>
                </c:pt>
                <c:pt idx="5">
                  <c:v>373.73755363138844</c:v>
                </c:pt>
                <c:pt idx="6">
                  <c:v>342.80943570171422</c:v>
                </c:pt>
                <c:pt idx="7">
                  <c:v>340.01467189829452</c:v>
                </c:pt>
                <c:pt idx="8">
                  <c:v>465.65018675187355</c:v>
                </c:pt>
                <c:pt idx="9">
                  <c:v>430.910233465337</c:v>
                </c:pt>
                <c:pt idx="10">
                  <c:v>528.06185311651063</c:v>
                </c:pt>
                <c:pt idx="11">
                  <c:v>407.70732953099633</c:v>
                </c:pt>
                <c:pt idx="12">
                  <c:v>578.55688825228833</c:v>
                </c:pt>
                <c:pt idx="13">
                  <c:v>500.07770781607411</c:v>
                </c:pt>
                <c:pt idx="14">
                  <c:v>484.653186717457</c:v>
                </c:pt>
                <c:pt idx="15">
                  <c:v>576.9993940180384</c:v>
                </c:pt>
                <c:pt idx="16">
                  <c:v>588.74247819987056</c:v>
                </c:pt>
                <c:pt idx="17">
                  <c:v>647.90411353177285</c:v>
                </c:pt>
                <c:pt idx="18">
                  <c:v>571.57824168679849</c:v>
                </c:pt>
                <c:pt idx="19">
                  <c:v>625.0312735676705</c:v>
                </c:pt>
                <c:pt idx="20">
                  <c:v>631.14387107252878</c:v>
                </c:pt>
                <c:pt idx="21">
                  <c:v>665.95149544947947</c:v>
                </c:pt>
                <c:pt idx="22">
                  <c:v>679.22483832525199</c:v>
                </c:pt>
                <c:pt idx="23">
                  <c:v>685.4185887542227</c:v>
                </c:pt>
                <c:pt idx="24">
                  <c:v>698.01920112712935</c:v>
                </c:pt>
                <c:pt idx="25">
                  <c:v>708.35389800105986</c:v>
                </c:pt>
                <c:pt idx="26">
                  <c:v>708.04309667443977</c:v>
                </c:pt>
                <c:pt idx="27">
                  <c:v>705.4167851173637</c:v>
                </c:pt>
                <c:pt idx="28">
                  <c:v>723.42262737771193</c:v>
                </c:pt>
                <c:pt idx="29">
                  <c:v>724.6880831463327</c:v>
                </c:pt>
                <c:pt idx="30">
                  <c:v>729.62578211458253</c:v>
                </c:pt>
                <c:pt idx="31">
                  <c:v>728.89961216422444</c:v>
                </c:pt>
                <c:pt idx="32">
                  <c:v>760.22591704954561</c:v>
                </c:pt>
                <c:pt idx="33">
                  <c:v>775.19761372110361</c:v>
                </c:pt>
                <c:pt idx="34">
                  <c:v>781.22799631646819</c:v>
                </c:pt>
              </c:numCache>
            </c:numRef>
          </c:yVal>
        </c:ser>
        <c:axId val="106728448"/>
        <c:axId val="106742912"/>
      </c:scatterChart>
      <c:valAx>
        <c:axId val="10672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6742912"/>
        <c:crosses val="autoZero"/>
        <c:crossBetween val="midCat"/>
      </c:valAx>
      <c:valAx>
        <c:axId val="106742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[%]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672844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>
        <c:manualLayout>
          <c:xMode val="edge"/>
          <c:yMode val="edge"/>
          <c:x val="1.9927671650947405E-2"/>
          <c:y val="0.86221081998479343"/>
          <c:w val="0.95468866933193797"/>
          <c:h val="0.12526490807480245"/>
        </c:manualLayout>
      </c:layout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Gradient!$N$84</c:f>
              <c:strCache>
                <c:ptCount val="1"/>
                <c:pt idx="0">
                  <c:v>OpenCV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triangle"/>
            <c:size val="5"/>
          </c:marker>
          <c:xVal>
            <c:numRef>
              <c:f>Gradient2!$A$22:$A$35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Gradient2!$B$22:$B$35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</c:ser>
        <c:ser>
          <c:idx val="1"/>
          <c:order val="1"/>
          <c:tx>
            <c:v>Tekstura, złożenie erozji i dylatacji</c:v>
          </c:tx>
          <c:spPr>
            <a:ln w="19050"/>
          </c:spPr>
          <c:marker>
            <c:symbol val="square"/>
            <c:size val="5"/>
          </c:marker>
          <c:xVal>
            <c:numRef>
              <c:f>Gradient2!$A$22:$A$35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Gradient2!$C$22:$C$35</c:f>
              <c:numCache>
                <c:formatCode>0.00</c:formatCode>
                <c:ptCount val="14"/>
                <c:pt idx="0">
                  <c:v>868.10217782872121</c:v>
                </c:pt>
                <c:pt idx="1">
                  <c:v>581.398660303518</c:v>
                </c:pt>
                <c:pt idx="2">
                  <c:v>473.39478799107548</c:v>
                </c:pt>
                <c:pt idx="3">
                  <c:v>401.41157706190177</c:v>
                </c:pt>
                <c:pt idx="4">
                  <c:v>363.87392090363812</c:v>
                </c:pt>
                <c:pt idx="5">
                  <c:v>207.73068888572377</c:v>
                </c:pt>
                <c:pt idx="6">
                  <c:v>200.65130109279724</c:v>
                </c:pt>
                <c:pt idx="7">
                  <c:v>194.72025801705431</c:v>
                </c:pt>
                <c:pt idx="8">
                  <c:v>186.50417308004856</c:v>
                </c:pt>
                <c:pt idx="9">
                  <c:v>184.82686073314659</c:v>
                </c:pt>
                <c:pt idx="10">
                  <c:v>181.79435905115034</c:v>
                </c:pt>
                <c:pt idx="11">
                  <c:v>180.04405040972779</c:v>
                </c:pt>
                <c:pt idx="12">
                  <c:v>179.60737341401938</c:v>
                </c:pt>
                <c:pt idx="13">
                  <c:v>180.87323291411636</c:v>
                </c:pt>
              </c:numCache>
            </c:numRef>
          </c:yVal>
        </c:ser>
        <c:ser>
          <c:idx val="5"/>
          <c:order val="2"/>
          <c:tx>
            <c:v>Tekstura, gradient_c4</c:v>
          </c:tx>
          <c:spPr>
            <a:ln w="19050"/>
          </c:spPr>
          <c:xVal>
            <c:numRef>
              <c:f>Gradient2!$A$22:$A$35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Gradient2!$D$22:$D$35</c:f>
              <c:numCache>
                <c:formatCode>0.00</c:formatCode>
                <c:ptCount val="14"/>
                <c:pt idx="0">
                  <c:v>2116.0089018977023</c:v>
                </c:pt>
                <c:pt idx="1">
                  <c:v>1264.612005994127</c:v>
                </c:pt>
                <c:pt idx="2">
                  <c:v>993.56865220281247</c:v>
                </c:pt>
                <c:pt idx="3">
                  <c:v>828.01425818388998</c:v>
                </c:pt>
                <c:pt idx="4">
                  <c:v>742.57394755503617</c:v>
                </c:pt>
                <c:pt idx="5">
                  <c:v>421.21857152924133</c:v>
                </c:pt>
                <c:pt idx="6">
                  <c:v>406.02883009458708</c:v>
                </c:pt>
                <c:pt idx="7">
                  <c:v>392.77297311023932</c:v>
                </c:pt>
                <c:pt idx="8">
                  <c:v>375.57629939740377</c:v>
                </c:pt>
                <c:pt idx="9">
                  <c:v>371.34145586414303</c:v>
                </c:pt>
                <c:pt idx="10">
                  <c:v>365.28965109736993</c:v>
                </c:pt>
                <c:pt idx="11">
                  <c:v>361.11555312130656</c:v>
                </c:pt>
                <c:pt idx="12">
                  <c:v>360.37097552721087</c:v>
                </c:pt>
                <c:pt idx="13">
                  <c:v>363.08715935973942</c:v>
                </c:pt>
              </c:numCache>
            </c:numRef>
          </c:yVal>
        </c:ser>
        <c:ser>
          <c:idx val="4"/>
          <c:order val="3"/>
          <c:tx>
            <c:v>Tekstura, gradient_c4_pragma</c:v>
          </c:tx>
          <c:spPr>
            <a:ln w="19050"/>
          </c:spPr>
          <c:marker>
            <c:symbol val="diamond"/>
            <c:size val="5"/>
          </c:marker>
          <c:xVal>
            <c:numRef>
              <c:f>Gradient2!$A$22:$A$35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Gradient2!$E$22:$E$29</c:f>
              <c:numCache>
                <c:formatCode>0.00</c:formatCode>
                <c:ptCount val="8"/>
                <c:pt idx="0">
                  <c:v>2925.8862559047957</c:v>
                </c:pt>
                <c:pt idx="1">
                  <c:v>2041.2100441467614</c:v>
                </c:pt>
                <c:pt idx="2">
                  <c:v>1539.8926212190097</c:v>
                </c:pt>
                <c:pt idx="3">
                  <c:v>1231.0876624342438</c:v>
                </c:pt>
                <c:pt idx="4">
                  <c:v>971.68394381722396</c:v>
                </c:pt>
                <c:pt idx="5">
                  <c:v>440.57341394108687</c:v>
                </c:pt>
                <c:pt idx="6">
                  <c:v>296.45370300915744</c:v>
                </c:pt>
                <c:pt idx="7">
                  <c:v>402.23716539688786</c:v>
                </c:pt>
              </c:numCache>
            </c:numRef>
          </c:yVal>
        </c:ser>
        <c:ser>
          <c:idx val="2"/>
          <c:order val="4"/>
          <c:tx>
            <c:v>Ob. Bufora (uchar), złożenie erozji i dylatacji</c:v>
          </c:tx>
          <c:spPr>
            <a:ln w="19050"/>
          </c:spPr>
          <c:marker>
            <c:symbol val="triangle"/>
            <c:size val="5"/>
          </c:marker>
          <c:xVal>
            <c:numRef>
              <c:f>Gradient2!$A$22:$A$35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Gradient2!$F$22:$F$35</c:f>
              <c:numCache>
                <c:formatCode>0.00</c:formatCode>
                <c:ptCount val="14"/>
                <c:pt idx="0">
                  <c:v>126.7893259007526</c:v>
                </c:pt>
                <c:pt idx="1">
                  <c:v>159.17498602554735</c:v>
                </c:pt>
                <c:pt idx="2">
                  <c:v>201.36273454838926</c:v>
                </c:pt>
                <c:pt idx="3">
                  <c:v>181.69344903856538</c:v>
                </c:pt>
                <c:pt idx="4">
                  <c:v>249.58804406955178</c:v>
                </c:pt>
                <c:pt idx="5">
                  <c:v>158.7999140568887</c:v>
                </c:pt>
                <c:pt idx="6">
                  <c:v>164.32755257619638</c:v>
                </c:pt>
                <c:pt idx="7">
                  <c:v>157.21738380091688</c:v>
                </c:pt>
                <c:pt idx="8">
                  <c:v>171.22007568435978</c:v>
                </c:pt>
                <c:pt idx="9">
                  <c:v>177.60414436948548</c:v>
                </c:pt>
                <c:pt idx="10">
                  <c:v>179.24310107558821</c:v>
                </c:pt>
                <c:pt idx="11">
                  <c:v>174.49234827594816</c:v>
                </c:pt>
                <c:pt idx="12">
                  <c:v>187.17727659238662</c:v>
                </c:pt>
                <c:pt idx="13">
                  <c:v>192.76622242792695</c:v>
                </c:pt>
              </c:numCache>
            </c:numRef>
          </c:yVal>
        </c:ser>
        <c:ser>
          <c:idx val="6"/>
          <c:order val="5"/>
          <c:tx>
            <c:v>Ob. Bufora (uchar), gradient_c4_local_pragma</c:v>
          </c:tx>
          <c:spPr>
            <a:ln w="19050"/>
          </c:spPr>
          <c:marker>
            <c:symbol val="square"/>
            <c:size val="5"/>
          </c:marker>
          <c:xVal>
            <c:numRef>
              <c:f>Gradient2!$A$22:$A$35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Gradient2!$G$22:$G$35</c:f>
              <c:numCache>
                <c:formatCode>0.00</c:formatCode>
                <c:ptCount val="14"/>
                <c:pt idx="0">
                  <c:v>492.75704071410627</c:v>
                </c:pt>
                <c:pt idx="1">
                  <c:v>651.13019726051107</c:v>
                </c:pt>
                <c:pt idx="2">
                  <c:v>754.02376862984102</c:v>
                </c:pt>
                <c:pt idx="3">
                  <c:v>924.9203477166343</c:v>
                </c:pt>
                <c:pt idx="4">
                  <c:v>988.9406569046979</c:v>
                </c:pt>
                <c:pt idx="5">
                  <c:v>482.35520242919898</c:v>
                </c:pt>
                <c:pt idx="6">
                  <c:v>462.78717387917652</c:v>
                </c:pt>
                <c:pt idx="7">
                  <c:v>689.92113075079396</c:v>
                </c:pt>
                <c:pt idx="8">
                  <c:v>627.10837370331194</c:v>
                </c:pt>
                <c:pt idx="9">
                  <c:v>658.29084105392349</c:v>
                </c:pt>
                <c:pt idx="10">
                  <c:v>665.17173968809982</c:v>
                </c:pt>
                <c:pt idx="11">
                  <c:v>692.74469255823783</c:v>
                </c:pt>
                <c:pt idx="12">
                  <c:v>701.51235246247325</c:v>
                </c:pt>
                <c:pt idx="13">
                  <c:v>728.41669217825006</c:v>
                </c:pt>
              </c:numCache>
            </c:numRef>
          </c:yVal>
        </c:ser>
        <c:ser>
          <c:idx val="3"/>
          <c:order val="6"/>
          <c:tx>
            <c:v>Ob. Bufora (uchar4), złożenie erozji i dylatacji</c:v>
          </c:tx>
          <c:spPr>
            <a:ln w="19050"/>
          </c:spPr>
          <c:xVal>
            <c:numRef>
              <c:f>Gradient2!$A$22:$A$35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Gradient2!$I$22:$I$35</c:f>
              <c:numCache>
                <c:formatCode>0.00</c:formatCode>
                <c:ptCount val="14"/>
                <c:pt idx="0">
                  <c:v>493.33615947723229</c:v>
                </c:pt>
                <c:pt idx="1">
                  <c:v>435.30286415875759</c:v>
                </c:pt>
                <c:pt idx="2">
                  <c:v>400.76608438560123</c:v>
                </c:pt>
                <c:pt idx="3">
                  <c:v>372.37945829848513</c:v>
                </c:pt>
                <c:pt idx="4">
                  <c:v>271.07493647151188</c:v>
                </c:pt>
                <c:pt idx="5">
                  <c:v>209.03899131505958</c:v>
                </c:pt>
                <c:pt idx="6">
                  <c:v>207.78371255978146</c:v>
                </c:pt>
                <c:pt idx="7">
                  <c:v>181.26383541243436</c:v>
                </c:pt>
                <c:pt idx="8">
                  <c:v>205.16349037120389</c:v>
                </c:pt>
                <c:pt idx="9">
                  <c:v>206.35554411753577</c:v>
                </c:pt>
                <c:pt idx="10">
                  <c:v>204.6861200034769</c:v>
                </c:pt>
                <c:pt idx="11">
                  <c:v>205.06435368263999</c:v>
                </c:pt>
                <c:pt idx="12">
                  <c:v>205.05322040408882</c:v>
                </c:pt>
                <c:pt idx="13">
                  <c:v>209.38407864694645</c:v>
                </c:pt>
              </c:numCache>
            </c:numRef>
          </c:yVal>
        </c:ser>
        <c:ser>
          <c:idx val="7"/>
          <c:order val="7"/>
          <c:tx>
            <c:v>Ob. Bufora (uchar4), gradient4_c4_local_pragma</c:v>
          </c:tx>
          <c:spPr>
            <a:ln w="19050"/>
          </c:spPr>
          <c:marker>
            <c:symbol val="triangle"/>
            <c:size val="5"/>
          </c:marker>
          <c:xVal>
            <c:numRef>
              <c:f>Gradient2!$A$22:$A$35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Gradient2!$H$22:$H$35</c:f>
              <c:numCache>
                <c:formatCode>0.00</c:formatCode>
                <c:ptCount val="14"/>
                <c:pt idx="0">
                  <c:v>1390.3210140352583</c:v>
                </c:pt>
                <c:pt idx="1">
                  <c:v>1420.914588990373</c:v>
                </c:pt>
                <c:pt idx="2">
                  <c:v>1308.9461585811564</c:v>
                </c:pt>
                <c:pt idx="3">
                  <c:v>1289.7196902434928</c:v>
                </c:pt>
                <c:pt idx="4">
                  <c:v>1271.0075703617767</c:v>
                </c:pt>
                <c:pt idx="5">
                  <c:v>760.48382162877317</c:v>
                </c:pt>
                <c:pt idx="6">
                  <c:v>766.70151179808079</c:v>
                </c:pt>
                <c:pt idx="7">
                  <c:v>790.4309596842196</c:v>
                </c:pt>
                <c:pt idx="8">
                  <c:v>759.22781816112069</c:v>
                </c:pt>
                <c:pt idx="9">
                  <c:v>763.66129402735078</c:v>
                </c:pt>
                <c:pt idx="10">
                  <c:v>761.30974798832074</c:v>
                </c:pt>
                <c:pt idx="11">
                  <c:v>764.70762647948504</c:v>
                </c:pt>
                <c:pt idx="12">
                  <c:v>763.68777526520478</c:v>
                </c:pt>
                <c:pt idx="13">
                  <c:v>754.99138254343495</c:v>
                </c:pt>
              </c:numCache>
            </c:numRef>
          </c:yVal>
        </c:ser>
        <c:axId val="121398400"/>
        <c:axId val="121400320"/>
      </c:scatterChart>
      <c:valAx>
        <c:axId val="121398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1400320"/>
        <c:crosses val="autoZero"/>
        <c:crossBetween val="midCat"/>
      </c:valAx>
      <c:valAx>
        <c:axId val="121400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[%]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21398400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>
        <c:manualLayout>
          <c:xMode val="edge"/>
          <c:yMode val="edge"/>
          <c:x val="1.9927671650947422E-2"/>
          <c:y val="0.81287062354803563"/>
          <c:w val="0.95468866933193797"/>
          <c:h val="0.17460512736169076"/>
        </c:manualLayout>
      </c:layout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Gradient!$N$84</c:f>
              <c:strCache>
                <c:ptCount val="1"/>
                <c:pt idx="0">
                  <c:v>OpenCV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Gradient!$N$85:$N$119</c:f>
              <c:numCache>
                <c:formatCode>General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Gradient!$O$84</c:f>
              <c:strCache>
                <c:ptCount val="1"/>
                <c:pt idx="0">
                  <c:v>Tekstura, Złożenie erozji i dylatacji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Gradient!$O$85:$O$119</c:f>
              <c:numCache>
                <c:formatCode>0.00</c:formatCode>
                <c:ptCount val="35"/>
                <c:pt idx="0">
                  <c:v>868.10217782872121</c:v>
                </c:pt>
                <c:pt idx="1">
                  <c:v>581.398660303518</c:v>
                </c:pt>
                <c:pt idx="2">
                  <c:v>473.39478799107548</c:v>
                </c:pt>
                <c:pt idx="3">
                  <c:v>401.41157706190177</c:v>
                </c:pt>
                <c:pt idx="4">
                  <c:v>363.87392090363818</c:v>
                </c:pt>
                <c:pt idx="5">
                  <c:v>207.73068888572374</c:v>
                </c:pt>
                <c:pt idx="6">
                  <c:v>200.65130109279724</c:v>
                </c:pt>
                <c:pt idx="7">
                  <c:v>194.72025801705431</c:v>
                </c:pt>
                <c:pt idx="8">
                  <c:v>186.50417308004859</c:v>
                </c:pt>
                <c:pt idx="9">
                  <c:v>184.82686073314656</c:v>
                </c:pt>
                <c:pt idx="10">
                  <c:v>181.79435905115031</c:v>
                </c:pt>
                <c:pt idx="11">
                  <c:v>180.04405040972779</c:v>
                </c:pt>
                <c:pt idx="12">
                  <c:v>179.60737341401935</c:v>
                </c:pt>
                <c:pt idx="13">
                  <c:v>180.87323291411636</c:v>
                </c:pt>
                <c:pt idx="14">
                  <c:v>179.10215386107171</c:v>
                </c:pt>
                <c:pt idx="15">
                  <c:v>178.16922229240299</c:v>
                </c:pt>
                <c:pt idx="16">
                  <c:v>175.87347522013462</c:v>
                </c:pt>
                <c:pt idx="17">
                  <c:v>175.3476166961749</c:v>
                </c:pt>
                <c:pt idx="18">
                  <c:v>175.23870956661762</c:v>
                </c:pt>
                <c:pt idx="19">
                  <c:v>174.6903437180157</c:v>
                </c:pt>
                <c:pt idx="20">
                  <c:v>174.6266823423889</c:v>
                </c:pt>
                <c:pt idx="21">
                  <c:v>175.11108644627924</c:v>
                </c:pt>
                <c:pt idx="22">
                  <c:v>174.3539269410519</c:v>
                </c:pt>
                <c:pt idx="23">
                  <c:v>173.57425479091438</c:v>
                </c:pt>
                <c:pt idx="24">
                  <c:v>173.11298343159848</c:v>
                </c:pt>
                <c:pt idx="25">
                  <c:v>172.86260033888328</c:v>
                </c:pt>
                <c:pt idx="26">
                  <c:v>172.44493536700708</c:v>
                </c:pt>
                <c:pt idx="27">
                  <c:v>172.3998088525878</c:v>
                </c:pt>
                <c:pt idx="28">
                  <c:v>172.91118663782123</c:v>
                </c:pt>
                <c:pt idx="29">
                  <c:v>172.91327989093452</c:v>
                </c:pt>
                <c:pt idx="30">
                  <c:v>173.46876085271586</c:v>
                </c:pt>
                <c:pt idx="31">
                  <c:v>172.57007789970382</c:v>
                </c:pt>
                <c:pt idx="32">
                  <c:v>173.69842650142198</c:v>
                </c:pt>
                <c:pt idx="33">
                  <c:v>173.68731147435085</c:v>
                </c:pt>
                <c:pt idx="34">
                  <c:v>176.37209112293604</c:v>
                </c:pt>
              </c:numCache>
            </c:numRef>
          </c:yVal>
        </c:ser>
        <c:ser>
          <c:idx val="2"/>
          <c:order val="2"/>
          <c:tx>
            <c:strRef>
              <c:f>Gradient!$P$84</c:f>
              <c:strCache>
                <c:ptCount val="1"/>
                <c:pt idx="0">
                  <c:v>Ob. Bufora (uchar), Złożenie erozji i dylatacji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Gradient!$P$85:$P$119</c:f>
              <c:numCache>
                <c:formatCode>0.00</c:formatCode>
                <c:ptCount val="35"/>
                <c:pt idx="0">
                  <c:v>126.78932590075263</c:v>
                </c:pt>
                <c:pt idx="1">
                  <c:v>159.17498602554733</c:v>
                </c:pt>
                <c:pt idx="2">
                  <c:v>201.36273454838926</c:v>
                </c:pt>
                <c:pt idx="3">
                  <c:v>181.69344903856538</c:v>
                </c:pt>
                <c:pt idx="4">
                  <c:v>249.58804406955178</c:v>
                </c:pt>
                <c:pt idx="5">
                  <c:v>158.7999140568887</c:v>
                </c:pt>
                <c:pt idx="6">
                  <c:v>164.32755257619641</c:v>
                </c:pt>
                <c:pt idx="7">
                  <c:v>157.21738380091691</c:v>
                </c:pt>
                <c:pt idx="8">
                  <c:v>171.22007568435978</c:v>
                </c:pt>
                <c:pt idx="9">
                  <c:v>177.60414436948548</c:v>
                </c:pt>
                <c:pt idx="10">
                  <c:v>179.24310107558821</c:v>
                </c:pt>
                <c:pt idx="11">
                  <c:v>174.49234827594816</c:v>
                </c:pt>
                <c:pt idx="12">
                  <c:v>187.17727659238662</c:v>
                </c:pt>
                <c:pt idx="13">
                  <c:v>192.76622242792698</c:v>
                </c:pt>
                <c:pt idx="14">
                  <c:v>192.67467656030368</c:v>
                </c:pt>
                <c:pt idx="15">
                  <c:v>197.54028681688467</c:v>
                </c:pt>
                <c:pt idx="16">
                  <c:v>198.23679791783178</c:v>
                </c:pt>
                <c:pt idx="17">
                  <c:v>201.15708704727066</c:v>
                </c:pt>
                <c:pt idx="18">
                  <c:v>202.54263263567736</c:v>
                </c:pt>
                <c:pt idx="19">
                  <c:v>201.86243185483787</c:v>
                </c:pt>
                <c:pt idx="20">
                  <c:v>204.9888093303276</c:v>
                </c:pt>
                <c:pt idx="21">
                  <c:v>207.23488107176854</c:v>
                </c:pt>
                <c:pt idx="22">
                  <c:v>207.20009467205335</c:v>
                </c:pt>
                <c:pt idx="23">
                  <c:v>215.40822997838109</c:v>
                </c:pt>
                <c:pt idx="24">
                  <c:v>215.92540128210399</c:v>
                </c:pt>
                <c:pt idx="25">
                  <c:v>218.82917468388516</c:v>
                </c:pt>
                <c:pt idx="26">
                  <c:v>219.25819467755764</c:v>
                </c:pt>
                <c:pt idx="27">
                  <c:v>219.27816914538337</c:v>
                </c:pt>
                <c:pt idx="28">
                  <c:v>221.66124422136804</c:v>
                </c:pt>
                <c:pt idx="29">
                  <c:v>222.75056341687244</c:v>
                </c:pt>
                <c:pt idx="30">
                  <c:v>223.91220852821684</c:v>
                </c:pt>
                <c:pt idx="31">
                  <c:v>234.79217125427292</c:v>
                </c:pt>
                <c:pt idx="32">
                  <c:v>235.75589892471035</c:v>
                </c:pt>
                <c:pt idx="33">
                  <c:v>239.27310988504388</c:v>
                </c:pt>
                <c:pt idx="34">
                  <c:v>242.99297379359683</c:v>
                </c:pt>
              </c:numCache>
            </c:numRef>
          </c:yVal>
        </c:ser>
        <c:ser>
          <c:idx val="3"/>
          <c:order val="3"/>
          <c:tx>
            <c:strRef>
              <c:f>Gradient!$Q$84</c:f>
              <c:strCache>
                <c:ptCount val="1"/>
                <c:pt idx="0">
                  <c:v>Tekstura, gradient_c4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Gradient!$Q$85:$Q$119</c:f>
              <c:numCache>
                <c:formatCode>0.00</c:formatCode>
                <c:ptCount val="35"/>
                <c:pt idx="0">
                  <c:v>2116.0089018977023</c:v>
                </c:pt>
                <c:pt idx="1">
                  <c:v>1264.6120059941268</c:v>
                </c:pt>
                <c:pt idx="2">
                  <c:v>993.56865220281247</c:v>
                </c:pt>
                <c:pt idx="3">
                  <c:v>828.01425818388998</c:v>
                </c:pt>
                <c:pt idx="4">
                  <c:v>742.57394755503606</c:v>
                </c:pt>
                <c:pt idx="5">
                  <c:v>421.21857152924133</c:v>
                </c:pt>
                <c:pt idx="6">
                  <c:v>406.02883009458708</c:v>
                </c:pt>
                <c:pt idx="7">
                  <c:v>392.77297311023932</c:v>
                </c:pt>
                <c:pt idx="8">
                  <c:v>375.57629939740377</c:v>
                </c:pt>
                <c:pt idx="9">
                  <c:v>371.34145586414309</c:v>
                </c:pt>
                <c:pt idx="10">
                  <c:v>365.28965109736998</c:v>
                </c:pt>
                <c:pt idx="11">
                  <c:v>361.11555312130662</c:v>
                </c:pt>
                <c:pt idx="12">
                  <c:v>360.37097552721082</c:v>
                </c:pt>
                <c:pt idx="13">
                  <c:v>363.08715935973947</c:v>
                </c:pt>
                <c:pt idx="14">
                  <c:v>359.14097135793429</c:v>
                </c:pt>
                <c:pt idx="15">
                  <c:v>357.00907598126133</c:v>
                </c:pt>
                <c:pt idx="16">
                  <c:v>352.66760453048784</c:v>
                </c:pt>
                <c:pt idx="17">
                  <c:v>351.24136512310173</c:v>
                </c:pt>
                <c:pt idx="18">
                  <c:v>351.36213083541566</c:v>
                </c:pt>
                <c:pt idx="19">
                  <c:v>349.59854120484033</c:v>
                </c:pt>
                <c:pt idx="20">
                  <c:v>349.78261141295297</c:v>
                </c:pt>
                <c:pt idx="21">
                  <c:v>350.72278105117175</c:v>
                </c:pt>
                <c:pt idx="22">
                  <c:v>349.26287257589371</c:v>
                </c:pt>
                <c:pt idx="23">
                  <c:v>347.53595162037539</c:v>
                </c:pt>
                <c:pt idx="24">
                  <c:v>346.66464637527275</c:v>
                </c:pt>
                <c:pt idx="25">
                  <c:v>345.94981812218691</c:v>
                </c:pt>
                <c:pt idx="26">
                  <c:v>345.22422601577915</c:v>
                </c:pt>
                <c:pt idx="27">
                  <c:v>345.06839022778115</c:v>
                </c:pt>
                <c:pt idx="28">
                  <c:v>345.93363039532983</c:v>
                </c:pt>
                <c:pt idx="29">
                  <c:v>345.92907783098445</c:v>
                </c:pt>
                <c:pt idx="30">
                  <c:v>346.98221132945213</c:v>
                </c:pt>
                <c:pt idx="31">
                  <c:v>345.42293919490936</c:v>
                </c:pt>
                <c:pt idx="32">
                  <c:v>347.37791424004394</c:v>
                </c:pt>
                <c:pt idx="33">
                  <c:v>348.04261147466144</c:v>
                </c:pt>
                <c:pt idx="34">
                  <c:v>353.0191322868244</c:v>
                </c:pt>
              </c:numCache>
            </c:numRef>
          </c:yVal>
        </c:ser>
        <c:ser>
          <c:idx val="6"/>
          <c:order val="4"/>
          <c:tx>
            <c:strRef>
              <c:f>Gradient!$S$84</c:f>
              <c:strCache>
                <c:ptCount val="1"/>
                <c:pt idx="0">
                  <c:v>Tekstura, gradient_c4_pragma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Gradient!$S$85:$S$119</c:f>
              <c:numCache>
                <c:formatCode>0.00</c:formatCode>
                <c:ptCount val="35"/>
                <c:pt idx="0">
                  <c:v>2925.8862559047957</c:v>
                </c:pt>
                <c:pt idx="1">
                  <c:v>2041.2100441467612</c:v>
                </c:pt>
                <c:pt idx="2">
                  <c:v>1539.8926212190097</c:v>
                </c:pt>
                <c:pt idx="3">
                  <c:v>1231.0876624342438</c:v>
                </c:pt>
                <c:pt idx="4">
                  <c:v>971.68394381722396</c:v>
                </c:pt>
                <c:pt idx="5">
                  <c:v>440.57341394108687</c:v>
                </c:pt>
                <c:pt idx="6">
                  <c:v>296.45370300915744</c:v>
                </c:pt>
                <c:pt idx="7">
                  <c:v>402.23716539688797</c:v>
                </c:pt>
              </c:numCache>
            </c:numRef>
          </c:yVal>
        </c:ser>
        <c:ser>
          <c:idx val="5"/>
          <c:order val="5"/>
          <c:tx>
            <c:strRef>
              <c:f>Gradient!$T$84</c:f>
              <c:strCache>
                <c:ptCount val="1"/>
                <c:pt idx="0">
                  <c:v>Ob. Bufora (uchar), gradient_c4_local_pragma</c:v>
                </c:pt>
              </c:strCache>
            </c:strRef>
          </c:tx>
          <c:spPr>
            <a:ln w="19050"/>
          </c:spP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Gradient!$T$85:$T$119</c:f>
              <c:numCache>
                <c:formatCode>0.00</c:formatCode>
                <c:ptCount val="35"/>
                <c:pt idx="0">
                  <c:v>169.06153748032682</c:v>
                </c:pt>
                <c:pt idx="1">
                  <c:v>277.02483595974883</c:v>
                </c:pt>
                <c:pt idx="2">
                  <c:v>339.88687928943546</c:v>
                </c:pt>
                <c:pt idx="3">
                  <c:v>272.85992782296893</c:v>
                </c:pt>
                <c:pt idx="4">
                  <c:v>547.92212558371659</c:v>
                </c:pt>
                <c:pt idx="5">
                  <c:v>373.73755363138844</c:v>
                </c:pt>
                <c:pt idx="6">
                  <c:v>342.80943570171422</c:v>
                </c:pt>
                <c:pt idx="7">
                  <c:v>340.01467189829452</c:v>
                </c:pt>
                <c:pt idx="8">
                  <c:v>465.65018675187355</c:v>
                </c:pt>
                <c:pt idx="9">
                  <c:v>430.910233465337</c:v>
                </c:pt>
                <c:pt idx="10">
                  <c:v>528.06185311651063</c:v>
                </c:pt>
                <c:pt idx="11">
                  <c:v>407.70732953099633</c:v>
                </c:pt>
                <c:pt idx="12">
                  <c:v>578.55688825228833</c:v>
                </c:pt>
                <c:pt idx="13">
                  <c:v>500.07770781607411</c:v>
                </c:pt>
                <c:pt idx="14">
                  <c:v>484.653186717457</c:v>
                </c:pt>
                <c:pt idx="15">
                  <c:v>576.9993940180384</c:v>
                </c:pt>
                <c:pt idx="16">
                  <c:v>588.74247819987056</c:v>
                </c:pt>
                <c:pt idx="17">
                  <c:v>647.90411353177285</c:v>
                </c:pt>
                <c:pt idx="18">
                  <c:v>571.57824168679849</c:v>
                </c:pt>
                <c:pt idx="19">
                  <c:v>625.0312735676705</c:v>
                </c:pt>
                <c:pt idx="20">
                  <c:v>631.14387107252878</c:v>
                </c:pt>
                <c:pt idx="21">
                  <c:v>665.95149544947947</c:v>
                </c:pt>
                <c:pt idx="22">
                  <c:v>679.22483832525199</c:v>
                </c:pt>
                <c:pt idx="23">
                  <c:v>685.4185887542227</c:v>
                </c:pt>
                <c:pt idx="24">
                  <c:v>698.01920112712935</c:v>
                </c:pt>
                <c:pt idx="25">
                  <c:v>708.35389800105986</c:v>
                </c:pt>
                <c:pt idx="26">
                  <c:v>708.04309667443977</c:v>
                </c:pt>
                <c:pt idx="27">
                  <c:v>705.4167851173637</c:v>
                </c:pt>
                <c:pt idx="28">
                  <c:v>723.42262737771193</c:v>
                </c:pt>
                <c:pt idx="29">
                  <c:v>724.6880831463327</c:v>
                </c:pt>
                <c:pt idx="30">
                  <c:v>729.62578211458253</c:v>
                </c:pt>
                <c:pt idx="31">
                  <c:v>728.89961216422444</c:v>
                </c:pt>
                <c:pt idx="32">
                  <c:v>760.22591704954561</c:v>
                </c:pt>
                <c:pt idx="33">
                  <c:v>775.19761372110361</c:v>
                </c:pt>
                <c:pt idx="34">
                  <c:v>781.22799631646819</c:v>
                </c:pt>
              </c:numCache>
            </c:numRef>
          </c:yVal>
        </c:ser>
        <c:axId val="112647552"/>
        <c:axId val="112768512"/>
      </c:scatterChart>
      <c:valAx>
        <c:axId val="112647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768512"/>
        <c:crosses val="autoZero"/>
        <c:crossBetween val="midCat"/>
      </c:valAx>
      <c:valAx>
        <c:axId val="112768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[%]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264755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>
        <c:manualLayout>
          <c:xMode val="edge"/>
          <c:yMode val="edge"/>
          <c:x val="1.9927671650947415E-2"/>
          <c:y val="0.86221081998479365"/>
          <c:w val="0.95468866933193797"/>
          <c:h val="0.12526490807480245"/>
        </c:manualLayout>
      </c:layout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erode, uchar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Basic!$E$12:$E$37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Basic!$F$12:$F$37</c:f>
              <c:numCache>
                <c:formatCode>0.000</c:formatCode>
                <c:ptCount val="26"/>
                <c:pt idx="0">
                  <c:v>6.7957516277100867</c:v>
                </c:pt>
                <c:pt idx="1">
                  <c:v>5.6182445183624248</c:v>
                </c:pt>
                <c:pt idx="2">
                  <c:v>4.7216473092953386</c:v>
                </c:pt>
                <c:pt idx="3">
                  <c:v>4.077641634880913</c:v>
                </c:pt>
                <c:pt idx="4">
                  <c:v>3.4949129923517503</c:v>
                </c:pt>
                <c:pt idx="5">
                  <c:v>3.0540053148205955</c:v>
                </c:pt>
                <c:pt idx="6">
                  <c:v>2.6464913017178717</c:v>
                </c:pt>
                <c:pt idx="7">
                  <c:v>2.3068811335620465</c:v>
                </c:pt>
                <c:pt idx="8">
                  <c:v>2.0815436922242276</c:v>
                </c:pt>
                <c:pt idx="9">
                  <c:v>1.873238198038534</c:v>
                </c:pt>
                <c:pt idx="10">
                  <c:v>1.7263540404311413</c:v>
                </c:pt>
                <c:pt idx="11">
                  <c:v>1.5507662352885323</c:v>
                </c:pt>
                <c:pt idx="12">
                  <c:v>1.4188608393386848</c:v>
                </c:pt>
                <c:pt idx="13">
                  <c:v>1.3080952948990099</c:v>
                </c:pt>
                <c:pt idx="14">
                  <c:v>1.2045448469455955</c:v>
                </c:pt>
                <c:pt idx="15">
                  <c:v>1.1265381769482665</c:v>
                </c:pt>
                <c:pt idx="16">
                  <c:v>1.0370933850086546</c:v>
                </c:pt>
                <c:pt idx="17">
                  <c:v>0.9759035170050846</c:v>
                </c:pt>
                <c:pt idx="18">
                  <c:v>0.92766968012571338</c:v>
                </c:pt>
                <c:pt idx="19">
                  <c:v>0.87143162619647774</c:v>
                </c:pt>
                <c:pt idx="20">
                  <c:v>0.82509827833144056</c:v>
                </c:pt>
                <c:pt idx="21">
                  <c:v>0.77552668615420006</c:v>
                </c:pt>
                <c:pt idx="22">
                  <c:v>0.72293409036555289</c:v>
                </c:pt>
                <c:pt idx="23">
                  <c:v>0.68630571498241444</c:v>
                </c:pt>
                <c:pt idx="24">
                  <c:v>0.65499128605306545</c:v>
                </c:pt>
                <c:pt idx="25">
                  <c:v>0.62807242429649324</c:v>
                </c:pt>
              </c:numCache>
            </c:numRef>
          </c:yVal>
        </c:ser>
        <c:ser>
          <c:idx val="1"/>
          <c:order val="1"/>
          <c:tx>
            <c:v>erode, uint</c:v>
          </c:tx>
          <c:spPr>
            <a:ln w="19050"/>
          </c:spPr>
          <c:marker>
            <c:symbol val="square"/>
            <c:size val="7"/>
          </c:marker>
          <c:xVal>
            <c:numRef>
              <c:f>Basic!$E$12:$E$37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Basic!$G$12:$G$37</c:f>
              <c:numCache>
                <c:formatCode>0.000</c:formatCode>
                <c:ptCount val="26"/>
                <c:pt idx="0">
                  <c:v>59.190775745030777</c:v>
                </c:pt>
                <c:pt idx="1">
                  <c:v>49.300916780561835</c:v>
                </c:pt>
                <c:pt idx="2">
                  <c:v>41.704641106113421</c:v>
                </c:pt>
                <c:pt idx="3">
                  <c:v>36.018681953248652</c:v>
                </c:pt>
                <c:pt idx="4">
                  <c:v>31.201348387017898</c:v>
                </c:pt>
                <c:pt idx="5">
                  <c:v>27.461658603481769</c:v>
                </c:pt>
                <c:pt idx="6">
                  <c:v>25.227003611813778</c:v>
                </c:pt>
                <c:pt idx="7">
                  <c:v>22.374370232394146</c:v>
                </c:pt>
                <c:pt idx="8">
                  <c:v>20.192362096521649</c:v>
                </c:pt>
                <c:pt idx="9">
                  <c:v>18.116542613692054</c:v>
                </c:pt>
                <c:pt idx="10">
                  <c:v>16.469517972069973</c:v>
                </c:pt>
                <c:pt idx="11">
                  <c:v>14.997811116718472</c:v>
                </c:pt>
                <c:pt idx="12">
                  <c:v>13.693083472903584</c:v>
                </c:pt>
                <c:pt idx="13">
                  <c:v>12.566461724766466</c:v>
                </c:pt>
                <c:pt idx="14">
                  <c:v>12.124162948375988</c:v>
                </c:pt>
                <c:pt idx="15">
                  <c:v>11.239992955670699</c:v>
                </c:pt>
                <c:pt idx="16">
                  <c:v>10.41323278034244</c:v>
                </c:pt>
                <c:pt idx="17">
                  <c:v>9.6993892472342829</c:v>
                </c:pt>
                <c:pt idx="18">
                  <c:v>9.054374653739524</c:v>
                </c:pt>
                <c:pt idx="19">
                  <c:v>8.4447699579595366</c:v>
                </c:pt>
                <c:pt idx="20">
                  <c:v>7.9394538668391794</c:v>
                </c:pt>
                <c:pt idx="21">
                  <c:v>7.4255443800669934</c:v>
                </c:pt>
                <c:pt idx="22">
                  <c:v>7.4003531124411319</c:v>
                </c:pt>
                <c:pt idx="23">
                  <c:v>6.9639358328051069</c:v>
                </c:pt>
                <c:pt idx="24">
                  <c:v>6.6045651779217112</c:v>
                </c:pt>
                <c:pt idx="25">
                  <c:v>6.2385726405831186</c:v>
                </c:pt>
              </c:numCache>
            </c:numRef>
          </c:yVal>
        </c:ser>
        <c:ser>
          <c:idx val="2"/>
          <c:order val="2"/>
          <c:tx>
            <c:v>OpenCV</c:v>
          </c:tx>
          <c:spPr>
            <a:ln w="19050"/>
          </c:spPr>
          <c:marker>
            <c:symbol val="triangle"/>
            <c:size val="7"/>
          </c:marker>
          <c:xVal>
            <c:numRef>
              <c:f>Basic!$E$12:$E$37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Basic!$H$12:$H$36</c:f>
              <c:numCache>
                <c:formatCode>0.000</c:formatCode>
                <c:ptCount val="25"/>
                <c:pt idx="0">
                  <c:v>58.491089471214153</c:v>
                </c:pt>
                <c:pt idx="1">
                  <c:v>48.743030739895168</c:v>
                </c:pt>
                <c:pt idx="2">
                  <c:v>40.745470851646203</c:v>
                </c:pt>
                <c:pt idx="3">
                  <c:v>35.557649461010875</c:v>
                </c:pt>
                <c:pt idx="4">
                  <c:v>30.834083096315442</c:v>
                </c:pt>
                <c:pt idx="5">
                  <c:v>27.15224534218024</c:v>
                </c:pt>
                <c:pt idx="6">
                  <c:v>23.865172119487909</c:v>
                </c:pt>
                <c:pt idx="7">
                  <c:v>20.940778936521191</c:v>
                </c:pt>
                <c:pt idx="8">
                  <c:v>18.737129766736516</c:v>
                </c:pt>
                <c:pt idx="9">
                  <c:v>17.077775744964306</c:v>
                </c:pt>
                <c:pt idx="10">
                  <c:v>15.345830583187105</c:v>
                </c:pt>
                <c:pt idx="11">
                  <c:v>13.922076542636173</c:v>
                </c:pt>
                <c:pt idx="12">
                  <c:v>12.621022439357885</c:v>
                </c:pt>
                <c:pt idx="13">
                  <c:v>11.60447810747281</c:v>
                </c:pt>
                <c:pt idx="14">
                  <c:v>10.631410321403225</c:v>
                </c:pt>
                <c:pt idx="15">
                  <c:v>9.9073491423701476</c:v>
                </c:pt>
                <c:pt idx="16">
                  <c:v>9.140808813594191</c:v>
                </c:pt>
                <c:pt idx="17">
                  <c:v>8.516604618586376</c:v>
                </c:pt>
                <c:pt idx="18">
                  <c:v>7.9030905866454351</c:v>
                </c:pt>
                <c:pt idx="19">
                  <c:v>7.3247701090008857</c:v>
                </c:pt>
                <c:pt idx="20">
                  <c:v>6.8959267328829332</c:v>
                </c:pt>
                <c:pt idx="21">
                  <c:v>6.4217586198026932</c:v>
                </c:pt>
                <c:pt idx="22">
                  <c:v>6.0446772168791361</c:v>
                </c:pt>
                <c:pt idx="23">
                  <c:v>5.6275401927160873</c:v>
                </c:pt>
                <c:pt idx="24">
                  <c:v>5.2763115896170785</c:v>
                </c:pt>
              </c:numCache>
            </c:numRef>
          </c:yVal>
        </c:ser>
        <c:axId val="93902720"/>
        <c:axId val="103530496"/>
      </c:scatterChart>
      <c:valAx>
        <c:axId val="9390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03530496"/>
        <c:crosses val="autoZero"/>
        <c:crossBetween val="midCat"/>
      </c:valAx>
      <c:valAx>
        <c:axId val="10353049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przetwrzania</a:t>
                </a:r>
                <a:r>
                  <a:rPr lang="pl-PL" sz="1200" baseline="0"/>
                  <a:t>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3902720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ErodeBufferUchar!$F$6:$F$15</c:f>
              <c:numCache>
                <c:formatCode>0.00</c:formatCode>
                <c:ptCount val="10"/>
                <c:pt idx="0">
                  <c:v>429.65845866846263</c:v>
                </c:pt>
                <c:pt idx="1">
                  <c:v>133.6745833771794</c:v>
                </c:pt>
                <c:pt idx="2">
                  <c:v>68.594879524162607</c:v>
                </c:pt>
                <c:pt idx="3">
                  <c:v>39.942576340942722</c:v>
                </c:pt>
                <c:pt idx="4">
                  <c:v>25.536643551076136</c:v>
                </c:pt>
                <c:pt idx="5">
                  <c:v>18.770521421237614</c:v>
                </c:pt>
                <c:pt idx="6">
                  <c:v>13.254749461045916</c:v>
                </c:pt>
                <c:pt idx="7">
                  <c:v>10.660808537862884</c:v>
                </c:pt>
                <c:pt idx="8">
                  <c:v>8.4731965061416634</c:v>
                </c:pt>
                <c:pt idx="9">
                  <c:v>6.8148476492840064</c:v>
                </c:pt>
              </c:numCache>
            </c:numRef>
          </c:yVal>
        </c:ser>
        <c:ser>
          <c:idx val="1"/>
          <c:order val="1"/>
          <c:tx>
            <c:v>erode_local</c:v>
          </c:tx>
          <c:spPr>
            <a:ln w="19050"/>
          </c:spPr>
          <c:marker>
            <c:symbol val="square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ErodeBufferUchar!$H$6:$H$15</c:f>
              <c:numCache>
                <c:formatCode>0.00</c:formatCode>
                <c:ptCount val="10"/>
                <c:pt idx="0">
                  <c:v>833.13850181011298</c:v>
                </c:pt>
                <c:pt idx="1">
                  <c:v>624.13616962329991</c:v>
                </c:pt>
                <c:pt idx="2">
                  <c:v>360.91448196794363</c:v>
                </c:pt>
                <c:pt idx="3">
                  <c:v>223.81888235860271</c:v>
                </c:pt>
                <c:pt idx="4">
                  <c:v>146.97757962731424</c:v>
                </c:pt>
                <c:pt idx="5">
                  <c:v>109.98762270023477</c:v>
                </c:pt>
                <c:pt idx="6">
                  <c:v>79.511852532213965</c:v>
                </c:pt>
                <c:pt idx="7">
                  <c:v>66.463145778347553</c:v>
                </c:pt>
                <c:pt idx="8">
                  <c:v>52.513671641312655</c:v>
                </c:pt>
                <c:pt idx="9">
                  <c:v>42.980050146651074</c:v>
                </c:pt>
              </c:numCache>
            </c:numRef>
          </c:yVal>
        </c:ser>
        <c:ser>
          <c:idx val="2"/>
          <c:order val="2"/>
          <c:tx>
            <c:v>erode_c4_local</c:v>
          </c:tx>
          <c:spPr>
            <a:ln w="19050"/>
          </c:spPr>
          <c:marker>
            <c:symbol val="triangle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ErodeBufferUchar!$J$6:$J$15</c:f>
              <c:numCache>
                <c:formatCode>0.00</c:formatCode>
                <c:ptCount val="10"/>
                <c:pt idx="0">
                  <c:v>864.87368443152764</c:v>
                </c:pt>
                <c:pt idx="1">
                  <c:v>750.501404139805</c:v>
                </c:pt>
                <c:pt idx="2">
                  <c:v>582.13649072868395</c:v>
                </c:pt>
                <c:pt idx="3">
                  <c:v>382.26430151800969</c:v>
                </c:pt>
                <c:pt idx="4">
                  <c:v>258.1106688304306</c:v>
                </c:pt>
                <c:pt idx="5">
                  <c:v>196.71109449634281</c:v>
                </c:pt>
                <c:pt idx="6">
                  <c:v>143.81577753018121</c:v>
                </c:pt>
                <c:pt idx="7">
                  <c:v>121.05614473753812</c:v>
                </c:pt>
                <c:pt idx="8">
                  <c:v>95.399770795783269</c:v>
                </c:pt>
                <c:pt idx="9">
                  <c:v>78.653939837966959</c:v>
                </c:pt>
              </c:numCache>
            </c:numRef>
          </c:yVal>
        </c:ser>
        <c:ser>
          <c:idx val="3"/>
          <c:order val="3"/>
          <c:tx>
            <c:v>erode_c4_local_unroll</c:v>
          </c:tx>
          <c:spPr>
            <a:ln w="19050"/>
          </c:spPr>
          <c:marker>
            <c:symbol val="x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ErodeBufferUchar!$L$6:$L$15</c:f>
              <c:numCache>
                <c:formatCode>0.00</c:formatCode>
                <c:ptCount val="10"/>
                <c:pt idx="0">
                  <c:v>885.73859569906358</c:v>
                </c:pt>
                <c:pt idx="1">
                  <c:v>776.85060710311996</c:v>
                </c:pt>
                <c:pt idx="2">
                  <c:v>678.84814584628145</c:v>
                </c:pt>
                <c:pt idx="3">
                  <c:v>509.12712005056699</c:v>
                </c:pt>
                <c:pt idx="4">
                  <c:v>355.16973379365908</c:v>
                </c:pt>
                <c:pt idx="5">
                  <c:v>274.82492156257268</c:v>
                </c:pt>
                <c:pt idx="6">
                  <c:v>202.76486289599001</c:v>
                </c:pt>
                <c:pt idx="7">
                  <c:v>171.84873699178419</c:v>
                </c:pt>
                <c:pt idx="8">
                  <c:v>135.67885207789391</c:v>
                </c:pt>
                <c:pt idx="9">
                  <c:v>112.24149883480096</c:v>
                </c:pt>
              </c:numCache>
            </c:numRef>
          </c:yVal>
        </c:ser>
        <c:ser>
          <c:idx val="4"/>
          <c:order val="4"/>
          <c:tx>
            <c:v>erode_c4_local_pragma</c:v>
          </c:tx>
          <c:spPr>
            <a:ln w="19050"/>
          </c:spPr>
          <c:marker>
            <c:symbol val="star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ErodeBufferUchar!$N$6:$N$15</c:f>
              <c:numCache>
                <c:formatCode>0.00</c:formatCode>
                <c:ptCount val="10"/>
                <c:pt idx="0">
                  <c:v>982.18059198201593</c:v>
                </c:pt>
                <c:pt idx="1">
                  <c:v>914.39008612488749</c:v>
                </c:pt>
                <c:pt idx="2">
                  <c:v>795.08542059579349</c:v>
                </c:pt>
                <c:pt idx="3">
                  <c:v>703.5053478023267</c:v>
                </c:pt>
                <c:pt idx="4">
                  <c:v>579.45996346705317</c:v>
                </c:pt>
                <c:pt idx="5">
                  <c:v>371.01162859517609</c:v>
                </c:pt>
                <c:pt idx="6">
                  <c:v>236.94821885209797</c:v>
                </c:pt>
                <c:pt idx="7">
                  <c:v>325.28472159552388</c:v>
                </c:pt>
                <c:pt idx="8">
                  <c:v>249.20267836463509</c:v>
                </c:pt>
                <c:pt idx="9">
                  <c:v>209.47129923630737</c:v>
                </c:pt>
              </c:numCache>
            </c:numRef>
          </c:yVal>
        </c:ser>
        <c:ser>
          <c:idx val="5"/>
          <c:order val="5"/>
          <c:tx>
            <c:v>OpenCV</c:v>
          </c:tx>
          <c:spPr>
            <a:ln w="19050"/>
          </c:spPr>
          <c:marker>
            <c:symbol val="circle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ErodeBufferUchar!$B$6:$B$15</c:f>
              <c:numCache>
                <c:formatCode>0.00</c:formatCode>
                <c:ptCount val="10"/>
                <c:pt idx="0">
                  <c:v>1554.5559940579792</c:v>
                </c:pt>
                <c:pt idx="1">
                  <c:v>696.17268877128618</c:v>
                </c:pt>
                <c:pt idx="2">
                  <c:v>505.17082063472037</c:v>
                </c:pt>
                <c:pt idx="3">
                  <c:v>311.36061705805878</c:v>
                </c:pt>
                <c:pt idx="4">
                  <c:v>204.83133812790365</c:v>
                </c:pt>
                <c:pt idx="5">
                  <c:v>154.07471261552931</c:v>
                </c:pt>
                <c:pt idx="6">
                  <c:v>110.27241675220003</c:v>
                </c:pt>
                <c:pt idx="7">
                  <c:v>89.215150757146475</c:v>
                </c:pt>
                <c:pt idx="8">
                  <c:v>72.560657743348344</c:v>
                </c:pt>
                <c:pt idx="9">
                  <c:v>58.491089471214153</c:v>
                </c:pt>
              </c:numCache>
            </c:numRef>
          </c:yVal>
        </c:ser>
        <c:axId val="104751104"/>
        <c:axId val="104753024"/>
      </c:scatterChart>
      <c:valAx>
        <c:axId val="10475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</c:title>
        <c:numFmt formatCode="General" sourceLinked="1"/>
        <c:majorTickMark val="none"/>
        <c:tickLblPos val="nextTo"/>
        <c:crossAx val="104753024"/>
        <c:crosses val="autoZero"/>
        <c:crossBetween val="midCat"/>
      </c:valAx>
      <c:valAx>
        <c:axId val="104753024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</a:t>
                </a:r>
                <a:r>
                  <a:rPr lang="pl-PL" sz="1200" baseline="0"/>
                  <a:t>ć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4751104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ErodeBufferUchar!$F$16:$F$40</c:f>
              <c:numCache>
                <c:formatCode>0.00</c:formatCode>
                <c:ptCount val="25"/>
                <c:pt idx="0">
                  <c:v>5.6518342955937095</c:v>
                </c:pt>
                <c:pt idx="1">
                  <c:v>4.7653251101438068</c:v>
                </c:pt>
                <c:pt idx="2">
                  <c:v>4.0694082092792705</c:v>
                </c:pt>
                <c:pt idx="3">
                  <c:v>3.4868145236908878</c:v>
                </c:pt>
                <c:pt idx="4">
                  <c:v>3.0521106542951411</c:v>
                </c:pt>
                <c:pt idx="5">
                  <c:v>2.6977382927673199</c:v>
                </c:pt>
                <c:pt idx="6">
                  <c:v>2.3726978342832683</c:v>
                </c:pt>
                <c:pt idx="7">
                  <c:v>2.1431929755382777</c:v>
                </c:pt>
                <c:pt idx="8">
                  <c:v>1.922576617930275</c:v>
                </c:pt>
                <c:pt idx="9">
                  <c:v>1.7287536742139631</c:v>
                </c:pt>
                <c:pt idx="10">
                  <c:v>1.5534948427062931</c:v>
                </c:pt>
                <c:pt idx="11">
                  <c:v>1.4186062149071841</c:v>
                </c:pt>
                <c:pt idx="12">
                  <c:v>1.3002615002896882</c:v>
                </c:pt>
                <c:pt idx="13">
                  <c:v>1.2352333832130042</c:v>
                </c:pt>
                <c:pt idx="14">
                  <c:v>1.1525047318962995</c:v>
                </c:pt>
                <c:pt idx="15">
                  <c:v>1.0680662476618097</c:v>
                </c:pt>
                <c:pt idx="16">
                  <c:v>1.0029124794261552</c:v>
                </c:pt>
                <c:pt idx="17">
                  <c:v>0.92680951763832009</c:v>
                </c:pt>
                <c:pt idx="18">
                  <c:v>0.87219178871881797</c:v>
                </c:pt>
                <c:pt idx="19">
                  <c:v>0.82262672875990517</c:v>
                </c:pt>
                <c:pt idx="20">
                  <c:v>0.77066231261959206</c:v>
                </c:pt>
                <c:pt idx="21">
                  <c:v>0.75258636576741755</c:v>
                </c:pt>
                <c:pt idx="22">
                  <c:v>0.70959495002420503</c:v>
                </c:pt>
                <c:pt idx="23">
                  <c:v>0.68072776897223441</c:v>
                </c:pt>
                <c:pt idx="24">
                  <c:v>0.65092403407329469</c:v>
                </c:pt>
              </c:numCache>
            </c:numRef>
          </c:yVal>
        </c:ser>
        <c:ser>
          <c:idx val="1"/>
          <c:order val="1"/>
          <c:tx>
            <c:v>erode_local</c:v>
          </c:tx>
          <c:spPr>
            <a:ln w="19050"/>
          </c:spPr>
          <c:marker>
            <c:symbol val="square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ErodeBufferUchar!$H$16:$H$40</c:f>
              <c:numCache>
                <c:formatCode>0.00</c:formatCode>
                <c:ptCount val="25"/>
                <c:pt idx="0">
                  <c:v>35.804662603501143</c:v>
                </c:pt>
                <c:pt idx="1">
                  <c:v>30.388667480731133</c:v>
                </c:pt>
                <c:pt idx="2">
                  <c:v>26.245419700138314</c:v>
                </c:pt>
                <c:pt idx="3">
                  <c:v>22.871466893574198</c:v>
                </c:pt>
                <c:pt idx="4">
                  <c:v>20.129152306404869</c:v>
                </c:pt>
                <c:pt idx="5">
                  <c:v>18.578527314310662</c:v>
                </c:pt>
                <c:pt idx="6">
                  <c:v>16.412618571098207</c:v>
                </c:pt>
                <c:pt idx="7">
                  <c:v>14.838194040360358</c:v>
                </c:pt>
                <c:pt idx="8">
                  <c:v>13.323709060994886</c:v>
                </c:pt>
                <c:pt idx="9">
                  <c:v>12.092662955366604</c:v>
                </c:pt>
                <c:pt idx="10">
                  <c:v>11.002755893524052</c:v>
                </c:pt>
                <c:pt idx="11">
                  <c:v>10.048938140280972</c:v>
                </c:pt>
                <c:pt idx="12">
                  <c:v>9.2268880227602974</c:v>
                </c:pt>
                <c:pt idx="13">
                  <c:v>8.9054230547228244</c:v>
                </c:pt>
                <c:pt idx="14">
                  <c:v>8.232805009259673</c:v>
                </c:pt>
                <c:pt idx="15">
                  <c:v>7.6230278154556146</c:v>
                </c:pt>
                <c:pt idx="16">
                  <c:v>7.104360020886479</c:v>
                </c:pt>
                <c:pt idx="17">
                  <c:v>6.6245866617264557</c:v>
                </c:pt>
                <c:pt idx="18">
                  <c:v>6.1701414167627133</c:v>
                </c:pt>
                <c:pt idx="19">
                  <c:v>5.802283419253321</c:v>
                </c:pt>
                <c:pt idx="20">
                  <c:v>5.4248254906958344</c:v>
                </c:pt>
                <c:pt idx="21">
                  <c:v>5.3999811610098813</c:v>
                </c:pt>
                <c:pt idx="22">
                  <c:v>5.0447673981235104</c:v>
                </c:pt>
                <c:pt idx="23">
                  <c:v>4.8093239893567183</c:v>
                </c:pt>
                <c:pt idx="24">
                  <c:v>4.5448131449031628</c:v>
                </c:pt>
              </c:numCache>
            </c:numRef>
          </c:yVal>
        </c:ser>
        <c:ser>
          <c:idx val="2"/>
          <c:order val="2"/>
          <c:tx>
            <c:v>erode_c4_local</c:v>
          </c:tx>
          <c:spPr>
            <a:ln w="19050"/>
          </c:spPr>
          <c:marker>
            <c:symbol val="triangle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ErodeBufferUchar!$J$16:$J$40</c:f>
              <c:numCache>
                <c:formatCode>0.00</c:formatCode>
                <c:ptCount val="25"/>
                <c:pt idx="0">
                  <c:v>65.70224160358471</c:v>
                </c:pt>
                <c:pt idx="1">
                  <c:v>55.989258763418057</c:v>
                </c:pt>
                <c:pt idx="2">
                  <c:v>48.465478239575347</c:v>
                </c:pt>
                <c:pt idx="3">
                  <c:v>42.260352238971343</c:v>
                </c:pt>
                <c:pt idx="4">
                  <c:v>37.237863922203481</c:v>
                </c:pt>
                <c:pt idx="5">
                  <c:v>34.416331066986181</c:v>
                </c:pt>
                <c:pt idx="6">
                  <c:v>30.3736263273262</c:v>
                </c:pt>
                <c:pt idx="7">
                  <c:v>27.514358384044407</c:v>
                </c:pt>
                <c:pt idx="8">
                  <c:v>24.726229404877103</c:v>
                </c:pt>
                <c:pt idx="9">
                  <c:v>22.457974981290757</c:v>
                </c:pt>
                <c:pt idx="10">
                  <c:v>20.433012777860682</c:v>
                </c:pt>
                <c:pt idx="11">
                  <c:v>18.680190207836084</c:v>
                </c:pt>
                <c:pt idx="12">
                  <c:v>17.158425041109702</c:v>
                </c:pt>
                <c:pt idx="13">
                  <c:v>16.566714862998381</c:v>
                </c:pt>
                <c:pt idx="14">
                  <c:v>15.295761333028013</c:v>
                </c:pt>
                <c:pt idx="15">
                  <c:v>14.17335939235292</c:v>
                </c:pt>
                <c:pt idx="16">
                  <c:v>13.213084251841611</c:v>
                </c:pt>
                <c:pt idx="17">
                  <c:v>12.329477307389009</c:v>
                </c:pt>
                <c:pt idx="18">
                  <c:v>11.487700530924659</c:v>
                </c:pt>
                <c:pt idx="19">
                  <c:v>10.804143574661184</c:v>
                </c:pt>
                <c:pt idx="20">
                  <c:v>10.101636280783607</c:v>
                </c:pt>
                <c:pt idx="21">
                  <c:v>10.057376823044816</c:v>
                </c:pt>
                <c:pt idx="22">
                  <c:v>9.3829950200801946</c:v>
                </c:pt>
                <c:pt idx="23">
                  <c:v>8.9499026759413933</c:v>
                </c:pt>
                <c:pt idx="24">
                  <c:v>8.4614796162922463</c:v>
                </c:pt>
              </c:numCache>
            </c:numRef>
          </c:yVal>
        </c:ser>
        <c:ser>
          <c:idx val="3"/>
          <c:order val="3"/>
          <c:tx>
            <c:v>erode_c4_local_unroll</c:v>
          </c:tx>
          <c:spPr>
            <a:ln w="19050"/>
          </c:spPr>
          <c:marker>
            <c:symbol val="x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ErodeBufferUchar!$L$16:$L$40</c:f>
              <c:numCache>
                <c:formatCode>0.00</c:formatCode>
                <c:ptCount val="25"/>
                <c:pt idx="0">
                  <c:v>94.029565542909936</c:v>
                </c:pt>
                <c:pt idx="1">
                  <c:v>80.288881197913639</c:v>
                </c:pt>
                <c:pt idx="2">
                  <c:v>69.442487112514513</c:v>
                </c:pt>
                <c:pt idx="3">
                  <c:v>60.797062428868337</c:v>
                </c:pt>
                <c:pt idx="4">
                  <c:v>53.616154103603435</c:v>
                </c:pt>
                <c:pt idx="5">
                  <c:v>49.631103707826831</c:v>
                </c:pt>
                <c:pt idx="6">
                  <c:v>43.685371470124842</c:v>
                </c:pt>
                <c:pt idx="7">
                  <c:v>39.652634612888242</c:v>
                </c:pt>
                <c:pt idx="8">
                  <c:v>35.648755692539275</c:v>
                </c:pt>
                <c:pt idx="9">
                  <c:v>32.431975252767451</c:v>
                </c:pt>
                <c:pt idx="10">
                  <c:v>29.513433005691066</c:v>
                </c:pt>
                <c:pt idx="11">
                  <c:v>26.998869329466309</c:v>
                </c:pt>
                <c:pt idx="12">
                  <c:v>24.803860808245979</c:v>
                </c:pt>
                <c:pt idx="13">
                  <c:v>23.96655302521231</c:v>
                </c:pt>
                <c:pt idx="14">
                  <c:v>22.095904235225067</c:v>
                </c:pt>
                <c:pt idx="15">
                  <c:v>20.5094240316363</c:v>
                </c:pt>
                <c:pt idx="16">
                  <c:v>19.125151451399852</c:v>
                </c:pt>
                <c:pt idx="17">
                  <c:v>17.85348483247158</c:v>
                </c:pt>
                <c:pt idx="18">
                  <c:v>16.63216993054721</c:v>
                </c:pt>
                <c:pt idx="19">
                  <c:v>15.643672106032092</c:v>
                </c:pt>
                <c:pt idx="20">
                  <c:v>14.626781666123241</c:v>
                </c:pt>
                <c:pt idx="21">
                  <c:v>14.56917130886006</c:v>
                </c:pt>
                <c:pt idx="22">
                  <c:v>13.665901821827047</c:v>
                </c:pt>
                <c:pt idx="23">
                  <c:v>13.028018074871492</c:v>
                </c:pt>
                <c:pt idx="24">
                  <c:v>12.322053851126835</c:v>
                </c:pt>
              </c:numCache>
            </c:numRef>
          </c:yVal>
        </c:ser>
        <c:ser>
          <c:idx val="4"/>
          <c:order val="4"/>
          <c:tx>
            <c:v>erode_c4_local_pragma</c:v>
          </c:tx>
          <c:spPr>
            <a:ln w="19050"/>
          </c:spPr>
          <c:marker>
            <c:symbol val="star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ErodeBufferUchar!$N$16:$N$40</c:f>
              <c:numCache>
                <c:formatCode>0.00</c:formatCode>
                <c:ptCount val="25"/>
                <c:pt idx="0">
                  <c:v>183.67818303075779</c:v>
                </c:pt>
                <c:pt idx="1">
                  <c:v>160.72978729215404</c:v>
                </c:pt>
                <c:pt idx="2">
                  <c:v>139.88629930381489</c:v>
                </c:pt>
                <c:pt idx="3">
                  <c:v>123.89956671862836</c:v>
                </c:pt>
                <c:pt idx="4">
                  <c:v>109.96673445876093</c:v>
                </c:pt>
                <c:pt idx="5">
                  <c:v>102.97775052576581</c:v>
                </c:pt>
                <c:pt idx="6">
                  <c:v>89.87139741822439</c:v>
                </c:pt>
                <c:pt idx="7">
                  <c:v>81.879943959233572</c:v>
                </c:pt>
                <c:pt idx="8">
                  <c:v>74.206526690153368</c:v>
                </c:pt>
                <c:pt idx="9">
                  <c:v>67.730212596442584</c:v>
                </c:pt>
                <c:pt idx="10">
                  <c:v>61.280852581286418</c:v>
                </c:pt>
                <c:pt idx="11">
                  <c:v>56.208614725584802</c:v>
                </c:pt>
                <c:pt idx="12">
                  <c:v>51.554869965188296</c:v>
                </c:pt>
                <c:pt idx="13">
                  <c:v>49.440974065976874</c:v>
                </c:pt>
                <c:pt idx="14">
                  <c:v>44.80606616218904</c:v>
                </c:pt>
                <c:pt idx="15">
                  <c:v>41.424531399986272</c:v>
                </c:pt>
                <c:pt idx="16">
                  <c:v>38.304212264642182</c:v>
                </c:pt>
                <c:pt idx="17">
                  <c:v>35.993365480728038</c:v>
                </c:pt>
                <c:pt idx="18">
                  <c:v>33.277451308838415</c:v>
                </c:pt>
                <c:pt idx="19">
                  <c:v>31.238451805245003</c:v>
                </c:pt>
                <c:pt idx="20">
                  <c:v>29.058720385355677</c:v>
                </c:pt>
                <c:pt idx="21">
                  <c:v>28.571394600138944</c:v>
                </c:pt>
                <c:pt idx="22">
                  <c:v>27.067435139782081</c:v>
                </c:pt>
                <c:pt idx="23">
                  <c:v>25.487215000735823</c:v>
                </c:pt>
                <c:pt idx="24">
                  <c:v>24.116214773663774</c:v>
                </c:pt>
              </c:numCache>
            </c:numRef>
          </c:yVal>
        </c:ser>
        <c:ser>
          <c:idx val="5"/>
          <c:order val="5"/>
          <c:tx>
            <c:v>OpenCV</c:v>
          </c:tx>
          <c:spPr>
            <a:ln w="19050"/>
          </c:spPr>
          <c:marker>
            <c:symbol val="circle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ErodeBufferUchar!$B$16:$B$40</c:f>
              <c:numCache>
                <c:formatCode>0.00</c:formatCode>
                <c:ptCount val="25"/>
                <c:pt idx="0">
                  <c:v>48.743030739895168</c:v>
                </c:pt>
                <c:pt idx="1">
                  <c:v>40.745470851646203</c:v>
                </c:pt>
                <c:pt idx="2">
                  <c:v>35.557649461010875</c:v>
                </c:pt>
                <c:pt idx="3">
                  <c:v>30.834083096315442</c:v>
                </c:pt>
                <c:pt idx="4">
                  <c:v>27.15224534218024</c:v>
                </c:pt>
                <c:pt idx="5">
                  <c:v>23.865172119487909</c:v>
                </c:pt>
                <c:pt idx="6">
                  <c:v>20.940778936521191</c:v>
                </c:pt>
                <c:pt idx="7">
                  <c:v>18.737129766736516</c:v>
                </c:pt>
                <c:pt idx="8">
                  <c:v>17.077775744964306</c:v>
                </c:pt>
                <c:pt idx="9">
                  <c:v>15.345830583187105</c:v>
                </c:pt>
                <c:pt idx="10">
                  <c:v>13.922076542636173</c:v>
                </c:pt>
                <c:pt idx="11">
                  <c:v>12.621022439357885</c:v>
                </c:pt>
                <c:pt idx="12">
                  <c:v>11.60447810747281</c:v>
                </c:pt>
                <c:pt idx="13">
                  <c:v>10.631410321403225</c:v>
                </c:pt>
                <c:pt idx="14">
                  <c:v>9.9073491423701476</c:v>
                </c:pt>
                <c:pt idx="15">
                  <c:v>9.140808813594191</c:v>
                </c:pt>
                <c:pt idx="16">
                  <c:v>8.516604618586376</c:v>
                </c:pt>
                <c:pt idx="17">
                  <c:v>7.9030905866454351</c:v>
                </c:pt>
                <c:pt idx="18">
                  <c:v>7.3247701090008857</c:v>
                </c:pt>
                <c:pt idx="19">
                  <c:v>6.8959267328829332</c:v>
                </c:pt>
                <c:pt idx="20">
                  <c:v>6.4217586198026932</c:v>
                </c:pt>
                <c:pt idx="21">
                  <c:v>6.0446772168791361</c:v>
                </c:pt>
                <c:pt idx="22">
                  <c:v>5.6275401927160873</c:v>
                </c:pt>
                <c:pt idx="23">
                  <c:v>5.2763115896170785</c:v>
                </c:pt>
                <c:pt idx="24">
                  <c:v>5.0073190221353459</c:v>
                </c:pt>
              </c:numCache>
            </c:numRef>
          </c:yVal>
        </c:ser>
        <c:axId val="104834560"/>
        <c:axId val="104836480"/>
      </c:scatterChart>
      <c:valAx>
        <c:axId val="104834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</c:title>
        <c:numFmt formatCode="General" sourceLinked="1"/>
        <c:majorTickMark val="none"/>
        <c:tickLblPos val="nextTo"/>
        <c:crossAx val="104836480"/>
        <c:crosses val="autoZero"/>
        <c:crossBetween val="midCat"/>
      </c:valAx>
      <c:valAx>
        <c:axId val="104836480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</a:t>
                </a:r>
                <a:r>
                  <a:rPr lang="pl-PL" sz="1200" baseline="0"/>
                  <a:t>ć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4834560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ErodeBufferUchar!$Y$5:$Y$39</c:f>
              <c:numCache>
                <c:formatCode>General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ErodeBufferUchar!$Z$5:$Z$39</c:f>
              <c:numCache>
                <c:formatCode>0.00</c:formatCode>
                <c:ptCount val="35"/>
                <c:pt idx="0">
                  <c:v>27.638660833753022</c:v>
                </c:pt>
                <c:pt idx="1">
                  <c:v>19.201354137162301</c:v>
                </c:pt>
                <c:pt idx="2">
                  <c:v>13.578551397322746</c:v>
                </c:pt>
                <c:pt idx="3">
                  <c:v>12.828397090918763</c:v>
                </c:pt>
                <c:pt idx="4">
                  <c:v>12.46715653203915</c:v>
                </c:pt>
                <c:pt idx="5">
                  <c:v>12.182739855615814</c:v>
                </c:pt>
                <c:pt idx="6">
                  <c:v>12.020004504690855</c:v>
                </c:pt>
                <c:pt idx="7">
                  <c:v>11.949549428978477</c:v>
                </c:pt>
                <c:pt idx="8">
                  <c:v>11.677397600379944</c:v>
                </c:pt>
                <c:pt idx="9">
                  <c:v>11.651086876468373</c:v>
                </c:pt>
                <c:pt idx="10">
                  <c:v>11.59516388251131</c:v>
                </c:pt>
                <c:pt idx="11">
                  <c:v>11.695349226652212</c:v>
                </c:pt>
                <c:pt idx="12">
                  <c:v>11.444536607351944</c:v>
                </c:pt>
                <c:pt idx="13">
                  <c:v>11.308312664265827</c:v>
                </c:pt>
                <c:pt idx="14">
                  <c:v>11.240730244705672</c:v>
                </c:pt>
                <c:pt idx="15">
                  <c:v>11.304080604406749</c:v>
                </c:pt>
                <c:pt idx="16">
                  <c:v>11.330513738174417</c:v>
                </c:pt>
                <c:pt idx="17">
                  <c:v>11.438213868503095</c:v>
                </c:pt>
                <c:pt idx="18">
                  <c:v>11.257769434624306</c:v>
                </c:pt>
                <c:pt idx="19">
                  <c:v>11.265298836988242</c:v>
                </c:pt>
                <c:pt idx="20">
                  <c:v>11.158499509385226</c:v>
                </c:pt>
                <c:pt idx="21">
                  <c:v>11.240026089196606</c:v>
                </c:pt>
                <c:pt idx="22">
                  <c:v>11.204825311811076</c:v>
                </c:pt>
                <c:pt idx="23">
                  <c:v>11.618716105108128</c:v>
                </c:pt>
                <c:pt idx="24">
                  <c:v>11.632826453722659</c:v>
                </c:pt>
                <c:pt idx="25">
                  <c:v>11.684592353286986</c:v>
                </c:pt>
                <c:pt idx="26">
                  <c:v>11.775966178322166</c:v>
                </c:pt>
                <c:pt idx="27">
                  <c:v>11.727178215626601</c:v>
                </c:pt>
                <c:pt idx="28">
                  <c:v>11.907428844040361</c:v>
                </c:pt>
                <c:pt idx="29">
                  <c:v>11.929168632799485</c:v>
                </c:pt>
                <c:pt idx="30">
                  <c:v>12.00079850779677</c:v>
                </c:pt>
                <c:pt idx="31">
                  <c:v>12.450397908194303</c:v>
                </c:pt>
                <c:pt idx="32">
                  <c:v>12.609327090060724</c:v>
                </c:pt>
                <c:pt idx="33">
                  <c:v>12.901583945720638</c:v>
                </c:pt>
                <c:pt idx="34">
                  <c:v>12.999452026040704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ErodeBufferUchar!$AB$5:$AB$39</c:f>
              <c:numCache>
                <c:formatCode>0.00</c:formatCode>
                <c:ptCount val="35"/>
                <c:pt idx="0">
                  <c:v>53.593341442485219</c:v>
                </c:pt>
                <c:pt idx="1">
                  <c:v>89.652492792395009</c:v>
                </c:pt>
                <c:pt idx="2">
                  <c:v>71.444047681628504</c:v>
                </c:pt>
                <c:pt idx="3">
                  <c:v>71.884133733222797</c:v>
                </c:pt>
                <c:pt idx="4">
                  <c:v>71.755416417548588</c:v>
                </c:pt>
                <c:pt idx="5">
                  <c:v>71.385901575356257</c:v>
                </c:pt>
                <c:pt idx="6">
                  <c:v>72.104933286163458</c:v>
                </c:pt>
                <c:pt idx="7">
                  <c:v>74.497599582908961</c:v>
                </c:pt>
                <c:pt idx="8">
                  <c:v>72.372099805182103</c:v>
                </c:pt>
                <c:pt idx="9">
                  <c:v>73.481363631982461</c:v>
                </c:pt>
                <c:pt idx="10">
                  <c:v>73.455962955122033</c:v>
                </c:pt>
                <c:pt idx="11">
                  <c:v>74.581706495369573</c:v>
                </c:pt>
                <c:pt idx="12">
                  <c:v>73.810896102444943</c:v>
                </c:pt>
                <c:pt idx="13">
                  <c:v>74.17592675654187</c:v>
                </c:pt>
                <c:pt idx="14">
                  <c:v>74.134393132986332</c:v>
                </c:pt>
                <c:pt idx="15">
                  <c:v>77.847866427662353</c:v>
                </c:pt>
                <c:pt idx="16">
                  <c:v>78.376351810267337</c:v>
                </c:pt>
                <c:pt idx="17">
                  <c:v>79.191392839164592</c:v>
                </c:pt>
                <c:pt idx="18">
                  <c:v>78.017824217674388</c:v>
                </c:pt>
                <c:pt idx="19">
                  <c:v>78.800967401629791</c:v>
                </c:pt>
                <c:pt idx="20">
                  <c:v>79.030996991205001</c:v>
                </c:pt>
                <c:pt idx="21">
                  <c:v>79.620634449899825</c:v>
                </c:pt>
                <c:pt idx="22">
                  <c:v>79.511443231717237</c:v>
                </c:pt>
                <c:pt idx="23">
                  <c:v>83.765208805781569</c:v>
                </c:pt>
                <c:pt idx="24">
                  <c:v>83.097959817030613</c:v>
                </c:pt>
                <c:pt idx="25">
                  <c:v>83.395550338156781</c:v>
                </c:pt>
                <c:pt idx="26">
                  <c:v>83.417750841481393</c:v>
                </c:pt>
                <c:pt idx="27">
                  <c:v>83.822734778222298</c:v>
                </c:pt>
                <c:pt idx="28">
                  <c:v>84.236656235540664</c:v>
                </c:pt>
                <c:pt idx="29">
                  <c:v>84.140734726565171</c:v>
                </c:pt>
                <c:pt idx="30">
                  <c:v>84.475699132748019</c:v>
                </c:pt>
                <c:pt idx="31">
                  <c:v>89.334483335702231</c:v>
                </c:pt>
                <c:pt idx="32">
                  <c:v>89.644271304416819</c:v>
                </c:pt>
                <c:pt idx="33">
                  <c:v>91.149355144618156</c:v>
                </c:pt>
                <c:pt idx="34">
                  <c:v>90.763403026896611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x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ErodeBufferUchar!$AD$5:$AD$39</c:f>
              <c:numCache>
                <c:formatCode>0.00</c:formatCode>
                <c:ptCount val="35"/>
                <c:pt idx="0">
                  <c:v>55.634772098101152</c:v>
                </c:pt>
                <c:pt idx="1">
                  <c:v>107.80391363303931</c:v>
                </c:pt>
                <c:pt idx="2">
                  <c:v>115.23557318636502</c:v>
                </c:pt>
                <c:pt idx="3">
                  <c:v>122.77220707290981</c:v>
                </c:pt>
                <c:pt idx="4">
                  <c:v>126.01131798946581</c:v>
                </c:pt>
                <c:pt idx="5">
                  <c:v>127.67253701599061</c:v>
                </c:pt>
                <c:pt idx="6">
                  <c:v>130.41863211664122</c:v>
                </c:pt>
                <c:pt idx="7">
                  <c:v>135.69011957068409</c:v>
                </c:pt>
                <c:pt idx="8">
                  <c:v>131.47589032781141</c:v>
                </c:pt>
                <c:pt idx="9">
                  <c:v>134.47166149414221</c:v>
                </c:pt>
                <c:pt idx="10">
                  <c:v>134.79309884153093</c:v>
                </c:pt>
                <c:pt idx="11">
                  <c:v>137.41222666753396</c:v>
                </c:pt>
                <c:pt idx="12">
                  <c:v>136.30113062652796</c:v>
                </c:pt>
                <c:pt idx="13">
                  <c:v>137.05726908422744</c:v>
                </c:pt>
                <c:pt idx="14">
                  <c:v>137.14469449182357</c:v>
                </c:pt>
                <c:pt idx="15">
                  <c:v>144.21153509671262</c:v>
                </c:pt>
                <c:pt idx="16">
                  <c:v>145.04535107982019</c:v>
                </c:pt>
                <c:pt idx="17">
                  <c:v>146.84404029100472</c:v>
                </c:pt>
                <c:pt idx="18">
                  <c:v>144.78600594206821</c:v>
                </c:pt>
                <c:pt idx="19">
                  <c:v>146.34577685156853</c:v>
                </c:pt>
                <c:pt idx="20">
                  <c:v>146.76699065175268</c:v>
                </c:pt>
                <c:pt idx="21">
                  <c:v>148.0085333624244</c:v>
                </c:pt>
                <c:pt idx="22">
                  <c:v>147.8603766770035</c:v>
                </c:pt>
                <c:pt idx="23">
                  <c:v>155.82800740599922</c:v>
                </c:pt>
                <c:pt idx="24">
                  <c:v>154.38803168461658</c:v>
                </c:pt>
                <c:pt idx="25">
                  <c:v>155.05585644975235</c:v>
                </c:pt>
                <c:pt idx="26">
                  <c:v>155.1449767082739</c:v>
                </c:pt>
                <c:pt idx="27">
                  <c:v>156.00830045176554</c:v>
                </c:pt>
                <c:pt idx="28">
                  <c:v>156.83359832424293</c:v>
                </c:pt>
                <c:pt idx="29">
                  <c:v>156.67428024056701</c:v>
                </c:pt>
                <c:pt idx="30">
                  <c:v>157.30326969365248</c:v>
                </c:pt>
                <c:pt idx="31">
                  <c:v>166.38401790852672</c:v>
                </c:pt>
                <c:pt idx="32">
                  <c:v>166.73350520401289</c:v>
                </c:pt>
                <c:pt idx="33">
                  <c:v>169.62422563431136</c:v>
                </c:pt>
                <c:pt idx="34">
                  <c:v>168.98223538159729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star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ErodeBufferUchar!$AF$5:$AF$39</c:f>
              <c:numCache>
                <c:formatCode>0.00</c:formatCode>
                <c:ptCount val="35"/>
                <c:pt idx="0">
                  <c:v>56.976950272916881</c:v>
                </c:pt>
                <c:pt idx="1">
                  <c:v>111.5887795705153</c:v>
                </c:pt>
                <c:pt idx="2">
                  <c:v>134.37992024031487</c:v>
                </c:pt>
                <c:pt idx="3">
                  <c:v>163.51686506184919</c:v>
                </c:pt>
                <c:pt idx="4">
                  <c:v>173.39618880577689</c:v>
                </c:pt>
                <c:pt idx="5">
                  <c:v>178.37120504541048</c:v>
                </c:pt>
                <c:pt idx="6">
                  <c:v>183.87632090410739</c:v>
                </c:pt>
                <c:pt idx="7">
                  <c:v>192.62281746244591</c:v>
                </c:pt>
                <c:pt idx="8">
                  <c:v>186.98680014423056</c:v>
                </c:pt>
                <c:pt idx="9">
                  <c:v>191.89503879909705</c:v>
                </c:pt>
                <c:pt idx="10">
                  <c:v>192.90873816335898</c:v>
                </c:pt>
                <c:pt idx="11">
                  <c:v>197.04983037315864</c:v>
                </c:pt>
                <c:pt idx="12">
                  <c:v>195.29549383926098</c:v>
                </c:pt>
                <c:pt idx="13">
                  <c:v>197.17486730174039</c:v>
                </c:pt>
                <c:pt idx="14">
                  <c:v>197.46489996653156</c:v>
                </c:pt>
                <c:pt idx="15">
                  <c:v>207.96457473398604</c:v>
                </c:pt>
                <c:pt idx="16">
                  <c:v>208.61388013574111</c:v>
                </c:pt>
                <c:pt idx="17">
                  <c:v>211.62598064129554</c:v>
                </c:pt>
                <c:pt idx="18">
                  <c:v>208.74355199945148</c:v>
                </c:pt>
                <c:pt idx="19">
                  <c:v>211.34063143053288</c:v>
                </c:pt>
                <c:pt idx="20">
                  <c:v>211.99016479550716</c:v>
                </c:pt>
                <c:pt idx="21">
                  <c:v>213.91982669543466</c:v>
                </c:pt>
                <c:pt idx="22">
                  <c:v>213.74387179267723</c:v>
                </c:pt>
                <c:pt idx="23">
                  <c:v>225.43154953734305</c:v>
                </c:pt>
                <c:pt idx="24">
                  <c:v>223.02539173398947</c:v>
                </c:pt>
                <c:pt idx="25">
                  <c:v>224.3720927751462</c:v>
                </c:pt>
                <c:pt idx="26">
                  <c:v>224.56310123475393</c:v>
                </c:pt>
                <c:pt idx="27">
                  <c:v>225.90510176664586</c:v>
                </c:pt>
                <c:pt idx="28">
                  <c:v>227.06746673331259</c:v>
                </c:pt>
                <c:pt idx="29">
                  <c:v>226.85380387578519</c:v>
                </c:pt>
                <c:pt idx="30">
                  <c:v>227.76909772065906</c:v>
                </c:pt>
                <c:pt idx="31">
                  <c:v>241.0248022537441</c:v>
                </c:pt>
                <c:pt idx="32">
                  <c:v>242.83970178507616</c:v>
                </c:pt>
                <c:pt idx="33">
                  <c:v>246.91525232339404</c:v>
                </c:pt>
                <c:pt idx="34">
                  <c:v>246.0808627662025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ErodeBufferUchar!$AH$5:$AH$39</c:f>
              <c:numCache>
                <c:formatCode>0.00</c:formatCode>
                <c:ptCount val="35"/>
                <c:pt idx="0">
                  <c:v>63.180779318096683</c:v>
                </c:pt>
                <c:pt idx="1">
                  <c:v>131.34529706109922</c:v>
                </c:pt>
                <c:pt idx="2">
                  <c:v>157.38941920612334</c:v>
                </c:pt>
                <c:pt idx="3">
                  <c:v>225.94551438441729</c:v>
                </c:pt>
                <c:pt idx="4">
                  <c:v>282.8961470266911</c:v>
                </c:pt>
                <c:pt idx="5">
                  <c:v>240.79981867042699</c:v>
                </c:pt>
                <c:pt idx="6">
                  <c:v>214.87532950743153</c:v>
                </c:pt>
                <c:pt idx="7">
                  <c:v>364.60704133200977</c:v>
                </c:pt>
                <c:pt idx="8">
                  <c:v>343.44048981209733</c:v>
                </c:pt>
                <c:pt idx="9">
                  <c:v>358.12514543671944</c:v>
                </c:pt>
                <c:pt idx="10">
                  <c:v>376.82963131880302</c:v>
                </c:pt>
                <c:pt idx="11">
                  <c:v>394.47276944563822</c:v>
                </c:pt>
                <c:pt idx="12">
                  <c:v>393.40704862170617</c:v>
                </c:pt>
                <c:pt idx="13">
                  <c:v>401.82666152778808</c:v>
                </c:pt>
                <c:pt idx="14">
                  <c:v>405.00051864193614</c:v>
                </c:pt>
                <c:pt idx="15">
                  <c:v>431.49804246195174</c:v>
                </c:pt>
                <c:pt idx="16">
                  <c:v>429.1693145257679</c:v>
                </c:pt>
                <c:pt idx="17">
                  <c:v>436.99299187537611</c:v>
                </c:pt>
                <c:pt idx="18">
                  <c:v>434.52102778685634</c:v>
                </c:pt>
                <c:pt idx="19">
                  <c:v>441.35905338775092</c:v>
                </c:pt>
                <c:pt idx="20">
                  <c:v>440.17034666929629</c:v>
                </c:pt>
                <c:pt idx="21">
                  <c:v>445.35706196275891</c:v>
                </c:pt>
                <c:pt idx="22">
                  <c:v>444.26702767433437</c:v>
                </c:pt>
                <c:pt idx="23">
                  <c:v>465.0462410094546</c:v>
                </c:pt>
                <c:pt idx="24">
                  <c:v>452.25080410833317</c:v>
                </c:pt>
                <c:pt idx="25">
                  <c:v>453.18234135232973</c:v>
                </c:pt>
                <c:pt idx="26">
                  <c:v>449.75919371727377</c:v>
                </c:pt>
                <c:pt idx="27">
                  <c:v>455.43404932684524</c:v>
                </c:pt>
                <c:pt idx="28">
                  <c:v>454.31393495812432</c:v>
                </c:pt>
                <c:pt idx="29">
                  <c:v>452.99860360009012</c:v>
                </c:pt>
                <c:pt idx="30">
                  <c:v>452.50408970134259</c:v>
                </c:pt>
                <c:pt idx="31">
                  <c:v>472.67031100281554</c:v>
                </c:pt>
                <c:pt idx="32">
                  <c:v>480.98164051882497</c:v>
                </c:pt>
                <c:pt idx="33">
                  <c:v>483.04984585994708</c:v>
                </c:pt>
                <c:pt idx="34">
                  <c:v>481.6192990112209</c:v>
                </c:pt>
              </c:numCache>
            </c:numRef>
          </c:yVal>
        </c:ser>
        <c:axId val="105014016"/>
        <c:axId val="105015936"/>
      </c:scatterChart>
      <c:valAx>
        <c:axId val="105014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05015936"/>
        <c:crosses val="autoZero"/>
        <c:crossBetween val="midCat"/>
      </c:valAx>
      <c:valAx>
        <c:axId val="105015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[%]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501401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ErodeBufferUchar!$Y$5:$Y$18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ErodeBufferUchar!$AJ$5:$AJ$18</c:f>
              <c:numCache>
                <c:formatCode>0.00</c:formatCode>
                <c:ptCount val="14"/>
                <c:pt idx="0">
                  <c:v>73.797000258598374</c:v>
                </c:pt>
                <c:pt idx="1">
                  <c:v>93.212638905766838</c:v>
                </c:pt>
                <c:pt idx="2">
                  <c:v>73.085757196687922</c:v>
                </c:pt>
                <c:pt idx="3">
                  <c:v>72.508843176309227</c:v>
                </c:pt>
                <c:pt idx="4">
                  <c:v>72.439707527952919</c:v>
                </c:pt>
                <c:pt idx="5">
                  <c:v>71.775945533274438</c:v>
                </c:pt>
                <c:pt idx="6">
                  <c:v>72.630060982316351</c:v>
                </c:pt>
                <c:pt idx="7">
                  <c:v>74.833877799360607</c:v>
                </c:pt>
                <c:pt idx="8">
                  <c:v>72.925390598322508</c:v>
                </c:pt>
                <c:pt idx="9">
                  <c:v>73.859620615320992</c:v>
                </c:pt>
                <c:pt idx="10">
                  <c:v>73.845210084464412</c:v>
                </c:pt>
                <c:pt idx="11">
                  <c:v>74.907492530631174</c:v>
                </c:pt>
                <c:pt idx="12">
                  <c:v>74.107118205777311</c:v>
                </c:pt>
                <c:pt idx="13">
                  <c:v>74.475092919825798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ErodeBufferUchar!$AL$5:$AL$18</c:f>
              <c:numCache>
                <c:formatCode>0.00</c:formatCode>
                <c:ptCount val="14"/>
                <c:pt idx="0">
                  <c:v>114.70536218378217</c:v>
                </c:pt>
                <c:pt idx="1">
                  <c:v>141.10308194911906</c:v>
                </c:pt>
                <c:pt idx="2">
                  <c:v>119.85368247827464</c:v>
                </c:pt>
                <c:pt idx="3">
                  <c:v>125.54577335910793</c:v>
                </c:pt>
                <c:pt idx="4">
                  <c:v>128.59239958651708</c:v>
                </c:pt>
                <c:pt idx="5">
                  <c:v>128.8241078238519</c:v>
                </c:pt>
                <c:pt idx="6">
                  <c:v>131.99621763795599</c:v>
                </c:pt>
                <c:pt idx="7">
                  <c:v>136.91363449345633</c:v>
                </c:pt>
                <c:pt idx="8">
                  <c:v>133.63969328000701</c:v>
                </c:pt>
                <c:pt idx="9">
                  <c:v>135.87589342902325</c:v>
                </c:pt>
                <c:pt idx="10">
                  <c:v>136.28776978174184</c:v>
                </c:pt>
                <c:pt idx="11">
                  <c:v>138.50170996896949</c:v>
                </c:pt>
                <c:pt idx="12">
                  <c:v>137.112668647622</c:v>
                </c:pt>
                <c:pt idx="13">
                  <c:v>138.11824491210078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x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ErodeBufferUchar!$AN$5:$AN$18</c:f>
              <c:numCache>
                <c:formatCode>0.00</c:formatCode>
                <c:ptCount val="14"/>
                <c:pt idx="0">
                  <c:v>95.510128948213023</c:v>
                </c:pt>
                <c:pt idx="1">
                  <c:v>131.75018041068031</c:v>
                </c:pt>
                <c:pt idx="2">
                  <c:v>160.56191105735419</c:v>
                </c:pt>
                <c:pt idx="3">
                  <c:v>162.26260433530271</c:v>
                </c:pt>
                <c:pt idx="4">
                  <c:v>136.21511574089752</c:v>
                </c:pt>
                <c:pt idx="5">
                  <c:v>180.46942675261596</c:v>
                </c:pt>
                <c:pt idx="6">
                  <c:v>186.88736593639629</c:v>
                </c:pt>
                <c:pt idx="7">
                  <c:v>194.91869473759624</c:v>
                </c:pt>
                <c:pt idx="8">
                  <c:v>190.71502451360783</c:v>
                </c:pt>
                <c:pt idx="9">
                  <c:v>194.48205254603954</c:v>
                </c:pt>
                <c:pt idx="10">
                  <c:v>195.64315589178409</c:v>
                </c:pt>
                <c:pt idx="11">
                  <c:v>199.05001782583028</c:v>
                </c:pt>
                <c:pt idx="12">
                  <c:v>197.39014113908519</c:v>
                </c:pt>
                <c:pt idx="13">
                  <c:v>199.14546421460838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star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ErodeBufferUchar!$AP$5:$AP$18</c:f>
              <c:numCache>
                <c:formatCode>0.00</c:formatCode>
                <c:ptCount val="14"/>
                <c:pt idx="0">
                  <c:v>167.36211236725524</c:v>
                </c:pt>
                <c:pt idx="1">
                  <c:v>284.10894705434492</c:v>
                </c:pt>
                <c:pt idx="2">
                  <c:v>273.56554057616086</c:v>
                </c:pt>
                <c:pt idx="3">
                  <c:v>318.95041086077583</c:v>
                </c:pt>
                <c:pt idx="4">
                  <c:v>350.90221175336717</c:v>
                </c:pt>
                <c:pt idx="5">
                  <c:v>358.98098623990313</c:v>
                </c:pt>
                <c:pt idx="6">
                  <c:v>382.68512556342563</c:v>
                </c:pt>
                <c:pt idx="7">
                  <c:v>403.32769178186555</c:v>
                </c:pt>
                <c:pt idx="8">
                  <c:v>395.08204728910033</c:v>
                </c:pt>
                <c:pt idx="9">
                  <c:v>403.88118945122483</c:v>
                </c:pt>
                <c:pt idx="10">
                  <c:v>397.5841964283515</c:v>
                </c:pt>
                <c:pt idx="11">
                  <c:v>420.67737001258473</c:v>
                </c:pt>
                <c:pt idx="12">
                  <c:v>417.98433109005799</c:v>
                </c:pt>
                <c:pt idx="13">
                  <c:v>418.55832255563746</c:v>
                </c:pt>
              </c:numCache>
            </c:numRef>
          </c:yVal>
        </c:ser>
        <c:axId val="105109376"/>
        <c:axId val="104857600"/>
      </c:scatterChart>
      <c:valAx>
        <c:axId val="10510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857600"/>
        <c:crosses val="autoZero"/>
        <c:crossBetween val="midCat"/>
      </c:valAx>
      <c:valAx>
        <c:axId val="104857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[%]</a:t>
                </a:r>
                <a:endParaRPr lang="pl-PL" sz="1200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510937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ErodeBufferUint!$F$6:$F$15</c:f>
              <c:numCache>
                <c:formatCode>0.00</c:formatCode>
                <c:ptCount val="10"/>
                <c:pt idx="0">
                  <c:v>2364.8728000393658</c:v>
                </c:pt>
                <c:pt idx="1">
                  <c:v>927.5612941411099</c:v>
                </c:pt>
                <c:pt idx="2">
                  <c:v>517.61732437245109</c:v>
                </c:pt>
                <c:pt idx="3">
                  <c:v>311.551879683001</c:v>
                </c:pt>
                <c:pt idx="4">
                  <c:v>203.74049156305065</c:v>
                </c:pt>
                <c:pt idx="5">
                  <c:v>151.77372977746995</c:v>
                </c:pt>
                <c:pt idx="6">
                  <c:v>109.543887507574</c:v>
                </c:pt>
                <c:pt idx="7">
                  <c:v>91.566243635640788</c:v>
                </c:pt>
                <c:pt idx="8">
                  <c:v>72.773856182758394</c:v>
                </c:pt>
                <c:pt idx="9">
                  <c:v>59.225885692338338</c:v>
                </c:pt>
              </c:numCache>
            </c:numRef>
          </c:yVal>
        </c:ser>
        <c:ser>
          <c:idx val="1"/>
          <c:order val="1"/>
          <c:tx>
            <c:v>erode_local</c:v>
          </c:tx>
          <c:spPr>
            <a:ln w="19050"/>
          </c:spPr>
          <c:marker>
            <c:symbol val="square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ErodeBufferUint!$H$6:$H$15</c:f>
              <c:numCache>
                <c:formatCode>0.00</c:formatCode>
                <c:ptCount val="10"/>
                <c:pt idx="0">
                  <c:v>1200.377982124942</c:v>
                </c:pt>
                <c:pt idx="1">
                  <c:v>616.80677301915284</c:v>
                </c:pt>
                <c:pt idx="2">
                  <c:v>366.3759630826778</c:v>
                </c:pt>
                <c:pt idx="3">
                  <c:v>229.36539185062688</c:v>
                </c:pt>
                <c:pt idx="4">
                  <c:v>152.26532628502966</c:v>
                </c:pt>
                <c:pt idx="5">
                  <c:v>114.96622479617862</c:v>
                </c:pt>
                <c:pt idx="6">
                  <c:v>83.591860967028353</c:v>
                </c:pt>
                <c:pt idx="7">
                  <c:v>70.01522395235169</c:v>
                </c:pt>
                <c:pt idx="8">
                  <c:v>55.156657751192661</c:v>
                </c:pt>
                <c:pt idx="9">
                  <c:v>45.235996858750767</c:v>
                </c:pt>
              </c:numCache>
            </c:numRef>
          </c:yVal>
        </c:ser>
        <c:ser>
          <c:idx val="2"/>
          <c:order val="2"/>
          <c:tx>
            <c:v>erode_c4_local</c:v>
          </c:tx>
          <c:spPr>
            <a:ln w="19050"/>
          </c:spPr>
          <c:marker>
            <c:symbol val="triangle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ErodeBufferUint!$J$6:$J$15</c:f>
              <c:numCache>
                <c:formatCode>0.00</c:formatCode>
                <c:ptCount val="10"/>
                <c:pt idx="0">
                  <c:v>1068.274990830922</c:v>
                </c:pt>
                <c:pt idx="1">
                  <c:v>686.13470072454288</c:v>
                </c:pt>
                <c:pt idx="2">
                  <c:v>560.82940041333097</c:v>
                </c:pt>
                <c:pt idx="3">
                  <c:v>406.11971556251609</c:v>
                </c:pt>
                <c:pt idx="4">
                  <c:v>278.87632603836937</c:v>
                </c:pt>
                <c:pt idx="5">
                  <c:v>214.50673443002455</c:v>
                </c:pt>
                <c:pt idx="6">
                  <c:v>158.23184968659098</c:v>
                </c:pt>
                <c:pt idx="7">
                  <c:v>134.02312836703842</c:v>
                </c:pt>
                <c:pt idx="8">
                  <c:v>105.18608658603669</c:v>
                </c:pt>
                <c:pt idx="9">
                  <c:v>86.957927280140225</c:v>
                </c:pt>
              </c:numCache>
            </c:numRef>
          </c:yVal>
        </c:ser>
        <c:ser>
          <c:idx val="3"/>
          <c:order val="3"/>
          <c:tx>
            <c:v>erode_c4_local_unroll</c:v>
          </c:tx>
          <c:spPr>
            <a:ln w="19050"/>
          </c:spPr>
          <c:marker>
            <c:symbol val="x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ErodeBufferUint!$L$6:$L$15</c:f>
              <c:numCache>
                <c:formatCode>0.00</c:formatCode>
                <c:ptCount val="10"/>
                <c:pt idx="0">
                  <c:v>1445.7171219861925</c:v>
                </c:pt>
                <c:pt idx="1">
                  <c:v>1034.9894117224792</c:v>
                </c:pt>
                <c:pt idx="2">
                  <c:v>722.74079588148754</c:v>
                </c:pt>
                <c:pt idx="3">
                  <c:v>507.58208913188133</c:v>
                </c:pt>
                <c:pt idx="4">
                  <c:v>357.52833424050851</c:v>
                </c:pt>
                <c:pt idx="5">
                  <c:v>279.04175392011518</c:v>
                </c:pt>
                <c:pt idx="6">
                  <c:v>207.16533373948576</c:v>
                </c:pt>
                <c:pt idx="7">
                  <c:v>176.5796174209533</c:v>
                </c:pt>
                <c:pt idx="8">
                  <c:v>138.79112051492967</c:v>
                </c:pt>
                <c:pt idx="9">
                  <c:v>115.46029819000684</c:v>
                </c:pt>
              </c:numCache>
            </c:numRef>
          </c:yVal>
        </c:ser>
        <c:ser>
          <c:idx val="4"/>
          <c:order val="4"/>
          <c:tx>
            <c:v>erode_c4_local_pragma</c:v>
          </c:tx>
          <c:spPr>
            <a:ln w="19050"/>
          </c:spPr>
          <c:marker>
            <c:symbol val="star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ErodeBufferUint!$N$6:$N$15</c:f>
              <c:numCache>
                <c:formatCode>0.00</c:formatCode>
                <c:ptCount val="10"/>
                <c:pt idx="0">
                  <c:v>1870.6957734600539</c:v>
                </c:pt>
                <c:pt idx="1">
                  <c:v>1556.7250072880788</c:v>
                </c:pt>
                <c:pt idx="2">
                  <c:v>1231.895487382357</c:v>
                </c:pt>
                <c:pt idx="3">
                  <c:v>868.1963659355381</c:v>
                </c:pt>
                <c:pt idx="4">
                  <c:v>655.30936245835551</c:v>
                </c:pt>
                <c:pt idx="5">
                  <c:v>506.91910801712243</c:v>
                </c:pt>
                <c:pt idx="6">
                  <c:v>402.41708370198978</c:v>
                </c:pt>
                <c:pt idx="7">
                  <c:v>348.26819070071906</c:v>
                </c:pt>
                <c:pt idx="8">
                  <c:v>269.10526389465684</c:v>
                </c:pt>
                <c:pt idx="9">
                  <c:v>228.31028391676719</c:v>
                </c:pt>
              </c:numCache>
            </c:numRef>
          </c:yVal>
        </c:ser>
        <c:ser>
          <c:idx val="5"/>
          <c:order val="5"/>
          <c:tx>
            <c:v>OpenCV</c:v>
          </c:tx>
          <c:spPr>
            <a:ln w="19050"/>
          </c:spPr>
          <c:marker>
            <c:symbol val="circle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ErodeBufferUint!$B$6:$B$14</c:f>
              <c:numCache>
                <c:formatCode>0.00</c:formatCode>
                <c:ptCount val="9"/>
                <c:pt idx="0">
                  <c:v>1554.5559940579792</c:v>
                </c:pt>
                <c:pt idx="1">
                  <c:v>696.17268877128618</c:v>
                </c:pt>
                <c:pt idx="2">
                  <c:v>505.17082063472037</c:v>
                </c:pt>
                <c:pt idx="3">
                  <c:v>311.36061705805878</c:v>
                </c:pt>
                <c:pt idx="4">
                  <c:v>204.83133812790365</c:v>
                </c:pt>
                <c:pt idx="5">
                  <c:v>154.07471261552931</c:v>
                </c:pt>
                <c:pt idx="6">
                  <c:v>110.27241675220003</c:v>
                </c:pt>
                <c:pt idx="7">
                  <c:v>89.215150757146475</c:v>
                </c:pt>
                <c:pt idx="8">
                  <c:v>72.560657743348344</c:v>
                </c:pt>
              </c:numCache>
            </c:numRef>
          </c:yVal>
        </c:ser>
        <c:axId val="105724928"/>
        <c:axId val="105739392"/>
      </c:scatterChart>
      <c:valAx>
        <c:axId val="105724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</c:title>
        <c:numFmt formatCode="General" sourceLinked="1"/>
        <c:majorTickMark val="none"/>
        <c:tickLblPos val="nextTo"/>
        <c:crossAx val="105739392"/>
        <c:crosses val="autoZero"/>
        <c:crossBetween val="midCat"/>
      </c:valAx>
      <c:valAx>
        <c:axId val="105739392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</a:t>
                </a:r>
                <a:r>
                  <a:rPr lang="pl-PL" sz="1200" baseline="0"/>
                  <a:t>ć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5724928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ErodeBufferUint!$F$16:$F$40</c:f>
              <c:numCache>
                <c:formatCode>0.00</c:formatCode>
                <c:ptCount val="25"/>
                <c:pt idx="0">
                  <c:v>49.288470252492857</c:v>
                </c:pt>
                <c:pt idx="1">
                  <c:v>41.717190714415914</c:v>
                </c:pt>
                <c:pt idx="2">
                  <c:v>36.050401331106826</c:v>
                </c:pt>
                <c:pt idx="3">
                  <c:v>31.192465045931687</c:v>
                </c:pt>
                <c:pt idx="4">
                  <c:v>27.457563659985187</c:v>
                </c:pt>
                <c:pt idx="5">
                  <c:v>25.237676675000795</c:v>
                </c:pt>
                <c:pt idx="6">
                  <c:v>22.378999571835116</c:v>
                </c:pt>
                <c:pt idx="7">
                  <c:v>20.186771374864954</c:v>
                </c:pt>
                <c:pt idx="8">
                  <c:v>18.124133024181354</c:v>
                </c:pt>
                <c:pt idx="9">
                  <c:v>16.468086423553359</c:v>
                </c:pt>
                <c:pt idx="10">
                  <c:v>14.991399497226972</c:v>
                </c:pt>
                <c:pt idx="11">
                  <c:v>13.692852643602782</c:v>
                </c:pt>
                <c:pt idx="12">
                  <c:v>12.570289783492166</c:v>
                </c:pt>
                <c:pt idx="13">
                  <c:v>12.127614027163213</c:v>
                </c:pt>
                <c:pt idx="14">
                  <c:v>11.246925322162273</c:v>
                </c:pt>
                <c:pt idx="15">
                  <c:v>10.408798103823827</c:v>
                </c:pt>
                <c:pt idx="16">
                  <c:v>9.7001419741862982</c:v>
                </c:pt>
                <c:pt idx="17">
                  <c:v>9.0597480756490043</c:v>
                </c:pt>
                <c:pt idx="18">
                  <c:v>8.4458411968019025</c:v>
                </c:pt>
                <c:pt idx="19">
                  <c:v>7.9399177615343328</c:v>
                </c:pt>
                <c:pt idx="20">
                  <c:v>7.4291030828295224</c:v>
                </c:pt>
                <c:pt idx="21">
                  <c:v>7.4008353524949726</c:v>
                </c:pt>
                <c:pt idx="22">
                  <c:v>6.9679295613707994</c:v>
                </c:pt>
                <c:pt idx="23">
                  <c:v>6.6075197640087717</c:v>
                </c:pt>
                <c:pt idx="24">
                  <c:v>6.2401716372670846</c:v>
                </c:pt>
              </c:numCache>
            </c:numRef>
          </c:yVal>
        </c:ser>
        <c:ser>
          <c:idx val="1"/>
          <c:order val="1"/>
          <c:tx>
            <c:v>erode_local</c:v>
          </c:tx>
          <c:spPr>
            <a:ln w="19050"/>
          </c:spPr>
          <c:marker>
            <c:symbol val="square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ErodeBufferUint!$H$16:$H$40</c:f>
              <c:numCache>
                <c:formatCode>0.00</c:formatCode>
                <c:ptCount val="25"/>
                <c:pt idx="0">
                  <c:v>37.732765846972868</c:v>
                </c:pt>
                <c:pt idx="1">
                  <c:v>32.126567524156052</c:v>
                </c:pt>
                <c:pt idx="2">
                  <c:v>27.702769043357623</c:v>
                </c:pt>
                <c:pt idx="3">
                  <c:v>24.076705891586592</c:v>
                </c:pt>
                <c:pt idx="4">
                  <c:v>20.25062855178901</c:v>
                </c:pt>
                <c:pt idx="5">
                  <c:v>19.124446213025603</c:v>
                </c:pt>
                <c:pt idx="6">
                  <c:v>16.86917077000388</c:v>
                </c:pt>
                <c:pt idx="7">
                  <c:v>15.223952950142969</c:v>
                </c:pt>
                <c:pt idx="8">
                  <c:v>12.044587106790248</c:v>
                </c:pt>
                <c:pt idx="9">
                  <c:v>10.892638879555401</c:v>
                </c:pt>
                <c:pt idx="10">
                  <c:v>9.9254246622493749</c:v>
                </c:pt>
                <c:pt idx="11">
                  <c:v>9.0753548176251435</c:v>
                </c:pt>
                <c:pt idx="12">
                  <c:v>8.3400008977495652</c:v>
                </c:pt>
                <c:pt idx="13">
                  <c:v>6.318834614257943</c:v>
                </c:pt>
                <c:pt idx="14">
                  <c:v>4.6807630770477422</c:v>
                </c:pt>
                <c:pt idx="15">
                  <c:v>4.3207340194062507</c:v>
                </c:pt>
                <c:pt idx="16">
                  <c:v>4.0295150057157079</c:v>
                </c:pt>
                <c:pt idx="17">
                  <c:v>3.748587122166815</c:v>
                </c:pt>
                <c:pt idx="18">
                  <c:v>3.4964065965612803</c:v>
                </c:pt>
                <c:pt idx="19">
                  <c:v>3.2817121637263438</c:v>
                </c:pt>
                <c:pt idx="20">
                  <c:v>3.0714106839820094</c:v>
                </c:pt>
                <c:pt idx="21">
                  <c:v>3.088394295846745</c:v>
                </c:pt>
                <c:pt idx="22">
                  <c:v>2.8925889185623759</c:v>
                </c:pt>
                <c:pt idx="23">
                  <c:v>2.7334593509702412</c:v>
                </c:pt>
                <c:pt idx="24">
                  <c:v>2.5842466992441646</c:v>
                </c:pt>
              </c:numCache>
            </c:numRef>
          </c:yVal>
        </c:ser>
        <c:ser>
          <c:idx val="2"/>
          <c:order val="2"/>
          <c:tx>
            <c:v>erode_c4_local</c:v>
          </c:tx>
          <c:spPr>
            <a:ln w="19050"/>
          </c:spPr>
          <c:marker>
            <c:symbol val="triangle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ErodeBufferUint!$J$16:$J$40</c:f>
              <c:numCache>
                <c:formatCode>0.00</c:formatCode>
                <c:ptCount val="25"/>
                <c:pt idx="0">
                  <c:v>72.863004359776852</c:v>
                </c:pt>
                <c:pt idx="1">
                  <c:v>62.308396727516154</c:v>
                </c:pt>
                <c:pt idx="2">
                  <c:v>53.876067914564587</c:v>
                </c:pt>
                <c:pt idx="3">
                  <c:v>46.964834323282268</c:v>
                </c:pt>
                <c:pt idx="4">
                  <c:v>40.06603234451088</c:v>
                </c:pt>
                <c:pt idx="5">
                  <c:v>37.444489042076199</c:v>
                </c:pt>
                <c:pt idx="6">
                  <c:v>32.914747409073598</c:v>
                </c:pt>
                <c:pt idx="7">
                  <c:v>29.761420167199915</c:v>
                </c:pt>
                <c:pt idx="8">
                  <c:v>23.291357877705803</c:v>
                </c:pt>
                <c:pt idx="9">
                  <c:v>21.160482337804506</c:v>
                </c:pt>
                <c:pt idx="10">
                  <c:v>19.327791810992508</c:v>
                </c:pt>
                <c:pt idx="11">
                  <c:v>17.669464592521297</c:v>
                </c:pt>
                <c:pt idx="12">
                  <c:v>16.262789548601312</c:v>
                </c:pt>
                <c:pt idx="13">
                  <c:v>15.780533567339212</c:v>
                </c:pt>
                <c:pt idx="14">
                  <c:v>9.0440885453674618</c:v>
                </c:pt>
                <c:pt idx="15">
                  <c:v>8.3639410043612745</c:v>
                </c:pt>
                <c:pt idx="16">
                  <c:v>7.8082117519925323</c:v>
                </c:pt>
                <c:pt idx="17">
                  <c:v>7.2748741793740725</c:v>
                </c:pt>
                <c:pt idx="18">
                  <c:v>6.7919211021043662</c:v>
                </c:pt>
                <c:pt idx="19">
                  <c:v>6.3815966796569192</c:v>
                </c:pt>
                <c:pt idx="20">
                  <c:v>5.9781571322416287</c:v>
                </c:pt>
                <c:pt idx="21">
                  <c:v>6.0147874147989029</c:v>
                </c:pt>
                <c:pt idx="22">
                  <c:v>5.6139881986834075</c:v>
                </c:pt>
                <c:pt idx="23">
                  <c:v>5.3101299965191906</c:v>
                </c:pt>
                <c:pt idx="24">
                  <c:v>5.0238638340670381</c:v>
                </c:pt>
              </c:numCache>
            </c:numRef>
          </c:yVal>
        </c:ser>
        <c:ser>
          <c:idx val="3"/>
          <c:order val="3"/>
          <c:tx>
            <c:v>erode_c4_local_unroll</c:v>
          </c:tx>
          <c:spPr>
            <a:ln w="19050"/>
          </c:spPr>
          <c:marker>
            <c:symbol val="x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ErodeBufferUint!$L$16:$L$40</c:f>
              <c:numCache>
                <c:formatCode>0.00</c:formatCode>
                <c:ptCount val="25"/>
                <c:pt idx="0">
                  <c:v>96.947853761104042</c:v>
                </c:pt>
                <c:pt idx="1">
                  <c:v>83.10789993448978</c:v>
                </c:pt>
                <c:pt idx="2">
                  <c:v>71.98360414289958</c:v>
                </c:pt>
                <c:pt idx="3">
                  <c:v>62.9615865813957</c:v>
                </c:pt>
                <c:pt idx="4">
                  <c:v>59.181190965480113</c:v>
                </c:pt>
                <c:pt idx="5">
                  <c:v>55.514978596504399</c:v>
                </c:pt>
                <c:pt idx="6">
                  <c:v>44.61641675393188</c:v>
                </c:pt>
                <c:pt idx="7">
                  <c:v>40.412491111192708</c:v>
                </c:pt>
                <c:pt idx="8">
                  <c:v>33.218503302054586</c:v>
                </c:pt>
                <c:pt idx="9">
                  <c:v>30.563856248173618</c:v>
                </c:pt>
                <c:pt idx="10">
                  <c:v>27.738264607736475</c:v>
                </c:pt>
                <c:pt idx="11">
                  <c:v>25.619205306250528</c:v>
                </c:pt>
                <c:pt idx="12">
                  <c:v>23.510716734324088</c:v>
                </c:pt>
                <c:pt idx="13">
                  <c:v>22.187655235964822</c:v>
                </c:pt>
                <c:pt idx="14">
                  <c:v>13.712271428776585</c:v>
                </c:pt>
                <c:pt idx="15">
                  <c:v>12.741856231330752</c:v>
                </c:pt>
                <c:pt idx="16">
                  <c:v>11.910097184140184</c:v>
                </c:pt>
                <c:pt idx="17">
                  <c:v>11.114090027866318</c:v>
                </c:pt>
                <c:pt idx="18">
                  <c:v>10.388910047197459</c:v>
                </c:pt>
                <c:pt idx="19">
                  <c:v>9.7703093775669192</c:v>
                </c:pt>
                <c:pt idx="20">
                  <c:v>9.6914814242214433</c:v>
                </c:pt>
                <c:pt idx="21">
                  <c:v>9.7430586825896537</c:v>
                </c:pt>
                <c:pt idx="22">
                  <c:v>8.5533579917567426</c:v>
                </c:pt>
                <c:pt idx="23">
                  <c:v>8.1239057451540067</c:v>
                </c:pt>
                <c:pt idx="24">
                  <c:v>7.69240413825682</c:v>
                </c:pt>
              </c:numCache>
            </c:numRef>
          </c:yVal>
        </c:ser>
        <c:ser>
          <c:idx val="4"/>
          <c:order val="4"/>
          <c:tx>
            <c:v>erode_c4_local_pragma</c:v>
          </c:tx>
          <c:spPr>
            <a:ln w="19050"/>
          </c:spPr>
          <c:marker>
            <c:symbol val="star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ErodeBufferUint!$N$16:$N$40</c:f>
              <c:numCache>
                <c:formatCode>0.00</c:formatCode>
                <c:ptCount val="25"/>
                <c:pt idx="0">
                  <c:v>188.051649928264</c:v>
                </c:pt>
                <c:pt idx="1">
                  <c:v>169.54629240371247</c:v>
                </c:pt>
                <c:pt idx="2">
                  <c:v>147.25198070741192</c:v>
                </c:pt>
                <c:pt idx="3">
                  <c:v>130.31699074362808</c:v>
                </c:pt>
                <c:pt idx="4">
                  <c:v>121.36296296296295</c:v>
                </c:pt>
                <c:pt idx="5">
                  <c:v>116.84831961734355</c:v>
                </c:pt>
                <c:pt idx="6">
                  <c:v>92.391322805910178</c:v>
                </c:pt>
                <c:pt idx="7">
                  <c:v>84.400882415009605</c:v>
                </c:pt>
                <c:pt idx="8">
                  <c:v>61.782409698752296</c:v>
                </c:pt>
                <c:pt idx="9">
                  <c:v>57.249681150304866</c:v>
                </c:pt>
                <c:pt idx="10">
                  <c:v>51.84520212567228</c:v>
                </c:pt>
                <c:pt idx="11">
                  <c:v>47.410205614710868</c:v>
                </c:pt>
                <c:pt idx="12">
                  <c:v>44.512041981960756</c:v>
                </c:pt>
              </c:numCache>
            </c:numRef>
          </c:yVal>
        </c:ser>
        <c:ser>
          <c:idx val="5"/>
          <c:order val="5"/>
          <c:tx>
            <c:v>OpenCV</c:v>
          </c:tx>
          <c:spPr>
            <a:ln w="19050"/>
          </c:spPr>
          <c:marker>
            <c:symbol val="circle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ErodeBufferUint!$B$16:$B$40</c:f>
              <c:numCache>
                <c:formatCode>0.00</c:formatCode>
                <c:ptCount val="25"/>
                <c:pt idx="0">
                  <c:v>48.743030739895168</c:v>
                </c:pt>
                <c:pt idx="1">
                  <c:v>40.745470851646203</c:v>
                </c:pt>
                <c:pt idx="2">
                  <c:v>35.557649461010875</c:v>
                </c:pt>
                <c:pt idx="3">
                  <c:v>30.834083096315442</c:v>
                </c:pt>
                <c:pt idx="4">
                  <c:v>27.15224534218024</c:v>
                </c:pt>
                <c:pt idx="5">
                  <c:v>23.865172119487909</c:v>
                </c:pt>
                <c:pt idx="6">
                  <c:v>20.940778936521191</c:v>
                </c:pt>
                <c:pt idx="7">
                  <c:v>18.737129766736516</c:v>
                </c:pt>
                <c:pt idx="8">
                  <c:v>17.077775744964306</c:v>
                </c:pt>
                <c:pt idx="9">
                  <c:v>15.345830583187105</c:v>
                </c:pt>
                <c:pt idx="10">
                  <c:v>13.922076542636173</c:v>
                </c:pt>
                <c:pt idx="11">
                  <c:v>12.621022439357885</c:v>
                </c:pt>
                <c:pt idx="12">
                  <c:v>11.60447810747281</c:v>
                </c:pt>
                <c:pt idx="13">
                  <c:v>10.631410321403225</c:v>
                </c:pt>
                <c:pt idx="14">
                  <c:v>9.9073491423701476</c:v>
                </c:pt>
                <c:pt idx="15">
                  <c:v>9.140808813594191</c:v>
                </c:pt>
                <c:pt idx="16">
                  <c:v>8.516604618586376</c:v>
                </c:pt>
                <c:pt idx="17">
                  <c:v>7.9030905866454351</c:v>
                </c:pt>
                <c:pt idx="18">
                  <c:v>7.3247701090008857</c:v>
                </c:pt>
                <c:pt idx="19">
                  <c:v>6.8959267328829332</c:v>
                </c:pt>
                <c:pt idx="20">
                  <c:v>6.4217586198026932</c:v>
                </c:pt>
                <c:pt idx="21">
                  <c:v>6.0446772168791361</c:v>
                </c:pt>
                <c:pt idx="22">
                  <c:v>5.6275401927160873</c:v>
                </c:pt>
                <c:pt idx="23">
                  <c:v>5.2763115896170785</c:v>
                </c:pt>
                <c:pt idx="24">
                  <c:v>5.0073190221353459</c:v>
                </c:pt>
              </c:numCache>
            </c:numRef>
          </c:yVal>
        </c:ser>
        <c:axId val="105424000"/>
        <c:axId val="105425920"/>
      </c:scatterChart>
      <c:valAx>
        <c:axId val="105424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</c:title>
        <c:numFmt formatCode="General" sourceLinked="1"/>
        <c:majorTickMark val="none"/>
        <c:tickLblPos val="nextTo"/>
        <c:crossAx val="105425920"/>
        <c:crosses val="autoZero"/>
        <c:crossBetween val="midCat"/>
      </c:valAx>
      <c:valAx>
        <c:axId val="105425920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</a:t>
                </a:r>
                <a:r>
                  <a:rPr lang="pl-PL" sz="1200" baseline="0"/>
                  <a:t>ć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5424000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3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5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6.bin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866775</xdr:colOff>
      <xdr:row>11</xdr:row>
      <xdr:rowOff>0</xdr:rowOff>
    </xdr:from>
    <xdr:to>
      <xdr:col>31</xdr:col>
      <xdr:colOff>57150</xdr:colOff>
      <xdr:row>26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10880911" y="6533030"/>
    <xdr:ext cx="9310872" cy="6084186"/>
    <xdr:graphicFrame macro="">
      <xdr:nvGraphicFramePr>
        <xdr:cNvPr id="4" name="Wykres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7"/>
  <sheetViews>
    <sheetView zoomScale="55" zoomScaleNormal="55" workbookViewId="0">
      <selection activeCell="E83" sqref="E83"/>
    </sheetView>
  </sheetViews>
  <sheetFormatPr defaultRowHeight="14.25"/>
  <cols>
    <col min="1" max="1" width="10.375" customWidth="1"/>
    <col min="5" max="5" width="10.875" customWidth="1"/>
    <col min="6" max="6" width="8.75" customWidth="1"/>
    <col min="7" max="7" width="9.75" customWidth="1"/>
    <col min="8" max="8" width="15" customWidth="1"/>
    <col min="9" max="9" width="12.875" customWidth="1"/>
    <col min="11" max="11" width="10.25" customWidth="1"/>
    <col min="15" max="15" width="9.125" bestFit="1" customWidth="1"/>
    <col min="16" max="16" width="10.375" customWidth="1"/>
    <col min="17" max="17" width="9.125" bestFit="1" customWidth="1"/>
    <col min="18" max="18" width="9.625" bestFit="1" customWidth="1"/>
    <col min="19" max="19" width="9.125" bestFit="1" customWidth="1"/>
    <col min="20" max="20" width="9.625" bestFit="1" customWidth="1"/>
    <col min="21" max="21" width="9.125" bestFit="1" customWidth="1"/>
    <col min="22" max="22" width="9.625" bestFit="1" customWidth="1"/>
    <col min="26" max="26" width="9.625" bestFit="1" customWidth="1"/>
    <col min="28" max="28" width="9.625" bestFit="1" customWidth="1"/>
    <col min="30" max="30" width="10.75" bestFit="1" customWidth="1"/>
    <col min="32" max="32" width="10.75" bestFit="1" customWidth="1"/>
    <col min="34" max="34" width="10.75" bestFit="1" customWidth="1"/>
  </cols>
  <sheetData>
    <row r="1" spans="1:42">
      <c r="A1" t="s">
        <v>46</v>
      </c>
    </row>
    <row r="2" spans="1:42">
      <c r="A2" t="s">
        <v>36</v>
      </c>
      <c r="B2">
        <v>512</v>
      </c>
    </row>
    <row r="3" spans="1:42" ht="15">
      <c r="A3" t="s">
        <v>35</v>
      </c>
      <c r="B3">
        <v>512</v>
      </c>
      <c r="E3" s="97" t="s">
        <v>47</v>
      </c>
      <c r="F3" s="97"/>
      <c r="G3" s="97"/>
      <c r="H3" s="97"/>
      <c r="I3" s="97"/>
      <c r="J3" s="97"/>
      <c r="K3" s="97"/>
      <c r="L3" s="97"/>
      <c r="M3" s="97"/>
      <c r="N3" s="98"/>
      <c r="O3" s="88" t="s">
        <v>55</v>
      </c>
      <c r="P3" s="89"/>
      <c r="Q3" s="89"/>
      <c r="R3" s="89"/>
      <c r="S3" s="89"/>
      <c r="T3" s="89"/>
      <c r="U3" s="89"/>
      <c r="V3" s="90"/>
      <c r="Y3" s="93" t="s">
        <v>47</v>
      </c>
      <c r="Z3" s="94"/>
      <c r="AA3" s="94"/>
      <c r="AB3" s="94"/>
      <c r="AC3" s="94"/>
      <c r="AD3" s="94"/>
      <c r="AE3" s="94"/>
      <c r="AF3" s="94"/>
      <c r="AG3" s="94"/>
      <c r="AH3" s="95"/>
      <c r="AI3" s="88" t="s">
        <v>55</v>
      </c>
      <c r="AJ3" s="89"/>
      <c r="AK3" s="89"/>
      <c r="AL3" s="89"/>
      <c r="AM3" s="89"/>
      <c r="AN3" s="89"/>
      <c r="AO3" s="89"/>
      <c r="AP3" s="90"/>
    </row>
    <row r="4" spans="1:42">
      <c r="A4" t="s">
        <v>45</v>
      </c>
      <c r="B4">
        <f>B2*B3</f>
        <v>262144</v>
      </c>
      <c r="E4" s="91" t="s">
        <v>48</v>
      </c>
      <c r="F4" s="92"/>
      <c r="G4" s="91" t="s">
        <v>49</v>
      </c>
      <c r="H4" s="92"/>
      <c r="I4" s="91" t="s">
        <v>50</v>
      </c>
      <c r="J4" s="92"/>
      <c r="K4" s="91" t="s">
        <v>51</v>
      </c>
      <c r="L4" s="92"/>
      <c r="M4" s="91" t="s">
        <v>52</v>
      </c>
      <c r="N4" s="92"/>
      <c r="O4" s="91" t="s">
        <v>49</v>
      </c>
      <c r="P4" s="92"/>
      <c r="Q4" s="91" t="s">
        <v>50</v>
      </c>
      <c r="R4" s="92"/>
      <c r="S4" s="91" t="s">
        <v>51</v>
      </c>
      <c r="T4" s="92"/>
      <c r="U4" s="91" t="s">
        <v>56</v>
      </c>
      <c r="V4" s="92"/>
      <c r="Y4" s="91" t="s">
        <v>48</v>
      </c>
      <c r="Z4" s="96"/>
      <c r="AA4" s="91" t="s">
        <v>49</v>
      </c>
      <c r="AB4" s="96"/>
      <c r="AC4" s="91" t="s">
        <v>50</v>
      </c>
      <c r="AD4" s="96"/>
      <c r="AE4" s="91" t="s">
        <v>51</v>
      </c>
      <c r="AF4" s="96"/>
      <c r="AG4" s="91" t="s">
        <v>52</v>
      </c>
      <c r="AH4" s="96"/>
      <c r="AI4" s="91" t="s">
        <v>49</v>
      </c>
      <c r="AJ4" s="92"/>
      <c r="AK4" s="91" t="s">
        <v>50</v>
      </c>
      <c r="AL4" s="92"/>
      <c r="AM4" s="91" t="s">
        <v>51</v>
      </c>
      <c r="AN4" s="92"/>
      <c r="AO4" s="91" t="s">
        <v>56</v>
      </c>
      <c r="AP4" s="92"/>
    </row>
    <row r="5" spans="1:42">
      <c r="C5" s="40" t="s">
        <v>11</v>
      </c>
      <c r="D5" s="44" t="s">
        <v>5</v>
      </c>
      <c r="E5" s="40" t="s">
        <v>17</v>
      </c>
      <c r="F5" s="40" t="s">
        <v>54</v>
      </c>
      <c r="G5" s="40" t="s">
        <v>17</v>
      </c>
      <c r="H5" s="40" t="s">
        <v>54</v>
      </c>
      <c r="I5" s="40" t="s">
        <v>17</v>
      </c>
      <c r="J5" s="40" t="s">
        <v>54</v>
      </c>
      <c r="K5" s="40" t="s">
        <v>17</v>
      </c>
      <c r="L5" s="40" t="s">
        <v>54</v>
      </c>
      <c r="M5" s="40" t="s">
        <v>17</v>
      </c>
      <c r="N5" s="40" t="s">
        <v>53</v>
      </c>
      <c r="O5" s="40" t="s">
        <v>17</v>
      </c>
      <c r="P5" s="40" t="s">
        <v>54</v>
      </c>
      <c r="Q5" s="40" t="s">
        <v>17</v>
      </c>
      <c r="R5" s="40" t="s">
        <v>54</v>
      </c>
      <c r="S5" s="40" t="s">
        <v>17</v>
      </c>
      <c r="T5" s="40" t="s">
        <v>54</v>
      </c>
      <c r="U5" s="40" t="s">
        <v>17</v>
      </c>
      <c r="V5" s="40" t="s">
        <v>54</v>
      </c>
      <c r="X5" s="44">
        <v>1</v>
      </c>
      <c r="Y5" s="83">
        <v>100</v>
      </c>
      <c r="Z5" s="2">
        <f t="shared" ref="Z5:Z39" si="0">F6/$B6*100</f>
        <v>27.638660833753022</v>
      </c>
      <c r="AA5" s="2"/>
      <c r="AB5" s="2">
        <f t="shared" ref="AB5:AB39" si="1">H6/$B6*100</f>
        <v>53.593341442485219</v>
      </c>
      <c r="AC5" s="2"/>
      <c r="AD5" s="2">
        <f t="shared" ref="AD5:AD39" si="2">J6/$B6*100</f>
        <v>55.634772098101152</v>
      </c>
      <c r="AE5" s="2"/>
      <c r="AF5" s="2">
        <f t="shared" ref="AF5:AF39" si="3">L6/$B6*100</f>
        <v>56.976950272916881</v>
      </c>
      <c r="AG5" s="2"/>
      <c r="AH5" s="2">
        <f t="shared" ref="AH5:AH39" si="4">N6/$B6*100</f>
        <v>63.180779318096683</v>
      </c>
      <c r="AJ5" s="2">
        <f>P6/$B6*100</f>
        <v>73.797000258598374</v>
      </c>
      <c r="AL5" s="2">
        <f>R6/$B6*100</f>
        <v>114.70536218378217</v>
      </c>
      <c r="AN5" s="2">
        <f>T6/$B6*100</f>
        <v>95.510128948213023</v>
      </c>
      <c r="AP5" s="2">
        <f>V6/$B6*100</f>
        <v>167.36211236725524</v>
      </c>
    </row>
    <row r="6" spans="1:42">
      <c r="B6" s="2">
        <f>512*512/C6/1000</f>
        <v>1554.5559940579792</v>
      </c>
      <c r="C6" s="52">
        <v>0.16862949999999999</v>
      </c>
      <c r="D6" s="44">
        <v>1</v>
      </c>
      <c r="E6" s="55">
        <v>0.61012181818181821</v>
      </c>
      <c r="F6" s="64">
        <f>$B$4/E6/1000</f>
        <v>429.65845866846263</v>
      </c>
      <c r="G6" s="62">
        <v>0.31464636363636361</v>
      </c>
      <c r="H6" s="64">
        <f>$B$4/G6/1000</f>
        <v>833.13850181011298</v>
      </c>
      <c r="I6" s="61">
        <v>0.30310090909090903</v>
      </c>
      <c r="J6" s="64">
        <f>$B$4/I6/1000</f>
        <v>864.87368443152764</v>
      </c>
      <c r="K6" s="61">
        <v>0.29596090909090905</v>
      </c>
      <c r="L6" s="64">
        <f>$B$4/K6/1000</f>
        <v>885.73859569906358</v>
      </c>
      <c r="M6" s="59">
        <v>0.26689999999999997</v>
      </c>
      <c r="N6" s="64">
        <f>$B$4/M6/1000</f>
        <v>982.18059198201593</v>
      </c>
      <c r="O6" s="61">
        <v>0.22850454545454549</v>
      </c>
      <c r="P6" s="64">
        <f>$B$4/O6/1000</f>
        <v>1147.2156909550235</v>
      </c>
      <c r="Q6" s="1">
        <v>0.147011</v>
      </c>
      <c r="R6" s="64">
        <f>$B$4/Q6/1000</f>
        <v>1783.1590833339003</v>
      </c>
      <c r="S6" s="61">
        <v>0.17655666666666667</v>
      </c>
      <c r="T6" s="64">
        <f>$B$4/S6/1000</f>
        <v>1484.7584344969507</v>
      </c>
      <c r="U6" s="61">
        <v>0.10075727272727274</v>
      </c>
      <c r="V6" s="64">
        <f>$B$4/U6/1000</f>
        <v>2601.7377495872165</v>
      </c>
      <c r="X6" s="45">
        <v>2</v>
      </c>
      <c r="Y6" s="83">
        <v>100</v>
      </c>
      <c r="Z6" s="2">
        <f t="shared" si="0"/>
        <v>19.201354137162301</v>
      </c>
      <c r="AA6" s="2"/>
      <c r="AB6" s="2">
        <f t="shared" si="1"/>
        <v>89.652492792395009</v>
      </c>
      <c r="AC6" s="2"/>
      <c r="AD6" s="2">
        <f t="shared" si="2"/>
        <v>107.80391363303931</v>
      </c>
      <c r="AE6" s="2"/>
      <c r="AF6" s="2">
        <f t="shared" si="3"/>
        <v>111.5887795705153</v>
      </c>
      <c r="AG6" s="2"/>
      <c r="AH6" s="2">
        <f t="shared" si="4"/>
        <v>131.34529706109922</v>
      </c>
      <c r="AJ6" s="2">
        <f t="shared" ref="AJ6:AJ18" si="5">P7/$B7*100</f>
        <v>93.212638905766838</v>
      </c>
      <c r="AK6" s="83"/>
      <c r="AL6" s="2">
        <f t="shared" ref="AL6:AL18" si="6">R7/$B7*100</f>
        <v>141.10308194911906</v>
      </c>
      <c r="AM6" s="83"/>
      <c r="AN6" s="2">
        <f t="shared" ref="AN6:AN18" si="7">T7/$B7*100</f>
        <v>131.75018041068031</v>
      </c>
      <c r="AO6" s="83"/>
      <c r="AP6" s="2">
        <f t="shared" ref="AP6:AP18" si="8">V7/$B7*100</f>
        <v>284.10894705434492</v>
      </c>
    </row>
    <row r="7" spans="1:42">
      <c r="B7" s="2">
        <f t="shared" ref="B7:B40" si="9">512*512/C7/1000</f>
        <v>696.17268877128618</v>
      </c>
      <c r="C7" s="52">
        <v>0.37655025000000003</v>
      </c>
      <c r="D7" s="45">
        <v>2</v>
      </c>
      <c r="E7" s="55">
        <v>1.9610609090909092</v>
      </c>
      <c r="F7" s="65">
        <f t="shared" ref="F7:F40" si="10">$B$4/E7/1000</f>
        <v>133.6745833771794</v>
      </c>
      <c r="G7" s="62">
        <v>0.4200109090909091</v>
      </c>
      <c r="H7" s="65">
        <f t="shared" ref="H7:H40" si="11">$B$4/G7/1000</f>
        <v>624.13616962329991</v>
      </c>
      <c r="I7" s="62">
        <v>0.34929181818181815</v>
      </c>
      <c r="J7" s="65">
        <f t="shared" ref="J7:J40" si="12">$B$4/I7/1000</f>
        <v>750.501404139805</v>
      </c>
      <c r="K7" s="62">
        <v>0.33744454545454544</v>
      </c>
      <c r="L7" s="65">
        <f t="shared" ref="L7:L40" si="13">$B$4/K7/1000</f>
        <v>776.85060710311996</v>
      </c>
      <c r="M7" s="55">
        <v>0.28668727272727274</v>
      </c>
      <c r="N7" s="65">
        <f t="shared" ref="N7:N40" si="14">$B$4/M7/1000</f>
        <v>914.39008612488749</v>
      </c>
      <c r="O7" s="62">
        <v>0.403969090909091</v>
      </c>
      <c r="P7" s="65">
        <f t="shared" ref="P7:P19" si="15">$B$4/O7/1000</f>
        <v>648.92093454494704</v>
      </c>
      <c r="Q7" s="62">
        <v>0.2668618181818182</v>
      </c>
      <c r="R7" s="65">
        <f t="shared" ref="R7:R19" si="16">$B$4/Q7/1000</f>
        <v>982.32111954433344</v>
      </c>
      <c r="S7" s="62">
        <v>0.28580624999999998</v>
      </c>
      <c r="T7" s="65">
        <f t="shared" ref="T7:T19" si="17">$B$4/S7/1000</f>
        <v>917.20877342605354</v>
      </c>
      <c r="U7" s="62">
        <v>0.13253727272727273</v>
      </c>
      <c r="V7" s="65">
        <f t="shared" ref="V7:V19" si="18">$B$4/U7/1000</f>
        <v>1977.8888957480228</v>
      </c>
      <c r="X7" s="45">
        <v>3</v>
      </c>
      <c r="Y7" s="83">
        <v>100</v>
      </c>
      <c r="Z7" s="2">
        <f t="shared" si="0"/>
        <v>13.578551397322746</v>
      </c>
      <c r="AA7" s="2"/>
      <c r="AB7" s="2">
        <f t="shared" si="1"/>
        <v>71.444047681628504</v>
      </c>
      <c r="AC7" s="2"/>
      <c r="AD7" s="2">
        <f t="shared" si="2"/>
        <v>115.23557318636502</v>
      </c>
      <c r="AE7" s="2"/>
      <c r="AF7" s="2">
        <f t="shared" si="3"/>
        <v>134.37992024031487</v>
      </c>
      <c r="AG7" s="2"/>
      <c r="AH7" s="2">
        <f t="shared" si="4"/>
        <v>157.38941920612334</v>
      </c>
      <c r="AJ7" s="2">
        <f t="shared" si="5"/>
        <v>73.085757196687922</v>
      </c>
      <c r="AK7" s="83"/>
      <c r="AL7" s="2">
        <f t="shared" si="6"/>
        <v>119.85368247827464</v>
      </c>
      <c r="AM7" s="83"/>
      <c r="AN7" s="2">
        <f t="shared" si="7"/>
        <v>160.56191105735419</v>
      </c>
      <c r="AO7" s="83"/>
      <c r="AP7" s="2">
        <f t="shared" si="8"/>
        <v>273.56554057616086</v>
      </c>
    </row>
    <row r="8" spans="1:42">
      <c r="B8" s="2">
        <f t="shared" si="9"/>
        <v>505.17082063472037</v>
      </c>
      <c r="C8" s="52">
        <v>0.51892149999999992</v>
      </c>
      <c r="D8" s="45">
        <v>3</v>
      </c>
      <c r="E8" s="55">
        <v>3.8216263636363639</v>
      </c>
      <c r="F8" s="65">
        <f t="shared" si="10"/>
        <v>68.594879524162607</v>
      </c>
      <c r="G8" s="62">
        <v>0.72633272727272724</v>
      </c>
      <c r="H8" s="65">
        <f t="shared" si="11"/>
        <v>360.91448196794363</v>
      </c>
      <c r="I8" s="62">
        <v>0.45031363636363636</v>
      </c>
      <c r="J8" s="65">
        <f t="shared" si="12"/>
        <v>582.13649072868395</v>
      </c>
      <c r="K8" s="62">
        <v>0.38615999999999995</v>
      </c>
      <c r="L8" s="65">
        <f t="shared" si="13"/>
        <v>678.84814584628145</v>
      </c>
      <c r="M8" s="55">
        <v>0.32970545454545452</v>
      </c>
      <c r="N8" s="65">
        <f t="shared" si="14"/>
        <v>795.08542059579349</v>
      </c>
      <c r="O8" s="62">
        <v>0.71001727272727255</v>
      </c>
      <c r="P8" s="65">
        <f t="shared" si="15"/>
        <v>369.20791939760755</v>
      </c>
      <c r="Q8" s="62">
        <v>0.43296250000000008</v>
      </c>
      <c r="R8" s="65">
        <f t="shared" si="16"/>
        <v>605.46583133643207</v>
      </c>
      <c r="S8" s="62">
        <v>0.32319090909090908</v>
      </c>
      <c r="T8" s="65">
        <f t="shared" si="17"/>
        <v>811.111923715226</v>
      </c>
      <c r="U8" s="62">
        <v>0.18968818181818181</v>
      </c>
      <c r="V8" s="65">
        <f t="shared" si="18"/>
        <v>1381.9732863024008</v>
      </c>
      <c r="X8" s="45">
        <v>4</v>
      </c>
      <c r="Y8" s="83">
        <v>100</v>
      </c>
      <c r="Z8" s="2">
        <f t="shared" si="0"/>
        <v>12.828397090918763</v>
      </c>
      <c r="AA8" s="2"/>
      <c r="AB8" s="2">
        <f t="shared" si="1"/>
        <v>71.884133733222797</v>
      </c>
      <c r="AC8" s="2"/>
      <c r="AD8" s="2">
        <f t="shared" si="2"/>
        <v>122.77220707290981</v>
      </c>
      <c r="AE8" s="2"/>
      <c r="AF8" s="2">
        <f t="shared" si="3"/>
        <v>163.51686506184919</v>
      </c>
      <c r="AG8" s="2"/>
      <c r="AH8" s="2">
        <f t="shared" si="4"/>
        <v>225.94551438441729</v>
      </c>
      <c r="AJ8" s="2">
        <f t="shared" si="5"/>
        <v>72.508843176309227</v>
      </c>
      <c r="AK8" s="83"/>
      <c r="AL8" s="2">
        <f t="shared" si="6"/>
        <v>125.54577335910793</v>
      </c>
      <c r="AM8" s="83"/>
      <c r="AN8" s="2">
        <f t="shared" si="7"/>
        <v>162.26260433530271</v>
      </c>
      <c r="AO8" s="83"/>
      <c r="AP8" s="2">
        <f t="shared" si="8"/>
        <v>318.95041086077583</v>
      </c>
    </row>
    <row r="9" spans="1:42">
      <c r="B9" s="2">
        <f t="shared" si="9"/>
        <v>311.36061705805878</v>
      </c>
      <c r="C9" s="52">
        <v>0.84193050000000003</v>
      </c>
      <c r="D9" s="45">
        <v>4</v>
      </c>
      <c r="E9" s="55">
        <v>6.5630218181818183</v>
      </c>
      <c r="F9" s="65">
        <f t="shared" si="10"/>
        <v>39.942576340942722</v>
      </c>
      <c r="G9" s="62">
        <v>1.1712327272727274</v>
      </c>
      <c r="H9" s="65">
        <f t="shared" si="11"/>
        <v>223.81888235860271</v>
      </c>
      <c r="I9" s="62">
        <v>0.68576636363636367</v>
      </c>
      <c r="J9" s="65">
        <f t="shared" si="12"/>
        <v>382.26430151800969</v>
      </c>
      <c r="K9" s="62">
        <v>0.51488909090909085</v>
      </c>
      <c r="L9" s="65">
        <f t="shared" si="13"/>
        <v>509.12712005056699</v>
      </c>
      <c r="M9" s="55">
        <v>0.37262545454545448</v>
      </c>
      <c r="N9" s="65">
        <f t="shared" si="14"/>
        <v>703.5053478023267</v>
      </c>
      <c r="O9" s="62">
        <v>1.1611418181818181</v>
      </c>
      <c r="P9" s="65">
        <f t="shared" si="15"/>
        <v>225.76398153541658</v>
      </c>
      <c r="Q9" s="62">
        <v>0.67061636363636368</v>
      </c>
      <c r="R9" s="65">
        <f t="shared" si="16"/>
        <v>390.90009462123038</v>
      </c>
      <c r="S9" s="62">
        <v>0.51886909090909084</v>
      </c>
      <c r="T9" s="65">
        <f t="shared" si="17"/>
        <v>505.22184611287491</v>
      </c>
      <c r="U9" s="62">
        <v>0.26396909090909088</v>
      </c>
      <c r="V9" s="65">
        <f t="shared" si="18"/>
        <v>993.08596736532536</v>
      </c>
      <c r="X9" s="45">
        <v>5</v>
      </c>
      <c r="Y9" s="83">
        <v>100</v>
      </c>
      <c r="Z9" s="2">
        <f t="shared" si="0"/>
        <v>12.46715653203915</v>
      </c>
      <c r="AA9" s="2"/>
      <c r="AB9" s="2">
        <f t="shared" si="1"/>
        <v>71.755416417548588</v>
      </c>
      <c r="AC9" s="2"/>
      <c r="AD9" s="2">
        <f t="shared" si="2"/>
        <v>126.01131798946581</v>
      </c>
      <c r="AE9" s="2"/>
      <c r="AF9" s="2">
        <f t="shared" si="3"/>
        <v>173.39618880577689</v>
      </c>
      <c r="AG9" s="2"/>
      <c r="AH9" s="2">
        <f t="shared" si="4"/>
        <v>282.8961470266911</v>
      </c>
      <c r="AJ9" s="2">
        <f t="shared" si="5"/>
        <v>72.439707527952919</v>
      </c>
      <c r="AK9" s="83"/>
      <c r="AL9" s="2">
        <f t="shared" si="6"/>
        <v>128.59239958651708</v>
      </c>
      <c r="AM9" s="83"/>
      <c r="AN9" s="2">
        <f t="shared" si="7"/>
        <v>136.21511574089752</v>
      </c>
      <c r="AO9" s="83"/>
      <c r="AP9" s="2">
        <f t="shared" si="8"/>
        <v>350.90221175336717</v>
      </c>
    </row>
    <row r="10" spans="1:42">
      <c r="B10" s="2">
        <f t="shared" si="9"/>
        <v>204.83133812790365</v>
      </c>
      <c r="C10" s="52">
        <v>1.2798041666666669</v>
      </c>
      <c r="D10" s="45">
        <v>5</v>
      </c>
      <c r="E10" s="55">
        <v>10.265405454545455</v>
      </c>
      <c r="F10" s="65">
        <f t="shared" si="10"/>
        <v>25.536643551076136</v>
      </c>
      <c r="G10" s="62">
        <v>1.7835645454545457</v>
      </c>
      <c r="H10" s="65">
        <f t="shared" si="11"/>
        <v>146.97757962731424</v>
      </c>
      <c r="I10" s="62">
        <v>1.0156263636363638</v>
      </c>
      <c r="J10" s="65">
        <f t="shared" si="12"/>
        <v>258.1106688304306</v>
      </c>
      <c r="K10" s="62">
        <v>0.73808090909090895</v>
      </c>
      <c r="L10" s="65">
        <f t="shared" si="13"/>
        <v>355.16973379365908</v>
      </c>
      <c r="M10" s="55">
        <v>0.45239363636363628</v>
      </c>
      <c r="N10" s="65">
        <f t="shared" si="14"/>
        <v>579.45996346705317</v>
      </c>
      <c r="O10" s="62">
        <v>1.7667163636363634</v>
      </c>
      <c r="P10" s="65">
        <f t="shared" si="15"/>
        <v>148.37922226544572</v>
      </c>
      <c r="Q10" s="62">
        <v>0.99524090909090901</v>
      </c>
      <c r="R10" s="65">
        <f t="shared" si="16"/>
        <v>263.39753280384377</v>
      </c>
      <c r="S10" s="62">
        <v>0.93954636363636368</v>
      </c>
      <c r="T10" s="65">
        <f t="shared" si="17"/>
        <v>279.01124430455314</v>
      </c>
      <c r="U10" s="62">
        <v>0.36471818181818177</v>
      </c>
      <c r="V10" s="65">
        <f t="shared" si="18"/>
        <v>718.75769585483192</v>
      </c>
      <c r="X10" s="45">
        <v>6</v>
      </c>
      <c r="Y10" s="83">
        <v>100</v>
      </c>
      <c r="Z10" s="2">
        <f t="shared" si="0"/>
        <v>12.182739855615814</v>
      </c>
      <c r="AA10" s="2"/>
      <c r="AB10" s="2">
        <f t="shared" si="1"/>
        <v>71.385901575356257</v>
      </c>
      <c r="AC10" s="2"/>
      <c r="AD10" s="2">
        <f t="shared" si="2"/>
        <v>127.67253701599061</v>
      </c>
      <c r="AE10" s="2"/>
      <c r="AF10" s="2">
        <f t="shared" si="3"/>
        <v>178.37120504541048</v>
      </c>
      <c r="AG10" s="2"/>
      <c r="AH10" s="2">
        <f t="shared" si="4"/>
        <v>240.79981867042699</v>
      </c>
      <c r="AJ10" s="2">
        <f t="shared" si="5"/>
        <v>71.775945533274438</v>
      </c>
      <c r="AK10" s="83"/>
      <c r="AL10" s="2">
        <f t="shared" si="6"/>
        <v>128.8241078238519</v>
      </c>
      <c r="AM10" s="83"/>
      <c r="AN10" s="2">
        <f t="shared" si="7"/>
        <v>180.46942675261596</v>
      </c>
      <c r="AO10" s="83"/>
      <c r="AP10" s="2">
        <f t="shared" si="8"/>
        <v>358.98098623990313</v>
      </c>
    </row>
    <row r="11" spans="1:42">
      <c r="B11" s="2">
        <f t="shared" si="9"/>
        <v>154.07471261552931</v>
      </c>
      <c r="C11" s="52">
        <v>1.7014083333333332</v>
      </c>
      <c r="D11" s="45">
        <v>6</v>
      </c>
      <c r="E11" s="55">
        <v>13.96572818181818</v>
      </c>
      <c r="F11" s="65">
        <f t="shared" si="10"/>
        <v>18.770521421237614</v>
      </c>
      <c r="G11" s="62">
        <v>2.3833954545454543</v>
      </c>
      <c r="H11" s="65">
        <f t="shared" si="11"/>
        <v>109.98762270023477</v>
      </c>
      <c r="I11" s="62">
        <v>1.3326345454545456</v>
      </c>
      <c r="J11" s="65">
        <f t="shared" si="12"/>
        <v>196.71109449634281</v>
      </c>
      <c r="K11" s="62">
        <v>0.95385818181818172</v>
      </c>
      <c r="L11" s="65">
        <f t="shared" si="13"/>
        <v>274.82492156257268</v>
      </c>
      <c r="M11" s="55">
        <v>0.70656545454545461</v>
      </c>
      <c r="N11" s="65">
        <f t="shared" si="14"/>
        <v>371.01162859517609</v>
      </c>
      <c r="O11" s="62">
        <v>2.3704436363636359</v>
      </c>
      <c r="P11" s="65">
        <f t="shared" si="15"/>
        <v>110.58858180747143</v>
      </c>
      <c r="Q11" s="1">
        <v>1.320722</v>
      </c>
      <c r="R11" s="65">
        <f t="shared" si="16"/>
        <v>198.4853739091194</v>
      </c>
      <c r="S11" s="62">
        <v>0.94276818181818201</v>
      </c>
      <c r="T11" s="65">
        <f t="shared" si="17"/>
        <v>278.0577506279862</v>
      </c>
      <c r="U11" s="1">
        <v>0.47395500000000002</v>
      </c>
      <c r="V11" s="65">
        <f t="shared" si="18"/>
        <v>553.09892289352354</v>
      </c>
      <c r="X11" s="45">
        <v>7</v>
      </c>
      <c r="Y11" s="83">
        <v>100</v>
      </c>
      <c r="Z11" s="2">
        <f t="shared" si="0"/>
        <v>12.020004504690855</v>
      </c>
      <c r="AA11" s="2"/>
      <c r="AB11" s="2">
        <f t="shared" si="1"/>
        <v>72.104933286163458</v>
      </c>
      <c r="AC11" s="2"/>
      <c r="AD11" s="2">
        <f t="shared" si="2"/>
        <v>130.41863211664122</v>
      </c>
      <c r="AE11" s="2"/>
      <c r="AF11" s="2">
        <f t="shared" si="3"/>
        <v>183.87632090410739</v>
      </c>
      <c r="AG11" s="2"/>
      <c r="AH11" s="2">
        <f t="shared" si="4"/>
        <v>214.87532950743153</v>
      </c>
      <c r="AJ11" s="2">
        <f t="shared" si="5"/>
        <v>72.630060982316351</v>
      </c>
      <c r="AK11" s="83"/>
      <c r="AL11" s="2">
        <f t="shared" si="6"/>
        <v>131.99621763795599</v>
      </c>
      <c r="AM11" s="83"/>
      <c r="AN11" s="2">
        <f t="shared" si="7"/>
        <v>186.88736593639629</v>
      </c>
      <c r="AO11" s="83"/>
      <c r="AP11" s="2">
        <f t="shared" si="8"/>
        <v>382.68512556342563</v>
      </c>
    </row>
    <row r="12" spans="1:42">
      <c r="B12" s="2">
        <f t="shared" si="9"/>
        <v>110.27241675220003</v>
      </c>
      <c r="C12" s="52">
        <v>2.37724</v>
      </c>
      <c r="D12" s="45">
        <v>7</v>
      </c>
      <c r="E12" s="55">
        <v>19.777363636363635</v>
      </c>
      <c r="F12" s="65">
        <f t="shared" si="10"/>
        <v>13.254749461045916</v>
      </c>
      <c r="G12" s="62">
        <v>3.2969172727272733</v>
      </c>
      <c r="H12" s="65">
        <f t="shared" si="11"/>
        <v>79.511852532213965</v>
      </c>
      <c r="I12" s="62">
        <v>1.8227763636363639</v>
      </c>
      <c r="J12" s="65">
        <f t="shared" si="12"/>
        <v>143.81577753018121</v>
      </c>
      <c r="K12" s="62">
        <v>1.2928472727272726</v>
      </c>
      <c r="L12" s="65">
        <f t="shared" si="13"/>
        <v>202.76486289599001</v>
      </c>
      <c r="M12" s="55">
        <v>1.1063345454545457</v>
      </c>
      <c r="N12" s="65">
        <f t="shared" si="14"/>
        <v>236.94821885209797</v>
      </c>
      <c r="O12" s="63">
        <v>3.2730799999999998</v>
      </c>
      <c r="P12" s="66">
        <f t="shared" si="15"/>
        <v>80.090923533796911</v>
      </c>
      <c r="Q12" s="1">
        <v>1.8009909999999998</v>
      </c>
      <c r="R12" s="66">
        <f t="shared" si="16"/>
        <v>145.5554192108678</v>
      </c>
      <c r="S12" s="63">
        <v>1.2720175</v>
      </c>
      <c r="T12" s="66">
        <f t="shared" si="17"/>
        <v>206.08521502259205</v>
      </c>
      <c r="U12" s="1">
        <v>0.62119999999999997</v>
      </c>
      <c r="V12" s="66">
        <f t="shared" si="18"/>
        <v>421.99613650998072</v>
      </c>
      <c r="X12" s="45">
        <v>8</v>
      </c>
      <c r="Y12" s="83">
        <v>100</v>
      </c>
      <c r="Z12" s="2">
        <f t="shared" si="0"/>
        <v>11.949549428978477</v>
      </c>
      <c r="AA12" s="2"/>
      <c r="AB12" s="2">
        <f t="shared" si="1"/>
        <v>74.497599582908961</v>
      </c>
      <c r="AC12" s="2"/>
      <c r="AD12" s="2">
        <f t="shared" si="2"/>
        <v>135.69011957068409</v>
      </c>
      <c r="AE12" s="2"/>
      <c r="AF12" s="2">
        <f t="shared" si="3"/>
        <v>192.62281746244591</v>
      </c>
      <c r="AG12" s="2"/>
      <c r="AH12" s="2">
        <f t="shared" si="4"/>
        <v>364.60704133200977</v>
      </c>
      <c r="AJ12" s="2">
        <f t="shared" si="5"/>
        <v>74.833877799360607</v>
      </c>
      <c r="AK12" s="83"/>
      <c r="AL12" s="2">
        <f t="shared" si="6"/>
        <v>136.91363449345633</v>
      </c>
      <c r="AM12" s="83"/>
      <c r="AN12" s="2">
        <f t="shared" si="7"/>
        <v>194.91869473759624</v>
      </c>
      <c r="AO12" s="83"/>
      <c r="AP12" s="2">
        <f t="shared" si="8"/>
        <v>403.32769178186555</v>
      </c>
    </row>
    <row r="13" spans="1:42">
      <c r="B13" s="2">
        <f t="shared" si="9"/>
        <v>89.215150757146475</v>
      </c>
      <c r="C13" s="52">
        <v>2.9383350000000004</v>
      </c>
      <c r="D13" s="45">
        <v>8</v>
      </c>
      <c r="E13" s="55">
        <v>24.589504545454545</v>
      </c>
      <c r="F13" s="65">
        <f t="shared" si="10"/>
        <v>10.660808537862884</v>
      </c>
      <c r="G13" s="62">
        <v>3.9442009090909091</v>
      </c>
      <c r="H13" s="65">
        <f t="shared" si="11"/>
        <v>66.463145778347553</v>
      </c>
      <c r="I13" s="62">
        <v>2.1654745454545452</v>
      </c>
      <c r="J13" s="65">
        <f t="shared" si="12"/>
        <v>121.05614473753812</v>
      </c>
      <c r="K13" s="62">
        <v>1.5254345454545453</v>
      </c>
      <c r="L13" s="65">
        <f t="shared" si="13"/>
        <v>171.84873699178419</v>
      </c>
      <c r="M13" s="55">
        <v>0.8058909090909091</v>
      </c>
      <c r="N13" s="65">
        <f t="shared" si="14"/>
        <v>325.28472159552388</v>
      </c>
      <c r="O13" s="61">
        <v>3.9264769999999998</v>
      </c>
      <c r="P13" s="64">
        <f t="shared" si="15"/>
        <v>66.763156896118332</v>
      </c>
      <c r="Q13" s="61">
        <v>2.1461230000000002</v>
      </c>
      <c r="R13" s="64">
        <f t="shared" si="16"/>
        <v>122.14770542042557</v>
      </c>
      <c r="S13" s="61">
        <v>1.5074669999999999</v>
      </c>
      <c r="T13" s="64">
        <f t="shared" si="17"/>
        <v>173.89700736400863</v>
      </c>
      <c r="U13" s="61">
        <v>0.72852299999999992</v>
      </c>
      <c r="V13" s="64">
        <f t="shared" si="18"/>
        <v>359.82940826851041</v>
      </c>
      <c r="X13" s="45">
        <v>9</v>
      </c>
      <c r="Y13" s="83">
        <v>100</v>
      </c>
      <c r="Z13" s="2">
        <f t="shared" si="0"/>
        <v>11.677397600379944</v>
      </c>
      <c r="AA13" s="2"/>
      <c r="AB13" s="2">
        <f t="shared" si="1"/>
        <v>72.372099805182103</v>
      </c>
      <c r="AC13" s="2"/>
      <c r="AD13" s="2">
        <f t="shared" si="2"/>
        <v>131.47589032781141</v>
      </c>
      <c r="AE13" s="2"/>
      <c r="AF13" s="2">
        <f t="shared" si="3"/>
        <v>186.98680014423056</v>
      </c>
      <c r="AG13" s="2"/>
      <c r="AH13" s="2">
        <f t="shared" si="4"/>
        <v>343.44048981209733</v>
      </c>
      <c r="AJ13" s="2">
        <f t="shared" si="5"/>
        <v>72.925390598322508</v>
      </c>
      <c r="AK13" s="83"/>
      <c r="AL13" s="2">
        <f t="shared" si="6"/>
        <v>133.63969328000701</v>
      </c>
      <c r="AM13" s="83"/>
      <c r="AN13" s="2">
        <f t="shared" si="7"/>
        <v>190.71502451360783</v>
      </c>
      <c r="AO13" s="83"/>
      <c r="AP13" s="2">
        <f t="shared" si="8"/>
        <v>395.08204728910033</v>
      </c>
    </row>
    <row r="14" spans="1:42">
      <c r="B14" s="2">
        <f t="shared" si="9"/>
        <v>72.560657743348344</v>
      </c>
      <c r="C14" s="52">
        <v>3.6127566666666664</v>
      </c>
      <c r="D14" s="45">
        <v>9</v>
      </c>
      <c r="E14" s="55">
        <v>30.938029090909087</v>
      </c>
      <c r="F14" s="65">
        <f t="shared" si="10"/>
        <v>8.4731965061416634</v>
      </c>
      <c r="G14" s="62">
        <v>4.9919190909090911</v>
      </c>
      <c r="H14" s="65">
        <f t="shared" si="11"/>
        <v>52.513671641312655</v>
      </c>
      <c r="I14" s="62">
        <v>2.7478472727272729</v>
      </c>
      <c r="J14" s="65">
        <f t="shared" si="12"/>
        <v>95.399770795783269</v>
      </c>
      <c r="K14" s="62">
        <v>1.9320918181818181</v>
      </c>
      <c r="L14" s="65">
        <f t="shared" si="13"/>
        <v>135.67885207789391</v>
      </c>
      <c r="M14" s="55">
        <v>1.051930909090909</v>
      </c>
      <c r="N14" s="65">
        <f t="shared" si="14"/>
        <v>249.20267836463509</v>
      </c>
      <c r="O14" s="62">
        <v>4.9540449999999998</v>
      </c>
      <c r="P14" s="65">
        <f t="shared" si="15"/>
        <v>52.915143080048729</v>
      </c>
      <c r="Q14" s="62">
        <v>2.7033560000000003</v>
      </c>
      <c r="R14" s="65">
        <f t="shared" si="16"/>
        <v>96.969840450166373</v>
      </c>
      <c r="S14" s="62">
        <v>1.8943220000000001</v>
      </c>
      <c r="T14" s="65">
        <f t="shared" si="17"/>
        <v>138.38407620246187</v>
      </c>
      <c r="U14" s="62">
        <v>0.91443199999999991</v>
      </c>
      <c r="V14" s="65">
        <f t="shared" si="18"/>
        <v>286.67413213885777</v>
      </c>
      <c r="X14" s="45">
        <v>10</v>
      </c>
      <c r="Y14" s="83">
        <v>100</v>
      </c>
      <c r="Z14" s="2">
        <f t="shared" si="0"/>
        <v>11.651086876468373</v>
      </c>
      <c r="AA14" s="2"/>
      <c r="AB14" s="2">
        <f t="shared" si="1"/>
        <v>73.481363631982461</v>
      </c>
      <c r="AC14" s="2"/>
      <c r="AD14" s="2">
        <f t="shared" si="2"/>
        <v>134.47166149414221</v>
      </c>
      <c r="AE14" s="2"/>
      <c r="AF14" s="2">
        <f t="shared" si="3"/>
        <v>191.89503879909705</v>
      </c>
      <c r="AG14" s="2"/>
      <c r="AH14" s="2">
        <f t="shared" si="4"/>
        <v>358.12514543671944</v>
      </c>
      <c r="AJ14" s="2">
        <f t="shared" si="5"/>
        <v>73.859620615320992</v>
      </c>
      <c r="AK14" s="83"/>
      <c r="AL14" s="2">
        <f t="shared" si="6"/>
        <v>135.87589342902325</v>
      </c>
      <c r="AM14" s="83"/>
      <c r="AN14" s="2">
        <f t="shared" si="7"/>
        <v>194.48205254603954</v>
      </c>
      <c r="AO14" s="83"/>
      <c r="AP14" s="2">
        <f t="shared" si="8"/>
        <v>403.88118945122483</v>
      </c>
    </row>
    <row r="15" spans="1:42">
      <c r="B15" s="2">
        <f t="shared" si="9"/>
        <v>58.491089471214153</v>
      </c>
      <c r="C15" s="52">
        <v>4.4817766666666676</v>
      </c>
      <c r="D15" s="45">
        <v>10</v>
      </c>
      <c r="E15" s="55">
        <v>38.46659727272727</v>
      </c>
      <c r="F15" s="65">
        <f t="shared" si="10"/>
        <v>6.8148476492840064</v>
      </c>
      <c r="G15" s="62">
        <v>6.0992018181818191</v>
      </c>
      <c r="H15" s="65">
        <f t="shared" si="11"/>
        <v>42.980050146651074</v>
      </c>
      <c r="I15" s="62">
        <v>3.3328781818181823</v>
      </c>
      <c r="J15" s="65">
        <f t="shared" si="12"/>
        <v>78.653939837966959</v>
      </c>
      <c r="K15" s="62">
        <v>2.3355354545454547</v>
      </c>
      <c r="L15" s="65">
        <f t="shared" si="13"/>
        <v>112.24149883480096</v>
      </c>
      <c r="M15" s="55">
        <v>1.2514554545454546</v>
      </c>
      <c r="N15" s="65">
        <f t="shared" si="14"/>
        <v>209.47129923630737</v>
      </c>
      <c r="O15" s="62">
        <v>6.0679660000000002</v>
      </c>
      <c r="P15" s="65">
        <f t="shared" si="15"/>
        <v>43.201296777206728</v>
      </c>
      <c r="Q15" s="62">
        <v>3.2984339999999994</v>
      </c>
      <c r="R15" s="65">
        <f t="shared" si="16"/>
        <v>79.475290395381577</v>
      </c>
      <c r="S15" s="62">
        <v>2.3044680000000004</v>
      </c>
      <c r="T15" s="65">
        <f t="shared" si="17"/>
        <v>113.75467136015772</v>
      </c>
      <c r="U15" s="62">
        <v>1.109677</v>
      </c>
      <c r="V15" s="65">
        <f t="shared" si="18"/>
        <v>236.23450787931984</v>
      </c>
      <c r="X15" s="45">
        <v>11</v>
      </c>
      <c r="Y15" s="83">
        <v>100</v>
      </c>
      <c r="Z15" s="2">
        <f t="shared" si="0"/>
        <v>11.59516388251131</v>
      </c>
      <c r="AA15" s="2"/>
      <c r="AB15" s="2">
        <f t="shared" si="1"/>
        <v>73.455962955122033</v>
      </c>
      <c r="AC15" s="2"/>
      <c r="AD15" s="2">
        <f t="shared" si="2"/>
        <v>134.79309884153093</v>
      </c>
      <c r="AE15" s="2"/>
      <c r="AF15" s="2">
        <f t="shared" si="3"/>
        <v>192.90873816335898</v>
      </c>
      <c r="AG15" s="2"/>
      <c r="AH15" s="2">
        <f t="shared" si="4"/>
        <v>376.82963131880302</v>
      </c>
      <c r="AJ15" s="2">
        <f t="shared" si="5"/>
        <v>73.845210084464412</v>
      </c>
      <c r="AK15" s="83"/>
      <c r="AL15" s="2">
        <f t="shared" si="6"/>
        <v>136.28776978174184</v>
      </c>
      <c r="AM15" s="83"/>
      <c r="AN15" s="2">
        <f t="shared" si="7"/>
        <v>195.64315589178409</v>
      </c>
      <c r="AO15" s="83"/>
      <c r="AP15" s="2">
        <f t="shared" si="8"/>
        <v>397.5841964283515</v>
      </c>
    </row>
    <row r="16" spans="1:42">
      <c r="B16" s="2">
        <f t="shared" si="9"/>
        <v>48.743030739895168</v>
      </c>
      <c r="C16" s="52">
        <v>5.3780816666666666</v>
      </c>
      <c r="D16" s="45">
        <v>11</v>
      </c>
      <c r="E16" s="55">
        <v>46.382110000000004</v>
      </c>
      <c r="F16" s="65">
        <f t="shared" si="10"/>
        <v>5.6518342955937095</v>
      </c>
      <c r="G16" s="62">
        <v>7.3215045454545455</v>
      </c>
      <c r="H16" s="65">
        <f t="shared" si="11"/>
        <v>35.804662603501143</v>
      </c>
      <c r="I16" s="62">
        <v>3.9898790909090907</v>
      </c>
      <c r="J16" s="65">
        <f t="shared" si="12"/>
        <v>65.70224160358471</v>
      </c>
      <c r="K16" s="62">
        <v>2.7878890909090912</v>
      </c>
      <c r="L16" s="65">
        <f t="shared" si="13"/>
        <v>94.029565542909936</v>
      </c>
      <c r="M16" s="55">
        <v>1.4271918181818182</v>
      </c>
      <c r="N16" s="65">
        <f t="shared" si="14"/>
        <v>183.67818303075779</v>
      </c>
      <c r="O16" s="62">
        <v>7.2829119999999987</v>
      </c>
      <c r="P16" s="65">
        <f t="shared" si="15"/>
        <v>35.994393451410652</v>
      </c>
      <c r="Q16" s="62">
        <v>3.9461219999999999</v>
      </c>
      <c r="R16" s="65">
        <f t="shared" si="16"/>
        <v>66.430789519431983</v>
      </c>
      <c r="S16" s="62">
        <v>2.7489240000000001</v>
      </c>
      <c r="T16" s="65">
        <f t="shared" si="17"/>
        <v>95.362403616833348</v>
      </c>
      <c r="U16" s="62">
        <v>1.3526899999999997</v>
      </c>
      <c r="V16" s="65">
        <f t="shared" si="18"/>
        <v>193.79458708203657</v>
      </c>
      <c r="X16" s="45">
        <v>12</v>
      </c>
      <c r="Y16" s="83">
        <v>100</v>
      </c>
      <c r="Z16" s="2">
        <f t="shared" si="0"/>
        <v>11.695349226652212</v>
      </c>
      <c r="AA16" s="2"/>
      <c r="AB16" s="2">
        <f t="shared" si="1"/>
        <v>74.581706495369573</v>
      </c>
      <c r="AC16" s="2"/>
      <c r="AD16" s="2">
        <f t="shared" si="2"/>
        <v>137.41222666753396</v>
      </c>
      <c r="AE16" s="2"/>
      <c r="AF16" s="2">
        <f t="shared" si="3"/>
        <v>197.04983037315864</v>
      </c>
      <c r="AG16" s="2"/>
      <c r="AH16" s="2">
        <f t="shared" si="4"/>
        <v>394.47276944563822</v>
      </c>
      <c r="AJ16" s="2">
        <f t="shared" si="5"/>
        <v>74.907492530631174</v>
      </c>
      <c r="AK16" s="83"/>
      <c r="AL16" s="2">
        <f t="shared" si="6"/>
        <v>138.50170996896949</v>
      </c>
      <c r="AM16" s="83"/>
      <c r="AN16" s="2">
        <f t="shared" si="7"/>
        <v>199.05001782583028</v>
      </c>
      <c r="AO16" s="83"/>
      <c r="AP16" s="2">
        <f t="shared" si="8"/>
        <v>420.67737001258473</v>
      </c>
    </row>
    <row r="17" spans="2:42">
      <c r="B17" s="2">
        <f t="shared" si="9"/>
        <v>40.745470851646203</v>
      </c>
      <c r="C17" s="52">
        <v>6.4336966666666662</v>
      </c>
      <c r="D17" s="45">
        <v>12</v>
      </c>
      <c r="E17" s="55">
        <v>55.01072727272728</v>
      </c>
      <c r="F17" s="65">
        <f t="shared" si="10"/>
        <v>4.7653251101438068</v>
      </c>
      <c r="G17" s="62">
        <v>8.6263736363636365</v>
      </c>
      <c r="H17" s="65">
        <f t="shared" si="11"/>
        <v>30.388667480731133</v>
      </c>
      <c r="I17" s="62">
        <v>4.6820409090909081</v>
      </c>
      <c r="J17" s="65">
        <f t="shared" si="12"/>
        <v>55.989258763418057</v>
      </c>
      <c r="K17" s="62">
        <v>3.2650099999999997</v>
      </c>
      <c r="L17" s="65">
        <f t="shared" si="13"/>
        <v>80.288881197913639</v>
      </c>
      <c r="M17" s="55">
        <v>1.6309609090909092</v>
      </c>
      <c r="N17" s="65">
        <f t="shared" si="14"/>
        <v>160.72978729215404</v>
      </c>
      <c r="O17" s="62">
        <v>8.5888559999999998</v>
      </c>
      <c r="P17" s="65">
        <f t="shared" si="15"/>
        <v>30.52141053476738</v>
      </c>
      <c r="Q17" s="62">
        <v>4.6452109999999998</v>
      </c>
      <c r="R17" s="65">
        <f t="shared" si="16"/>
        <v>56.433173864438025</v>
      </c>
      <c r="S17" s="62">
        <v>3.2322010000000008</v>
      </c>
      <c r="T17" s="65">
        <f t="shared" si="17"/>
        <v>81.103866993420255</v>
      </c>
      <c r="U17" s="62">
        <v>1.529366</v>
      </c>
      <c r="V17" s="65">
        <f t="shared" si="18"/>
        <v>171.40697517794956</v>
      </c>
      <c r="X17" s="45">
        <v>13</v>
      </c>
      <c r="Y17" s="83">
        <v>100</v>
      </c>
      <c r="Z17" s="2">
        <f t="shared" si="0"/>
        <v>11.444536607351944</v>
      </c>
      <c r="AA17" s="2"/>
      <c r="AB17" s="2">
        <f t="shared" si="1"/>
        <v>73.810896102444943</v>
      </c>
      <c r="AC17" s="2"/>
      <c r="AD17" s="2">
        <f t="shared" si="2"/>
        <v>136.30113062652796</v>
      </c>
      <c r="AE17" s="2"/>
      <c r="AF17" s="2">
        <f t="shared" si="3"/>
        <v>195.29549383926098</v>
      </c>
      <c r="AG17" s="2"/>
      <c r="AH17" s="2">
        <f t="shared" si="4"/>
        <v>393.40704862170617</v>
      </c>
      <c r="AJ17" s="2">
        <f t="shared" si="5"/>
        <v>74.107118205777311</v>
      </c>
      <c r="AK17" s="83"/>
      <c r="AL17" s="2">
        <f t="shared" si="6"/>
        <v>137.112668647622</v>
      </c>
      <c r="AM17" s="83"/>
      <c r="AN17" s="2">
        <f t="shared" si="7"/>
        <v>197.39014113908519</v>
      </c>
      <c r="AO17" s="83"/>
      <c r="AP17" s="2">
        <f t="shared" si="8"/>
        <v>417.98433109005799</v>
      </c>
    </row>
    <row r="18" spans="2:42">
      <c r="B18" s="2">
        <f t="shared" si="9"/>
        <v>35.557649461010875</v>
      </c>
      <c r="C18" s="52">
        <v>7.3723658333333333</v>
      </c>
      <c r="D18" s="45">
        <v>13</v>
      </c>
      <c r="E18" s="55">
        <v>64.418211818181817</v>
      </c>
      <c r="F18" s="65">
        <f t="shared" si="10"/>
        <v>4.0694082092792705</v>
      </c>
      <c r="G18" s="62">
        <v>9.9881809090909108</v>
      </c>
      <c r="H18" s="65">
        <f t="shared" si="11"/>
        <v>26.245419700138314</v>
      </c>
      <c r="I18" s="62">
        <v>5.4088809090909091</v>
      </c>
      <c r="J18" s="65">
        <f t="shared" si="12"/>
        <v>48.465478239575347</v>
      </c>
      <c r="K18" s="62">
        <v>3.7749799999999998</v>
      </c>
      <c r="L18" s="65">
        <f t="shared" si="13"/>
        <v>69.442487112514513</v>
      </c>
      <c r="M18" s="55">
        <v>1.8739790909090908</v>
      </c>
      <c r="N18" s="65">
        <f t="shared" si="14"/>
        <v>139.88629930381489</v>
      </c>
      <c r="O18" s="62">
        <v>9.9482559999999989</v>
      </c>
      <c r="P18" s="65">
        <f t="shared" si="15"/>
        <v>26.350749317267269</v>
      </c>
      <c r="Q18" s="62">
        <v>5.376866999999999</v>
      </c>
      <c r="R18" s="65">
        <f t="shared" si="16"/>
        <v>48.754042084358801</v>
      </c>
      <c r="S18" s="62">
        <v>3.7349210000000008</v>
      </c>
      <c r="T18" s="65">
        <f t="shared" si="17"/>
        <v>70.187294456830529</v>
      </c>
      <c r="U18" s="62">
        <v>1.7637900000000002</v>
      </c>
      <c r="V18" s="65">
        <f t="shared" si="18"/>
        <v>148.62540325095392</v>
      </c>
      <c r="X18" s="45">
        <v>14</v>
      </c>
      <c r="Y18" s="83">
        <v>100</v>
      </c>
      <c r="Z18" s="2">
        <f t="shared" si="0"/>
        <v>11.308312664265827</v>
      </c>
      <c r="AA18" s="2"/>
      <c r="AB18" s="2">
        <f t="shared" si="1"/>
        <v>74.17592675654187</v>
      </c>
      <c r="AC18" s="2"/>
      <c r="AD18" s="2">
        <f t="shared" si="2"/>
        <v>137.05726908422744</v>
      </c>
      <c r="AE18" s="2"/>
      <c r="AF18" s="2">
        <f t="shared" si="3"/>
        <v>197.17486730174039</v>
      </c>
      <c r="AG18" s="2"/>
      <c r="AH18" s="2">
        <f t="shared" si="4"/>
        <v>401.82666152778808</v>
      </c>
      <c r="AJ18" s="2">
        <f t="shared" si="5"/>
        <v>74.475092919825798</v>
      </c>
      <c r="AK18" s="83"/>
      <c r="AL18" s="2">
        <f t="shared" si="6"/>
        <v>138.11824491210078</v>
      </c>
      <c r="AM18" s="83"/>
      <c r="AN18" s="2">
        <f t="shared" si="7"/>
        <v>199.14546421460838</v>
      </c>
      <c r="AO18" s="83"/>
      <c r="AP18" s="2">
        <f t="shared" si="8"/>
        <v>418.55832255563746</v>
      </c>
    </row>
    <row r="19" spans="2:42">
      <c r="B19" s="2">
        <f t="shared" si="9"/>
        <v>30.834083096315442</v>
      </c>
      <c r="C19" s="52">
        <v>8.5017608333333321</v>
      </c>
      <c r="D19" s="45">
        <v>14</v>
      </c>
      <c r="E19" s="55">
        <v>75.181515454545448</v>
      </c>
      <c r="F19" s="65">
        <f t="shared" si="10"/>
        <v>3.4868145236908878</v>
      </c>
      <c r="G19" s="62">
        <v>11.461617272727272</v>
      </c>
      <c r="H19" s="65">
        <f t="shared" si="11"/>
        <v>22.871466893574198</v>
      </c>
      <c r="I19" s="62">
        <v>6.2030718181818179</v>
      </c>
      <c r="J19" s="65">
        <f t="shared" si="12"/>
        <v>42.260352238971343</v>
      </c>
      <c r="K19" s="62">
        <v>4.3117872727272735</v>
      </c>
      <c r="L19" s="65">
        <f t="shared" si="13"/>
        <v>60.797062428868337</v>
      </c>
      <c r="M19" s="55">
        <v>2.1157781818181816</v>
      </c>
      <c r="N19" s="65">
        <f t="shared" si="14"/>
        <v>123.89956671862836</v>
      </c>
      <c r="O19" s="63">
        <v>11.415576</v>
      </c>
      <c r="P19" s="66">
        <f t="shared" si="15"/>
        <v>22.963712036957226</v>
      </c>
      <c r="Q19" s="63">
        <v>6.1554219999999997</v>
      </c>
      <c r="R19" s="66">
        <f t="shared" si="16"/>
        <v>42.587494407369633</v>
      </c>
      <c r="S19" s="63">
        <v>4.2691210000000002</v>
      </c>
      <c r="T19" s="66">
        <f t="shared" si="17"/>
        <v>61.404677918475485</v>
      </c>
      <c r="U19" s="63">
        <v>2.0312009999999998</v>
      </c>
      <c r="V19" s="66">
        <f t="shared" si="18"/>
        <v>129.05862098334927</v>
      </c>
      <c r="X19" s="45">
        <v>15</v>
      </c>
      <c r="Y19" s="83">
        <v>100</v>
      </c>
      <c r="Z19" s="2">
        <f t="shared" si="0"/>
        <v>11.240730244705672</v>
      </c>
      <c r="AA19" s="2"/>
      <c r="AB19" s="2">
        <f t="shared" si="1"/>
        <v>74.134393132986332</v>
      </c>
      <c r="AC19" s="2"/>
      <c r="AD19" s="2">
        <f t="shared" si="2"/>
        <v>137.14469449182357</v>
      </c>
      <c r="AE19" s="2"/>
      <c r="AF19" s="2">
        <f t="shared" si="3"/>
        <v>197.46489996653156</v>
      </c>
      <c r="AG19" s="2"/>
      <c r="AH19" s="2">
        <f t="shared" si="4"/>
        <v>405.00051864193614</v>
      </c>
      <c r="AJ19" s="2"/>
      <c r="AK19" s="83"/>
      <c r="AL19" s="2"/>
      <c r="AM19" s="83"/>
      <c r="AN19" s="2"/>
      <c r="AO19" s="83"/>
      <c r="AP19" s="2"/>
    </row>
    <row r="20" spans="2:42">
      <c r="B20" s="2">
        <f t="shared" si="9"/>
        <v>27.15224534218024</v>
      </c>
      <c r="C20" s="52">
        <v>9.6545974999999995</v>
      </c>
      <c r="D20" s="45">
        <v>15</v>
      </c>
      <c r="E20" s="55">
        <v>85.889415454545471</v>
      </c>
      <c r="F20" s="65">
        <f t="shared" si="10"/>
        <v>3.0521106542951411</v>
      </c>
      <c r="G20" s="62">
        <v>13.023101818181818</v>
      </c>
      <c r="H20" s="65">
        <f t="shared" si="11"/>
        <v>20.129152306404869</v>
      </c>
      <c r="I20" s="62">
        <v>7.0397163636363622</v>
      </c>
      <c r="J20" s="65">
        <f t="shared" si="12"/>
        <v>37.237863922203481</v>
      </c>
      <c r="K20" s="62">
        <v>4.8892727272727274</v>
      </c>
      <c r="L20" s="65">
        <f t="shared" si="13"/>
        <v>53.616154103603435</v>
      </c>
      <c r="M20" s="55">
        <v>2.3838481818181814</v>
      </c>
      <c r="N20" s="65">
        <f t="shared" si="14"/>
        <v>109.96673445876093</v>
      </c>
      <c r="O20" s="87"/>
      <c r="P20" s="82"/>
      <c r="Q20" s="1"/>
      <c r="S20" s="1"/>
      <c r="U20" s="1"/>
      <c r="X20" s="45">
        <v>16</v>
      </c>
      <c r="Y20" s="83">
        <v>100</v>
      </c>
      <c r="Z20" s="2">
        <f t="shared" si="0"/>
        <v>11.304080604406749</v>
      </c>
      <c r="AA20" s="2"/>
      <c r="AB20" s="2">
        <f t="shared" si="1"/>
        <v>77.847866427662353</v>
      </c>
      <c r="AC20" s="2"/>
      <c r="AD20" s="2">
        <f t="shared" si="2"/>
        <v>144.21153509671262</v>
      </c>
      <c r="AE20" s="2"/>
      <c r="AF20" s="2">
        <f t="shared" si="3"/>
        <v>207.96457473398604</v>
      </c>
      <c r="AG20" s="2"/>
      <c r="AH20" s="2">
        <f t="shared" si="4"/>
        <v>431.49804246195174</v>
      </c>
      <c r="AJ20" s="2"/>
      <c r="AK20" s="83"/>
      <c r="AL20" s="2"/>
      <c r="AM20" s="83"/>
      <c r="AN20" s="2"/>
      <c r="AO20" s="83"/>
      <c r="AP20" s="2"/>
    </row>
    <row r="21" spans="2:42">
      <c r="B21" s="2">
        <f t="shared" si="9"/>
        <v>23.865172119487909</v>
      </c>
      <c r="C21" s="52">
        <v>10.984375</v>
      </c>
      <c r="D21" s="45">
        <v>16</v>
      </c>
      <c r="E21" s="55">
        <v>97.171768181818194</v>
      </c>
      <c r="F21" s="65">
        <f t="shared" si="10"/>
        <v>2.6977382927673199</v>
      </c>
      <c r="G21" s="62">
        <v>14.110052727272729</v>
      </c>
      <c r="H21" s="65">
        <f t="shared" si="11"/>
        <v>18.578527314310662</v>
      </c>
      <c r="I21" s="62">
        <v>7.6168490909090911</v>
      </c>
      <c r="J21" s="65">
        <f t="shared" si="12"/>
        <v>34.416331066986181</v>
      </c>
      <c r="K21" s="62">
        <v>5.2818490909090912</v>
      </c>
      <c r="L21" s="65">
        <f t="shared" si="13"/>
        <v>49.631103707826831</v>
      </c>
      <c r="M21" s="55">
        <v>2.5456372727272729</v>
      </c>
      <c r="N21" s="65">
        <f t="shared" si="14"/>
        <v>102.97775052576581</v>
      </c>
      <c r="O21" s="87"/>
      <c r="P21" s="82"/>
      <c r="Q21" s="1"/>
      <c r="S21" s="1"/>
      <c r="U21" s="1"/>
      <c r="X21" s="45">
        <v>17</v>
      </c>
      <c r="Y21" s="83">
        <v>100</v>
      </c>
      <c r="Z21" s="2">
        <f t="shared" si="0"/>
        <v>11.330513738174417</v>
      </c>
      <c r="AA21" s="2"/>
      <c r="AB21" s="2">
        <f t="shared" si="1"/>
        <v>78.376351810267337</v>
      </c>
      <c r="AC21" s="2"/>
      <c r="AD21" s="2">
        <f t="shared" si="2"/>
        <v>145.04535107982019</v>
      </c>
      <c r="AE21" s="2"/>
      <c r="AF21" s="2">
        <f t="shared" si="3"/>
        <v>208.61388013574111</v>
      </c>
      <c r="AG21" s="2"/>
      <c r="AH21" s="2">
        <f t="shared" si="4"/>
        <v>429.1693145257679</v>
      </c>
      <c r="AJ21" s="2"/>
      <c r="AK21" s="83"/>
      <c r="AL21" s="2"/>
      <c r="AM21" s="83"/>
      <c r="AN21" s="2"/>
      <c r="AO21" s="83"/>
      <c r="AP21" s="2"/>
    </row>
    <row r="22" spans="2:42">
      <c r="B22" s="2">
        <f t="shared" si="9"/>
        <v>20.940778936521191</v>
      </c>
      <c r="C22" s="52">
        <v>12.518349999999998</v>
      </c>
      <c r="D22" s="45">
        <v>17</v>
      </c>
      <c r="E22" s="55">
        <v>110.48351636363637</v>
      </c>
      <c r="F22" s="65">
        <f t="shared" si="10"/>
        <v>2.3726978342832683</v>
      </c>
      <c r="G22" s="62">
        <v>15.972100909090909</v>
      </c>
      <c r="H22" s="65">
        <f t="shared" si="11"/>
        <v>16.412618571098207</v>
      </c>
      <c r="I22" s="62">
        <v>8.6306454545454532</v>
      </c>
      <c r="J22" s="65">
        <f t="shared" si="12"/>
        <v>30.3736263273262</v>
      </c>
      <c r="K22" s="62">
        <v>6.0007272727272722</v>
      </c>
      <c r="L22" s="65">
        <f t="shared" si="13"/>
        <v>43.685371470124842</v>
      </c>
      <c r="M22" s="55">
        <v>2.9168790909090911</v>
      </c>
      <c r="N22" s="65">
        <f t="shared" si="14"/>
        <v>89.87139741822439</v>
      </c>
      <c r="P22" s="82"/>
      <c r="X22" s="45">
        <v>18</v>
      </c>
      <c r="Y22" s="83">
        <v>100</v>
      </c>
      <c r="Z22" s="2">
        <f t="shared" si="0"/>
        <v>11.438213868503095</v>
      </c>
      <c r="AA22" s="2"/>
      <c r="AB22" s="2">
        <f t="shared" si="1"/>
        <v>79.191392839164592</v>
      </c>
      <c r="AC22" s="2"/>
      <c r="AD22" s="2">
        <f t="shared" si="2"/>
        <v>146.84404029100472</v>
      </c>
      <c r="AE22" s="2"/>
      <c r="AF22" s="2">
        <f t="shared" si="3"/>
        <v>211.62598064129554</v>
      </c>
      <c r="AG22" s="2"/>
      <c r="AH22" s="2">
        <f t="shared" si="4"/>
        <v>436.99299187537611</v>
      </c>
      <c r="AJ22" s="2"/>
      <c r="AK22" s="83"/>
      <c r="AL22" s="2"/>
      <c r="AM22" s="83"/>
      <c r="AN22" s="2"/>
      <c r="AO22" s="83"/>
      <c r="AP22" s="2"/>
    </row>
    <row r="23" spans="2:42">
      <c r="B23" s="2">
        <f t="shared" si="9"/>
        <v>18.737129766736516</v>
      </c>
      <c r="C23" s="52">
        <v>13.990616666666668</v>
      </c>
      <c r="D23" s="45">
        <v>18</v>
      </c>
      <c r="E23" s="55">
        <v>122.31469727272726</v>
      </c>
      <c r="F23" s="65">
        <f t="shared" si="10"/>
        <v>2.1431929755382777</v>
      </c>
      <c r="G23" s="62">
        <v>17.666840000000001</v>
      </c>
      <c r="H23" s="65">
        <f t="shared" si="11"/>
        <v>14.838194040360358</v>
      </c>
      <c r="I23" s="62">
        <v>9.5275345454545448</v>
      </c>
      <c r="J23" s="65">
        <f t="shared" si="12"/>
        <v>27.514358384044407</v>
      </c>
      <c r="K23" s="62">
        <v>6.6110109090909104</v>
      </c>
      <c r="L23" s="65">
        <f t="shared" si="13"/>
        <v>39.652634612888242</v>
      </c>
      <c r="M23" s="55">
        <v>3.201565454545455</v>
      </c>
      <c r="N23" s="65">
        <f t="shared" si="14"/>
        <v>81.879943959233572</v>
      </c>
      <c r="P23" s="82"/>
      <c r="X23" s="45">
        <v>19</v>
      </c>
      <c r="Y23" s="83">
        <v>100</v>
      </c>
      <c r="Z23" s="2">
        <f t="shared" si="0"/>
        <v>11.257769434624306</v>
      </c>
      <c r="AA23" s="2"/>
      <c r="AB23" s="2">
        <f t="shared" si="1"/>
        <v>78.017824217674388</v>
      </c>
      <c r="AC23" s="2"/>
      <c r="AD23" s="2">
        <f t="shared" si="2"/>
        <v>144.78600594206821</v>
      </c>
      <c r="AE23" s="2"/>
      <c r="AF23" s="2">
        <f t="shared" si="3"/>
        <v>208.74355199945148</v>
      </c>
      <c r="AG23" s="2"/>
      <c r="AH23" s="2">
        <f t="shared" si="4"/>
        <v>434.52102778685634</v>
      </c>
      <c r="AJ23" s="2"/>
      <c r="AK23" s="83"/>
      <c r="AL23" s="2"/>
      <c r="AM23" s="83"/>
      <c r="AN23" s="2"/>
      <c r="AO23" s="83"/>
      <c r="AP23" s="2"/>
    </row>
    <row r="24" spans="2:42">
      <c r="B24" s="2">
        <f t="shared" si="9"/>
        <v>17.077775744964306</v>
      </c>
      <c r="C24" s="52">
        <v>15.350008333333335</v>
      </c>
      <c r="D24" s="45">
        <v>19</v>
      </c>
      <c r="E24" s="55">
        <v>136.35035272727271</v>
      </c>
      <c r="F24" s="65">
        <f t="shared" si="10"/>
        <v>1.922576617930275</v>
      </c>
      <c r="G24" s="62">
        <v>19.675001818181823</v>
      </c>
      <c r="H24" s="65">
        <f t="shared" si="11"/>
        <v>13.323709060994886</v>
      </c>
      <c r="I24" s="62">
        <v>10.601859090909091</v>
      </c>
      <c r="J24" s="65">
        <f t="shared" si="12"/>
        <v>24.726229404877103</v>
      </c>
      <c r="K24" s="62">
        <v>7.3535245454545448</v>
      </c>
      <c r="L24" s="65">
        <f t="shared" si="13"/>
        <v>35.648755692539275</v>
      </c>
      <c r="M24" s="55">
        <v>3.5326272727272725</v>
      </c>
      <c r="N24" s="65">
        <f t="shared" si="14"/>
        <v>74.206526690153368</v>
      </c>
      <c r="P24" s="82"/>
      <c r="X24" s="45">
        <v>20</v>
      </c>
      <c r="Y24" s="83">
        <v>100</v>
      </c>
      <c r="Z24" s="2">
        <f t="shared" si="0"/>
        <v>11.265298836988242</v>
      </c>
      <c r="AA24" s="2"/>
      <c r="AB24" s="2">
        <f t="shared" si="1"/>
        <v>78.800967401629791</v>
      </c>
      <c r="AC24" s="2"/>
      <c r="AD24" s="2">
        <f t="shared" si="2"/>
        <v>146.34577685156853</v>
      </c>
      <c r="AE24" s="2"/>
      <c r="AF24" s="2">
        <f t="shared" si="3"/>
        <v>211.34063143053288</v>
      </c>
      <c r="AG24" s="2"/>
      <c r="AH24" s="2">
        <f t="shared" si="4"/>
        <v>441.35905338775092</v>
      </c>
      <c r="AJ24" s="2"/>
      <c r="AK24" s="83"/>
      <c r="AL24" s="2"/>
      <c r="AM24" s="83"/>
      <c r="AN24" s="2"/>
      <c r="AO24" s="83"/>
      <c r="AP24" s="2"/>
    </row>
    <row r="25" spans="2:42">
      <c r="B25" s="2">
        <f t="shared" si="9"/>
        <v>15.345830583187105</v>
      </c>
      <c r="C25" s="52">
        <v>17.082425000000001</v>
      </c>
      <c r="D25" s="45">
        <v>20</v>
      </c>
      <c r="E25" s="55">
        <v>151.63756636363635</v>
      </c>
      <c r="F25" s="65">
        <f t="shared" si="10"/>
        <v>1.7287536742139631</v>
      </c>
      <c r="G25" s="62">
        <v>21.677938181818181</v>
      </c>
      <c r="H25" s="65">
        <f t="shared" si="11"/>
        <v>12.092662955366604</v>
      </c>
      <c r="I25" s="62">
        <v>11.672646363636364</v>
      </c>
      <c r="J25" s="65">
        <f t="shared" si="12"/>
        <v>22.457974981290757</v>
      </c>
      <c r="K25" s="62">
        <v>8.0828872727272749</v>
      </c>
      <c r="L25" s="65">
        <f t="shared" si="13"/>
        <v>32.431975252767451</v>
      </c>
      <c r="M25" s="55">
        <v>3.8704145454545453</v>
      </c>
      <c r="N25" s="65">
        <f t="shared" si="14"/>
        <v>67.730212596442584</v>
      </c>
      <c r="P25" s="82"/>
      <c r="X25" s="45">
        <v>21</v>
      </c>
      <c r="Y25" s="83">
        <v>100</v>
      </c>
      <c r="Z25" s="2">
        <f t="shared" si="0"/>
        <v>11.158499509385226</v>
      </c>
      <c r="AA25" s="2"/>
      <c r="AB25" s="2">
        <f t="shared" si="1"/>
        <v>79.030996991205001</v>
      </c>
      <c r="AC25" s="2"/>
      <c r="AD25" s="2">
        <f t="shared" si="2"/>
        <v>146.76699065175268</v>
      </c>
      <c r="AE25" s="2"/>
      <c r="AF25" s="2">
        <f t="shared" si="3"/>
        <v>211.99016479550716</v>
      </c>
      <c r="AG25" s="2"/>
      <c r="AH25" s="2">
        <f t="shared" si="4"/>
        <v>440.17034666929629</v>
      </c>
      <c r="AJ25" s="2"/>
      <c r="AK25" s="83"/>
      <c r="AL25" s="2"/>
      <c r="AM25" s="83"/>
      <c r="AN25" s="2"/>
      <c r="AO25" s="83"/>
      <c r="AP25" s="2"/>
    </row>
    <row r="26" spans="2:42">
      <c r="B26" s="2">
        <f t="shared" si="9"/>
        <v>13.922076542636173</v>
      </c>
      <c r="C26" s="52">
        <v>18.829375000000002</v>
      </c>
      <c r="D26" s="45">
        <v>21</v>
      </c>
      <c r="E26" s="55">
        <v>168.74468636363633</v>
      </c>
      <c r="F26" s="65">
        <f t="shared" si="10"/>
        <v>1.5534948427062931</v>
      </c>
      <c r="G26" s="62">
        <v>23.825303636363632</v>
      </c>
      <c r="H26" s="65">
        <f t="shared" si="11"/>
        <v>11.002755893524052</v>
      </c>
      <c r="I26" s="62">
        <v>12.829434545454545</v>
      </c>
      <c r="J26" s="65">
        <f t="shared" si="12"/>
        <v>20.433012777860682</v>
      </c>
      <c r="K26" s="62">
        <v>8.8821927272727255</v>
      </c>
      <c r="L26" s="65">
        <f t="shared" si="13"/>
        <v>29.513433005691066</v>
      </c>
      <c r="M26" s="55">
        <v>4.2777472727272725</v>
      </c>
      <c r="N26" s="65">
        <f t="shared" si="14"/>
        <v>61.280852581286418</v>
      </c>
      <c r="P26" s="82"/>
      <c r="X26" s="45">
        <v>22</v>
      </c>
      <c r="Y26" s="83">
        <v>100</v>
      </c>
      <c r="Z26" s="2">
        <f t="shared" si="0"/>
        <v>11.240026089196606</v>
      </c>
      <c r="AA26" s="2"/>
      <c r="AB26" s="2">
        <f t="shared" si="1"/>
        <v>79.620634449899825</v>
      </c>
      <c r="AC26" s="2"/>
      <c r="AD26" s="2">
        <f t="shared" si="2"/>
        <v>148.0085333624244</v>
      </c>
      <c r="AE26" s="2"/>
      <c r="AF26" s="2">
        <f t="shared" si="3"/>
        <v>213.91982669543466</v>
      </c>
      <c r="AG26" s="2"/>
      <c r="AH26" s="2">
        <f t="shared" si="4"/>
        <v>445.35706196275891</v>
      </c>
      <c r="AJ26" s="2"/>
      <c r="AK26" s="83"/>
      <c r="AL26" s="2"/>
      <c r="AM26" s="83"/>
      <c r="AN26" s="2"/>
      <c r="AO26" s="83"/>
      <c r="AP26" s="2"/>
    </row>
    <row r="27" spans="2:42">
      <c r="B27" s="2">
        <f t="shared" si="9"/>
        <v>12.621022439357885</v>
      </c>
      <c r="C27" s="52">
        <v>20.770424999999999</v>
      </c>
      <c r="D27" s="45">
        <v>22</v>
      </c>
      <c r="E27" s="55">
        <v>184.78982909090911</v>
      </c>
      <c r="F27" s="65">
        <f t="shared" si="10"/>
        <v>1.4186062149071841</v>
      </c>
      <c r="G27" s="62">
        <v>26.086736363636362</v>
      </c>
      <c r="H27" s="65">
        <f t="shared" si="11"/>
        <v>10.048938140280972</v>
      </c>
      <c r="I27" s="62">
        <v>14.033261818181819</v>
      </c>
      <c r="J27" s="65">
        <f t="shared" si="12"/>
        <v>18.680190207836084</v>
      </c>
      <c r="K27" s="62">
        <v>9.7094436363636358</v>
      </c>
      <c r="L27" s="65">
        <f t="shared" si="13"/>
        <v>26.998869329466309</v>
      </c>
      <c r="M27" s="55">
        <v>4.6637690909090912</v>
      </c>
      <c r="N27" s="65">
        <f t="shared" si="14"/>
        <v>56.208614725584802</v>
      </c>
      <c r="P27" s="82"/>
      <c r="X27" s="45">
        <v>23</v>
      </c>
      <c r="Y27" s="83">
        <v>100</v>
      </c>
      <c r="Z27" s="2">
        <f t="shared" si="0"/>
        <v>11.204825311811076</v>
      </c>
      <c r="AA27" s="2"/>
      <c r="AB27" s="2">
        <f t="shared" si="1"/>
        <v>79.511443231717237</v>
      </c>
      <c r="AC27" s="2"/>
      <c r="AD27" s="2">
        <f t="shared" si="2"/>
        <v>147.8603766770035</v>
      </c>
      <c r="AE27" s="2"/>
      <c r="AF27" s="2">
        <f t="shared" si="3"/>
        <v>213.74387179267723</v>
      </c>
      <c r="AG27" s="2"/>
      <c r="AH27" s="2">
        <f t="shared" si="4"/>
        <v>444.26702767433437</v>
      </c>
      <c r="AJ27" s="2"/>
      <c r="AK27" s="83"/>
      <c r="AL27" s="2"/>
      <c r="AM27" s="83"/>
      <c r="AN27" s="2"/>
      <c r="AO27" s="83"/>
      <c r="AP27" s="2"/>
    </row>
    <row r="28" spans="2:42">
      <c r="B28" s="2">
        <f t="shared" si="9"/>
        <v>11.60447810747281</v>
      </c>
      <c r="C28" s="52">
        <v>22.5899</v>
      </c>
      <c r="D28" s="45">
        <v>23</v>
      </c>
      <c r="E28" s="55">
        <v>201.60867636363636</v>
      </c>
      <c r="F28" s="65">
        <f t="shared" si="10"/>
        <v>1.3002615002896882</v>
      </c>
      <c r="G28" s="62">
        <v>28.410879090909088</v>
      </c>
      <c r="H28" s="65">
        <f t="shared" si="11"/>
        <v>9.2268880227602974</v>
      </c>
      <c r="I28" s="62">
        <v>15.277859090909089</v>
      </c>
      <c r="J28" s="65">
        <f t="shared" si="12"/>
        <v>17.158425041109702</v>
      </c>
      <c r="K28" s="62">
        <v>10.568677272727273</v>
      </c>
      <c r="L28" s="65">
        <f t="shared" si="13"/>
        <v>24.803860808245979</v>
      </c>
      <c r="M28" s="55">
        <v>5.0847572727272725</v>
      </c>
      <c r="N28" s="65">
        <f t="shared" si="14"/>
        <v>51.554869965188296</v>
      </c>
      <c r="P28" s="82"/>
      <c r="X28" s="45">
        <v>24</v>
      </c>
      <c r="Y28" s="83">
        <v>100</v>
      </c>
      <c r="Z28" s="2">
        <f t="shared" si="0"/>
        <v>11.618716105108128</v>
      </c>
      <c r="AA28" s="2"/>
      <c r="AB28" s="2">
        <f t="shared" si="1"/>
        <v>83.765208805781569</v>
      </c>
      <c r="AC28" s="2"/>
      <c r="AD28" s="2">
        <f t="shared" si="2"/>
        <v>155.82800740599922</v>
      </c>
      <c r="AE28" s="2"/>
      <c r="AF28" s="2">
        <f t="shared" si="3"/>
        <v>225.43154953734305</v>
      </c>
      <c r="AG28" s="2"/>
      <c r="AH28" s="2">
        <f t="shared" si="4"/>
        <v>465.0462410094546</v>
      </c>
      <c r="AJ28" s="2"/>
      <c r="AK28" s="83"/>
      <c r="AL28" s="2"/>
      <c r="AM28" s="83"/>
      <c r="AN28" s="2"/>
      <c r="AO28" s="83"/>
      <c r="AP28" s="2"/>
    </row>
    <row r="29" spans="2:42">
      <c r="B29" s="2">
        <f t="shared" si="9"/>
        <v>10.631410321403225</v>
      </c>
      <c r="C29" s="52">
        <v>24.657499999999999</v>
      </c>
      <c r="D29" s="45">
        <v>24</v>
      </c>
      <c r="E29" s="55">
        <v>212.22224363636369</v>
      </c>
      <c r="F29" s="65">
        <f t="shared" si="10"/>
        <v>1.2352333832130042</v>
      </c>
      <c r="G29" s="62">
        <v>29.43644545454546</v>
      </c>
      <c r="H29" s="65">
        <f t="shared" si="11"/>
        <v>8.9054230547228244</v>
      </c>
      <c r="I29" s="62">
        <v>15.823535454545453</v>
      </c>
      <c r="J29" s="65">
        <f t="shared" si="12"/>
        <v>16.566714862998381</v>
      </c>
      <c r="K29" s="62">
        <v>10.93791</v>
      </c>
      <c r="L29" s="65">
        <f t="shared" si="13"/>
        <v>23.96655302521231</v>
      </c>
      <c r="M29" s="55">
        <v>5.302160909090909</v>
      </c>
      <c r="N29" s="65">
        <f t="shared" si="14"/>
        <v>49.440974065976874</v>
      </c>
      <c r="X29" s="45">
        <v>25</v>
      </c>
      <c r="Y29" s="83">
        <v>100</v>
      </c>
      <c r="Z29" s="2">
        <f t="shared" si="0"/>
        <v>11.632826453722659</v>
      </c>
      <c r="AA29" s="2"/>
      <c r="AB29" s="2">
        <f t="shared" si="1"/>
        <v>83.097959817030613</v>
      </c>
      <c r="AC29" s="2"/>
      <c r="AD29" s="2">
        <f t="shared" si="2"/>
        <v>154.38803168461658</v>
      </c>
      <c r="AE29" s="2"/>
      <c r="AF29" s="2">
        <f t="shared" si="3"/>
        <v>223.02539173398947</v>
      </c>
      <c r="AG29" s="2"/>
      <c r="AH29" s="2">
        <f t="shared" si="4"/>
        <v>452.25080410833317</v>
      </c>
      <c r="AJ29" s="2"/>
      <c r="AK29" s="83"/>
      <c r="AL29" s="2"/>
      <c r="AM29" s="83"/>
      <c r="AN29" s="2"/>
      <c r="AO29" s="83"/>
      <c r="AP29" s="2"/>
    </row>
    <row r="30" spans="2:42">
      <c r="B30" s="2">
        <f t="shared" si="9"/>
        <v>9.9073491423701476</v>
      </c>
      <c r="C30" s="52">
        <v>26.459549999999997</v>
      </c>
      <c r="D30" s="45">
        <v>25</v>
      </c>
      <c r="E30" s="55">
        <v>227.45589909090913</v>
      </c>
      <c r="F30" s="65">
        <f t="shared" si="10"/>
        <v>1.1525047318962995</v>
      </c>
      <c r="G30" s="62">
        <v>31.841395454545456</v>
      </c>
      <c r="H30" s="65">
        <f t="shared" si="11"/>
        <v>8.232805009259673</v>
      </c>
      <c r="I30" s="62">
        <v>17.138342727272725</v>
      </c>
      <c r="J30" s="65">
        <f t="shared" si="12"/>
        <v>15.295761333028013</v>
      </c>
      <c r="K30" s="62">
        <v>11.86391818181818</v>
      </c>
      <c r="L30" s="65">
        <f t="shared" si="13"/>
        <v>22.095904235225067</v>
      </c>
      <c r="M30" s="55">
        <v>5.8506363636363634</v>
      </c>
      <c r="N30" s="65">
        <f t="shared" si="14"/>
        <v>44.80606616218904</v>
      </c>
      <c r="X30" s="45">
        <v>26</v>
      </c>
      <c r="Y30" s="83">
        <v>100</v>
      </c>
      <c r="Z30" s="2">
        <f t="shared" si="0"/>
        <v>11.684592353286986</v>
      </c>
      <c r="AA30" s="2"/>
      <c r="AB30" s="2">
        <f t="shared" si="1"/>
        <v>83.395550338156781</v>
      </c>
      <c r="AC30" s="2"/>
      <c r="AD30" s="2">
        <f t="shared" si="2"/>
        <v>155.05585644975235</v>
      </c>
      <c r="AE30" s="2"/>
      <c r="AF30" s="2">
        <f t="shared" si="3"/>
        <v>224.3720927751462</v>
      </c>
      <c r="AG30" s="2"/>
      <c r="AH30" s="2">
        <f t="shared" si="4"/>
        <v>453.18234135232973</v>
      </c>
      <c r="AJ30" s="2"/>
      <c r="AK30" s="83"/>
      <c r="AL30" s="2"/>
      <c r="AM30" s="83"/>
      <c r="AN30" s="2"/>
      <c r="AO30" s="83"/>
      <c r="AP30" s="2"/>
    </row>
    <row r="31" spans="2:42">
      <c r="B31" s="2">
        <f t="shared" si="9"/>
        <v>9.140808813594191</v>
      </c>
      <c r="C31" s="52">
        <v>28.678425000000004</v>
      </c>
      <c r="D31" s="45">
        <v>26</v>
      </c>
      <c r="E31" s="55">
        <v>245.43795909090906</v>
      </c>
      <c r="F31" s="65">
        <f t="shared" si="10"/>
        <v>1.0680662476618097</v>
      </c>
      <c r="G31" s="62">
        <v>34.388435454545451</v>
      </c>
      <c r="H31" s="65">
        <f t="shared" si="11"/>
        <v>7.6230278154556146</v>
      </c>
      <c r="I31" s="62">
        <v>18.495544545454546</v>
      </c>
      <c r="J31" s="65">
        <f t="shared" si="12"/>
        <v>14.17335939235292</v>
      </c>
      <c r="K31" s="62">
        <v>12.781636363636363</v>
      </c>
      <c r="L31" s="65">
        <f t="shared" si="13"/>
        <v>20.5094240316363</v>
      </c>
      <c r="M31" s="55">
        <v>6.3282309090909088</v>
      </c>
      <c r="N31" s="65">
        <f t="shared" si="14"/>
        <v>41.424531399986272</v>
      </c>
      <c r="X31" s="45">
        <v>27</v>
      </c>
      <c r="Y31" s="83">
        <v>100</v>
      </c>
      <c r="Z31" s="2">
        <f t="shared" si="0"/>
        <v>11.775966178322166</v>
      </c>
      <c r="AA31" s="2"/>
      <c r="AB31" s="2">
        <f t="shared" si="1"/>
        <v>83.417750841481393</v>
      </c>
      <c r="AC31" s="2"/>
      <c r="AD31" s="2">
        <f t="shared" si="2"/>
        <v>155.1449767082739</v>
      </c>
      <c r="AE31" s="2"/>
      <c r="AF31" s="2">
        <f t="shared" si="3"/>
        <v>224.56310123475393</v>
      </c>
      <c r="AG31" s="2"/>
      <c r="AH31" s="2">
        <f t="shared" si="4"/>
        <v>449.75919371727377</v>
      </c>
      <c r="AJ31" s="2"/>
      <c r="AK31" s="83"/>
      <c r="AL31" s="2"/>
      <c r="AM31" s="83"/>
      <c r="AN31" s="2"/>
      <c r="AO31" s="83"/>
      <c r="AP31" s="2"/>
    </row>
    <row r="32" spans="2:42">
      <c r="B32" s="2">
        <f t="shared" si="9"/>
        <v>8.516604618586376</v>
      </c>
      <c r="C32" s="52">
        <v>30.780341666666668</v>
      </c>
      <c r="D32" s="45">
        <v>27</v>
      </c>
      <c r="E32" s="55">
        <v>261.38272818181815</v>
      </c>
      <c r="F32" s="65">
        <f t="shared" si="10"/>
        <v>1.0029124794261552</v>
      </c>
      <c r="G32" s="62">
        <v>36.899030909090918</v>
      </c>
      <c r="H32" s="65">
        <f t="shared" si="11"/>
        <v>7.104360020886479</v>
      </c>
      <c r="I32" s="62">
        <v>19.839728181818181</v>
      </c>
      <c r="J32" s="65">
        <f t="shared" si="12"/>
        <v>13.213084251841611</v>
      </c>
      <c r="K32" s="62">
        <v>13.706767272727273</v>
      </c>
      <c r="L32" s="65">
        <f t="shared" si="13"/>
        <v>19.125151451399852</v>
      </c>
      <c r="M32" s="55">
        <v>6.8437381818181819</v>
      </c>
      <c r="N32" s="65">
        <f t="shared" si="14"/>
        <v>38.304212264642182</v>
      </c>
      <c r="X32" s="45">
        <v>28</v>
      </c>
      <c r="Y32" s="83">
        <v>100</v>
      </c>
      <c r="Z32" s="2">
        <f t="shared" si="0"/>
        <v>11.727178215626601</v>
      </c>
      <c r="AA32" s="2"/>
      <c r="AB32" s="2">
        <f t="shared" si="1"/>
        <v>83.822734778222298</v>
      </c>
      <c r="AC32" s="2"/>
      <c r="AD32" s="2">
        <f t="shared" si="2"/>
        <v>156.00830045176554</v>
      </c>
      <c r="AE32" s="2"/>
      <c r="AF32" s="2">
        <f t="shared" si="3"/>
        <v>225.90510176664586</v>
      </c>
      <c r="AG32" s="2"/>
      <c r="AH32" s="2">
        <f t="shared" si="4"/>
        <v>455.43404932684524</v>
      </c>
      <c r="AJ32" s="2"/>
      <c r="AK32" s="83"/>
      <c r="AL32" s="2"/>
      <c r="AM32" s="83"/>
      <c r="AN32" s="2"/>
      <c r="AO32" s="83"/>
      <c r="AP32" s="2"/>
    </row>
    <row r="33" spans="2:42">
      <c r="B33" s="2">
        <f t="shared" si="9"/>
        <v>7.9030905866454351</v>
      </c>
      <c r="C33" s="52">
        <v>33.169808333333336</v>
      </c>
      <c r="D33" s="45">
        <v>28</v>
      </c>
      <c r="E33" s="55">
        <v>282.84560636363636</v>
      </c>
      <c r="F33" s="65">
        <f t="shared" si="10"/>
        <v>0.92680951763832009</v>
      </c>
      <c r="G33" s="62">
        <v>39.571374545454553</v>
      </c>
      <c r="H33" s="65">
        <f t="shared" si="11"/>
        <v>6.6245866617264557</v>
      </c>
      <c r="I33" s="62">
        <v>21.261566363636366</v>
      </c>
      <c r="J33" s="65">
        <f t="shared" si="12"/>
        <v>12.329477307389009</v>
      </c>
      <c r="K33" s="62">
        <v>14.683071818181821</v>
      </c>
      <c r="L33" s="65">
        <f t="shared" si="13"/>
        <v>17.85348483247158</v>
      </c>
      <c r="M33" s="55">
        <v>7.2831200000000003</v>
      </c>
      <c r="N33" s="65">
        <f t="shared" si="14"/>
        <v>35.993365480728038</v>
      </c>
      <c r="X33" s="45">
        <v>29</v>
      </c>
      <c r="Y33" s="83">
        <v>100</v>
      </c>
      <c r="Z33" s="2">
        <f t="shared" si="0"/>
        <v>11.907428844040361</v>
      </c>
      <c r="AA33" s="2"/>
      <c r="AB33" s="2">
        <f t="shared" si="1"/>
        <v>84.236656235540664</v>
      </c>
      <c r="AC33" s="2"/>
      <c r="AD33" s="2">
        <f t="shared" si="2"/>
        <v>156.83359832424293</v>
      </c>
      <c r="AE33" s="2"/>
      <c r="AF33" s="2">
        <f t="shared" si="3"/>
        <v>227.06746673331259</v>
      </c>
      <c r="AG33" s="2"/>
      <c r="AH33" s="2">
        <f t="shared" si="4"/>
        <v>454.31393495812432</v>
      </c>
      <c r="AJ33" s="2"/>
      <c r="AK33" s="83"/>
      <c r="AL33" s="2"/>
      <c r="AM33" s="83"/>
      <c r="AN33" s="2"/>
      <c r="AO33" s="83"/>
      <c r="AP33" s="2"/>
    </row>
    <row r="34" spans="2:42">
      <c r="B34" s="2">
        <f t="shared" si="9"/>
        <v>7.3247701090008857</v>
      </c>
      <c r="C34" s="52">
        <v>35.788699999999999</v>
      </c>
      <c r="D34" s="45">
        <v>29</v>
      </c>
      <c r="E34" s="55">
        <v>300.55774818181811</v>
      </c>
      <c r="F34" s="65">
        <f t="shared" si="10"/>
        <v>0.87219178871881797</v>
      </c>
      <c r="G34" s="62">
        <v>42.485898181818179</v>
      </c>
      <c r="H34" s="65">
        <f t="shared" si="11"/>
        <v>6.1701414167627133</v>
      </c>
      <c r="I34" s="62">
        <v>22.81953636363636</v>
      </c>
      <c r="J34" s="65">
        <f t="shared" si="12"/>
        <v>11.487700530924659</v>
      </c>
      <c r="K34" s="62">
        <v>15.761262727272729</v>
      </c>
      <c r="L34" s="65">
        <f t="shared" si="13"/>
        <v>16.63216993054721</v>
      </c>
      <c r="M34" s="55">
        <v>7.8775263636363642</v>
      </c>
      <c r="N34" s="65">
        <f t="shared" si="14"/>
        <v>33.277451308838415</v>
      </c>
      <c r="X34" s="45">
        <v>30</v>
      </c>
      <c r="Y34" s="83">
        <v>100</v>
      </c>
      <c r="Z34" s="2">
        <f t="shared" si="0"/>
        <v>11.929168632799485</v>
      </c>
      <c r="AA34" s="2"/>
      <c r="AB34" s="2">
        <f t="shared" si="1"/>
        <v>84.140734726565171</v>
      </c>
      <c r="AC34" s="2"/>
      <c r="AD34" s="2">
        <f t="shared" si="2"/>
        <v>156.67428024056701</v>
      </c>
      <c r="AE34" s="2"/>
      <c r="AF34" s="2">
        <f t="shared" si="3"/>
        <v>226.85380387578519</v>
      </c>
      <c r="AG34" s="2"/>
      <c r="AH34" s="2">
        <f t="shared" si="4"/>
        <v>452.99860360009012</v>
      </c>
      <c r="AJ34" s="2"/>
      <c r="AK34" s="83"/>
      <c r="AL34" s="2"/>
      <c r="AM34" s="83"/>
      <c r="AN34" s="2"/>
      <c r="AO34" s="83"/>
      <c r="AP34" s="2"/>
    </row>
    <row r="35" spans="2:42">
      <c r="B35" s="2">
        <f t="shared" si="9"/>
        <v>6.8959267328829332</v>
      </c>
      <c r="C35" s="52">
        <v>38.014324999999999</v>
      </c>
      <c r="D35" s="45">
        <v>30</v>
      </c>
      <c r="E35" s="55">
        <v>318.66701</v>
      </c>
      <c r="F35" s="65">
        <f t="shared" si="10"/>
        <v>0.82262672875990517</v>
      </c>
      <c r="G35" s="62">
        <v>45.179454545454547</v>
      </c>
      <c r="H35" s="65">
        <f t="shared" si="11"/>
        <v>5.802283419253321</v>
      </c>
      <c r="I35" s="62">
        <v>24.263283636363635</v>
      </c>
      <c r="J35" s="65">
        <f t="shared" si="12"/>
        <v>10.804143574661184</v>
      </c>
      <c r="K35" s="62">
        <v>16.757190909090909</v>
      </c>
      <c r="L35" s="65">
        <f t="shared" si="13"/>
        <v>15.643672106032092</v>
      </c>
      <c r="M35" s="55">
        <v>8.3917090909090906</v>
      </c>
      <c r="N35" s="65">
        <f t="shared" si="14"/>
        <v>31.238451805245003</v>
      </c>
      <c r="X35" s="45">
        <v>31</v>
      </c>
      <c r="Y35" s="83">
        <v>100</v>
      </c>
      <c r="Z35" s="2">
        <f t="shared" si="0"/>
        <v>12.00079850779677</v>
      </c>
      <c r="AA35" s="2"/>
      <c r="AB35" s="2">
        <f t="shared" si="1"/>
        <v>84.475699132748019</v>
      </c>
      <c r="AC35" s="2"/>
      <c r="AD35" s="2">
        <f t="shared" si="2"/>
        <v>157.30326969365248</v>
      </c>
      <c r="AE35" s="2"/>
      <c r="AF35" s="2">
        <f t="shared" si="3"/>
        <v>227.76909772065906</v>
      </c>
      <c r="AG35" s="2"/>
      <c r="AH35" s="2">
        <f t="shared" si="4"/>
        <v>452.50408970134259</v>
      </c>
      <c r="AJ35" s="2"/>
      <c r="AK35" s="83"/>
      <c r="AL35" s="2"/>
      <c r="AM35" s="83"/>
      <c r="AN35" s="2"/>
      <c r="AO35" s="83"/>
      <c r="AP35" s="2"/>
    </row>
    <row r="36" spans="2:42">
      <c r="B36" s="2">
        <f t="shared" si="9"/>
        <v>6.4217586198026932</v>
      </c>
      <c r="C36" s="52">
        <v>40.821216666666665</v>
      </c>
      <c r="D36" s="45">
        <v>31</v>
      </c>
      <c r="E36" s="55">
        <v>340.15417090909096</v>
      </c>
      <c r="F36" s="65">
        <f t="shared" si="10"/>
        <v>0.77066231261959206</v>
      </c>
      <c r="G36" s="62">
        <v>48.323029090909088</v>
      </c>
      <c r="H36" s="65">
        <f t="shared" si="11"/>
        <v>5.4248254906958344</v>
      </c>
      <c r="I36" s="62">
        <v>25.950647272727277</v>
      </c>
      <c r="J36" s="65">
        <f t="shared" si="12"/>
        <v>10.101636280783607</v>
      </c>
      <c r="K36" s="62">
        <v>17.922192727272726</v>
      </c>
      <c r="L36" s="65">
        <f t="shared" si="13"/>
        <v>14.626781666123241</v>
      </c>
      <c r="M36" s="55">
        <v>9.0211818181818177</v>
      </c>
      <c r="N36" s="65">
        <f t="shared" si="14"/>
        <v>29.058720385355677</v>
      </c>
      <c r="X36" s="45">
        <v>32</v>
      </c>
      <c r="Y36" s="83">
        <v>100</v>
      </c>
      <c r="Z36" s="2">
        <f t="shared" si="0"/>
        <v>12.450397908194303</v>
      </c>
      <c r="AA36" s="2"/>
      <c r="AB36" s="2">
        <f t="shared" si="1"/>
        <v>89.334483335702231</v>
      </c>
      <c r="AC36" s="2"/>
      <c r="AD36" s="2">
        <f t="shared" si="2"/>
        <v>166.38401790852672</v>
      </c>
      <c r="AE36" s="2"/>
      <c r="AF36" s="2">
        <f t="shared" si="3"/>
        <v>241.0248022537441</v>
      </c>
      <c r="AG36" s="2"/>
      <c r="AH36" s="2">
        <f t="shared" si="4"/>
        <v>472.67031100281554</v>
      </c>
      <c r="AJ36" s="2"/>
      <c r="AK36" s="83"/>
      <c r="AL36" s="2"/>
      <c r="AM36" s="83"/>
      <c r="AN36" s="2"/>
      <c r="AO36" s="83"/>
      <c r="AP36" s="2"/>
    </row>
    <row r="37" spans="2:42">
      <c r="B37" s="2">
        <f t="shared" si="9"/>
        <v>6.0446772168791361</v>
      </c>
      <c r="C37" s="52">
        <v>43.367741666666667</v>
      </c>
      <c r="D37" s="45">
        <v>32</v>
      </c>
      <c r="E37" s="55">
        <v>348.32414181818183</v>
      </c>
      <c r="F37" s="65">
        <f t="shared" si="10"/>
        <v>0.75258636576741755</v>
      </c>
      <c r="G37" s="62">
        <v>48.545354545454551</v>
      </c>
      <c r="H37" s="65">
        <f t="shared" si="11"/>
        <v>5.3999811610098813</v>
      </c>
      <c r="I37" s="62">
        <v>26.064848181818181</v>
      </c>
      <c r="J37" s="65">
        <f t="shared" si="12"/>
        <v>10.057376823044816</v>
      </c>
      <c r="K37" s="62">
        <v>17.993061818181818</v>
      </c>
      <c r="L37" s="65">
        <f t="shared" si="13"/>
        <v>14.56917130886006</v>
      </c>
      <c r="M37" s="55">
        <v>9.1750509090909116</v>
      </c>
      <c r="N37" s="65">
        <f t="shared" si="14"/>
        <v>28.571394600138944</v>
      </c>
      <c r="X37" s="45">
        <v>33</v>
      </c>
      <c r="Y37" s="83">
        <v>100</v>
      </c>
      <c r="Z37" s="2">
        <f t="shared" si="0"/>
        <v>12.609327090060724</v>
      </c>
      <c r="AA37" s="2"/>
      <c r="AB37" s="2">
        <f t="shared" si="1"/>
        <v>89.644271304416819</v>
      </c>
      <c r="AC37" s="2"/>
      <c r="AD37" s="2">
        <f t="shared" si="2"/>
        <v>166.73350520401289</v>
      </c>
      <c r="AE37" s="2"/>
      <c r="AF37" s="2">
        <f t="shared" si="3"/>
        <v>242.83970178507616</v>
      </c>
      <c r="AG37" s="2"/>
      <c r="AH37" s="2">
        <f t="shared" si="4"/>
        <v>480.98164051882497</v>
      </c>
      <c r="AJ37" s="2"/>
      <c r="AK37" s="83"/>
      <c r="AL37" s="2"/>
      <c r="AM37" s="83"/>
      <c r="AN37" s="2"/>
      <c r="AO37" s="83"/>
      <c r="AP37" s="2"/>
    </row>
    <row r="38" spans="2:42">
      <c r="B38" s="2">
        <f t="shared" si="9"/>
        <v>5.6275401927160873</v>
      </c>
      <c r="C38" s="52">
        <v>46.582341666666672</v>
      </c>
      <c r="D38" s="45">
        <v>33</v>
      </c>
      <c r="E38" s="55">
        <v>369.42765727272723</v>
      </c>
      <c r="F38" s="65">
        <f t="shared" si="10"/>
        <v>0.70959495002420503</v>
      </c>
      <c r="G38" s="62">
        <v>51.963545454545446</v>
      </c>
      <c r="H38" s="65">
        <f t="shared" si="11"/>
        <v>5.0447673981235104</v>
      </c>
      <c r="I38" s="62">
        <v>27.938200909090913</v>
      </c>
      <c r="J38" s="65">
        <f t="shared" si="12"/>
        <v>9.3829950200801946</v>
      </c>
      <c r="K38" s="62">
        <v>19.182341818181815</v>
      </c>
      <c r="L38" s="65">
        <f t="shared" si="13"/>
        <v>13.665901821827047</v>
      </c>
      <c r="M38" s="55">
        <v>9.6848481818181806</v>
      </c>
      <c r="N38" s="65">
        <f t="shared" si="14"/>
        <v>27.067435139782081</v>
      </c>
      <c r="X38" s="45">
        <v>34</v>
      </c>
      <c r="Y38" s="83">
        <v>100</v>
      </c>
      <c r="Z38" s="2">
        <f t="shared" si="0"/>
        <v>12.901583945720638</v>
      </c>
      <c r="AA38" s="2"/>
      <c r="AB38" s="2">
        <f t="shared" si="1"/>
        <v>91.149355144618156</v>
      </c>
      <c r="AC38" s="2"/>
      <c r="AD38" s="2">
        <f t="shared" si="2"/>
        <v>169.62422563431136</v>
      </c>
      <c r="AE38" s="2"/>
      <c r="AF38" s="2">
        <f t="shared" si="3"/>
        <v>246.91525232339404</v>
      </c>
      <c r="AG38" s="2"/>
      <c r="AH38" s="2">
        <f t="shared" si="4"/>
        <v>483.04984585994708</v>
      </c>
      <c r="AJ38" s="2"/>
      <c r="AK38" s="83"/>
      <c r="AL38" s="2"/>
      <c r="AM38" s="83"/>
      <c r="AN38" s="2"/>
      <c r="AO38" s="83"/>
      <c r="AP38" s="2"/>
    </row>
    <row r="39" spans="2:42">
      <c r="B39" s="2">
        <f t="shared" si="9"/>
        <v>5.2763115896170785</v>
      </c>
      <c r="C39" s="52">
        <v>49.683191666666666</v>
      </c>
      <c r="D39" s="45">
        <v>34</v>
      </c>
      <c r="E39" s="55">
        <v>385.09373636363637</v>
      </c>
      <c r="F39" s="65">
        <f t="shared" si="10"/>
        <v>0.68072776897223441</v>
      </c>
      <c r="G39" s="62">
        <v>54.507452727272728</v>
      </c>
      <c r="H39" s="65">
        <f t="shared" si="11"/>
        <v>4.8093239893567183</v>
      </c>
      <c r="I39" s="62">
        <v>29.290150909090915</v>
      </c>
      <c r="J39" s="65">
        <f t="shared" si="12"/>
        <v>8.9499026759413933</v>
      </c>
      <c r="K39" s="62">
        <v>20.121556363636362</v>
      </c>
      <c r="L39" s="65">
        <f t="shared" si="13"/>
        <v>13.028018074871492</v>
      </c>
      <c r="M39" s="55">
        <v>10.285313636363638</v>
      </c>
      <c r="N39" s="65">
        <f t="shared" si="14"/>
        <v>25.487215000735823</v>
      </c>
      <c r="X39" s="46">
        <v>35</v>
      </c>
      <c r="Y39" s="83">
        <v>100</v>
      </c>
      <c r="Z39" s="2">
        <f t="shared" si="0"/>
        <v>12.999452026040704</v>
      </c>
      <c r="AA39" s="2"/>
      <c r="AB39" s="2">
        <f t="shared" si="1"/>
        <v>90.763403026896611</v>
      </c>
      <c r="AC39" s="2"/>
      <c r="AD39" s="2">
        <f t="shared" si="2"/>
        <v>168.98223538159729</v>
      </c>
      <c r="AE39" s="2"/>
      <c r="AF39" s="2">
        <f t="shared" si="3"/>
        <v>246.0808627662025</v>
      </c>
      <c r="AG39" s="2"/>
      <c r="AH39" s="2">
        <f t="shared" si="4"/>
        <v>481.6192990112209</v>
      </c>
      <c r="AJ39" s="2"/>
      <c r="AK39" s="83"/>
      <c r="AL39" s="2"/>
      <c r="AM39" s="83"/>
      <c r="AN39" s="2"/>
      <c r="AO39" s="83"/>
      <c r="AP39" s="2"/>
    </row>
    <row r="40" spans="2:42">
      <c r="B40" s="2">
        <f t="shared" si="9"/>
        <v>5.0073190221353459</v>
      </c>
      <c r="C40" s="67">
        <v>52.352166666666669</v>
      </c>
      <c r="D40" s="46">
        <v>35</v>
      </c>
      <c r="E40" s="56">
        <v>402.72595000000001</v>
      </c>
      <c r="F40" s="66">
        <f t="shared" si="10"/>
        <v>0.65092403407329469</v>
      </c>
      <c r="G40" s="63">
        <v>57.679819090909092</v>
      </c>
      <c r="H40" s="66">
        <f t="shared" si="11"/>
        <v>4.5448131449031628</v>
      </c>
      <c r="I40" s="63">
        <v>30.980870000000003</v>
      </c>
      <c r="J40" s="66">
        <f t="shared" si="12"/>
        <v>8.4614796162922463</v>
      </c>
      <c r="K40" s="63">
        <v>21.274375454545453</v>
      </c>
      <c r="L40" s="66">
        <f t="shared" si="13"/>
        <v>12.322053851126835</v>
      </c>
      <c r="M40" s="56">
        <v>10.870030909090907</v>
      </c>
      <c r="N40" s="66">
        <f t="shared" si="14"/>
        <v>24.116214773663774</v>
      </c>
      <c r="X40" s="83"/>
      <c r="Z40" s="83"/>
    </row>
    <row r="42" spans="2:42">
      <c r="Z42" s="83"/>
    </row>
    <row r="43" spans="2:42">
      <c r="Z43" s="83"/>
    </row>
    <row r="45" spans="2:42">
      <c r="E45" s="83" t="s">
        <v>88</v>
      </c>
      <c r="F45" s="83" t="s">
        <v>90</v>
      </c>
      <c r="G45" s="83" t="s">
        <v>89</v>
      </c>
    </row>
    <row r="46" spans="2:42">
      <c r="E46">
        <f>N6/B6*100</f>
        <v>63.180779318096683</v>
      </c>
      <c r="F46">
        <f>B6/T6*100</f>
        <v>104.70093706419499</v>
      </c>
      <c r="G46">
        <f>V6/B6*100</f>
        <v>167.36211236725524</v>
      </c>
    </row>
    <row r="47" spans="2:42">
      <c r="E47" s="83">
        <f t="shared" ref="E47:E80" si="19">N7/B7*100</f>
        <v>131.34529706109922</v>
      </c>
      <c r="F47" s="83">
        <f t="shared" ref="F47:F59" si="20">B7/T7*100</f>
        <v>75.901224338584299</v>
      </c>
      <c r="G47" s="83">
        <f t="shared" ref="G47:G66" si="21">V7/B7*100</f>
        <v>284.10894705434492</v>
      </c>
    </row>
    <row r="48" spans="2:42">
      <c r="E48" s="83">
        <f t="shared" si="19"/>
        <v>157.38941920612334</v>
      </c>
      <c r="F48" s="83">
        <f t="shared" si="20"/>
        <v>62.281271654943794</v>
      </c>
      <c r="G48" s="83">
        <f t="shared" si="21"/>
        <v>273.56554057616086</v>
      </c>
    </row>
    <row r="49" spans="5:7">
      <c r="E49" s="83">
        <f t="shared" si="19"/>
        <v>225.94551438441729</v>
      </c>
      <c r="F49" s="83">
        <f t="shared" si="20"/>
        <v>61.628494383929642</v>
      </c>
      <c r="G49" s="83">
        <f t="shared" si="21"/>
        <v>318.95041086077583</v>
      </c>
    </row>
    <row r="50" spans="5:7">
      <c r="E50" s="83">
        <f t="shared" si="19"/>
        <v>282.8961470266911</v>
      </c>
      <c r="F50" s="83">
        <f t="shared" si="20"/>
        <v>73.413291510331092</v>
      </c>
      <c r="G50" s="83">
        <f t="shared" si="21"/>
        <v>350.90221175336717</v>
      </c>
    </row>
    <row r="51" spans="5:7">
      <c r="E51" s="83">
        <f t="shared" si="19"/>
        <v>240.79981867042699</v>
      </c>
      <c r="F51" s="83">
        <f t="shared" si="20"/>
        <v>55.41104762142237</v>
      </c>
      <c r="G51" s="83">
        <f t="shared" si="21"/>
        <v>358.98098623990313</v>
      </c>
    </row>
    <row r="52" spans="5:7">
      <c r="E52" s="83">
        <f t="shared" si="19"/>
        <v>214.87532950743153</v>
      </c>
      <c r="F52" s="83">
        <f t="shared" si="20"/>
        <v>53.508164930760046</v>
      </c>
      <c r="G52" s="83">
        <f t="shared" si="21"/>
        <v>382.68512556342563</v>
      </c>
    </row>
    <row r="53" spans="5:7">
      <c r="E53" s="83">
        <f t="shared" si="19"/>
        <v>364.60704133200977</v>
      </c>
      <c r="F53" s="83">
        <f t="shared" si="20"/>
        <v>51.303442255563091</v>
      </c>
      <c r="G53" s="83">
        <f t="shared" si="21"/>
        <v>403.32769178186555</v>
      </c>
    </row>
    <row r="54" spans="5:7">
      <c r="E54" s="83">
        <f t="shared" si="19"/>
        <v>343.44048981209733</v>
      </c>
      <c r="F54" s="83">
        <f t="shared" si="20"/>
        <v>52.434253806188636</v>
      </c>
      <c r="G54" s="83">
        <f t="shared" si="21"/>
        <v>395.08204728910033</v>
      </c>
    </row>
    <row r="55" spans="5:7">
      <c r="E55" s="83">
        <f t="shared" si="19"/>
        <v>358.12514543671944</v>
      </c>
      <c r="F55" s="83">
        <f t="shared" si="20"/>
        <v>51.418626392955765</v>
      </c>
      <c r="G55" s="83">
        <f t="shared" si="21"/>
        <v>403.88118945122483</v>
      </c>
    </row>
    <row r="56" spans="5:7">
      <c r="E56" s="83">
        <f t="shared" si="19"/>
        <v>376.82963131880302</v>
      </c>
      <c r="F56" s="83">
        <f t="shared" si="20"/>
        <v>51.113467038587793</v>
      </c>
      <c r="G56" s="83">
        <f t="shared" si="21"/>
        <v>397.5841964283515</v>
      </c>
    </row>
    <row r="57" spans="5:7">
      <c r="E57" s="83">
        <f t="shared" si="19"/>
        <v>394.47276944563822</v>
      </c>
      <c r="F57" s="83">
        <f t="shared" si="20"/>
        <v>50.23862901007147</v>
      </c>
      <c r="G57" s="83">
        <f t="shared" si="21"/>
        <v>420.67737001258473</v>
      </c>
    </row>
    <row r="58" spans="5:7">
      <c r="E58" s="83">
        <f t="shared" si="19"/>
        <v>393.40704862170617</v>
      </c>
      <c r="F58" s="83">
        <f t="shared" si="20"/>
        <v>50.661091492678921</v>
      </c>
      <c r="G58" s="83">
        <f t="shared" si="21"/>
        <v>417.98433109005799</v>
      </c>
    </row>
    <row r="59" spans="5:7">
      <c r="E59" s="83">
        <f t="shared" si="19"/>
        <v>401.82666152778808</v>
      </c>
      <c r="F59" s="83">
        <f t="shared" si="20"/>
        <v>50.214550652399168</v>
      </c>
      <c r="G59" s="83">
        <f t="shared" si="21"/>
        <v>418.55832255563746</v>
      </c>
    </row>
    <row r="60" spans="5:7">
      <c r="E60" s="83">
        <f t="shared" si="19"/>
        <v>405.00051864193614</v>
      </c>
      <c r="F60" s="83"/>
      <c r="G60" s="83"/>
    </row>
    <row r="61" spans="5:7">
      <c r="E61" s="83">
        <f t="shared" si="19"/>
        <v>431.49804246195174</v>
      </c>
      <c r="F61" s="83"/>
      <c r="G61" s="83"/>
    </row>
    <row r="62" spans="5:7">
      <c r="E62" s="83">
        <f t="shared" si="19"/>
        <v>429.1693145257679</v>
      </c>
      <c r="F62" s="83"/>
      <c r="G62" s="83"/>
    </row>
    <row r="63" spans="5:7">
      <c r="E63" s="83">
        <f t="shared" si="19"/>
        <v>436.99299187537611</v>
      </c>
      <c r="F63" s="83"/>
      <c r="G63" s="83"/>
    </row>
    <row r="64" spans="5:7">
      <c r="E64" s="83">
        <f t="shared" si="19"/>
        <v>434.52102778685634</v>
      </c>
      <c r="F64" s="83"/>
      <c r="G64" s="83"/>
    </row>
    <row r="65" spans="5:7">
      <c r="E65" s="83">
        <f t="shared" si="19"/>
        <v>441.35905338775092</v>
      </c>
      <c r="F65" s="83"/>
      <c r="G65" s="83"/>
    </row>
    <row r="66" spans="5:7">
      <c r="E66" s="83">
        <f t="shared" si="19"/>
        <v>440.17034666929629</v>
      </c>
      <c r="G66" s="83">
        <f t="shared" si="21"/>
        <v>0</v>
      </c>
    </row>
    <row r="67" spans="5:7">
      <c r="E67" s="83">
        <f t="shared" si="19"/>
        <v>445.35706196275891</v>
      </c>
    </row>
    <row r="68" spans="5:7">
      <c r="E68" s="83">
        <f t="shared" si="19"/>
        <v>444.26702767433437</v>
      </c>
    </row>
    <row r="69" spans="5:7">
      <c r="E69" s="83">
        <f t="shared" si="19"/>
        <v>465.0462410094546</v>
      </c>
    </row>
    <row r="70" spans="5:7">
      <c r="E70" s="83">
        <f t="shared" si="19"/>
        <v>452.25080410833317</v>
      </c>
    </row>
    <row r="71" spans="5:7">
      <c r="E71" s="83">
        <f t="shared" si="19"/>
        <v>453.18234135232973</v>
      </c>
    </row>
    <row r="72" spans="5:7">
      <c r="E72" s="83">
        <f t="shared" si="19"/>
        <v>449.75919371727377</v>
      </c>
    </row>
    <row r="73" spans="5:7">
      <c r="E73" s="83">
        <f t="shared" si="19"/>
        <v>455.43404932684524</v>
      </c>
    </row>
    <row r="74" spans="5:7">
      <c r="E74" s="83">
        <f t="shared" si="19"/>
        <v>454.31393495812432</v>
      </c>
    </row>
    <row r="75" spans="5:7">
      <c r="E75" s="83">
        <f t="shared" si="19"/>
        <v>452.99860360009012</v>
      </c>
    </row>
    <row r="76" spans="5:7">
      <c r="E76" s="83">
        <f t="shared" si="19"/>
        <v>452.50408970134259</v>
      </c>
    </row>
    <row r="77" spans="5:7">
      <c r="E77" s="83">
        <f t="shared" si="19"/>
        <v>472.67031100281554</v>
      </c>
    </row>
    <row r="78" spans="5:7">
      <c r="E78" s="83">
        <f t="shared" si="19"/>
        <v>480.98164051882497</v>
      </c>
    </row>
    <row r="79" spans="5:7">
      <c r="E79" s="83">
        <f t="shared" si="19"/>
        <v>483.04984585994708</v>
      </c>
    </row>
    <row r="80" spans="5:7">
      <c r="E80" s="83">
        <f t="shared" si="19"/>
        <v>481.6192990112209</v>
      </c>
    </row>
    <row r="81" spans="5:5">
      <c r="E81" s="83"/>
    </row>
    <row r="82" spans="5:5">
      <c r="E82" s="83"/>
    </row>
    <row r="83" spans="5:5">
      <c r="E83" s="83"/>
    </row>
    <row r="84" spans="5:5">
      <c r="E84" s="83"/>
    </row>
    <row r="85" spans="5:5">
      <c r="E85" s="83"/>
    </row>
    <row r="86" spans="5:5">
      <c r="E86" s="83"/>
    </row>
    <row r="87" spans="5:5">
      <c r="E87" s="83"/>
    </row>
    <row r="88" spans="5:5">
      <c r="E88" s="83"/>
    </row>
    <row r="89" spans="5:5">
      <c r="E89" s="83"/>
    </row>
    <row r="90" spans="5:5">
      <c r="E90" s="83"/>
    </row>
    <row r="91" spans="5:5">
      <c r="E91" s="83"/>
    </row>
    <row r="92" spans="5:5">
      <c r="E92" s="83"/>
    </row>
    <row r="93" spans="5:5">
      <c r="E93" s="83"/>
    </row>
    <row r="94" spans="5:5">
      <c r="E94" s="83"/>
    </row>
    <row r="95" spans="5:5">
      <c r="E95" s="83"/>
    </row>
    <row r="96" spans="5:5">
      <c r="E96" s="83"/>
    </row>
    <row r="97" spans="5:5">
      <c r="E97" s="83"/>
    </row>
  </sheetData>
  <mergeCells count="22">
    <mergeCell ref="E3:N3"/>
    <mergeCell ref="O4:P4"/>
    <mergeCell ref="Q4:R4"/>
    <mergeCell ref="S4:T4"/>
    <mergeCell ref="U4:V4"/>
    <mergeCell ref="O3:V3"/>
    <mergeCell ref="E4:F4"/>
    <mergeCell ref="G4:H4"/>
    <mergeCell ref="I4:J4"/>
    <mergeCell ref="K4:L4"/>
    <mergeCell ref="M4:N4"/>
    <mergeCell ref="Y3:AH3"/>
    <mergeCell ref="Y4:Z4"/>
    <mergeCell ref="AA4:AB4"/>
    <mergeCell ref="AC4:AD4"/>
    <mergeCell ref="AE4:AF4"/>
    <mergeCell ref="AG4:AH4"/>
    <mergeCell ref="AI3:AP3"/>
    <mergeCell ref="AI4:AJ4"/>
    <mergeCell ref="AK4:AL4"/>
    <mergeCell ref="AM4:AN4"/>
    <mergeCell ref="AO4:AP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C15" sqref="C15"/>
    </sheetView>
  </sheetViews>
  <sheetFormatPr defaultRowHeight="14.25"/>
  <cols>
    <col min="2" max="2" width="12.125" customWidth="1"/>
    <col min="3" max="3" width="12.625" customWidth="1"/>
    <col min="4" max="4" width="10.25" customWidth="1"/>
    <col min="5" max="5" width="13.5" customWidth="1"/>
    <col min="6" max="6" width="11.75" customWidth="1"/>
    <col min="8" max="8" width="17.125" customWidth="1"/>
    <col min="9" max="9" width="17" customWidth="1"/>
    <col min="11" max="11" width="12.25" customWidth="1"/>
    <col min="13" max="13" width="12.375" customWidth="1"/>
  </cols>
  <sheetData>
    <row r="1" spans="1:9">
      <c r="C1" t="s">
        <v>17</v>
      </c>
    </row>
    <row r="2" spans="1:9">
      <c r="A2" s="12" t="s">
        <v>4</v>
      </c>
      <c r="B2" s="13" t="s">
        <v>5</v>
      </c>
      <c r="C2" s="9" t="s">
        <v>11</v>
      </c>
      <c r="D2" s="10" t="s">
        <v>12</v>
      </c>
      <c r="E2" s="10" t="s">
        <v>13</v>
      </c>
      <c r="F2" s="10" t="s">
        <v>14</v>
      </c>
      <c r="G2" s="10" t="s">
        <v>6</v>
      </c>
      <c r="H2" s="4" t="s">
        <v>7</v>
      </c>
      <c r="I2" s="11" t="s">
        <v>8</v>
      </c>
    </row>
    <row r="3" spans="1:9">
      <c r="A3" s="14">
        <f>B3*2</f>
        <v>6</v>
      </c>
      <c r="B3" s="15">
        <v>3</v>
      </c>
      <c r="C3" s="20">
        <v>6.857709166666667</v>
      </c>
      <c r="D3" s="21">
        <v>26.797441666666668</v>
      </c>
      <c r="E3" s="21">
        <v>8.4781691666666656</v>
      </c>
      <c r="F3" s="21">
        <v>30.208724999999998</v>
      </c>
      <c r="G3" s="22">
        <v>0.43742591666666675</v>
      </c>
      <c r="H3" s="7">
        <f>C3/G3</f>
        <v>15.677418519059701</v>
      </c>
      <c r="I3" s="5">
        <f>F3/G3</f>
        <v>69.060208481017057</v>
      </c>
    </row>
    <row r="4" spans="1:9">
      <c r="A4" s="16">
        <f t="shared" ref="A4:A12" si="0">B4*2</f>
        <v>10</v>
      </c>
      <c r="B4" s="17">
        <v>5</v>
      </c>
      <c r="C4" s="23">
        <v>9.5126650000000001</v>
      </c>
      <c r="D4" s="24">
        <v>51.540441666666652</v>
      </c>
      <c r="E4" s="24">
        <v>12.822158333333334</v>
      </c>
      <c r="F4" s="24">
        <v>58.066908333333323</v>
      </c>
      <c r="G4" s="25">
        <v>0.51639808333333326</v>
      </c>
      <c r="H4" s="7">
        <f t="shared" ref="H4:H12" si="1">C4/G4</f>
        <v>18.421185722836245</v>
      </c>
      <c r="I4" s="5">
        <f t="shared" ref="I4:I12" si="2">F4/G4</f>
        <v>112.44601830919524</v>
      </c>
    </row>
    <row r="5" spans="1:9">
      <c r="A5" s="16">
        <f t="shared" si="0"/>
        <v>14</v>
      </c>
      <c r="B5" s="17">
        <v>7</v>
      </c>
      <c r="C5" s="23">
        <v>17.506141666666668</v>
      </c>
      <c r="D5" s="24">
        <v>73.043949999999995</v>
      </c>
      <c r="E5" s="24">
        <v>22.556075000000003</v>
      </c>
      <c r="F5" s="24">
        <v>85.063866666666669</v>
      </c>
      <c r="G5" s="25">
        <v>0.63640758333333325</v>
      </c>
      <c r="H5" s="7">
        <f t="shared" si="1"/>
        <v>27.507751518255276</v>
      </c>
      <c r="I5" s="5">
        <f t="shared" si="2"/>
        <v>133.66255980345932</v>
      </c>
    </row>
    <row r="6" spans="1:9">
      <c r="A6" s="16">
        <f t="shared" si="0"/>
        <v>18</v>
      </c>
      <c r="B6" s="17">
        <v>9</v>
      </c>
      <c r="C6" s="23">
        <v>21.207158333333336</v>
      </c>
      <c r="D6" s="24">
        <v>87.727816666666669</v>
      </c>
      <c r="E6" s="24">
        <v>28.935516666666668</v>
      </c>
      <c r="F6" s="24">
        <v>100.96908333333333</v>
      </c>
      <c r="G6" s="25">
        <v>0.79016666666666679</v>
      </c>
      <c r="H6" s="7">
        <f t="shared" si="1"/>
        <v>26.838842016452222</v>
      </c>
      <c r="I6" s="5">
        <f t="shared" si="2"/>
        <v>127.78200801518665</v>
      </c>
    </row>
    <row r="7" spans="1:9">
      <c r="A7" s="16">
        <f t="shared" si="0"/>
        <v>22</v>
      </c>
      <c r="B7" s="17">
        <v>11</v>
      </c>
      <c r="C7" s="23">
        <v>25.442449999999997</v>
      </c>
      <c r="D7" s="24">
        <v>104.51349999999998</v>
      </c>
      <c r="E7" s="24">
        <v>32.570450000000001</v>
      </c>
      <c r="F7" s="24">
        <v>118.95933333333335</v>
      </c>
      <c r="G7" s="25">
        <v>0.95263875000000009</v>
      </c>
      <c r="H7" s="7">
        <f t="shared" si="1"/>
        <v>26.70734315604944</v>
      </c>
      <c r="I7" s="5">
        <f t="shared" si="2"/>
        <v>124.87349830492759</v>
      </c>
    </row>
    <row r="8" spans="1:9">
      <c r="A8" s="16">
        <f t="shared" si="0"/>
        <v>26</v>
      </c>
      <c r="B8" s="17">
        <v>13</v>
      </c>
      <c r="C8" s="23">
        <v>30.741583333333338</v>
      </c>
      <c r="D8" s="24">
        <v>118.89808333333333</v>
      </c>
      <c r="E8" s="24">
        <v>38.893208333333341</v>
      </c>
      <c r="F8" s="24">
        <v>135.45933333333332</v>
      </c>
      <c r="G8" s="25">
        <v>1.1141758333333331</v>
      </c>
      <c r="H8" s="7">
        <f t="shared" si="1"/>
        <v>27.591321238194759</v>
      </c>
      <c r="I8" s="5">
        <f t="shared" si="2"/>
        <v>121.57805732338777</v>
      </c>
    </row>
    <row r="9" spans="1:9">
      <c r="A9" s="16">
        <f t="shared" si="0"/>
        <v>30</v>
      </c>
      <c r="B9" s="17">
        <v>15</v>
      </c>
      <c r="C9" s="23">
        <v>34.971800000000002</v>
      </c>
      <c r="D9" s="24">
        <v>135.5505</v>
      </c>
      <c r="E9" s="24">
        <v>44.227083333333333</v>
      </c>
      <c r="F9" s="24">
        <v>151.81658333333334</v>
      </c>
      <c r="G9" s="25">
        <v>1.2782208333333334</v>
      </c>
      <c r="H9" s="7">
        <f t="shared" si="1"/>
        <v>27.359748087347974</v>
      </c>
      <c r="I9" s="5">
        <f t="shared" si="2"/>
        <v>118.77179543180137</v>
      </c>
    </row>
    <row r="10" spans="1:9">
      <c r="A10" s="16">
        <f t="shared" si="0"/>
        <v>34</v>
      </c>
      <c r="B10" s="17">
        <v>17</v>
      </c>
      <c r="C10" s="23">
        <v>39.333300000000001</v>
      </c>
      <c r="D10" s="24">
        <v>150.21074999999999</v>
      </c>
      <c r="E10" s="24">
        <v>50.345258333333334</v>
      </c>
      <c r="F10" s="24">
        <v>168.96841666666663</v>
      </c>
      <c r="G10" s="25">
        <v>1.4420266666666668</v>
      </c>
      <c r="H10" s="7">
        <f t="shared" si="1"/>
        <v>27.276402655521856</v>
      </c>
      <c r="I10" s="5">
        <f t="shared" si="2"/>
        <v>117.17426631037794</v>
      </c>
    </row>
    <row r="11" spans="1:9">
      <c r="A11" s="16">
        <f t="shared" si="0"/>
        <v>38</v>
      </c>
      <c r="B11" s="17">
        <v>19</v>
      </c>
      <c r="C11" s="23">
        <v>43.479275000000008</v>
      </c>
      <c r="D11" s="24">
        <v>168.58416666666668</v>
      </c>
      <c r="E11" s="24">
        <v>54.36375833333333</v>
      </c>
      <c r="F11" s="24">
        <v>186.70841666666669</v>
      </c>
      <c r="G11" s="25">
        <v>1.6082416666666666</v>
      </c>
      <c r="H11" s="7">
        <f t="shared" si="1"/>
        <v>27.035286985268598</v>
      </c>
      <c r="I11" s="5">
        <f t="shared" si="2"/>
        <v>116.09475151433504</v>
      </c>
    </row>
    <row r="12" spans="1:9">
      <c r="A12" s="18">
        <f t="shared" si="0"/>
        <v>42</v>
      </c>
      <c r="B12" s="19">
        <v>21</v>
      </c>
      <c r="C12" s="26">
        <v>49.286166666666666</v>
      </c>
      <c r="D12" s="27">
        <v>184.51624999999999</v>
      </c>
      <c r="E12" s="27">
        <v>58.228166666666674</v>
      </c>
      <c r="F12" s="27">
        <v>203.53699999999995</v>
      </c>
      <c r="G12" s="28">
        <v>1.77125</v>
      </c>
      <c r="H12" s="8">
        <f t="shared" si="1"/>
        <v>27.825641025641026</v>
      </c>
      <c r="I12" s="6">
        <f t="shared" si="2"/>
        <v>114.91150317572333</v>
      </c>
    </row>
    <row r="14" spans="1:9">
      <c r="C14" t="s">
        <v>10</v>
      </c>
    </row>
    <row r="15" spans="1:9">
      <c r="B15" t="s">
        <v>9</v>
      </c>
      <c r="C15" s="9" t="s">
        <v>11</v>
      </c>
      <c r="D15" s="10" t="s">
        <v>12</v>
      </c>
      <c r="E15" s="10" t="s">
        <v>13</v>
      </c>
      <c r="F15" s="10" t="s">
        <v>14</v>
      </c>
      <c r="G15" s="29" t="s">
        <v>6</v>
      </c>
    </row>
    <row r="16" spans="1:9">
      <c r="A16" t="s">
        <v>15</v>
      </c>
      <c r="B16">
        <v>1188</v>
      </c>
      <c r="C16" s="23">
        <f t="shared" ref="C16:G25" si="3">$B$16*$B$17*2*$B3*8*1000/C3/(1024*1024*1024)</f>
        <v>6.1334372551678573</v>
      </c>
      <c r="D16" s="24">
        <f t="shared" si="3"/>
        <v>1.5696024050034423</v>
      </c>
      <c r="E16" s="24">
        <f t="shared" si="3"/>
        <v>4.961133478358815</v>
      </c>
      <c r="F16" s="24">
        <f t="shared" si="3"/>
        <v>1.3923569726275922</v>
      </c>
      <c r="G16" s="25">
        <f t="shared" si="3"/>
        <v>96.15646280965926</v>
      </c>
    </row>
    <row r="17" spans="1:7">
      <c r="A17" t="s">
        <v>16</v>
      </c>
      <c r="B17">
        <v>792</v>
      </c>
      <c r="C17" s="23">
        <f t="shared" si="3"/>
        <v>7.3693559915368008</v>
      </c>
      <c r="D17" s="24">
        <f t="shared" si="3"/>
        <v>1.3601399706004158</v>
      </c>
      <c r="E17" s="24">
        <f t="shared" si="3"/>
        <v>5.467271031195275</v>
      </c>
      <c r="F17" s="24">
        <f t="shared" si="3"/>
        <v>1.2072661835345249</v>
      </c>
      <c r="G17" s="25">
        <f t="shared" si="3"/>
        <v>135.75227537779546</v>
      </c>
    </row>
    <row r="18" spans="1:7">
      <c r="C18" s="23">
        <f t="shared" si="3"/>
        <v>5.6062096724259369</v>
      </c>
      <c r="D18" s="24">
        <f t="shared" si="3"/>
        <v>1.3436171063931428</v>
      </c>
      <c r="E18" s="24">
        <f t="shared" si="3"/>
        <v>4.351071750671399</v>
      </c>
      <c r="F18" s="24">
        <f t="shared" si="3"/>
        <v>1.1537578126222656</v>
      </c>
      <c r="G18" s="25">
        <f t="shared" si="3"/>
        <v>154.21422262833198</v>
      </c>
    </row>
    <row r="19" spans="1:7">
      <c r="C19" s="23">
        <f t="shared" si="3"/>
        <v>5.9500657598940458</v>
      </c>
      <c r="D19" s="24">
        <f t="shared" si="3"/>
        <v>1.4383577690445772</v>
      </c>
      <c r="E19" s="24">
        <f t="shared" si="3"/>
        <v>4.3608686209906402</v>
      </c>
      <c r="F19" s="24">
        <f t="shared" si="3"/>
        <v>1.2497289516558454</v>
      </c>
      <c r="G19" s="25">
        <f t="shared" si="3"/>
        <v>159.69287491729804</v>
      </c>
    </row>
    <row r="20" spans="1:7">
      <c r="C20" s="23">
        <f t="shared" si="3"/>
        <v>6.0617146772072399</v>
      </c>
      <c r="D20" s="24">
        <f t="shared" si="3"/>
        <v>1.4756454677061945</v>
      </c>
      <c r="E20" s="24">
        <f t="shared" si="3"/>
        <v>4.7351164196107618</v>
      </c>
      <c r="F20" s="24">
        <f t="shared" si="3"/>
        <v>1.2964503773483766</v>
      </c>
      <c r="G20" s="25">
        <f t="shared" si="3"/>
        <v>161.89229399823523</v>
      </c>
    </row>
    <row r="21" spans="1:7">
      <c r="C21" s="23">
        <f t="shared" si="3"/>
        <v>5.928964573427554</v>
      </c>
      <c r="D21" s="24">
        <f t="shared" si="3"/>
        <v>1.5329579199642631</v>
      </c>
      <c r="E21" s="24">
        <f t="shared" si="3"/>
        <v>4.6863132748602236</v>
      </c>
      <c r="F21" s="24">
        <f t="shared" si="3"/>
        <v>1.3455385762595735</v>
      </c>
      <c r="G21" s="25">
        <f t="shared" si="3"/>
        <v>163.587966155316</v>
      </c>
    </row>
    <row r="22" spans="1:7">
      <c r="C22" s="23">
        <f t="shared" si="3"/>
        <v>6.0136065183861644</v>
      </c>
      <c r="D22" s="24">
        <f t="shared" si="3"/>
        <v>1.5515003223130661</v>
      </c>
      <c r="E22" s="24">
        <f t="shared" si="3"/>
        <v>4.7551551806987939</v>
      </c>
      <c r="F22" s="24">
        <f t="shared" si="3"/>
        <v>1.3852679320146553</v>
      </c>
      <c r="G22" s="25">
        <f t="shared" si="3"/>
        <v>164.53075943947917</v>
      </c>
    </row>
    <row r="23" spans="1:7">
      <c r="C23" s="23">
        <f t="shared" si="3"/>
        <v>6.0596881107100149</v>
      </c>
      <c r="D23" s="24">
        <f t="shared" si="3"/>
        <v>1.5867541461912029</v>
      </c>
      <c r="E23" s="24">
        <f t="shared" si="3"/>
        <v>4.7342597546506493</v>
      </c>
      <c r="F23" s="24">
        <f t="shared" si="3"/>
        <v>1.4106040351623323</v>
      </c>
      <c r="G23" s="25">
        <f t="shared" si="3"/>
        <v>165.28649287460487</v>
      </c>
    </row>
    <row r="24" spans="1:7">
      <c r="C24" s="23">
        <f t="shared" si="3"/>
        <v>6.1267906672841983</v>
      </c>
      <c r="D24" s="24">
        <f t="shared" si="3"/>
        <v>1.5801508620735429</v>
      </c>
      <c r="E24" s="24">
        <f t="shared" si="3"/>
        <v>4.9001103760507707</v>
      </c>
      <c r="F24" s="24">
        <f t="shared" si="3"/>
        <v>1.4267616910161602</v>
      </c>
      <c r="G24" s="25">
        <f t="shared" si="3"/>
        <v>165.63954398869359</v>
      </c>
    </row>
    <row r="25" spans="1:7">
      <c r="C25" s="26">
        <f t="shared" si="3"/>
        <v>5.9738730383895993</v>
      </c>
      <c r="D25" s="27">
        <f t="shared" si="3"/>
        <v>1.5956822351179161</v>
      </c>
      <c r="E25" s="27">
        <f t="shared" si="3"/>
        <v>5.0564755696511616</v>
      </c>
      <c r="F25" s="27">
        <f t="shared" si="3"/>
        <v>1.4465640262732391</v>
      </c>
      <c r="G25" s="28">
        <f t="shared" si="3"/>
        <v>166.22684669898442</v>
      </c>
    </row>
    <row r="26" spans="1:7">
      <c r="B26" t="s">
        <v>19</v>
      </c>
      <c r="C26" s="1">
        <f>MAX(C16:C25)</f>
        <v>7.3693559915368008</v>
      </c>
      <c r="D26" s="1">
        <f>MAX(D16:D25)</f>
        <v>1.5956822351179161</v>
      </c>
      <c r="E26" s="1">
        <f>MAX(E16:E25)</f>
        <v>5.467271031195275</v>
      </c>
      <c r="F26" s="1">
        <f>MAX(F16:F25)</f>
        <v>1.4465640262732391</v>
      </c>
      <c r="G26" s="1">
        <f>MAX(G16:G25)</f>
        <v>166.22684669898442</v>
      </c>
    </row>
    <row r="27" spans="1:7">
      <c r="B27" t="s">
        <v>18</v>
      </c>
      <c r="C27" s="1">
        <f>MIN(C16:C25)</f>
        <v>5.6062096724259369</v>
      </c>
      <c r="D27" s="1">
        <f>MIN(D16:D25)</f>
        <v>1.3436171063931428</v>
      </c>
      <c r="E27" s="1">
        <f>MIN(E16:E25)</f>
        <v>4.351071750671399</v>
      </c>
      <c r="F27" s="1">
        <f>MIN(F16:F25)</f>
        <v>1.1537578126222656</v>
      </c>
      <c r="G27" s="1">
        <f>MIN(G16:G25)</f>
        <v>96.15646280965926</v>
      </c>
    </row>
    <row r="29" spans="1:7">
      <c r="A29" t="s">
        <v>20</v>
      </c>
    </row>
    <row r="30" spans="1:7">
      <c r="A30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R32" sqref="R32"/>
    </sheetView>
  </sheetViews>
  <sheetFormatPr defaultRowHeight="14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132"/>
  <sheetViews>
    <sheetView topLeftCell="G61" zoomScale="70" zoomScaleNormal="70" workbookViewId="0">
      <selection activeCell="J3" sqref="J3:J16"/>
    </sheetView>
  </sheetViews>
  <sheetFormatPr defaultRowHeight="14.25"/>
  <cols>
    <col min="4" max="4" width="11.625" customWidth="1"/>
    <col min="5" max="5" width="17.25" customWidth="1"/>
    <col min="6" max="6" width="23.375" customWidth="1"/>
    <col min="7" max="7" width="12.125" customWidth="1"/>
    <col min="8" max="8" width="17.25" customWidth="1"/>
    <col min="9" max="9" width="11.625" customWidth="1"/>
    <col min="10" max="10" width="12.75" customWidth="1"/>
    <col min="11" max="11" width="18" customWidth="1"/>
    <col min="12" max="12" width="23.25" customWidth="1"/>
    <col min="13" max="13" width="12.5" customWidth="1"/>
    <col min="14" max="14" width="18.5" customWidth="1"/>
    <col min="15" max="15" width="13.75" customWidth="1"/>
    <col min="16" max="16" width="15" customWidth="1"/>
    <col min="17" max="17" width="14.5" customWidth="1"/>
    <col min="18" max="18" width="13.75" customWidth="1"/>
    <col min="19" max="19" width="14.5" customWidth="1"/>
    <col min="20" max="20" width="13.375" customWidth="1"/>
  </cols>
  <sheetData>
    <row r="1" spans="1:21">
      <c r="A1" t="s">
        <v>27</v>
      </c>
      <c r="C1" s="3" t="s">
        <v>17</v>
      </c>
      <c r="D1" s="99" t="s">
        <v>28</v>
      </c>
      <c r="E1" s="100"/>
      <c r="F1" s="101"/>
      <c r="J1" s="99" t="s">
        <v>29</v>
      </c>
      <c r="K1" s="100"/>
      <c r="L1" s="101"/>
      <c r="Q1" s="83" t="s">
        <v>103</v>
      </c>
    </row>
    <row r="2" spans="1:21">
      <c r="B2" s="40" t="s">
        <v>5</v>
      </c>
      <c r="C2" s="39" t="s">
        <v>12</v>
      </c>
      <c r="D2" s="35" t="s">
        <v>30</v>
      </c>
      <c r="E2" s="35" t="s">
        <v>31</v>
      </c>
      <c r="F2" s="35" t="s">
        <v>32</v>
      </c>
      <c r="G2" s="75" t="s">
        <v>33</v>
      </c>
      <c r="H2" s="49" t="s">
        <v>65</v>
      </c>
      <c r="J2" s="35" t="s">
        <v>30</v>
      </c>
      <c r="K2" s="35" t="s">
        <v>31</v>
      </c>
      <c r="L2" s="35" t="s">
        <v>32</v>
      </c>
      <c r="M2" s="75" t="s">
        <v>33</v>
      </c>
      <c r="N2" s="75" t="s">
        <v>65</v>
      </c>
      <c r="Q2" s="83" t="s">
        <v>69</v>
      </c>
      <c r="R2" s="104"/>
      <c r="T2" s="83" t="s">
        <v>70</v>
      </c>
    </row>
    <row r="3" spans="1:21">
      <c r="A3">
        <v>1</v>
      </c>
      <c r="B3" s="44">
        <v>3</v>
      </c>
      <c r="C3" s="41">
        <v>1.431405</v>
      </c>
      <c r="D3" s="20">
        <v>0.16488900000000001</v>
      </c>
      <c r="E3" s="36">
        <v>6.7646454545454496E-2</v>
      </c>
      <c r="F3" s="21">
        <v>4.8922099999999996E-2</v>
      </c>
      <c r="G3" s="78">
        <f>C3/D3</f>
        <v>8.6810217782872119</v>
      </c>
      <c r="H3" s="50">
        <f>C3/MIN(E3:F3)</f>
        <v>29.258862559047959</v>
      </c>
      <c r="J3" s="36">
        <v>1.1289633333333333</v>
      </c>
      <c r="K3" s="36">
        <v>0.7659165</v>
      </c>
      <c r="L3" s="24">
        <v>0.8466769090909092</v>
      </c>
      <c r="M3" s="79">
        <f>C3/J3</f>
        <v>1.267893259007526</v>
      </c>
      <c r="N3" s="50">
        <f>C3/MIN(K3,L3)</f>
        <v>1.868878657138213</v>
      </c>
      <c r="Q3" s="83" t="s">
        <v>105</v>
      </c>
      <c r="R3" s="83" t="s">
        <v>104</v>
      </c>
      <c r="T3" s="83" t="s">
        <v>105</v>
      </c>
      <c r="U3" s="83" t="s">
        <v>104</v>
      </c>
    </row>
    <row r="4" spans="1:21">
      <c r="A4">
        <v>2</v>
      </c>
      <c r="B4" s="45">
        <v>5</v>
      </c>
      <c r="C4" s="42">
        <v>1.9570825000000001</v>
      </c>
      <c r="D4" s="23">
        <v>0.33661627272727274</v>
      </c>
      <c r="E4" s="37">
        <v>0.15475754545454545</v>
      </c>
      <c r="F4" s="24">
        <v>9.5878545454545452E-2</v>
      </c>
      <c r="G4" s="76">
        <f t="shared" ref="G4:G37" si="0">C4/D4</f>
        <v>5.8139866030351799</v>
      </c>
      <c r="H4" s="47">
        <f t="shared" ref="H4:H37" si="1">C4/MIN(E4:F4)</f>
        <v>20.412100441467615</v>
      </c>
      <c r="J4" s="37">
        <v>1.2295163636363637</v>
      </c>
      <c r="K4" s="37">
        <v>0.79184827272727276</v>
      </c>
      <c r="L4" s="24">
        <v>0.70646463636363643</v>
      </c>
      <c r="M4" s="80">
        <f t="shared" ref="M4:M37" si="2">C4/J4</f>
        <v>1.5917498602554736</v>
      </c>
      <c r="N4" s="47">
        <f t="shared" ref="N4:N37" si="3">C4/MIN(K4,L4)</f>
        <v>2.7702483595974887</v>
      </c>
      <c r="P4">
        <v>1</v>
      </c>
      <c r="Q4">
        <v>0.290489</v>
      </c>
      <c r="R4">
        <v>0.10295499999999999</v>
      </c>
      <c r="T4">
        <v>0.142154</v>
      </c>
      <c r="U4">
        <v>8.9932999999999985E-2</v>
      </c>
    </row>
    <row r="5" spans="1:21">
      <c r="A5">
        <v>3</v>
      </c>
      <c r="B5" s="45">
        <v>7</v>
      </c>
      <c r="C5" s="42">
        <v>2.7218749999999998</v>
      </c>
      <c r="D5" s="23">
        <v>0.57496936363636375</v>
      </c>
      <c r="E5" s="37">
        <v>0.27394936363636363</v>
      </c>
      <c r="F5" s="24">
        <v>0.17675745454545455</v>
      </c>
      <c r="G5" s="76">
        <f t="shared" si="0"/>
        <v>4.7339478799107546</v>
      </c>
      <c r="H5" s="47">
        <f t="shared" si="1"/>
        <v>15.398926212190098</v>
      </c>
      <c r="J5" s="37">
        <v>1.3517272727272727</v>
      </c>
      <c r="K5" s="37">
        <v>0.83604018181818196</v>
      </c>
      <c r="L5" s="24">
        <v>0.80081790909090911</v>
      </c>
      <c r="M5" s="80">
        <f t="shared" si="2"/>
        <v>2.0136273454838927</v>
      </c>
      <c r="N5" s="47">
        <f t="shared" si="3"/>
        <v>3.3988687928943553</v>
      </c>
      <c r="P5">
        <v>2</v>
      </c>
      <c r="Q5">
        <v>0.30056699999999997</v>
      </c>
      <c r="R5">
        <v>0.13773399999999997</v>
      </c>
      <c r="T5">
        <v>0.169876</v>
      </c>
      <c r="U5">
        <v>0.12051299999999998</v>
      </c>
    </row>
    <row r="6" spans="1:21">
      <c r="A6">
        <v>4</v>
      </c>
      <c r="B6" s="45">
        <v>9</v>
      </c>
      <c r="C6" s="42">
        <v>3.7622799999999996</v>
      </c>
      <c r="D6" s="23">
        <v>0.93726245454545454</v>
      </c>
      <c r="E6" s="37">
        <v>0.45437381818181827</v>
      </c>
      <c r="F6" s="24">
        <v>0.30560618181818183</v>
      </c>
      <c r="G6" s="76">
        <f t="shared" si="0"/>
        <v>4.0141157706190178</v>
      </c>
      <c r="H6" s="47">
        <f t="shared" si="1"/>
        <v>12.310876624342438</v>
      </c>
      <c r="J6" s="37">
        <v>2.0706745454545454</v>
      </c>
      <c r="K6" s="37">
        <v>1.5516372727272729</v>
      </c>
      <c r="L6" s="24">
        <v>1.3788320000000001</v>
      </c>
      <c r="M6" s="80">
        <f t="shared" si="2"/>
        <v>1.8169344903856537</v>
      </c>
      <c r="N6" s="47">
        <f t="shared" si="3"/>
        <v>2.7285992782296895</v>
      </c>
      <c r="P6">
        <v>3</v>
      </c>
      <c r="Q6">
        <v>0.36097999999999997</v>
      </c>
      <c r="R6">
        <v>0.20794399999999999</v>
      </c>
      <c r="T6">
        <v>0.24624499999999996</v>
      </c>
      <c r="U6">
        <v>0.19253500000000001</v>
      </c>
    </row>
    <row r="7" spans="1:21">
      <c r="A7">
        <v>5</v>
      </c>
      <c r="B7" s="45">
        <v>11</v>
      </c>
      <c r="C7" s="42">
        <v>5.1929175000000001</v>
      </c>
      <c r="D7" s="23">
        <v>1.4271199999999999</v>
      </c>
      <c r="E7" s="37">
        <v>0.69931318181818181</v>
      </c>
      <c r="F7" s="24">
        <v>0.53442454545454543</v>
      </c>
      <c r="G7" s="76">
        <f t="shared" si="0"/>
        <v>3.6387392090363813</v>
      </c>
      <c r="H7" s="47">
        <f t="shared" si="1"/>
        <v>9.7168394381722401</v>
      </c>
      <c r="J7" s="37">
        <v>2.0805954545454544</v>
      </c>
      <c r="K7" s="37">
        <v>1.2398781818181819</v>
      </c>
      <c r="L7" s="24">
        <v>0.94774736363636369</v>
      </c>
      <c r="M7" s="80">
        <f t="shared" si="2"/>
        <v>2.495880440695518</v>
      </c>
      <c r="N7" s="47">
        <f t="shared" si="3"/>
        <v>5.4792212558371665</v>
      </c>
      <c r="P7">
        <v>4</v>
      </c>
      <c r="Q7">
        <v>0.40676800000000002</v>
      </c>
      <c r="R7">
        <v>0.29171299999999994</v>
      </c>
      <c r="T7">
        <v>0.38509899999999997</v>
      </c>
      <c r="U7">
        <v>0.29575800000000002</v>
      </c>
    </row>
    <row r="8" spans="1:21">
      <c r="A8" s="83">
        <v>6</v>
      </c>
      <c r="B8" s="45">
        <v>13</v>
      </c>
      <c r="C8" s="42">
        <v>3.977665</v>
      </c>
      <c r="D8" s="23">
        <v>1.914818181818182</v>
      </c>
      <c r="E8" s="37">
        <v>0.94432327272727268</v>
      </c>
      <c r="F8" s="24">
        <v>0.90283818181818176</v>
      </c>
      <c r="G8" s="76">
        <f t="shared" si="0"/>
        <v>2.0773068888572377</v>
      </c>
      <c r="H8" s="47">
        <f t="shared" si="1"/>
        <v>4.4057341394108684</v>
      </c>
      <c r="J8" s="37">
        <v>2.5048281818181817</v>
      </c>
      <c r="K8" s="37">
        <v>1.4311409090909091</v>
      </c>
      <c r="L8" s="24">
        <v>1.0642936363636364</v>
      </c>
      <c r="M8" s="80">
        <f t="shared" si="2"/>
        <v>1.5879991405688869</v>
      </c>
      <c r="N8" s="47">
        <f t="shared" si="3"/>
        <v>3.7373755363138845</v>
      </c>
      <c r="P8">
        <v>5</v>
      </c>
      <c r="Q8">
        <v>0.52509899999999998</v>
      </c>
      <c r="R8">
        <v>0.40856700000000001</v>
      </c>
      <c r="T8">
        <v>0.67699999999999994</v>
      </c>
      <c r="U8">
        <v>0.47703299999999993</v>
      </c>
    </row>
    <row r="9" spans="1:21">
      <c r="A9" s="83">
        <v>7</v>
      </c>
      <c r="B9" s="45">
        <v>15</v>
      </c>
      <c r="C9" s="42">
        <v>5.3174200000000003</v>
      </c>
      <c r="D9" s="23">
        <v>2.65008</v>
      </c>
      <c r="E9" s="37">
        <v>1.3096163636363636</v>
      </c>
      <c r="F9" s="24">
        <v>1.7936763636363637</v>
      </c>
      <c r="G9" s="76">
        <f t="shared" si="0"/>
        <v>2.0065130109279723</v>
      </c>
      <c r="H9" s="47">
        <f t="shared" si="1"/>
        <v>4.0602883009458708</v>
      </c>
      <c r="J9" s="37">
        <v>3.2358663636363643</v>
      </c>
      <c r="K9" s="37">
        <v>1.7893536363636364</v>
      </c>
      <c r="L9" s="24">
        <v>1.5511299999999999</v>
      </c>
      <c r="M9" s="80">
        <f t="shared" si="2"/>
        <v>1.6432755257619638</v>
      </c>
      <c r="N9" s="47">
        <f t="shared" si="3"/>
        <v>3.4280943570171427</v>
      </c>
      <c r="P9">
        <v>6</v>
      </c>
      <c r="Q9">
        <v>0.82463399999999987</v>
      </c>
      <c r="R9">
        <v>0.52304399999999995</v>
      </c>
      <c r="T9">
        <v>0.79417899999999997</v>
      </c>
      <c r="U9">
        <v>0.62608799999999998</v>
      </c>
    </row>
    <row r="10" spans="1:21">
      <c r="A10" s="83">
        <v>8</v>
      </c>
      <c r="B10" s="45">
        <v>17</v>
      </c>
      <c r="C10" s="42">
        <v>6.4680175000000002</v>
      </c>
      <c r="D10" s="23">
        <v>3.3216972727272722</v>
      </c>
      <c r="E10" s="37">
        <v>1.6467572727272726</v>
      </c>
      <c r="F10" s="24">
        <v>1.6080109090909089</v>
      </c>
      <c r="G10" s="76">
        <f t="shared" si="0"/>
        <v>1.947202580170543</v>
      </c>
      <c r="H10" s="47">
        <f t="shared" si="1"/>
        <v>4.0223716539688787</v>
      </c>
      <c r="J10" s="37">
        <v>4.1140599999999994</v>
      </c>
      <c r="K10" s="37">
        <v>2.5906654545454546</v>
      </c>
      <c r="L10" s="24">
        <v>1.9022760000000001</v>
      </c>
      <c r="M10" s="80">
        <f t="shared" si="2"/>
        <v>1.5721738380091688</v>
      </c>
      <c r="N10" s="47">
        <f t="shared" si="3"/>
        <v>3.4001467189829446</v>
      </c>
      <c r="P10">
        <v>7</v>
      </c>
      <c r="Q10">
        <v>1.1489990000000001</v>
      </c>
      <c r="R10">
        <v>0.69354500000000008</v>
      </c>
      <c r="T10">
        <v>3.656555</v>
      </c>
      <c r="U10">
        <v>3.5256759999999998</v>
      </c>
    </row>
    <row r="11" spans="1:21">
      <c r="A11" s="83">
        <v>9</v>
      </c>
      <c r="B11" s="45">
        <v>19</v>
      </c>
      <c r="C11" s="42">
        <v>7.8032599999999999</v>
      </c>
      <c r="D11" s="23">
        <v>4.1839599999999999</v>
      </c>
      <c r="E11" s="37">
        <v>2.0776763636363635</v>
      </c>
      <c r="F11" s="24" t="s">
        <v>26</v>
      </c>
      <c r="G11" s="76">
        <f t="shared" si="0"/>
        <v>1.8650417308004856</v>
      </c>
      <c r="H11" s="47">
        <f t="shared" si="1"/>
        <v>3.7557629939740376</v>
      </c>
      <c r="J11" s="37">
        <v>4.5574445454545458</v>
      </c>
      <c r="K11" s="37">
        <v>2.5518381818181819</v>
      </c>
      <c r="L11" s="24">
        <v>1.6757772727272728</v>
      </c>
      <c r="M11" s="80">
        <f t="shared" si="2"/>
        <v>1.7122007568435977</v>
      </c>
      <c r="N11" s="47">
        <f t="shared" si="3"/>
        <v>4.6565018675187355</v>
      </c>
      <c r="P11">
        <v>8</v>
      </c>
      <c r="Q11">
        <v>0.93750099999999992</v>
      </c>
      <c r="R11">
        <v>0.81828999999999996</v>
      </c>
      <c r="T11">
        <v>5.9097349999999995</v>
      </c>
      <c r="U11">
        <v>5.8686999999999996</v>
      </c>
    </row>
    <row r="12" spans="1:21">
      <c r="A12" s="83">
        <v>10</v>
      </c>
      <c r="B12" s="45">
        <v>21</v>
      </c>
      <c r="C12" s="42">
        <v>9.5417875000000016</v>
      </c>
      <c r="D12" s="23">
        <v>5.1625545454545456</v>
      </c>
      <c r="E12" s="37">
        <v>2.5695454545454544</v>
      </c>
      <c r="F12" s="24"/>
      <c r="G12" s="76">
        <f t="shared" si="0"/>
        <v>1.8482686073314658</v>
      </c>
      <c r="H12" s="47">
        <f t="shared" si="1"/>
        <v>3.7134145586414302</v>
      </c>
      <c r="J12" s="37">
        <v>5.3725027272727282</v>
      </c>
      <c r="K12" s="37">
        <v>2.8847472727272727</v>
      </c>
      <c r="L12" s="24">
        <v>2.2143329999999999</v>
      </c>
      <c r="M12" s="80">
        <f t="shared" si="2"/>
        <v>1.7760414436948548</v>
      </c>
      <c r="N12" s="47">
        <f t="shared" si="3"/>
        <v>4.309102334653371</v>
      </c>
      <c r="P12">
        <v>9</v>
      </c>
      <c r="Q12">
        <v>1.244324</v>
      </c>
      <c r="R12">
        <v>1.0277889999999998</v>
      </c>
      <c r="T12">
        <v>9.2675100000000015</v>
      </c>
      <c r="U12">
        <v>9.2121220000000026</v>
      </c>
    </row>
    <row r="13" spans="1:21">
      <c r="A13" s="83">
        <v>11</v>
      </c>
      <c r="B13" s="45">
        <v>23</v>
      </c>
      <c r="C13" s="42">
        <v>11.27955</v>
      </c>
      <c r="D13" s="23">
        <v>6.2045654545454543</v>
      </c>
      <c r="E13" s="37">
        <v>3.0878372727272732</v>
      </c>
      <c r="F13" s="24"/>
      <c r="G13" s="76">
        <f t="shared" si="0"/>
        <v>1.8179435905115033</v>
      </c>
      <c r="H13" s="47">
        <f t="shared" si="1"/>
        <v>3.6528965109736995</v>
      </c>
      <c r="J13" s="37">
        <v>6.2928781818181818</v>
      </c>
      <c r="K13" s="37">
        <v>3.4074018181818175</v>
      </c>
      <c r="L13" s="24">
        <v>2.1360281818181819</v>
      </c>
      <c r="M13" s="80">
        <f t="shared" si="2"/>
        <v>1.7924310107558821</v>
      </c>
      <c r="N13" s="47">
        <f t="shared" si="3"/>
        <v>5.2806185311651062</v>
      </c>
      <c r="P13">
        <v>10</v>
      </c>
      <c r="Q13">
        <v>1.4494790000000002</v>
      </c>
      <c r="R13">
        <v>1.249479</v>
      </c>
      <c r="T13">
        <v>12.691756000000002</v>
      </c>
      <c r="U13">
        <v>12.602721999999998</v>
      </c>
    </row>
    <row r="14" spans="1:21">
      <c r="A14" s="83">
        <v>12</v>
      </c>
      <c r="B14" s="45">
        <v>25</v>
      </c>
      <c r="C14" s="42">
        <v>13.282375</v>
      </c>
      <c r="D14" s="23">
        <v>7.3772918181818197</v>
      </c>
      <c r="E14" s="37">
        <v>3.6781509090909084</v>
      </c>
      <c r="F14" s="24"/>
      <c r="G14" s="76">
        <f t="shared" si="0"/>
        <v>1.800440504097278</v>
      </c>
      <c r="H14" s="47">
        <f t="shared" si="1"/>
        <v>3.6111555312130657</v>
      </c>
      <c r="J14" s="37">
        <v>7.6120099999999988</v>
      </c>
      <c r="K14" s="37">
        <v>4.3361009090909084</v>
      </c>
      <c r="L14" s="24">
        <v>3.2578209999999999</v>
      </c>
      <c r="M14" s="80">
        <f t="shared" si="2"/>
        <v>1.7449234827594817</v>
      </c>
      <c r="N14" s="47">
        <f t="shared" si="3"/>
        <v>4.0770732953099635</v>
      </c>
      <c r="P14">
        <v>11</v>
      </c>
      <c r="Q14">
        <v>1.6957350000000002</v>
      </c>
      <c r="R14">
        <v>1.481598</v>
      </c>
      <c r="T14">
        <v>16.758977999999999</v>
      </c>
      <c r="U14">
        <v>16.687856000000004</v>
      </c>
    </row>
    <row r="15" spans="1:21">
      <c r="A15" s="83">
        <v>13</v>
      </c>
      <c r="B15" s="45">
        <v>27</v>
      </c>
      <c r="C15" s="42">
        <v>15.352675</v>
      </c>
      <c r="D15" s="23">
        <v>8.5479090909090907</v>
      </c>
      <c r="E15" s="37">
        <v>4.2602418181818171</v>
      </c>
      <c r="F15" s="24"/>
      <c r="G15" s="76">
        <f t="shared" si="0"/>
        <v>1.7960737341401938</v>
      </c>
      <c r="H15" s="47">
        <f t="shared" si="1"/>
        <v>3.6037097552721087</v>
      </c>
      <c r="J15" s="37">
        <v>8.2022109090909083</v>
      </c>
      <c r="K15" s="37">
        <v>4.3146754545454549</v>
      </c>
      <c r="L15" s="24">
        <v>2.6536154545454544</v>
      </c>
      <c r="M15" s="80">
        <f t="shared" si="2"/>
        <v>1.8717727659238663</v>
      </c>
      <c r="N15" s="47">
        <f t="shared" si="3"/>
        <v>5.7855688825228837</v>
      </c>
      <c r="P15">
        <v>12</v>
      </c>
      <c r="Q15">
        <v>1.9173549999999999</v>
      </c>
      <c r="R15">
        <v>1.7369219999999999</v>
      </c>
      <c r="T15">
        <v>20.620577000000004</v>
      </c>
      <c r="U15">
        <v>20.864167999999999</v>
      </c>
    </row>
    <row r="16" spans="1:21">
      <c r="A16" s="83">
        <v>14</v>
      </c>
      <c r="B16" s="45">
        <v>29</v>
      </c>
      <c r="C16" s="42">
        <v>17.916625</v>
      </c>
      <c r="D16" s="23">
        <v>9.9056254545454561</v>
      </c>
      <c r="E16" s="37">
        <v>4.9345245454545443</v>
      </c>
      <c r="F16" s="24"/>
      <c r="G16" s="76">
        <f t="shared" si="0"/>
        <v>1.8087323291411637</v>
      </c>
      <c r="H16" s="47">
        <f t="shared" si="1"/>
        <v>3.6308715935973943</v>
      </c>
      <c r="J16" s="37">
        <v>9.2944836363636352</v>
      </c>
      <c r="K16" s="37">
        <v>4.8878681818181819</v>
      </c>
      <c r="L16" s="24">
        <v>3.582768181818182</v>
      </c>
      <c r="M16" s="80">
        <f t="shared" si="2"/>
        <v>1.9276622242792696</v>
      </c>
      <c r="N16" s="47">
        <f t="shared" si="3"/>
        <v>5.0007770781607412</v>
      </c>
      <c r="P16">
        <v>13</v>
      </c>
      <c r="Q16">
        <v>2.1885110000000001</v>
      </c>
      <c r="R16">
        <v>2.0103339999999998</v>
      </c>
      <c r="T16">
        <v>25.288177000000001</v>
      </c>
      <c r="U16">
        <v>24.918344999999999</v>
      </c>
    </row>
    <row r="17" spans="1:21">
      <c r="A17" s="83">
        <v>15</v>
      </c>
      <c r="B17" s="45">
        <v>31</v>
      </c>
      <c r="C17" s="42">
        <v>20.149725</v>
      </c>
      <c r="D17" s="23">
        <v>11.250409090909091</v>
      </c>
      <c r="E17" s="37">
        <v>5.6105336363636367</v>
      </c>
      <c r="F17" s="24"/>
      <c r="G17" s="76">
        <f t="shared" si="0"/>
        <v>1.7910215386107171</v>
      </c>
      <c r="H17" s="47">
        <f t="shared" si="1"/>
        <v>3.5914097135793432</v>
      </c>
      <c r="J17" s="37">
        <v>10.4579</v>
      </c>
      <c r="K17" s="37">
        <v>5.4376054545454542</v>
      </c>
      <c r="L17" s="24">
        <v>4.1575554545454541</v>
      </c>
      <c r="M17" s="80">
        <f t="shared" si="2"/>
        <v>1.9267467656030368</v>
      </c>
      <c r="N17" s="47">
        <f t="shared" si="3"/>
        <v>4.846531867174571</v>
      </c>
      <c r="P17">
        <v>14</v>
      </c>
      <c r="Q17">
        <v>2.459667</v>
      </c>
      <c r="R17">
        <v>2.3730899999999999</v>
      </c>
      <c r="T17">
        <v>30.394911999999998</v>
      </c>
      <c r="U17">
        <v>30.030477999999999</v>
      </c>
    </row>
    <row r="18" spans="1:21">
      <c r="A18" s="83">
        <v>16</v>
      </c>
      <c r="B18" s="45">
        <v>33</v>
      </c>
      <c r="C18" s="42">
        <v>22.899749999999997</v>
      </c>
      <c r="D18" s="23">
        <v>12.852809090909091</v>
      </c>
      <c r="E18" s="37">
        <v>6.4143327272727273</v>
      </c>
      <c r="F18" s="24"/>
      <c r="G18" s="76">
        <f t="shared" si="0"/>
        <v>1.78169222292403</v>
      </c>
      <c r="H18" s="47">
        <f t="shared" si="1"/>
        <v>3.5700907598126124</v>
      </c>
      <c r="J18" s="37">
        <v>11.592445454545453</v>
      </c>
      <c r="K18" s="37">
        <v>6.1766063636363642</v>
      </c>
      <c r="L18" s="24">
        <v>3.9687650000000003</v>
      </c>
      <c r="M18" s="80">
        <f t="shared" si="2"/>
        <v>1.9754028681688467</v>
      </c>
      <c r="N18" s="47">
        <f t="shared" si="3"/>
        <v>5.7699939401803828</v>
      </c>
    </row>
    <row r="19" spans="1:21">
      <c r="A19" s="83">
        <v>17</v>
      </c>
      <c r="B19" s="45">
        <v>35</v>
      </c>
      <c r="C19" s="42">
        <v>25.522375000000004</v>
      </c>
      <c r="D19" s="23">
        <v>14.511781818181818</v>
      </c>
      <c r="E19" s="37">
        <v>7.2369490909090901</v>
      </c>
      <c r="F19" s="24"/>
      <c r="G19" s="76">
        <f t="shared" si="0"/>
        <v>1.7587347522013463</v>
      </c>
      <c r="H19" s="47">
        <f t="shared" si="1"/>
        <v>3.5266760453048782</v>
      </c>
      <c r="J19" s="37">
        <v>12.874690909090909</v>
      </c>
      <c r="K19" s="37">
        <v>6.7743218181818179</v>
      </c>
      <c r="L19" s="24">
        <v>4.3350660000000003</v>
      </c>
      <c r="M19" s="80">
        <f t="shared" si="2"/>
        <v>1.9823679791783178</v>
      </c>
      <c r="N19" s="47">
        <f t="shared" si="3"/>
        <v>5.887424781998706</v>
      </c>
    </row>
    <row r="20" spans="1:21">
      <c r="A20" s="83">
        <v>18</v>
      </c>
      <c r="B20" s="45">
        <v>37</v>
      </c>
      <c r="C20" s="42">
        <v>28.343125000000001</v>
      </c>
      <c r="D20" s="23">
        <v>16.163963636363636</v>
      </c>
      <c r="E20" s="37">
        <v>8.0694154545454548</v>
      </c>
      <c r="F20" s="24"/>
      <c r="G20" s="76">
        <f t="shared" si="0"/>
        <v>1.7534761669617489</v>
      </c>
      <c r="H20" s="47">
        <f t="shared" si="1"/>
        <v>3.5124136512310176</v>
      </c>
      <c r="J20" s="37">
        <v>14.090045454545454</v>
      </c>
      <c r="K20" s="37">
        <v>7.3851727272727281</v>
      </c>
      <c r="L20" s="24">
        <v>4.3745863636363644</v>
      </c>
      <c r="M20" s="80">
        <f t="shared" si="2"/>
        <v>2.0115708704727067</v>
      </c>
      <c r="N20" s="47">
        <f t="shared" si="3"/>
        <v>6.4790411353177273</v>
      </c>
    </row>
    <row r="21" spans="1:21">
      <c r="A21" s="83">
        <v>19</v>
      </c>
      <c r="B21" s="45">
        <v>39</v>
      </c>
      <c r="C21" s="42">
        <v>31.5383</v>
      </c>
      <c r="D21" s="23">
        <v>17.997336363636364</v>
      </c>
      <c r="E21" s="37">
        <v>8.9760100000000005</v>
      </c>
      <c r="F21" s="24"/>
      <c r="G21" s="76">
        <f t="shared" si="0"/>
        <v>1.7523870956661767</v>
      </c>
      <c r="H21" s="47">
        <f t="shared" si="1"/>
        <v>3.513621308354157</v>
      </c>
      <c r="J21" s="37">
        <v>15.571190909090909</v>
      </c>
      <c r="K21" s="37">
        <v>8.1291399999999996</v>
      </c>
      <c r="L21" s="24">
        <v>5.5177572727272741</v>
      </c>
      <c r="M21" s="80">
        <f t="shared" si="2"/>
        <v>2.0254263263567744</v>
      </c>
      <c r="N21" s="47">
        <f t="shared" si="3"/>
        <v>5.7157824168679845</v>
      </c>
    </row>
    <row r="22" spans="1:21">
      <c r="A22" s="83">
        <v>20</v>
      </c>
      <c r="B22" s="45">
        <v>41</v>
      </c>
      <c r="C22" s="42">
        <v>34.725549999999998</v>
      </c>
      <c r="D22" s="23">
        <v>19.878345454545453</v>
      </c>
      <c r="E22" s="37">
        <v>9.9329790909090914</v>
      </c>
      <c r="F22" s="24"/>
      <c r="G22" s="76">
        <f t="shared" si="0"/>
        <v>1.7469034371801568</v>
      </c>
      <c r="H22" s="47">
        <f t="shared" si="1"/>
        <v>3.4959854120484035</v>
      </c>
      <c r="J22" s="37">
        <v>17.202581818181816</v>
      </c>
      <c r="K22" s="37">
        <v>9.0033627272727283</v>
      </c>
      <c r="L22" s="24">
        <v>5.5558099999999992</v>
      </c>
      <c r="M22" s="80">
        <f t="shared" si="2"/>
        <v>2.0186243185483788</v>
      </c>
      <c r="N22" s="47">
        <f t="shared" si="3"/>
        <v>6.2503127356767063</v>
      </c>
    </row>
    <row r="23" spans="1:21">
      <c r="A23" s="83">
        <v>21</v>
      </c>
      <c r="B23" s="45">
        <v>43</v>
      </c>
      <c r="C23" s="42">
        <v>38.159374999999997</v>
      </c>
      <c r="D23" s="23">
        <v>21.851972727272724</v>
      </c>
      <c r="E23" s="37">
        <v>10.909454545454544</v>
      </c>
      <c r="F23" s="24"/>
      <c r="G23" s="76">
        <f t="shared" si="0"/>
        <v>1.7462668234238892</v>
      </c>
      <c r="H23" s="47">
        <f t="shared" si="1"/>
        <v>3.4978261141295293</v>
      </c>
      <c r="J23" s="37">
        <v>18.615345454545459</v>
      </c>
      <c r="K23" s="37">
        <v>9.6526172727272712</v>
      </c>
      <c r="L23" s="24">
        <v>6.0460659999999997</v>
      </c>
      <c r="M23" s="80">
        <f t="shared" si="2"/>
        <v>2.0498880933032759</v>
      </c>
      <c r="N23" s="47">
        <f t="shared" si="3"/>
        <v>6.3114387107252883</v>
      </c>
    </row>
    <row r="24" spans="1:21">
      <c r="A24" s="83">
        <v>22</v>
      </c>
      <c r="B24" s="45">
        <v>45</v>
      </c>
      <c r="C24" s="42">
        <v>42.024050000000003</v>
      </c>
      <c r="D24" s="23">
        <v>23.998509090909092</v>
      </c>
      <c r="E24" s="37">
        <v>11.98212727272727</v>
      </c>
      <c r="F24" s="24"/>
      <c r="G24" s="76">
        <f t="shared" si="0"/>
        <v>1.7511108644627924</v>
      </c>
      <c r="H24" s="47">
        <f t="shared" si="1"/>
        <v>3.5072278105117176</v>
      </c>
      <c r="J24" s="37">
        <v>20.278463636363636</v>
      </c>
      <c r="K24" s="37">
        <v>10.476654545454545</v>
      </c>
      <c r="L24" s="24">
        <v>6.3103770000000008</v>
      </c>
      <c r="M24" s="80">
        <f t="shared" si="2"/>
        <v>2.0723488107176848</v>
      </c>
      <c r="N24" s="47">
        <f t="shared" si="3"/>
        <v>6.659514954494794</v>
      </c>
    </row>
    <row r="25" spans="1:21">
      <c r="A25" s="83">
        <v>23</v>
      </c>
      <c r="B25" s="45">
        <v>47</v>
      </c>
      <c r="C25" s="42">
        <v>45.602649999999997</v>
      </c>
      <c r="D25" s="23">
        <v>26.155218181818178</v>
      </c>
      <c r="E25" s="37">
        <v>13.056827272727274</v>
      </c>
      <c r="F25" s="24"/>
      <c r="G25" s="76">
        <f t="shared" si="0"/>
        <v>1.7435392694105194</v>
      </c>
      <c r="H25" s="47">
        <f t="shared" si="1"/>
        <v>3.4926287257589372</v>
      </c>
      <c r="J25" s="37">
        <v>22.008990909090912</v>
      </c>
      <c r="K25" s="37">
        <v>11.356254545454545</v>
      </c>
      <c r="L25" s="24">
        <v>6.713925555555555</v>
      </c>
      <c r="M25" s="80">
        <f t="shared" si="2"/>
        <v>2.072000946720534</v>
      </c>
      <c r="N25" s="47">
        <f t="shared" si="3"/>
        <v>6.7922483832525202</v>
      </c>
    </row>
    <row r="26" spans="1:21">
      <c r="A26" s="83">
        <v>24</v>
      </c>
      <c r="B26" s="45">
        <v>49</v>
      </c>
      <c r="C26" s="42">
        <v>49.511425000000003</v>
      </c>
      <c r="D26" s="23">
        <v>28.524636363636361</v>
      </c>
      <c r="E26" s="37">
        <v>14.246418181818182</v>
      </c>
      <c r="F26" s="24"/>
      <c r="G26" s="76">
        <f t="shared" si="0"/>
        <v>1.7357425479091442</v>
      </c>
      <c r="H26" s="47">
        <f t="shared" si="1"/>
        <v>3.4753595162037541</v>
      </c>
      <c r="J26" s="37">
        <v>22.984927272727273</v>
      </c>
      <c r="K26" s="37">
        <v>11.87238181818182</v>
      </c>
      <c r="L26" s="24">
        <v>7.2235311111111109</v>
      </c>
      <c r="M26" s="80">
        <f t="shared" si="2"/>
        <v>2.1540822997838109</v>
      </c>
      <c r="N26" s="47">
        <f t="shared" si="3"/>
        <v>6.8541858875422275</v>
      </c>
    </row>
    <row r="27" spans="1:21">
      <c r="A27" s="83">
        <v>25</v>
      </c>
      <c r="B27" s="45">
        <v>51</v>
      </c>
      <c r="C27" s="42">
        <v>53.427324999999996</v>
      </c>
      <c r="D27" s="23">
        <v>30.862690909090908</v>
      </c>
      <c r="E27" s="37">
        <v>15.411818181818182</v>
      </c>
      <c r="F27" s="24"/>
      <c r="G27" s="76">
        <f t="shared" si="0"/>
        <v>1.7311298343159849</v>
      </c>
      <c r="H27" s="47">
        <f t="shared" si="1"/>
        <v>3.4666464637527277</v>
      </c>
      <c r="J27" s="37">
        <v>24.743418181818182</v>
      </c>
      <c r="K27" s="37">
        <v>12.717972727272725</v>
      </c>
      <c r="L27" s="24">
        <v>7.6541340000000009</v>
      </c>
      <c r="M27" s="80">
        <f t="shared" si="2"/>
        <v>2.15925401282104</v>
      </c>
      <c r="N27" s="47">
        <f t="shared" si="3"/>
        <v>6.980192011271293</v>
      </c>
    </row>
    <row r="28" spans="1:21">
      <c r="A28" s="83">
        <v>26</v>
      </c>
      <c r="B28" s="45">
        <v>53</v>
      </c>
      <c r="C28" s="42">
        <v>57.918950000000002</v>
      </c>
      <c r="D28" s="23">
        <v>33.505772727272728</v>
      </c>
      <c r="E28" s="37">
        <v>16.742009090909093</v>
      </c>
      <c r="F28" s="24"/>
      <c r="G28" s="76">
        <f t="shared" si="0"/>
        <v>1.7286260033888325</v>
      </c>
      <c r="H28" s="47">
        <f t="shared" si="1"/>
        <v>3.459498181221869</v>
      </c>
      <c r="J28" s="37">
        <v>26.467654545454547</v>
      </c>
      <c r="K28" s="37">
        <v>13.58090909090909</v>
      </c>
      <c r="L28" s="24">
        <v>8.1765555555555558</v>
      </c>
      <c r="M28" s="80">
        <f t="shared" si="2"/>
        <v>2.1882917468388516</v>
      </c>
      <c r="N28" s="47">
        <f t="shared" si="3"/>
        <v>7.0835389800105997</v>
      </c>
    </row>
    <row r="29" spans="1:21">
      <c r="A29" s="83">
        <v>27</v>
      </c>
      <c r="B29" s="45">
        <v>55</v>
      </c>
      <c r="C29" s="42">
        <v>62.074925</v>
      </c>
      <c r="D29" s="23">
        <v>35.996954545454543</v>
      </c>
      <c r="E29" s="37">
        <v>17.981045454545459</v>
      </c>
      <c r="F29" s="24"/>
      <c r="G29" s="76">
        <f t="shared" si="0"/>
        <v>1.7244493536700707</v>
      </c>
      <c r="H29" s="47">
        <f t="shared" si="1"/>
        <v>3.4522422601577918</v>
      </c>
      <c r="J29" s="37">
        <v>28.311336363636368</v>
      </c>
      <c r="K29" s="37">
        <v>14.502309090909092</v>
      </c>
      <c r="L29" s="24">
        <v>8.7671111111111113</v>
      </c>
      <c r="M29" s="80">
        <f t="shared" si="2"/>
        <v>2.1925819467755767</v>
      </c>
      <c r="N29" s="47">
        <f t="shared" si="3"/>
        <v>7.0804309667443981</v>
      </c>
    </row>
    <row r="30" spans="1:21">
      <c r="A30" s="83">
        <v>28</v>
      </c>
      <c r="B30" s="45">
        <v>57</v>
      </c>
      <c r="C30" s="42">
        <v>66.824124999999995</v>
      </c>
      <c r="D30" s="23">
        <v>38.761136363636368</v>
      </c>
      <c r="E30" s="37">
        <v>19.365472727272731</v>
      </c>
      <c r="F30" s="24"/>
      <c r="G30" s="76">
        <f t="shared" si="0"/>
        <v>1.7239980885258779</v>
      </c>
      <c r="H30" s="47">
        <f t="shared" si="1"/>
        <v>3.4506839022778113</v>
      </c>
      <c r="J30" s="37">
        <v>30.47459090909091</v>
      </c>
      <c r="K30" s="37">
        <v>15.629518181818183</v>
      </c>
      <c r="L30" s="24">
        <v>9.4729989999999979</v>
      </c>
      <c r="M30" s="80">
        <f t="shared" si="2"/>
        <v>2.1927816914538338</v>
      </c>
      <c r="N30" s="47">
        <f t="shared" si="3"/>
        <v>7.054167851173637</v>
      </c>
    </row>
    <row r="31" spans="1:21">
      <c r="A31" s="83">
        <v>29</v>
      </c>
      <c r="B31" s="45">
        <v>59</v>
      </c>
      <c r="C31" s="42">
        <v>71.896549999999991</v>
      </c>
      <c r="D31" s="23">
        <v>41.580045454545456</v>
      </c>
      <c r="E31" s="37">
        <v>20.783336363636362</v>
      </c>
      <c r="F31" s="24"/>
      <c r="G31" s="76">
        <f t="shared" si="0"/>
        <v>1.7291118663782121</v>
      </c>
      <c r="H31" s="47">
        <f t="shared" si="1"/>
        <v>3.4593363039532981</v>
      </c>
      <c r="J31" s="37">
        <v>32.435327272727278</v>
      </c>
      <c r="K31" s="37">
        <v>16.569045454545453</v>
      </c>
      <c r="L31" s="24">
        <v>9.938388333333334</v>
      </c>
      <c r="M31" s="80">
        <f t="shared" si="2"/>
        <v>2.2166124422136799</v>
      </c>
      <c r="N31" s="47">
        <f t="shared" si="3"/>
        <v>7.2342262737771179</v>
      </c>
    </row>
    <row r="32" spans="1:21">
      <c r="A32" s="83">
        <v>30</v>
      </c>
      <c r="B32" s="45">
        <v>61</v>
      </c>
      <c r="C32" s="42">
        <v>76.699174999999997</v>
      </c>
      <c r="D32" s="23">
        <v>44.357018181818177</v>
      </c>
      <c r="E32" s="37">
        <v>22.171936363636362</v>
      </c>
      <c r="F32" s="24"/>
      <c r="G32" s="76">
        <f t="shared" si="0"/>
        <v>1.7291327989093457</v>
      </c>
      <c r="H32" s="47">
        <f t="shared" si="1"/>
        <v>3.4592907783098457</v>
      </c>
      <c r="J32" s="37">
        <v>34.432763636363639</v>
      </c>
      <c r="K32" s="37">
        <v>17.573763636363637</v>
      </c>
      <c r="L32" s="24">
        <v>10.58375</v>
      </c>
      <c r="M32" s="80">
        <f t="shared" si="2"/>
        <v>2.2275056341687249</v>
      </c>
      <c r="N32" s="47">
        <f t="shared" si="3"/>
        <v>7.2468808314633275</v>
      </c>
    </row>
    <row r="33" spans="1:18">
      <c r="A33" s="83">
        <v>31</v>
      </c>
      <c r="B33" s="45">
        <v>63</v>
      </c>
      <c r="C33" s="42">
        <v>82.280775000000006</v>
      </c>
      <c r="D33" s="23">
        <v>47.432618181818185</v>
      </c>
      <c r="E33" s="37">
        <v>23.713254545454546</v>
      </c>
      <c r="F33" s="24"/>
      <c r="G33" s="76">
        <f t="shared" si="0"/>
        <v>1.7346876085271585</v>
      </c>
      <c r="H33" s="47">
        <f t="shared" si="1"/>
        <v>3.4698221132945211</v>
      </c>
      <c r="J33" s="37">
        <v>36.746890909090915</v>
      </c>
      <c r="K33" s="37">
        <v>18.715518181818183</v>
      </c>
      <c r="L33" s="24">
        <v>11.27712</v>
      </c>
      <c r="M33" s="80">
        <f t="shared" si="2"/>
        <v>2.2391220852821685</v>
      </c>
      <c r="N33" s="47">
        <f t="shared" si="3"/>
        <v>7.2962578211458249</v>
      </c>
    </row>
    <row r="34" spans="1:18">
      <c r="A34" s="83">
        <v>32</v>
      </c>
      <c r="B34" s="45">
        <v>65</v>
      </c>
      <c r="C34" s="42">
        <v>86.982175000000012</v>
      </c>
      <c r="D34" s="23">
        <v>50.40397272727273</v>
      </c>
      <c r="E34" s="37">
        <v>25.18135454545455</v>
      </c>
      <c r="F34" s="24"/>
      <c r="G34" s="76">
        <f t="shared" si="0"/>
        <v>1.725700778997038</v>
      </c>
      <c r="H34" s="47">
        <f t="shared" si="1"/>
        <v>3.4542293919490934</v>
      </c>
      <c r="J34" s="37">
        <v>37.046454545454544</v>
      </c>
      <c r="K34" s="37">
        <v>18.935199999999998</v>
      </c>
      <c r="L34" s="24">
        <v>11.933354545454545</v>
      </c>
      <c r="M34" s="80">
        <f t="shared" si="2"/>
        <v>2.3479217125427292</v>
      </c>
      <c r="N34" s="47">
        <f t="shared" si="3"/>
        <v>7.288996121642243</v>
      </c>
    </row>
    <row r="35" spans="1:18">
      <c r="A35" s="83">
        <v>33</v>
      </c>
      <c r="B35" s="45">
        <v>67</v>
      </c>
      <c r="C35" s="42">
        <v>92.973425000000006</v>
      </c>
      <c r="D35" s="23">
        <v>53.525772727272731</v>
      </c>
      <c r="E35" s="37">
        <v>26.764345454545456</v>
      </c>
      <c r="F35" s="24"/>
      <c r="G35" s="76">
        <f t="shared" si="0"/>
        <v>1.73698426501422</v>
      </c>
      <c r="H35" s="47">
        <f t="shared" si="1"/>
        <v>3.4737791424004389</v>
      </c>
      <c r="J35" s="37">
        <v>39.436309090909091</v>
      </c>
      <c r="K35" s="37">
        <v>20.019327272727274</v>
      </c>
      <c r="L35" s="24">
        <v>12.229710000000003</v>
      </c>
      <c r="M35" s="80">
        <f t="shared" si="2"/>
        <v>2.3575589892471038</v>
      </c>
      <c r="N35" s="47">
        <f t="shared" si="3"/>
        <v>7.6022591704954561</v>
      </c>
    </row>
    <row r="36" spans="1:18">
      <c r="A36" s="83">
        <v>34</v>
      </c>
      <c r="B36" s="45">
        <v>69</v>
      </c>
      <c r="C36" s="42">
        <v>98.756299999999996</v>
      </c>
      <c r="D36" s="23">
        <v>56.858672727272733</v>
      </c>
      <c r="E36" s="37">
        <v>28.374772727272724</v>
      </c>
      <c r="F36" s="24"/>
      <c r="G36" s="76">
        <f t="shared" si="0"/>
        <v>1.736873114743509</v>
      </c>
      <c r="H36" s="47">
        <f t="shared" si="1"/>
        <v>3.480426114746614</v>
      </c>
      <c r="J36" s="37">
        <v>41.273463636363637</v>
      </c>
      <c r="K36" s="37">
        <v>20.940209090909089</v>
      </c>
      <c r="L36" s="24">
        <v>12.7395</v>
      </c>
      <c r="M36" s="80">
        <f t="shared" si="2"/>
        <v>2.3927310988504389</v>
      </c>
      <c r="N36" s="47">
        <f t="shared" si="3"/>
        <v>7.7519761372110363</v>
      </c>
    </row>
    <row r="37" spans="1:18">
      <c r="A37" s="83">
        <v>35</v>
      </c>
      <c r="B37" s="46">
        <v>71</v>
      </c>
      <c r="C37" s="43">
        <v>105.9585</v>
      </c>
      <c r="D37" s="26">
        <v>60.076681818181825</v>
      </c>
      <c r="E37" s="38">
        <v>30.014945454545455</v>
      </c>
      <c r="F37" s="27"/>
      <c r="G37" s="77">
        <f t="shared" si="0"/>
        <v>1.7637209112293604</v>
      </c>
      <c r="H37" s="48">
        <f t="shared" si="1"/>
        <v>3.530191322868244</v>
      </c>
      <c r="J37" s="38">
        <v>43.605581818181825</v>
      </c>
      <c r="K37" s="38">
        <v>22.112445454545451</v>
      </c>
      <c r="L37" s="27">
        <v>13.56307</v>
      </c>
      <c r="M37" s="81">
        <f t="shared" si="2"/>
        <v>2.4299297379359688</v>
      </c>
      <c r="N37" s="48">
        <f t="shared" si="3"/>
        <v>7.8122799631646815</v>
      </c>
    </row>
    <row r="40" spans="1:18">
      <c r="B40" t="s">
        <v>34</v>
      </c>
    </row>
    <row r="42" spans="1:18">
      <c r="C42" s="83" t="s">
        <v>99</v>
      </c>
      <c r="N42" s="83" t="s">
        <v>99</v>
      </c>
    </row>
    <row r="44" spans="1:18">
      <c r="C44" s="83" t="s">
        <v>76</v>
      </c>
      <c r="D44" s="83" t="s">
        <v>91</v>
      </c>
      <c r="E44" s="83" t="s">
        <v>92</v>
      </c>
      <c r="F44" s="83" t="s">
        <v>93</v>
      </c>
      <c r="M44" s="83"/>
      <c r="N44" s="83" t="s">
        <v>76</v>
      </c>
      <c r="O44" s="83" t="s">
        <v>94</v>
      </c>
      <c r="P44" s="83" t="s">
        <v>95</v>
      </c>
      <c r="Q44" s="83" t="s">
        <v>96</v>
      </c>
    </row>
    <row r="45" spans="1:18">
      <c r="B45" s="83">
        <v>1</v>
      </c>
      <c r="C45" s="2">
        <f>512*512/C3/1000</f>
        <v>183.1375466761678</v>
      </c>
      <c r="D45" s="2">
        <f>512*512/D3/1000</f>
        <v>1589.8210311179034</v>
      </c>
      <c r="E45" s="2">
        <f>512*512/E3/1000</f>
        <v>3875.206790384771</v>
      </c>
      <c r="F45" s="2">
        <f>512*512/F3/1000</f>
        <v>5358.3963075992242</v>
      </c>
      <c r="M45" s="83">
        <v>1</v>
      </c>
      <c r="N45" s="2">
        <f>512*512/C3/1000</f>
        <v>183.1375466761678</v>
      </c>
      <c r="O45" s="2">
        <f>512*512/J3/1000</f>
        <v>232.19886090188933</v>
      </c>
      <c r="P45" s="2">
        <f>512*512/K3/1000</f>
        <v>342.2618523037433</v>
      </c>
      <c r="Q45" s="2">
        <f>512*512/L3/1000</f>
        <v>309.61515211448045</v>
      </c>
      <c r="R45" s="2"/>
    </row>
    <row r="46" spans="1:18">
      <c r="B46" s="83">
        <v>2</v>
      </c>
      <c r="C46" s="2">
        <f t="shared" ref="C46:F79" si="4">512*512/C4/1000</f>
        <v>133.94632060733261</v>
      </c>
      <c r="D46" s="2">
        <f t="shared" si="4"/>
        <v>778.76211353688677</v>
      </c>
      <c r="E46" s="2">
        <f t="shared" si="4"/>
        <v>1693.9012519877133</v>
      </c>
      <c r="F46" s="2">
        <f t="shared" si="4"/>
        <v>2734.125750001896</v>
      </c>
      <c r="M46" s="83">
        <v>2</v>
      </c>
      <c r="N46" s="2">
        <f t="shared" ref="N46:N79" si="5">512*512/C4/1000</f>
        <v>133.94632060733261</v>
      </c>
      <c r="O46" s="2">
        <f t="shared" ref="O46:Q46" si="6">512*512/J4/1000</f>
        <v>213.2090371084565</v>
      </c>
      <c r="P46" s="2">
        <f t="shared" si="6"/>
        <v>331.0533204765697</v>
      </c>
      <c r="Q46" s="2">
        <f t="shared" si="6"/>
        <v>371.0645749365824</v>
      </c>
    </row>
    <row r="47" spans="1:18">
      <c r="B47" s="83">
        <v>3</v>
      </c>
      <c r="C47" s="2">
        <f t="shared" si="4"/>
        <v>96.310080367393809</v>
      </c>
      <c r="D47" s="2">
        <f t="shared" si="4"/>
        <v>455.92690076925828</v>
      </c>
      <c r="E47" s="2">
        <f t="shared" si="4"/>
        <v>956.90676744176017</v>
      </c>
      <c r="F47" s="2">
        <f t="shared" si="4"/>
        <v>1483.0718210675955</v>
      </c>
      <c r="M47" s="83">
        <v>3</v>
      </c>
      <c r="N47" s="2">
        <f t="shared" si="5"/>
        <v>96.310080367393809</v>
      </c>
      <c r="O47" s="2">
        <f t="shared" ref="O47:Q47" si="7">512*512/J5/1000</f>
        <v>193.93261147353556</v>
      </c>
      <c r="P47" s="2">
        <f t="shared" si="7"/>
        <v>313.55430719837079</v>
      </c>
      <c r="Q47" s="2">
        <f t="shared" si="7"/>
        <v>327.34532660188211</v>
      </c>
    </row>
    <row r="48" spans="1:18">
      <c r="B48" s="83">
        <v>4</v>
      </c>
      <c r="C48" s="2">
        <f t="shared" si="4"/>
        <v>69.676898051181738</v>
      </c>
      <c r="D48" s="2">
        <f t="shared" si="4"/>
        <v>279.69113531506213</v>
      </c>
      <c r="E48" s="2">
        <f t="shared" si="4"/>
        <v>576.93465052403781</v>
      </c>
      <c r="F48" s="2">
        <f t="shared" si="4"/>
        <v>857.78369547498437</v>
      </c>
      <c r="M48" s="83">
        <v>4</v>
      </c>
      <c r="N48" s="2">
        <f t="shared" si="5"/>
        <v>69.676898051181738</v>
      </c>
      <c r="O48" s="2">
        <f t="shared" ref="O48:Q48" si="8">512*512/J6/1000</f>
        <v>126.59835925227704</v>
      </c>
      <c r="P48" s="2">
        <f t="shared" si="8"/>
        <v>168.94670204669436</v>
      </c>
      <c r="Q48" s="2">
        <f t="shared" si="8"/>
        <v>190.12033373173816</v>
      </c>
    </row>
    <row r="49" spans="2:17">
      <c r="B49" s="83">
        <v>5</v>
      </c>
      <c r="C49" s="2">
        <f t="shared" si="4"/>
        <v>50.48106387209117</v>
      </c>
      <c r="D49" s="2">
        <f t="shared" si="4"/>
        <v>183.68742642524808</v>
      </c>
      <c r="E49" s="2">
        <f t="shared" si="4"/>
        <v>374.85922876276658</v>
      </c>
      <c r="F49" s="2">
        <f t="shared" si="4"/>
        <v>490.51639231322736</v>
      </c>
      <c r="M49" s="83">
        <v>5</v>
      </c>
      <c r="N49" s="2">
        <f t="shared" si="5"/>
        <v>50.48106387209117</v>
      </c>
      <c r="O49" s="2">
        <f t="shared" ref="O49:Q49" si="9">512*512/J7/1000</f>
        <v>125.9946999438535</v>
      </c>
      <c r="P49" s="2">
        <f t="shared" si="9"/>
        <v>211.42722232242755</v>
      </c>
      <c r="Q49" s="2">
        <f t="shared" si="9"/>
        <v>276.59691818523561</v>
      </c>
    </row>
    <row r="50" spans="2:17">
      <c r="B50" s="83">
        <v>6</v>
      </c>
      <c r="C50" s="2">
        <f t="shared" si="4"/>
        <v>65.90399141204702</v>
      </c>
      <c r="D50" s="2">
        <f t="shared" si="4"/>
        <v>136.90281536343349</v>
      </c>
      <c r="E50" s="2">
        <f t="shared" si="4"/>
        <v>277.59985120657836</v>
      </c>
      <c r="F50" s="2">
        <f t="shared" si="4"/>
        <v>290.35546488749623</v>
      </c>
      <c r="M50" s="83">
        <v>6</v>
      </c>
      <c r="N50" s="2">
        <f t="shared" si="5"/>
        <v>65.90399141204702</v>
      </c>
      <c r="O50" s="2">
        <f t="shared" ref="O50:Q50" si="10">512*512/J8/1000</f>
        <v>104.65548172238996</v>
      </c>
      <c r="P50" s="2">
        <f t="shared" si="10"/>
        <v>183.17134136464551</v>
      </c>
      <c r="Q50" s="2">
        <f t="shared" si="10"/>
        <v>246.30796524882484</v>
      </c>
    </row>
    <row r="51" spans="2:17">
      <c r="B51" s="83">
        <v>7</v>
      </c>
      <c r="C51" s="2">
        <f t="shared" si="4"/>
        <v>49.299096178221767</v>
      </c>
      <c r="D51" s="2">
        <f t="shared" si="4"/>
        <v>98.91927790859144</v>
      </c>
      <c r="E51" s="2">
        <f t="shared" si="4"/>
        <v>200.16854345963912</v>
      </c>
      <c r="F51" s="2">
        <f t="shared" si="4"/>
        <v>146.14899617038444</v>
      </c>
      <c r="M51" s="83">
        <v>7</v>
      </c>
      <c r="N51" s="2">
        <f t="shared" si="5"/>
        <v>49.299096178221767</v>
      </c>
      <c r="O51" s="2">
        <f t="shared" ref="O51:Q51" si="11">512*512/J9/1000</f>
        <v>81.011998191857003</v>
      </c>
      <c r="P51" s="2">
        <f t="shared" si="11"/>
        <v>146.50206346730585</v>
      </c>
      <c r="Q51" s="2">
        <f t="shared" si="11"/>
        <v>169.00195341460741</v>
      </c>
    </row>
    <row r="52" spans="2:17">
      <c r="B52" s="83">
        <v>8</v>
      </c>
      <c r="C52" s="2">
        <f t="shared" si="4"/>
        <v>40.529265729413993</v>
      </c>
      <c r="D52" s="2">
        <f t="shared" si="4"/>
        <v>78.918690800732492</v>
      </c>
      <c r="E52" s="2">
        <f t="shared" si="4"/>
        <v>159.18800198516865</v>
      </c>
      <c r="F52" s="2">
        <f t="shared" si="4"/>
        <v>163.02376962616719</v>
      </c>
      <c r="M52" s="83">
        <v>8</v>
      </c>
      <c r="N52" s="2">
        <f t="shared" si="5"/>
        <v>40.529265729413993</v>
      </c>
      <c r="O52" s="2">
        <f t="shared" ref="O52:Q52" si="12">512*512/J10/1000</f>
        <v>63.719051253506279</v>
      </c>
      <c r="P52" s="2">
        <f t="shared" si="12"/>
        <v>101.18790117807569</v>
      </c>
      <c r="Q52" s="2">
        <f t="shared" si="12"/>
        <v>137.80544989265491</v>
      </c>
    </row>
    <row r="53" spans="2:17">
      <c r="B53" s="83">
        <v>9</v>
      </c>
      <c r="C53" s="2">
        <f t="shared" si="4"/>
        <v>33.594164490225879</v>
      </c>
      <c r="D53" s="2">
        <f t="shared" si="4"/>
        <v>62.654518685647091</v>
      </c>
      <c r="E53" s="2">
        <f t="shared" si="4"/>
        <v>126.17171980586704</v>
      </c>
      <c r="F53" s="2"/>
      <c r="M53" s="83">
        <v>9</v>
      </c>
      <c r="N53" s="2">
        <f t="shared" si="5"/>
        <v>33.594164490225879</v>
      </c>
      <c r="O53" s="2">
        <f t="shared" ref="O53:Q53" si="13">512*512/J11/1000</f>
        <v>57.519953865693068</v>
      </c>
      <c r="P53" s="2">
        <f t="shared" si="13"/>
        <v>102.72751692006689</v>
      </c>
      <c r="Q53" s="2">
        <f t="shared" si="13"/>
        <v>156.4312896864684</v>
      </c>
    </row>
    <row r="54" spans="2:17">
      <c r="B54" s="83">
        <v>10</v>
      </c>
      <c r="C54" s="2">
        <f t="shared" si="4"/>
        <v>27.473259072265019</v>
      </c>
      <c r="D54" s="2">
        <f t="shared" si="4"/>
        <v>50.777962284351823</v>
      </c>
      <c r="E54" s="2">
        <f t="shared" si="4"/>
        <v>102.01960021227669</v>
      </c>
      <c r="F54" s="2"/>
      <c r="M54" s="83">
        <v>10</v>
      </c>
      <c r="N54" s="2">
        <f t="shared" si="5"/>
        <v>27.473259072265019</v>
      </c>
      <c r="O54" s="2">
        <f t="shared" ref="O54:Q54" si="14">512*512/J12/1000</f>
        <v>48.793646705708333</v>
      </c>
      <c r="P54" s="2">
        <f t="shared" si="14"/>
        <v>90.872431868933219</v>
      </c>
      <c r="Q54" s="2">
        <f t="shared" si="14"/>
        <v>118.38508480883408</v>
      </c>
    </row>
    <row r="55" spans="2:17">
      <c r="B55" s="83">
        <v>11</v>
      </c>
      <c r="C55" s="2">
        <f t="shared" si="4"/>
        <v>23.240643465386473</v>
      </c>
      <c r="D55" s="2">
        <f t="shared" si="4"/>
        <v>42.250178827262388</v>
      </c>
      <c r="E55" s="2">
        <f t="shared" si="4"/>
        <v>84.895665427493967</v>
      </c>
      <c r="F55" s="2"/>
      <c r="M55" s="83">
        <v>11</v>
      </c>
      <c r="N55" s="2">
        <f t="shared" si="5"/>
        <v>23.240643465386473</v>
      </c>
      <c r="O55" s="2">
        <f t="shared" ref="O55:Q55" si="15">512*512/J13/1000</f>
        <v>41.657250057279761</v>
      </c>
      <c r="P55" s="2">
        <f t="shared" si="15"/>
        <v>76.933691412972095</v>
      </c>
      <c r="Q55" s="2">
        <f t="shared" si="15"/>
        <v>122.72497255952105</v>
      </c>
    </row>
    <row r="56" spans="2:17">
      <c r="B56" s="83">
        <v>12</v>
      </c>
      <c r="C56" s="2">
        <f t="shared" si="4"/>
        <v>19.736229401744794</v>
      </c>
      <c r="D56" s="2">
        <f t="shared" si="4"/>
        <v>35.533906813056916</v>
      </c>
      <c r="E56" s="2">
        <f t="shared" si="4"/>
        <v>71.27059396940065</v>
      </c>
      <c r="F56" s="2"/>
      <c r="M56" s="83">
        <v>12</v>
      </c>
      <c r="N56" s="2">
        <f t="shared" si="5"/>
        <v>19.736229401744794</v>
      </c>
      <c r="O56" s="2">
        <f t="shared" ref="O56:Q56" si="16">512*512/J14/1000</f>
        <v>34.438210144232606</v>
      </c>
      <c r="P56" s="2">
        <f t="shared" si="16"/>
        <v>60.456157616258103</v>
      </c>
      <c r="Q56" s="2">
        <f t="shared" si="16"/>
        <v>80.466053843965042</v>
      </c>
    </row>
    <row r="57" spans="2:17">
      <c r="B57" s="83">
        <v>13</v>
      </c>
      <c r="C57" s="2">
        <f t="shared" si="4"/>
        <v>17.074809438746019</v>
      </c>
      <c r="D57" s="2">
        <f t="shared" si="4"/>
        <v>30.667616748380784</v>
      </c>
      <c r="E57" s="2">
        <f t="shared" si="4"/>
        <v>61.532657343821299</v>
      </c>
      <c r="F57" s="2"/>
      <c r="M57" s="83">
        <v>13</v>
      </c>
      <c r="N57" s="2">
        <f t="shared" si="5"/>
        <v>17.074809438746019</v>
      </c>
      <c r="O57" s="2">
        <f t="shared" ref="O57:Q57" si="17">512*512/J15/1000</f>
        <v>31.960163290784571</v>
      </c>
      <c r="P57" s="2">
        <f t="shared" si="17"/>
        <v>60.756365747934687</v>
      </c>
      <c r="Q57" s="2">
        <f t="shared" si="17"/>
        <v>98.787486163816979</v>
      </c>
    </row>
    <row r="58" spans="2:17">
      <c r="B58" s="83">
        <v>14</v>
      </c>
      <c r="C58" s="2">
        <f t="shared" si="4"/>
        <v>14.63132704959779</v>
      </c>
      <c r="D58" s="2">
        <f t="shared" si="4"/>
        <v>26.46415425284512</v>
      </c>
      <c r="E58" s="2">
        <f t="shared" si="4"/>
        <v>53.124469761017792</v>
      </c>
      <c r="F58" s="2"/>
      <c r="M58" s="83">
        <v>14</v>
      </c>
      <c r="N58" s="2">
        <f t="shared" si="5"/>
        <v>14.63132704959779</v>
      </c>
      <c r="O58" s="2">
        <f t="shared" ref="O58:Q58" si="18">512*512/J16/1000</f>
        <v>28.20425644458512</v>
      </c>
      <c r="P58" s="2">
        <f t="shared" si="18"/>
        <v>53.63156088683391</v>
      </c>
      <c r="Q58" s="2">
        <f t="shared" si="18"/>
        <v>73.168004932701848</v>
      </c>
    </row>
    <row r="59" spans="2:17">
      <c r="B59" s="83">
        <v>15</v>
      </c>
      <c r="C59" s="2">
        <f t="shared" si="4"/>
        <v>13.009805344737956</v>
      </c>
      <c r="D59" s="2">
        <f t="shared" si="4"/>
        <v>23.300841585558505</v>
      </c>
      <c r="E59" s="2">
        <f t="shared" si="4"/>
        <v>46.723541286868347</v>
      </c>
      <c r="F59" s="2"/>
      <c r="M59" s="83">
        <v>15</v>
      </c>
      <c r="N59" s="2">
        <f t="shared" si="5"/>
        <v>13.009805344737956</v>
      </c>
      <c r="O59" s="2">
        <f t="shared" ref="O59:Q59" si="19">512*512/J17/1000</f>
        <v>25.066600369098957</v>
      </c>
      <c r="P59" s="2">
        <f t="shared" si="19"/>
        <v>48.20945583333306</v>
      </c>
      <c r="Q59" s="2">
        <f t="shared" si="19"/>
        <v>63.05243618901055</v>
      </c>
    </row>
    <row r="60" spans="2:17">
      <c r="B60" s="83">
        <v>16</v>
      </c>
      <c r="C60" s="2">
        <f t="shared" si="4"/>
        <v>11.447461216825511</v>
      </c>
      <c r="D60" s="2">
        <f t="shared" si="4"/>
        <v>20.395852622242465</v>
      </c>
      <c r="E60" s="2">
        <f t="shared" si="4"/>
        <v>40.868475513502013</v>
      </c>
      <c r="F60" s="2"/>
      <c r="M60" s="83">
        <v>16</v>
      </c>
      <c r="N60" s="2">
        <f t="shared" si="5"/>
        <v>11.447461216825511</v>
      </c>
      <c r="O60" s="2">
        <f t="shared" ref="O60:Q60" si="20">512*512/J18/1000</f>
        <v>22.613347720968751</v>
      </c>
      <c r="P60" s="2">
        <f t="shared" si="20"/>
        <v>42.441428928241997</v>
      </c>
      <c r="Q60" s="2">
        <f t="shared" si="20"/>
        <v>66.051781851533164</v>
      </c>
    </row>
    <row r="61" spans="2:17">
      <c r="B61" s="83">
        <v>17</v>
      </c>
      <c r="C61" s="2">
        <f t="shared" si="4"/>
        <v>10.271144436989111</v>
      </c>
      <c r="D61" s="2">
        <f t="shared" si="4"/>
        <v>18.06421866621228</v>
      </c>
      <c r="E61" s="2">
        <f t="shared" si="4"/>
        <v>36.222999043795959</v>
      </c>
      <c r="F61" s="2"/>
      <c r="M61" s="83">
        <v>17</v>
      </c>
      <c r="N61" s="2">
        <f t="shared" si="5"/>
        <v>10.271144436989111</v>
      </c>
      <c r="O61" s="2">
        <f t="shared" ref="O61:Q61" si="21">512*512/J19/1000</f>
        <v>20.361187841402725</v>
      </c>
      <c r="P61" s="2">
        <f t="shared" si="21"/>
        <v>38.696714894238319</v>
      </c>
      <c r="Q61" s="2">
        <f t="shared" si="21"/>
        <v>60.470590297817836</v>
      </c>
    </row>
    <row r="62" spans="2:17">
      <c r="B62" s="83">
        <v>18</v>
      </c>
      <c r="C62" s="2">
        <f t="shared" si="4"/>
        <v>9.2489448499415641</v>
      </c>
      <c r="D62" s="2">
        <f t="shared" si="4"/>
        <v>16.217804363916141</v>
      </c>
      <c r="E62" s="2">
        <f t="shared" si="4"/>
        <v>32.486120150417563</v>
      </c>
      <c r="F62" s="2"/>
      <c r="M62" s="83">
        <v>18</v>
      </c>
      <c r="N62" s="2">
        <f t="shared" si="5"/>
        <v>9.2489448499415641</v>
      </c>
      <c r="O62" s="2">
        <f t="shared" ref="O62:Q62" si="22">512*512/J20/1000</f>
        <v>18.60490804275101</v>
      </c>
      <c r="P62" s="2">
        <f t="shared" si="22"/>
        <v>35.495987660779761</v>
      </c>
      <c r="Q62" s="2">
        <f t="shared" si="22"/>
        <v>59.924294141056443</v>
      </c>
    </row>
    <row r="63" spans="2:17">
      <c r="B63" s="83">
        <v>19</v>
      </c>
      <c r="C63" s="2">
        <f t="shared" si="4"/>
        <v>8.3119255001062218</v>
      </c>
      <c r="D63" s="2">
        <f t="shared" si="4"/>
        <v>14.565710986524772</v>
      </c>
      <c r="E63" s="2">
        <f t="shared" si="4"/>
        <v>29.204958550625499</v>
      </c>
      <c r="F63" s="2"/>
      <c r="M63" s="83">
        <v>19</v>
      </c>
      <c r="N63" s="2">
        <f t="shared" si="5"/>
        <v>8.3119255001062218</v>
      </c>
      <c r="O63" s="2">
        <f t="shared" ref="O63:Q63" si="23">512*512/J21/1000</f>
        <v>16.835192730631334</v>
      </c>
      <c r="P63" s="2">
        <f t="shared" si="23"/>
        <v>32.247445609252644</v>
      </c>
      <c r="Q63" s="2">
        <f t="shared" si="23"/>
        <v>47.509157623823768</v>
      </c>
    </row>
    <row r="64" spans="2:17">
      <c r="B64" s="83">
        <v>20</v>
      </c>
      <c r="C64" s="2">
        <f t="shared" si="4"/>
        <v>7.5490237015684425</v>
      </c>
      <c r="D64" s="2">
        <f t="shared" si="4"/>
        <v>13.187415451624382</v>
      </c>
      <c r="E64" s="2">
        <f t="shared" si="4"/>
        <v>26.391276735890916</v>
      </c>
      <c r="F64" s="2"/>
      <c r="M64" s="83">
        <v>20</v>
      </c>
      <c r="N64" s="2">
        <f t="shared" si="5"/>
        <v>7.5490237015684425</v>
      </c>
      <c r="O64" s="2">
        <f t="shared" ref="O64:Q64" si="24">512*512/J22/1000</f>
        <v>15.238642825284156</v>
      </c>
      <c r="P64" s="2">
        <f t="shared" si="24"/>
        <v>29.116232227978653</v>
      </c>
      <c r="Q64" s="2">
        <f t="shared" si="24"/>
        <v>47.183758983838544</v>
      </c>
    </row>
    <row r="65" spans="2:17">
      <c r="B65" s="83">
        <v>21</v>
      </c>
      <c r="C65" s="2">
        <f t="shared" si="4"/>
        <v>6.8697141921218581</v>
      </c>
      <c r="D65" s="2">
        <f t="shared" si="4"/>
        <v>11.996353980106646</v>
      </c>
      <c r="E65" s="2">
        <f t="shared" si="4"/>
        <v>24.029065697810079</v>
      </c>
      <c r="F65" s="2"/>
      <c r="M65" s="83">
        <v>21</v>
      </c>
      <c r="N65" s="2">
        <f t="shared" si="5"/>
        <v>6.8697141921218581</v>
      </c>
      <c r="O65" s="2">
        <f t="shared" ref="O65:Q65" si="25">512*512/J23/1000</f>
        <v>14.082145326827131</v>
      </c>
      <c r="P65" s="2">
        <f t="shared" si="25"/>
        <v>27.157815605169361</v>
      </c>
      <c r="Q65" s="2">
        <f t="shared" si="25"/>
        <v>43.357780083776795</v>
      </c>
    </row>
    <row r="66" spans="2:17">
      <c r="B66" s="83">
        <v>22</v>
      </c>
      <c r="C66" s="2">
        <f t="shared" si="4"/>
        <v>6.237951839482391</v>
      </c>
      <c r="D66" s="2">
        <f t="shared" si="4"/>
        <v>10.923345238113276</v>
      </c>
      <c r="E66" s="2">
        <f t="shared" si="4"/>
        <v>21.877918172065367</v>
      </c>
      <c r="F66" s="2"/>
      <c r="M66" s="83">
        <v>22</v>
      </c>
      <c r="N66" s="2">
        <f t="shared" si="5"/>
        <v>6.237951839482391</v>
      </c>
      <c r="O66" s="2">
        <f t="shared" ref="O66:Q66" si="26">512*512/J24/1000</f>
        <v>12.92721207586553</v>
      </c>
      <c r="P66" s="2">
        <f t="shared" si="26"/>
        <v>25.021727963124942</v>
      </c>
      <c r="Q66" s="2">
        <f t="shared" si="26"/>
        <v>41.541733560451299</v>
      </c>
    </row>
    <row r="67" spans="2:17">
      <c r="B67" s="83">
        <v>23</v>
      </c>
      <c r="C67" s="2">
        <f t="shared" si="4"/>
        <v>5.7484378649047816</v>
      </c>
      <c r="D67" s="2">
        <f t="shared" si="4"/>
        <v>10.022627155227847</v>
      </c>
      <c r="E67" s="2">
        <f t="shared" si="4"/>
        <v>20.077159215206812</v>
      </c>
      <c r="F67" s="2"/>
      <c r="M67" s="83">
        <v>23</v>
      </c>
      <c r="N67" s="2">
        <f t="shared" si="5"/>
        <v>5.7484378649047816</v>
      </c>
      <c r="O67" s="2">
        <f t="shared" ref="O67:Q67" si="27">512*512/J25/1000</f>
        <v>11.910768698246871</v>
      </c>
      <c r="P67" s="2">
        <f t="shared" si="27"/>
        <v>23.083667150180759</v>
      </c>
      <c r="Q67" s="2">
        <f t="shared" si="27"/>
        <v>39.04481779412707</v>
      </c>
    </row>
    <row r="68" spans="2:17">
      <c r="B68" s="83">
        <v>24</v>
      </c>
      <c r="C68" s="2">
        <f t="shared" si="4"/>
        <v>5.2946163436015024</v>
      </c>
      <c r="D68" s="2">
        <f t="shared" si="4"/>
        <v>9.1900908624442668</v>
      </c>
      <c r="E68" s="2">
        <f t="shared" si="4"/>
        <v>18.400695294383404</v>
      </c>
      <c r="F68" s="2"/>
      <c r="M68" s="83">
        <v>24</v>
      </c>
      <c r="N68" s="2">
        <f t="shared" si="5"/>
        <v>5.2946163436015024</v>
      </c>
      <c r="O68" s="2">
        <f t="shared" ref="O68:Q68" si="28">512*512/J26/1000</f>
        <v>11.405039349898075</v>
      </c>
      <c r="P68" s="2">
        <f t="shared" si="28"/>
        <v>22.080152408722459</v>
      </c>
      <c r="Q68" s="2">
        <f t="shared" si="28"/>
        <v>36.29028462226384</v>
      </c>
    </row>
    <row r="69" spans="2:17">
      <c r="B69" s="83">
        <v>25</v>
      </c>
      <c r="C69" s="2">
        <f t="shared" si="4"/>
        <v>4.9065529670444858</v>
      </c>
      <c r="D69" s="2">
        <f t="shared" si="4"/>
        <v>8.4938802249023251</v>
      </c>
      <c r="E69" s="2">
        <f t="shared" si="4"/>
        <v>17.009284492420221</v>
      </c>
      <c r="F69" s="2"/>
      <c r="M69" s="83">
        <v>25</v>
      </c>
      <c r="N69" s="2">
        <f t="shared" si="5"/>
        <v>4.9065529670444858</v>
      </c>
      <c r="O69" s="2">
        <f t="shared" ref="O69:Q69" si="29">512*512/J27/1000</f>
        <v>10.594494183209786</v>
      </c>
      <c r="P69" s="2">
        <f t="shared" si="29"/>
        <v>20.61209012013779</v>
      </c>
      <c r="Q69" s="2">
        <f t="shared" si="29"/>
        <v>34.248681823443384</v>
      </c>
    </row>
    <row r="70" spans="2:17">
      <c r="B70" s="83">
        <v>26</v>
      </c>
      <c r="C70" s="2">
        <f t="shared" si="4"/>
        <v>4.5260489010936835</v>
      </c>
      <c r="D70" s="2">
        <f t="shared" si="4"/>
        <v>7.8238458230399921</v>
      </c>
      <c r="E70" s="2">
        <f t="shared" si="4"/>
        <v>15.657857941454838</v>
      </c>
      <c r="F70" s="2"/>
      <c r="M70" s="83">
        <v>26</v>
      </c>
      <c r="N70" s="2">
        <f t="shared" si="5"/>
        <v>4.5260489010936835</v>
      </c>
      <c r="O70" s="2">
        <f t="shared" ref="O70:Q70" si="30">512*512/J28/1000</f>
        <v>9.9043154560523625</v>
      </c>
      <c r="P70" s="2">
        <f t="shared" si="30"/>
        <v>19.302389718187296</v>
      </c>
      <c r="Q70" s="2">
        <f t="shared" si="30"/>
        <v>32.060443816331244</v>
      </c>
    </row>
    <row r="71" spans="2:17">
      <c r="B71" s="83">
        <v>27</v>
      </c>
      <c r="C71" s="2">
        <f t="shared" si="4"/>
        <v>4.2230256419963457</v>
      </c>
      <c r="D71" s="2">
        <f t="shared" si="4"/>
        <v>7.2823938388727338</v>
      </c>
      <c r="E71" s="2">
        <f t="shared" si="4"/>
        <v>14.578907587029773</v>
      </c>
      <c r="F71" s="2"/>
      <c r="M71" s="83">
        <v>27</v>
      </c>
      <c r="N71" s="2">
        <f t="shared" si="5"/>
        <v>4.2230256419963457</v>
      </c>
      <c r="O71" s="2">
        <f t="shared" ref="O71:Q71" si="31">512*512/J29/1000</f>
        <v>9.2593297834115251</v>
      </c>
      <c r="P71" s="2">
        <f t="shared" si="31"/>
        <v>18.076017988357965</v>
      </c>
      <c r="Q71" s="2">
        <f t="shared" si="31"/>
        <v>29.900841528946568</v>
      </c>
    </row>
    <row r="72" spans="2:17">
      <c r="B72" s="83">
        <v>28</v>
      </c>
      <c r="C72" s="2">
        <f t="shared" si="4"/>
        <v>3.9228946132852469</v>
      </c>
      <c r="D72" s="2">
        <f t="shared" si="4"/>
        <v>6.7630628147922289</v>
      </c>
      <c r="E72" s="2">
        <f t="shared" si="4"/>
        <v>13.536669292395741</v>
      </c>
      <c r="F72" s="2"/>
      <c r="M72" s="83">
        <v>28</v>
      </c>
      <c r="N72" s="2">
        <f t="shared" si="5"/>
        <v>3.9228946132852469</v>
      </c>
      <c r="O72" s="2">
        <f t="shared" ref="O72:Q72" si="32">512*512/J30/1000</f>
        <v>8.6020514855147567</v>
      </c>
      <c r="P72" s="2">
        <f t="shared" si="32"/>
        <v>16.772366041644975</v>
      </c>
      <c r="Q72" s="2">
        <f t="shared" si="32"/>
        <v>27.672757064579027</v>
      </c>
    </row>
    <row r="73" spans="2:17">
      <c r="B73" s="83">
        <v>29</v>
      </c>
      <c r="C73" s="2">
        <f t="shared" si="4"/>
        <v>3.6461276653747645</v>
      </c>
      <c r="D73" s="2">
        <f t="shared" si="4"/>
        <v>6.3045626125293932</v>
      </c>
      <c r="E73" s="2">
        <f t="shared" si="4"/>
        <v>12.613181801679406</v>
      </c>
      <c r="F73" s="2"/>
      <c r="M73" s="83">
        <v>29</v>
      </c>
      <c r="N73" s="2">
        <f t="shared" si="5"/>
        <v>3.6461276653747645</v>
      </c>
      <c r="O73" s="2">
        <f t="shared" ref="O73:Q73" si="33">512*512/J31/1000</f>
        <v>8.0820519489692213</v>
      </c>
      <c r="P73" s="2">
        <f t="shared" si="33"/>
        <v>15.821309725967646</v>
      </c>
      <c r="Q73" s="2">
        <f t="shared" si="33"/>
        <v>26.376912554399748</v>
      </c>
    </row>
    <row r="74" spans="2:17">
      <c r="B74" s="83">
        <v>30</v>
      </c>
      <c r="C74" s="2">
        <f t="shared" si="4"/>
        <v>3.4178203350948695</v>
      </c>
      <c r="D74" s="2">
        <f t="shared" si="4"/>
        <v>5.9098652421918683</v>
      </c>
      <c r="E74" s="2">
        <f t="shared" si="4"/>
        <v>11.823234367113546</v>
      </c>
      <c r="F74" s="2"/>
      <c r="M74" s="83">
        <v>30</v>
      </c>
      <c r="N74" s="2">
        <f t="shared" si="5"/>
        <v>3.4178203350948695</v>
      </c>
      <c r="O74" s="2">
        <f t="shared" ref="O74:Q74" si="34">512*512/J32/1000</f>
        <v>7.6132140530002603</v>
      </c>
      <c r="P74" s="2">
        <f t="shared" si="34"/>
        <v>14.916781938364732</v>
      </c>
      <c r="Q74" s="2">
        <f t="shared" si="34"/>
        <v>24.768536671784574</v>
      </c>
    </row>
    <row r="75" spans="2:17">
      <c r="B75" s="83">
        <v>31</v>
      </c>
      <c r="C75" s="2">
        <f t="shared" si="4"/>
        <v>3.1859690188868539</v>
      </c>
      <c r="D75" s="2">
        <f t="shared" si="4"/>
        <v>5.526660978214454</v>
      </c>
      <c r="E75" s="2">
        <f t="shared" si="4"/>
        <v>11.054745754004855</v>
      </c>
      <c r="F75" s="2"/>
      <c r="M75" s="83">
        <v>31</v>
      </c>
      <c r="N75" s="2">
        <f t="shared" si="5"/>
        <v>3.1859690188868539</v>
      </c>
      <c r="O75" s="2">
        <f t="shared" ref="O75:Q75" si="35">512*512/J33/1000</f>
        <v>7.1337735932143165</v>
      </c>
      <c r="P75" s="2">
        <f t="shared" si="35"/>
        <v>14.006772211878621</v>
      </c>
      <c r="Q75" s="2">
        <f t="shared" si="35"/>
        <v>23.245651371981499</v>
      </c>
    </row>
    <row r="76" spans="2:17">
      <c r="B76" s="83">
        <v>32</v>
      </c>
      <c r="C76" s="2">
        <f t="shared" si="4"/>
        <v>3.0137669010920911</v>
      </c>
      <c r="D76" s="2">
        <f t="shared" si="4"/>
        <v>5.2008598889301112</v>
      </c>
      <c r="E76" s="2">
        <f t="shared" si="4"/>
        <v>10.410242210235637</v>
      </c>
      <c r="F76" s="2"/>
      <c r="M76" s="83">
        <v>32</v>
      </c>
      <c r="N76" s="2">
        <f t="shared" si="5"/>
        <v>3.0137669010920911</v>
      </c>
      <c r="O76" s="2">
        <f t="shared" ref="O76:Q76" si="36">512*512/J34/1000</f>
        <v>7.0760887436167366</v>
      </c>
      <c r="P76" s="2">
        <f t="shared" si="36"/>
        <v>13.844268874899658</v>
      </c>
      <c r="Q76" s="2">
        <f t="shared" si="36"/>
        <v>21.967335253594015</v>
      </c>
    </row>
    <row r="77" spans="2:17">
      <c r="B77" s="83">
        <v>33</v>
      </c>
      <c r="C77" s="2">
        <f t="shared" si="4"/>
        <v>2.8195583845598891</v>
      </c>
      <c r="D77" s="2">
        <f t="shared" si="4"/>
        <v>4.89752854826944</v>
      </c>
      <c r="E77" s="2">
        <f t="shared" si="4"/>
        <v>9.7945231070644194</v>
      </c>
      <c r="F77" s="2"/>
      <c r="M77" s="83">
        <v>33</v>
      </c>
      <c r="N77" s="2">
        <f t="shared" si="5"/>
        <v>2.8195583845598891</v>
      </c>
      <c r="O77" s="2">
        <f t="shared" ref="O77:Q77" si="37">512*512/J35/1000</f>
        <v>6.647275215226208</v>
      </c>
      <c r="P77" s="2">
        <f t="shared" si="37"/>
        <v>13.09454590700078</v>
      </c>
      <c r="Q77" s="2">
        <f t="shared" si="37"/>
        <v>21.43501358576777</v>
      </c>
    </row>
    <row r="78" spans="2:17">
      <c r="B78" s="83">
        <v>34</v>
      </c>
      <c r="C78" s="2">
        <f t="shared" si="4"/>
        <v>2.6544534374009561</v>
      </c>
      <c r="D78" s="2">
        <f t="shared" si="4"/>
        <v>4.6104488097602117</v>
      </c>
      <c r="E78" s="2">
        <f t="shared" si="4"/>
        <v>9.2386290639092046</v>
      </c>
      <c r="F78" s="2"/>
      <c r="M78" s="83">
        <v>34</v>
      </c>
      <c r="N78" s="2">
        <f t="shared" si="5"/>
        <v>2.6544534374009561</v>
      </c>
      <c r="O78" s="2">
        <f t="shared" ref="O78:Q78" si="38">512*512/J36/1000</f>
        <v>6.3513932901197139</v>
      </c>
      <c r="P78" s="2">
        <f t="shared" si="38"/>
        <v>12.518690661680465</v>
      </c>
      <c r="Q78" s="2">
        <f t="shared" si="38"/>
        <v>20.57725970407002</v>
      </c>
    </row>
    <row r="79" spans="2:17">
      <c r="B79" s="83">
        <v>35</v>
      </c>
      <c r="C79" s="2">
        <f t="shared" si="4"/>
        <v>2.4740252079823706</v>
      </c>
      <c r="D79" s="2">
        <f t="shared" si="4"/>
        <v>4.3634899942270744</v>
      </c>
      <c r="E79" s="2">
        <f t="shared" si="4"/>
        <v>8.7337823217766672</v>
      </c>
      <c r="F79" s="2"/>
      <c r="M79" s="83">
        <v>35</v>
      </c>
      <c r="N79" s="2">
        <f t="shared" si="5"/>
        <v>2.4740252079823706</v>
      </c>
      <c r="O79" s="2">
        <f t="shared" ref="O79:Q79" si="39">512*512/J37/1000</f>
        <v>6.0117074252795817</v>
      </c>
      <c r="P79" s="2">
        <f t="shared" si="39"/>
        <v>11.855043375408913</v>
      </c>
      <c r="Q79" s="2">
        <f t="shared" si="39"/>
        <v>19.327777560685007</v>
      </c>
    </row>
    <row r="80" spans="2:17">
      <c r="C80" s="83"/>
    </row>
    <row r="81" spans="3:20">
      <c r="C81" s="83"/>
    </row>
    <row r="82" spans="3:20">
      <c r="C82" s="83"/>
      <c r="N82" s="83" t="s">
        <v>98</v>
      </c>
    </row>
    <row r="83" spans="3:20">
      <c r="C83" s="83"/>
    </row>
    <row r="84" spans="3:20">
      <c r="N84" s="83" t="s">
        <v>76</v>
      </c>
      <c r="O84" s="83" t="s">
        <v>91</v>
      </c>
      <c r="P84" s="83" t="s">
        <v>102</v>
      </c>
      <c r="Q84" s="83" t="s">
        <v>92</v>
      </c>
      <c r="R84" s="83" t="s">
        <v>100</v>
      </c>
      <c r="S84" s="83" t="s">
        <v>93</v>
      </c>
      <c r="T84" s="83" t="s">
        <v>101</v>
      </c>
    </row>
    <row r="85" spans="3:20">
      <c r="M85" s="83">
        <v>1</v>
      </c>
      <c r="N85">
        <v>100</v>
      </c>
      <c r="O85" s="2">
        <f>D45/$C45*100</f>
        <v>868.10217782872121</v>
      </c>
      <c r="P85" s="2">
        <f>O45/$N45*100</f>
        <v>126.78932590075263</v>
      </c>
      <c r="Q85" s="2">
        <f>E45/$C45*100</f>
        <v>2116.0089018977023</v>
      </c>
      <c r="R85" s="2">
        <f>P45/$N45*100</f>
        <v>186.8878657138213</v>
      </c>
      <c r="S85" s="2">
        <f>F45/$C45*100</f>
        <v>2925.8862559047957</v>
      </c>
      <c r="T85" s="2">
        <f>Q45/$N45*100</f>
        <v>169.06153748032682</v>
      </c>
    </row>
    <row r="86" spans="3:20">
      <c r="M86" s="83">
        <v>2</v>
      </c>
      <c r="N86" s="83">
        <v>100</v>
      </c>
      <c r="O86" s="2">
        <f t="shared" ref="O86:O119" si="40">D46/$C46*100</f>
        <v>581.398660303518</v>
      </c>
      <c r="P86" s="2">
        <f t="shared" ref="P86:P119" si="41">O46/$N46*100</f>
        <v>159.17498602554733</v>
      </c>
      <c r="Q86" s="2">
        <f t="shared" ref="Q86:Q119" si="42">E46/$C46*100</f>
        <v>1264.6120059941268</v>
      </c>
      <c r="R86" s="2">
        <f t="shared" ref="R86:R119" si="43">P46/$N46*100</f>
        <v>247.1537246977181</v>
      </c>
      <c r="S86" s="2">
        <f t="shared" ref="S86:S92" si="44">F46/$C46*100</f>
        <v>2041.2100441467612</v>
      </c>
      <c r="T86" s="2">
        <f t="shared" ref="T86:T119" si="45">Q46/$N46*100</f>
        <v>277.02483595974883</v>
      </c>
    </row>
    <row r="87" spans="3:20">
      <c r="M87" s="83">
        <v>3</v>
      </c>
      <c r="N87" s="83">
        <v>100</v>
      </c>
      <c r="O87" s="2">
        <f t="shared" si="40"/>
        <v>473.39478799107548</v>
      </c>
      <c r="P87" s="2">
        <f t="shared" si="41"/>
        <v>201.36273454838926</v>
      </c>
      <c r="Q87" s="2">
        <f t="shared" si="42"/>
        <v>993.56865220281247</v>
      </c>
      <c r="R87" s="2">
        <f t="shared" si="43"/>
        <v>325.56748577330222</v>
      </c>
      <c r="S87" s="2">
        <f t="shared" si="44"/>
        <v>1539.8926212190097</v>
      </c>
      <c r="T87" s="2">
        <f t="shared" si="45"/>
        <v>339.88687928943546</v>
      </c>
    </row>
    <row r="88" spans="3:20">
      <c r="M88" s="83">
        <v>4</v>
      </c>
      <c r="N88" s="83">
        <v>100</v>
      </c>
      <c r="O88" s="2">
        <f t="shared" si="40"/>
        <v>401.41157706190177</v>
      </c>
      <c r="P88" s="2">
        <f t="shared" si="41"/>
        <v>181.69344903856538</v>
      </c>
      <c r="Q88" s="2">
        <f t="shared" si="42"/>
        <v>828.01425818388998</v>
      </c>
      <c r="R88" s="2">
        <f t="shared" si="43"/>
        <v>242.47161795663342</v>
      </c>
      <c r="S88" s="2">
        <f t="shared" si="44"/>
        <v>1231.0876624342438</v>
      </c>
      <c r="T88" s="2">
        <f t="shared" si="45"/>
        <v>272.85992782296893</v>
      </c>
    </row>
    <row r="89" spans="3:20">
      <c r="M89" s="83">
        <v>5</v>
      </c>
      <c r="N89" s="83">
        <v>100</v>
      </c>
      <c r="O89" s="2">
        <f t="shared" si="40"/>
        <v>363.87392090363818</v>
      </c>
      <c r="P89" s="2">
        <f t="shared" si="41"/>
        <v>249.58804406955178</v>
      </c>
      <c r="Q89" s="2">
        <f t="shared" si="42"/>
        <v>742.57394755503606</v>
      </c>
      <c r="R89" s="2">
        <f t="shared" si="43"/>
        <v>418.82481490117061</v>
      </c>
      <c r="S89" s="2">
        <f t="shared" si="44"/>
        <v>971.68394381722396</v>
      </c>
      <c r="T89" s="2">
        <f t="shared" si="45"/>
        <v>547.92212558371659</v>
      </c>
    </row>
    <row r="90" spans="3:20">
      <c r="M90" s="83">
        <v>6</v>
      </c>
      <c r="N90" s="83">
        <v>100</v>
      </c>
      <c r="O90" s="2">
        <f t="shared" si="40"/>
        <v>207.73068888572374</v>
      </c>
      <c r="P90" s="2">
        <f t="shared" si="41"/>
        <v>158.7999140568887</v>
      </c>
      <c r="Q90" s="2">
        <f t="shared" si="42"/>
        <v>421.21857152924133</v>
      </c>
      <c r="R90" s="2">
        <f t="shared" si="43"/>
        <v>277.93664304702861</v>
      </c>
      <c r="S90" s="2">
        <f t="shared" si="44"/>
        <v>440.57341394108687</v>
      </c>
      <c r="T90" s="2">
        <f t="shared" si="45"/>
        <v>373.73755363138844</v>
      </c>
    </row>
    <row r="91" spans="3:20">
      <c r="M91" s="83">
        <v>7</v>
      </c>
      <c r="N91" s="83">
        <v>100</v>
      </c>
      <c r="O91" s="2">
        <f t="shared" si="40"/>
        <v>200.65130109279724</v>
      </c>
      <c r="P91" s="2">
        <f t="shared" si="41"/>
        <v>164.32755257619641</v>
      </c>
      <c r="Q91" s="2">
        <f t="shared" si="42"/>
        <v>406.02883009458708</v>
      </c>
      <c r="R91" s="2">
        <f t="shared" si="43"/>
        <v>297.16987698452817</v>
      </c>
      <c r="S91" s="2">
        <f t="shared" si="44"/>
        <v>296.45370300915744</v>
      </c>
      <c r="T91" s="2">
        <f t="shared" si="45"/>
        <v>342.80943570171422</v>
      </c>
    </row>
    <row r="92" spans="3:20">
      <c r="M92" s="83">
        <v>8</v>
      </c>
      <c r="N92" s="83">
        <v>100</v>
      </c>
      <c r="O92" s="2">
        <f t="shared" si="40"/>
        <v>194.72025801705431</v>
      </c>
      <c r="P92" s="2">
        <f t="shared" si="41"/>
        <v>157.21738380091691</v>
      </c>
      <c r="Q92" s="2">
        <f t="shared" si="42"/>
        <v>392.77297311023932</v>
      </c>
      <c r="R92" s="2">
        <f t="shared" si="43"/>
        <v>249.66625809023446</v>
      </c>
      <c r="S92" s="2">
        <f t="shared" si="44"/>
        <v>402.23716539688797</v>
      </c>
      <c r="T92" s="2">
        <f t="shared" si="45"/>
        <v>340.01467189829452</v>
      </c>
    </row>
    <row r="93" spans="3:20">
      <c r="M93" s="83">
        <v>9</v>
      </c>
      <c r="N93" s="83">
        <v>100</v>
      </c>
      <c r="O93" s="2">
        <f t="shared" si="40"/>
        <v>186.50417308004859</v>
      </c>
      <c r="P93" s="2">
        <f t="shared" si="41"/>
        <v>171.22007568435978</v>
      </c>
      <c r="Q93" s="2">
        <f t="shared" si="42"/>
        <v>375.57629939740377</v>
      </c>
      <c r="R93" s="2">
        <f t="shared" si="43"/>
        <v>305.78976580874678</v>
      </c>
      <c r="S93" s="2"/>
      <c r="T93" s="2">
        <f t="shared" si="45"/>
        <v>465.65018675187355</v>
      </c>
    </row>
    <row r="94" spans="3:20">
      <c r="M94" s="83">
        <v>10</v>
      </c>
      <c r="N94" s="83">
        <v>100</v>
      </c>
      <c r="O94" s="2">
        <f t="shared" si="40"/>
        <v>184.82686073314656</v>
      </c>
      <c r="P94" s="2">
        <f t="shared" si="41"/>
        <v>177.60414436948548</v>
      </c>
      <c r="Q94" s="2">
        <f t="shared" si="42"/>
        <v>371.34145586414309</v>
      </c>
      <c r="R94" s="2">
        <f t="shared" si="43"/>
        <v>330.76684360564758</v>
      </c>
      <c r="S94" s="2"/>
      <c r="T94" s="2">
        <f t="shared" si="45"/>
        <v>430.910233465337</v>
      </c>
    </row>
    <row r="95" spans="3:20">
      <c r="M95" s="83">
        <v>11</v>
      </c>
      <c r="N95" s="83">
        <v>100</v>
      </c>
      <c r="O95" s="2">
        <f t="shared" si="40"/>
        <v>181.79435905115031</v>
      </c>
      <c r="P95" s="2">
        <f t="shared" si="41"/>
        <v>179.24310107558821</v>
      </c>
      <c r="Q95" s="2">
        <f t="shared" si="42"/>
        <v>365.28965109736998</v>
      </c>
      <c r="R95" s="2">
        <f t="shared" si="43"/>
        <v>331.03081473434048</v>
      </c>
      <c r="S95" s="2"/>
      <c r="T95" s="2">
        <f t="shared" si="45"/>
        <v>528.06185311651063</v>
      </c>
    </row>
    <row r="96" spans="3:20">
      <c r="K96" s="83"/>
      <c r="L96" s="83"/>
      <c r="M96" s="83">
        <v>12</v>
      </c>
      <c r="N96" s="83">
        <v>100</v>
      </c>
      <c r="O96" s="2">
        <f t="shared" si="40"/>
        <v>180.04405040972779</v>
      </c>
      <c r="P96" s="2">
        <f t="shared" si="41"/>
        <v>174.49234827594816</v>
      </c>
      <c r="Q96" s="2">
        <f t="shared" si="42"/>
        <v>361.11555312130662</v>
      </c>
      <c r="R96" s="2">
        <f t="shared" si="43"/>
        <v>306.32070790033197</v>
      </c>
      <c r="S96" s="2"/>
      <c r="T96" s="2">
        <f t="shared" si="45"/>
        <v>407.70732953099633</v>
      </c>
    </row>
    <row r="97" spans="10:20">
      <c r="J97" s="83"/>
      <c r="K97" s="2"/>
      <c r="L97" s="2"/>
      <c r="M97" s="83">
        <v>13</v>
      </c>
      <c r="N97" s="83">
        <v>100</v>
      </c>
      <c r="O97" s="2">
        <f t="shared" si="40"/>
        <v>179.60737341401935</v>
      </c>
      <c r="P97" s="2">
        <f t="shared" si="41"/>
        <v>187.17727659238662</v>
      </c>
      <c r="Q97" s="2">
        <f t="shared" si="42"/>
        <v>360.37097552721082</v>
      </c>
      <c r="R97" s="2">
        <f t="shared" si="43"/>
        <v>355.82456112257881</v>
      </c>
      <c r="S97" s="2"/>
      <c r="T97" s="2">
        <f t="shared" si="45"/>
        <v>578.55688825228833</v>
      </c>
    </row>
    <row r="98" spans="10:20">
      <c r="J98" s="83"/>
      <c r="K98" s="2"/>
      <c r="L98" s="2"/>
      <c r="M98" s="83">
        <v>14</v>
      </c>
      <c r="N98" s="83">
        <v>100</v>
      </c>
      <c r="O98" s="2">
        <f t="shared" si="40"/>
        <v>180.87323291411636</v>
      </c>
      <c r="P98" s="2">
        <f t="shared" si="41"/>
        <v>192.76622242792698</v>
      </c>
      <c r="Q98" s="2">
        <f t="shared" si="42"/>
        <v>363.08715935973947</v>
      </c>
      <c r="R98" s="2">
        <f t="shared" si="43"/>
        <v>366.55294974291633</v>
      </c>
      <c r="S98" s="2"/>
      <c r="T98" s="2">
        <f t="shared" si="45"/>
        <v>500.07770781607411</v>
      </c>
    </row>
    <row r="99" spans="10:20">
      <c r="J99" s="83"/>
      <c r="K99" s="2"/>
      <c r="L99" s="2"/>
      <c r="M99" s="83">
        <v>15</v>
      </c>
      <c r="N99" s="83">
        <v>100</v>
      </c>
      <c r="O99" s="2">
        <f t="shared" si="40"/>
        <v>179.10215386107171</v>
      </c>
      <c r="P99" s="2">
        <f t="shared" si="41"/>
        <v>192.67467656030368</v>
      </c>
      <c r="Q99" s="2">
        <f t="shared" si="42"/>
        <v>359.14097135793429</v>
      </c>
      <c r="R99" s="2">
        <f t="shared" si="43"/>
        <v>370.56246850635796</v>
      </c>
      <c r="S99" s="2"/>
      <c r="T99" s="2">
        <f t="shared" si="45"/>
        <v>484.653186717457</v>
      </c>
    </row>
    <row r="100" spans="10:20">
      <c r="J100" s="83"/>
      <c r="K100" s="2"/>
      <c r="L100" s="2"/>
      <c r="M100" s="83">
        <v>16</v>
      </c>
      <c r="N100" s="83">
        <v>100</v>
      </c>
      <c r="O100" s="2">
        <f t="shared" si="40"/>
        <v>178.16922229240299</v>
      </c>
      <c r="P100" s="2">
        <f t="shared" si="41"/>
        <v>197.54028681688467</v>
      </c>
      <c r="Q100" s="2">
        <f t="shared" si="42"/>
        <v>357.00907598126133</v>
      </c>
      <c r="R100" s="2">
        <f t="shared" si="43"/>
        <v>370.74970706920993</v>
      </c>
      <c r="S100" s="2"/>
      <c r="T100" s="2">
        <f t="shared" si="45"/>
        <v>576.9993940180384</v>
      </c>
    </row>
    <row r="101" spans="10:20">
      <c r="J101" s="83"/>
      <c r="K101" s="2"/>
      <c r="L101" s="2"/>
      <c r="M101" s="83">
        <v>17</v>
      </c>
      <c r="N101" s="83">
        <v>100</v>
      </c>
      <c r="O101" s="2">
        <f t="shared" si="40"/>
        <v>175.87347522013462</v>
      </c>
      <c r="P101" s="2">
        <f t="shared" si="41"/>
        <v>198.23679791783178</v>
      </c>
      <c r="Q101" s="2">
        <f t="shared" si="42"/>
        <v>352.66760453048784</v>
      </c>
      <c r="R101" s="2">
        <f t="shared" si="43"/>
        <v>376.75173522904811</v>
      </c>
      <c r="S101" s="2"/>
      <c r="T101" s="2">
        <f t="shared" si="45"/>
        <v>588.74247819987056</v>
      </c>
    </row>
    <row r="102" spans="10:20">
      <c r="J102" s="83"/>
      <c r="K102" s="2"/>
      <c r="L102" s="2"/>
      <c r="M102" s="83">
        <v>18</v>
      </c>
      <c r="N102" s="83">
        <v>100</v>
      </c>
      <c r="O102" s="2">
        <f t="shared" si="40"/>
        <v>175.3476166961749</v>
      </c>
      <c r="P102" s="2">
        <f t="shared" si="41"/>
        <v>201.15708704727066</v>
      </c>
      <c r="Q102" s="2">
        <f t="shared" si="42"/>
        <v>351.24136512310173</v>
      </c>
      <c r="R102" s="2">
        <f t="shared" si="43"/>
        <v>383.78418551175628</v>
      </c>
      <c r="S102" s="2"/>
      <c r="T102" s="2">
        <f t="shared" si="45"/>
        <v>647.90411353177285</v>
      </c>
    </row>
    <row r="103" spans="10:20">
      <c r="J103" s="83"/>
      <c r="K103" s="2"/>
      <c r="L103" s="2"/>
      <c r="M103" s="83">
        <v>19</v>
      </c>
      <c r="N103" s="83">
        <v>100</v>
      </c>
      <c r="O103" s="2">
        <f t="shared" si="40"/>
        <v>175.23870956661762</v>
      </c>
      <c r="P103" s="2">
        <f t="shared" si="41"/>
        <v>202.54263263567736</v>
      </c>
      <c r="Q103" s="2">
        <f t="shared" si="42"/>
        <v>351.36213083541566</v>
      </c>
      <c r="R103" s="2">
        <f t="shared" si="43"/>
        <v>387.96600870448776</v>
      </c>
      <c r="S103" s="2"/>
      <c r="T103" s="2">
        <f t="shared" si="45"/>
        <v>571.57824168679849</v>
      </c>
    </row>
    <row r="104" spans="10:20">
      <c r="J104" s="83"/>
      <c r="K104" s="2"/>
      <c r="L104" s="2"/>
      <c r="M104" s="83">
        <v>20</v>
      </c>
      <c r="N104" s="83">
        <v>100</v>
      </c>
      <c r="O104" s="2">
        <f t="shared" si="40"/>
        <v>174.6903437180157</v>
      </c>
      <c r="P104" s="2">
        <f t="shared" si="41"/>
        <v>201.86243185483787</v>
      </c>
      <c r="Q104" s="2">
        <f t="shared" si="42"/>
        <v>349.59854120484033</v>
      </c>
      <c r="R104" s="2">
        <f t="shared" si="43"/>
        <v>385.69533464213714</v>
      </c>
      <c r="S104" s="2"/>
      <c r="T104" s="2">
        <f t="shared" si="45"/>
        <v>625.0312735676705</v>
      </c>
    </row>
    <row r="105" spans="10:20">
      <c r="J105" s="83"/>
      <c r="K105" s="2"/>
      <c r="L105" s="2"/>
      <c r="M105" s="83">
        <v>21</v>
      </c>
      <c r="N105" s="83">
        <v>100</v>
      </c>
      <c r="O105" s="2">
        <f t="shared" si="40"/>
        <v>174.6266823423889</v>
      </c>
      <c r="P105" s="2">
        <f t="shared" si="41"/>
        <v>204.9888093303276</v>
      </c>
      <c r="Q105" s="2">
        <f t="shared" si="42"/>
        <v>349.78261141295297</v>
      </c>
      <c r="R105" s="2">
        <f t="shared" si="43"/>
        <v>395.32671732273468</v>
      </c>
      <c r="S105" s="2"/>
      <c r="T105" s="2">
        <f t="shared" si="45"/>
        <v>631.14387107252878</v>
      </c>
    </row>
    <row r="106" spans="10:20">
      <c r="J106" s="83"/>
      <c r="K106" s="2"/>
      <c r="L106" s="2"/>
      <c r="M106" s="83">
        <v>22</v>
      </c>
      <c r="N106" s="83">
        <v>100</v>
      </c>
      <c r="O106" s="2">
        <f t="shared" si="40"/>
        <v>175.11108644627924</v>
      </c>
      <c r="P106" s="2">
        <f t="shared" si="41"/>
        <v>207.23488107176854</v>
      </c>
      <c r="Q106" s="2">
        <f t="shared" si="42"/>
        <v>350.72278105117175</v>
      </c>
      <c r="R106" s="2">
        <f t="shared" si="43"/>
        <v>401.12089042997769</v>
      </c>
      <c r="S106" s="2"/>
      <c r="T106" s="2">
        <f t="shared" si="45"/>
        <v>665.95149544947947</v>
      </c>
    </row>
    <row r="107" spans="10:20">
      <c r="J107" s="83"/>
      <c r="K107" s="2"/>
      <c r="L107" s="2"/>
      <c r="M107" s="83">
        <v>23</v>
      </c>
      <c r="N107" s="83">
        <v>100</v>
      </c>
      <c r="O107" s="2">
        <f t="shared" si="40"/>
        <v>174.3539269410519</v>
      </c>
      <c r="P107" s="2">
        <f t="shared" si="41"/>
        <v>207.20009467205335</v>
      </c>
      <c r="Q107" s="2">
        <f t="shared" si="42"/>
        <v>349.26287257589371</v>
      </c>
      <c r="R107" s="2">
        <f t="shared" si="43"/>
        <v>401.56417608878724</v>
      </c>
      <c r="S107" s="2"/>
      <c r="T107" s="2">
        <f t="shared" si="45"/>
        <v>679.22483832525199</v>
      </c>
    </row>
    <row r="108" spans="10:20">
      <c r="J108" s="83"/>
      <c r="K108" s="2"/>
      <c r="L108" s="2"/>
      <c r="M108" s="83">
        <v>24</v>
      </c>
      <c r="N108" s="83">
        <v>100</v>
      </c>
      <c r="O108" s="2">
        <f t="shared" si="40"/>
        <v>173.57425479091438</v>
      </c>
      <c r="P108" s="2">
        <f t="shared" si="41"/>
        <v>215.40822997838109</v>
      </c>
      <c r="Q108" s="2">
        <f t="shared" si="42"/>
        <v>347.53595162037539</v>
      </c>
      <c r="R108" s="2">
        <f t="shared" si="43"/>
        <v>417.03026198312045</v>
      </c>
      <c r="S108" s="2"/>
      <c r="T108" s="2">
        <f t="shared" si="45"/>
        <v>685.4185887542227</v>
      </c>
    </row>
    <row r="109" spans="10:20">
      <c r="J109" s="83"/>
      <c r="K109" s="2"/>
      <c r="L109" s="2"/>
      <c r="M109" s="83">
        <v>25</v>
      </c>
      <c r="N109" s="83">
        <v>100</v>
      </c>
      <c r="O109" s="2">
        <f t="shared" si="40"/>
        <v>173.11298343159848</v>
      </c>
      <c r="P109" s="2">
        <f t="shared" si="41"/>
        <v>215.92540128210399</v>
      </c>
      <c r="Q109" s="2">
        <f t="shared" si="42"/>
        <v>346.66464637527275</v>
      </c>
      <c r="R109" s="2">
        <f t="shared" si="43"/>
        <v>420.09309302440283</v>
      </c>
      <c r="S109" s="2"/>
      <c r="T109" s="2">
        <f t="shared" si="45"/>
        <v>698.01920112712935</v>
      </c>
    </row>
    <row r="110" spans="10:20">
      <c r="J110" s="83"/>
      <c r="K110" s="2"/>
      <c r="L110" s="2"/>
      <c r="M110" s="83">
        <v>26</v>
      </c>
      <c r="N110" s="83">
        <v>100</v>
      </c>
      <c r="O110" s="2">
        <f t="shared" si="40"/>
        <v>172.86260033888328</v>
      </c>
      <c r="P110" s="2">
        <f t="shared" si="41"/>
        <v>218.82917468388516</v>
      </c>
      <c r="Q110" s="2">
        <f t="shared" si="42"/>
        <v>345.94981812218691</v>
      </c>
      <c r="R110" s="2">
        <f t="shared" si="43"/>
        <v>426.47329138496559</v>
      </c>
      <c r="S110" s="2"/>
      <c r="T110" s="2">
        <f t="shared" si="45"/>
        <v>708.35389800105986</v>
      </c>
    </row>
    <row r="111" spans="10:20">
      <c r="J111" s="83"/>
      <c r="K111" s="2"/>
      <c r="L111" s="2"/>
      <c r="M111" s="83">
        <v>27</v>
      </c>
      <c r="N111" s="83">
        <v>100</v>
      </c>
      <c r="O111" s="2">
        <f t="shared" si="40"/>
        <v>172.44493536700708</v>
      </c>
      <c r="P111" s="2">
        <f t="shared" si="41"/>
        <v>219.25819467755764</v>
      </c>
      <c r="Q111" s="2">
        <f t="shared" si="42"/>
        <v>345.22422601577915</v>
      </c>
      <c r="R111" s="2">
        <f t="shared" si="43"/>
        <v>428.03476750410897</v>
      </c>
      <c r="S111" s="2"/>
      <c r="T111" s="2">
        <f t="shared" si="45"/>
        <v>708.04309667443977</v>
      </c>
    </row>
    <row r="112" spans="10:20">
      <c r="J112" s="83"/>
      <c r="K112" s="2"/>
      <c r="L112" s="2"/>
      <c r="M112" s="83">
        <v>28</v>
      </c>
      <c r="N112" s="83">
        <v>100</v>
      </c>
      <c r="O112" s="2">
        <f t="shared" si="40"/>
        <v>172.3998088525878</v>
      </c>
      <c r="P112" s="2">
        <f t="shared" si="41"/>
        <v>219.27816914538337</v>
      </c>
      <c r="Q112" s="2">
        <f t="shared" si="42"/>
        <v>345.06839022778115</v>
      </c>
      <c r="R112" s="2">
        <f t="shared" si="43"/>
        <v>427.55076786523398</v>
      </c>
      <c r="S112" s="2"/>
      <c r="T112" s="2">
        <f t="shared" si="45"/>
        <v>705.4167851173637</v>
      </c>
    </row>
    <row r="113" spans="10:20">
      <c r="J113" s="83"/>
      <c r="K113" s="2"/>
      <c r="L113" s="2"/>
      <c r="M113" s="83">
        <v>29</v>
      </c>
      <c r="N113" s="83">
        <v>100</v>
      </c>
      <c r="O113" s="2">
        <f t="shared" si="40"/>
        <v>172.91118663782123</v>
      </c>
      <c r="P113" s="2">
        <f t="shared" si="41"/>
        <v>221.66124422136804</v>
      </c>
      <c r="Q113" s="2">
        <f t="shared" si="42"/>
        <v>345.93363039532983</v>
      </c>
      <c r="R113" s="2">
        <f t="shared" si="43"/>
        <v>433.92089301243556</v>
      </c>
      <c r="S113" s="2"/>
      <c r="T113" s="2">
        <f t="shared" si="45"/>
        <v>723.42262737771193</v>
      </c>
    </row>
    <row r="114" spans="10:20">
      <c r="J114" s="83"/>
      <c r="K114" s="2"/>
      <c r="L114" s="2"/>
      <c r="M114" s="83">
        <v>30</v>
      </c>
      <c r="N114" s="83">
        <v>100</v>
      </c>
      <c r="O114" s="2">
        <f t="shared" si="40"/>
        <v>172.91327989093452</v>
      </c>
      <c r="P114" s="2">
        <f t="shared" si="41"/>
        <v>222.75056341687244</v>
      </c>
      <c r="Q114" s="2">
        <f t="shared" si="42"/>
        <v>345.92907783098445</v>
      </c>
      <c r="R114" s="2">
        <f t="shared" si="43"/>
        <v>436.4413712797072</v>
      </c>
      <c r="S114" s="2"/>
      <c r="T114" s="2">
        <f t="shared" si="45"/>
        <v>724.6880831463327</v>
      </c>
    </row>
    <row r="115" spans="10:20">
      <c r="J115" s="83"/>
      <c r="K115" s="2"/>
      <c r="L115" s="2"/>
      <c r="M115" s="83">
        <v>31</v>
      </c>
      <c r="N115" s="83">
        <v>100</v>
      </c>
      <c r="O115" s="2">
        <f t="shared" si="40"/>
        <v>173.46876085271586</v>
      </c>
      <c r="P115" s="2">
        <f t="shared" si="41"/>
        <v>223.91220852821684</v>
      </c>
      <c r="Q115" s="2">
        <f t="shared" si="42"/>
        <v>346.98221132945213</v>
      </c>
      <c r="R115" s="2">
        <f t="shared" si="43"/>
        <v>439.63931001351824</v>
      </c>
      <c r="S115" s="2"/>
      <c r="T115" s="2">
        <f t="shared" si="45"/>
        <v>729.62578211458253</v>
      </c>
    </row>
    <row r="116" spans="10:20">
      <c r="J116" s="83"/>
      <c r="K116" s="2"/>
      <c r="L116" s="2"/>
      <c r="M116" s="83">
        <v>32</v>
      </c>
      <c r="N116" s="83">
        <v>100</v>
      </c>
      <c r="O116" s="2">
        <f t="shared" si="40"/>
        <v>172.57007789970382</v>
      </c>
      <c r="P116" s="2">
        <f t="shared" si="41"/>
        <v>234.79217125427292</v>
      </c>
      <c r="Q116" s="2">
        <f t="shared" si="42"/>
        <v>345.42293919490936</v>
      </c>
      <c r="R116" s="2">
        <f t="shared" si="43"/>
        <v>459.36760636275301</v>
      </c>
      <c r="S116" s="2"/>
      <c r="T116" s="2">
        <f t="shared" si="45"/>
        <v>728.89961216422444</v>
      </c>
    </row>
    <row r="117" spans="10:20">
      <c r="J117" s="83"/>
      <c r="K117" s="2"/>
      <c r="L117" s="2"/>
      <c r="M117" s="83">
        <v>33</v>
      </c>
      <c r="N117" s="83">
        <v>100</v>
      </c>
      <c r="O117" s="2">
        <f t="shared" si="40"/>
        <v>173.69842650142198</v>
      </c>
      <c r="P117" s="2">
        <f t="shared" si="41"/>
        <v>235.75589892471035</v>
      </c>
      <c r="Q117" s="2">
        <f t="shared" si="42"/>
        <v>347.37791424004394</v>
      </c>
      <c r="R117" s="2">
        <f t="shared" si="43"/>
        <v>464.41832801574481</v>
      </c>
      <c r="S117" s="2"/>
      <c r="T117" s="2">
        <f t="shared" si="45"/>
        <v>760.22591704954561</v>
      </c>
    </row>
    <row r="118" spans="10:20">
      <c r="J118" s="83"/>
      <c r="K118" s="2"/>
      <c r="L118" s="2"/>
      <c r="M118" s="83">
        <v>34</v>
      </c>
      <c r="N118" s="83">
        <v>100</v>
      </c>
      <c r="O118" s="2">
        <f t="shared" si="40"/>
        <v>173.68731147435085</v>
      </c>
      <c r="P118" s="2">
        <f t="shared" si="41"/>
        <v>239.27310988504388</v>
      </c>
      <c r="Q118" s="2">
        <f t="shared" si="42"/>
        <v>348.04261147466144</v>
      </c>
      <c r="R118" s="2">
        <f t="shared" si="43"/>
        <v>471.61085914310996</v>
      </c>
      <c r="S118" s="2"/>
      <c r="T118" s="2">
        <f t="shared" si="45"/>
        <v>775.19761372110361</v>
      </c>
    </row>
    <row r="119" spans="10:20">
      <c r="J119" s="83"/>
      <c r="K119" s="2"/>
      <c r="L119" s="2"/>
      <c r="M119" s="83">
        <v>35</v>
      </c>
      <c r="N119" s="83">
        <v>100</v>
      </c>
      <c r="O119" s="2">
        <f t="shared" si="40"/>
        <v>176.37209112293604</v>
      </c>
      <c r="P119" s="2">
        <f t="shared" si="41"/>
        <v>242.99297379359683</v>
      </c>
      <c r="Q119" s="2">
        <f t="shared" si="42"/>
        <v>353.0191322868244</v>
      </c>
      <c r="R119" s="2">
        <f t="shared" si="43"/>
        <v>479.18037929278006</v>
      </c>
      <c r="S119" s="2"/>
      <c r="T119" s="2">
        <f t="shared" si="45"/>
        <v>781.22799631646819</v>
      </c>
    </row>
    <row r="120" spans="10:20">
      <c r="J120" s="83"/>
      <c r="K120" s="2"/>
      <c r="L120" s="2"/>
      <c r="M120" s="83"/>
    </row>
    <row r="121" spans="10:20">
      <c r="J121" s="83"/>
      <c r="K121" s="2"/>
      <c r="L121" s="2"/>
      <c r="M121" s="83"/>
    </row>
    <row r="122" spans="10:20">
      <c r="J122" s="83"/>
      <c r="K122" s="2"/>
      <c r="L122" s="2"/>
      <c r="M122" s="83"/>
    </row>
    <row r="123" spans="10:20">
      <c r="J123" s="83"/>
      <c r="K123" s="2"/>
      <c r="L123" s="2"/>
      <c r="M123" s="83"/>
    </row>
    <row r="124" spans="10:20">
      <c r="J124" s="83"/>
      <c r="K124" s="2"/>
      <c r="L124" s="2"/>
      <c r="M124" s="83"/>
    </row>
    <row r="125" spans="10:20">
      <c r="J125" s="83"/>
      <c r="K125" s="2"/>
      <c r="L125" s="2"/>
      <c r="M125" s="83"/>
    </row>
    <row r="126" spans="10:20">
      <c r="J126" s="83"/>
      <c r="K126" s="2"/>
      <c r="L126" s="2"/>
      <c r="M126" s="83"/>
    </row>
    <row r="127" spans="10:20">
      <c r="J127" s="83"/>
      <c r="K127" s="2"/>
      <c r="L127" s="2"/>
      <c r="M127" s="83"/>
    </row>
    <row r="128" spans="10:20">
      <c r="J128" s="83"/>
      <c r="K128" s="2"/>
      <c r="L128" s="2"/>
      <c r="M128" s="83"/>
    </row>
    <row r="129" spans="10:13">
      <c r="J129" s="83"/>
      <c r="K129" s="2"/>
      <c r="L129" s="2"/>
      <c r="M129" s="83"/>
    </row>
    <row r="130" spans="10:13">
      <c r="J130" s="83"/>
      <c r="K130" s="2"/>
      <c r="L130" s="2"/>
      <c r="M130" s="83"/>
    </row>
    <row r="131" spans="10:13">
      <c r="J131" s="83"/>
      <c r="K131" s="2"/>
      <c r="L131" s="2"/>
      <c r="M131" s="83"/>
    </row>
    <row r="132" spans="10:13">
      <c r="J132" s="83"/>
      <c r="K132" s="2"/>
    </row>
  </sheetData>
  <mergeCells count="2">
    <mergeCell ref="D1:F1"/>
    <mergeCell ref="J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35"/>
  <sheetViews>
    <sheetView topLeftCell="A22" zoomScale="85" zoomScaleNormal="85" workbookViewId="0">
      <selection activeCell="B67" sqref="B67"/>
    </sheetView>
  </sheetViews>
  <sheetFormatPr defaultRowHeight="14.25"/>
  <cols>
    <col min="3" max="3" width="14.5" customWidth="1"/>
    <col min="4" max="4" width="16.75" customWidth="1"/>
    <col min="5" max="5" width="25.75" customWidth="1"/>
    <col min="6" max="6" width="13.125" customWidth="1"/>
    <col min="7" max="7" width="22.625" customWidth="1"/>
    <col min="8" max="8" width="24.75" customWidth="1"/>
    <col min="9" max="9" width="13.125" customWidth="1"/>
  </cols>
  <sheetData>
    <row r="1" spans="1:9">
      <c r="A1" s="83" t="s">
        <v>27</v>
      </c>
      <c r="B1" s="39" t="s">
        <v>17</v>
      </c>
      <c r="C1" s="91" t="s">
        <v>106</v>
      </c>
      <c r="D1" s="108"/>
      <c r="E1" s="92"/>
      <c r="F1" s="91" t="s">
        <v>107</v>
      </c>
      <c r="G1" s="108"/>
      <c r="H1" s="92"/>
    </row>
    <row r="2" spans="1:9">
      <c r="A2" s="83"/>
      <c r="B2" s="39" t="s">
        <v>12</v>
      </c>
      <c r="C2" s="35" t="s">
        <v>30</v>
      </c>
      <c r="D2" s="35" t="s">
        <v>31</v>
      </c>
      <c r="E2" s="35" t="s">
        <v>32</v>
      </c>
      <c r="F2" s="35" t="s">
        <v>30</v>
      </c>
      <c r="G2" s="35" t="s">
        <v>105</v>
      </c>
      <c r="H2" s="35" t="s">
        <v>104</v>
      </c>
      <c r="I2" s="35" t="s">
        <v>109</v>
      </c>
    </row>
    <row r="3" spans="1:9">
      <c r="A3" s="44">
        <v>1</v>
      </c>
      <c r="B3" s="105">
        <v>1.431405</v>
      </c>
      <c r="C3" s="36">
        <v>0.16488900000000001</v>
      </c>
      <c r="D3" s="36">
        <v>6.7646454545454496E-2</v>
      </c>
      <c r="E3" s="36">
        <v>4.8922099999999996E-2</v>
      </c>
      <c r="F3" s="36">
        <v>1.1289633333333333</v>
      </c>
      <c r="G3" s="36">
        <v>0.290489</v>
      </c>
      <c r="H3" s="36">
        <v>0.10295499999999999</v>
      </c>
      <c r="I3" s="36">
        <v>0.29014800000000002</v>
      </c>
    </row>
    <row r="4" spans="1:9">
      <c r="A4" s="45">
        <v>2</v>
      </c>
      <c r="B4" s="106">
        <v>1.9570825000000001</v>
      </c>
      <c r="C4" s="37">
        <v>0.33661627272727274</v>
      </c>
      <c r="D4" s="37">
        <v>0.15475754545454545</v>
      </c>
      <c r="E4" s="37">
        <v>9.5878545454545452E-2</v>
      </c>
      <c r="F4" s="37">
        <v>1.2295163636363637</v>
      </c>
      <c r="G4" s="37">
        <v>0.30056699999999997</v>
      </c>
      <c r="H4" s="37">
        <v>0.13773399999999997</v>
      </c>
      <c r="I4" s="37">
        <v>0.44959100000000002</v>
      </c>
    </row>
    <row r="5" spans="1:9">
      <c r="A5" s="45">
        <v>3</v>
      </c>
      <c r="B5" s="106">
        <v>2.7218749999999998</v>
      </c>
      <c r="C5" s="37">
        <v>0.57496936363636375</v>
      </c>
      <c r="D5" s="37">
        <v>0.27394936363636363</v>
      </c>
      <c r="E5" s="37">
        <v>0.17675745454545455</v>
      </c>
      <c r="F5" s="37">
        <v>1.3517272727272727</v>
      </c>
      <c r="G5" s="37">
        <v>0.36097999999999997</v>
      </c>
      <c r="H5" s="37">
        <v>0.20794399999999999</v>
      </c>
      <c r="I5" s="37">
        <v>0.67916799999999999</v>
      </c>
    </row>
    <row r="6" spans="1:9">
      <c r="A6" s="45">
        <v>4</v>
      </c>
      <c r="B6" s="106">
        <v>3.7622799999999996</v>
      </c>
      <c r="C6" s="37">
        <v>0.93726245454545454</v>
      </c>
      <c r="D6" s="37">
        <v>0.45437381818181827</v>
      </c>
      <c r="E6" s="37">
        <v>0.30560618181818183</v>
      </c>
      <c r="F6" s="37">
        <v>2.0706745454545454</v>
      </c>
      <c r="G6" s="37">
        <v>0.40676800000000002</v>
      </c>
      <c r="H6" s="37">
        <v>0.29171299999999994</v>
      </c>
      <c r="I6" s="37">
        <v>1.010335</v>
      </c>
    </row>
    <row r="7" spans="1:9">
      <c r="A7" s="45">
        <v>5</v>
      </c>
      <c r="B7" s="106">
        <v>5.1929175000000001</v>
      </c>
      <c r="C7" s="37">
        <v>1.4271199999999999</v>
      </c>
      <c r="D7" s="37">
        <v>0.69931318181818181</v>
      </c>
      <c r="E7" s="37">
        <v>0.53442454545454543</v>
      </c>
      <c r="F7" s="37">
        <v>2.0805954545454544</v>
      </c>
      <c r="G7" s="37">
        <v>0.52509899999999998</v>
      </c>
      <c r="H7" s="37">
        <v>0.40856700000000001</v>
      </c>
      <c r="I7" s="37">
        <v>1.9156759999999999</v>
      </c>
    </row>
    <row r="8" spans="1:9">
      <c r="A8" s="45">
        <v>6</v>
      </c>
      <c r="B8" s="106">
        <v>3.977665</v>
      </c>
      <c r="C8" s="37">
        <v>1.914818181818182</v>
      </c>
      <c r="D8" s="37">
        <v>0.94432327272727268</v>
      </c>
      <c r="E8" s="37">
        <v>0.90283818181818176</v>
      </c>
      <c r="F8" s="37">
        <v>2.5048281818181817</v>
      </c>
      <c r="G8" s="37">
        <v>0.82463399999999987</v>
      </c>
      <c r="H8" s="37">
        <v>0.52304399999999995</v>
      </c>
      <c r="I8" s="37">
        <v>1.9028339999999999</v>
      </c>
    </row>
    <row r="9" spans="1:9">
      <c r="A9" s="45">
        <v>7</v>
      </c>
      <c r="B9" s="106">
        <v>5.3174200000000003</v>
      </c>
      <c r="C9" s="37">
        <v>2.65008</v>
      </c>
      <c r="D9" s="37">
        <v>1.3096163636363636</v>
      </c>
      <c r="E9" s="37">
        <v>1.7936763636363637</v>
      </c>
      <c r="F9" s="37">
        <v>3.2358663636363643</v>
      </c>
      <c r="G9" s="37">
        <v>1.1489990000000001</v>
      </c>
      <c r="H9" s="37">
        <v>0.69354500000000008</v>
      </c>
      <c r="I9" s="37">
        <v>2.559113</v>
      </c>
    </row>
    <row r="10" spans="1:9">
      <c r="A10" s="45">
        <v>8</v>
      </c>
      <c r="B10" s="106">
        <v>6.4680175000000002</v>
      </c>
      <c r="C10" s="37">
        <v>3.3216972727272722</v>
      </c>
      <c r="D10" s="37">
        <v>1.6467572727272726</v>
      </c>
      <c r="E10" s="37">
        <v>1.6080109090909089</v>
      </c>
      <c r="F10" s="37">
        <v>4.1140599999999994</v>
      </c>
      <c r="G10" s="37">
        <v>0.93750099999999992</v>
      </c>
      <c r="H10" s="37">
        <v>0.81828999999999996</v>
      </c>
      <c r="I10" s="37">
        <v>3.568289</v>
      </c>
    </row>
    <row r="11" spans="1:9">
      <c r="A11" s="45">
        <v>9</v>
      </c>
      <c r="B11" s="106">
        <v>7.8032599999999999</v>
      </c>
      <c r="C11" s="37">
        <v>4.1839599999999999</v>
      </c>
      <c r="D11" s="37">
        <v>2.0776763636363635</v>
      </c>
      <c r="E11" s="37" t="s">
        <v>26</v>
      </c>
      <c r="F11" s="37">
        <v>4.5574445454545458</v>
      </c>
      <c r="G11" s="37">
        <v>1.244324</v>
      </c>
      <c r="H11" s="37">
        <v>1.0277889999999998</v>
      </c>
      <c r="I11" s="37">
        <v>3.8034350000000003</v>
      </c>
    </row>
    <row r="12" spans="1:9">
      <c r="A12" s="45">
        <v>10</v>
      </c>
      <c r="B12" s="106">
        <v>9.5417875000000016</v>
      </c>
      <c r="C12" s="37">
        <v>5.1625545454545456</v>
      </c>
      <c r="D12" s="37">
        <v>2.5695454545454544</v>
      </c>
      <c r="E12" s="37"/>
      <c r="F12" s="37">
        <v>5.3725027272727282</v>
      </c>
      <c r="G12" s="37">
        <v>1.4494790000000002</v>
      </c>
      <c r="H12" s="37">
        <v>1.249479</v>
      </c>
      <c r="I12" s="37">
        <v>4.6239550000000005</v>
      </c>
    </row>
    <row r="13" spans="1:9">
      <c r="A13" s="45">
        <v>11</v>
      </c>
      <c r="B13" s="106">
        <v>11.27955</v>
      </c>
      <c r="C13" s="37">
        <v>6.2045654545454543</v>
      </c>
      <c r="D13" s="37">
        <v>3.0878372727272732</v>
      </c>
      <c r="E13" s="37"/>
      <c r="F13" s="37">
        <v>6.2928781818181818</v>
      </c>
      <c r="G13" s="37">
        <v>1.6957350000000002</v>
      </c>
      <c r="H13" s="37">
        <v>1.481598</v>
      </c>
      <c r="I13" s="37">
        <v>5.5106570000000001</v>
      </c>
    </row>
    <row r="14" spans="1:9">
      <c r="A14" s="45">
        <v>12</v>
      </c>
      <c r="B14" s="106">
        <v>13.282375</v>
      </c>
      <c r="C14" s="37">
        <v>7.3772918181818197</v>
      </c>
      <c r="D14" s="37">
        <v>3.6781509090909084</v>
      </c>
      <c r="E14" s="37"/>
      <c r="F14" s="37">
        <v>7.6120099999999988</v>
      </c>
      <c r="G14" s="37">
        <v>1.9173549999999999</v>
      </c>
      <c r="H14" s="37">
        <v>1.7369219999999999</v>
      </c>
      <c r="I14" s="37">
        <v>6.4771739999999998</v>
      </c>
    </row>
    <row r="15" spans="1:9">
      <c r="A15" s="45">
        <v>13</v>
      </c>
      <c r="B15" s="106">
        <v>15.352675</v>
      </c>
      <c r="C15" s="37">
        <v>8.5479090909090907</v>
      </c>
      <c r="D15" s="37">
        <v>4.2602418181818171</v>
      </c>
      <c r="E15" s="37"/>
      <c r="F15" s="37">
        <v>8.2022109090909083</v>
      </c>
      <c r="G15" s="37">
        <v>2.1885110000000001</v>
      </c>
      <c r="H15" s="37">
        <v>2.0103339999999998</v>
      </c>
      <c r="I15" s="37">
        <v>7.4871659999999993</v>
      </c>
    </row>
    <row r="16" spans="1:9">
      <c r="A16" s="46">
        <v>14</v>
      </c>
      <c r="B16" s="107">
        <v>17.916625</v>
      </c>
      <c r="C16" s="38">
        <v>9.9056254545454561</v>
      </c>
      <c r="D16" s="38">
        <v>4.9345245454545443</v>
      </c>
      <c r="E16" s="38"/>
      <c r="F16" s="38">
        <v>9.2944836363636352</v>
      </c>
      <c r="G16" s="38">
        <v>2.459667</v>
      </c>
      <c r="H16" s="38">
        <v>2.3730899999999999</v>
      </c>
      <c r="I16" s="38">
        <v>8.5568229999999996</v>
      </c>
    </row>
    <row r="20" spans="1:9">
      <c r="B20" s="83" t="s">
        <v>108</v>
      </c>
    </row>
    <row r="22" spans="1:9">
      <c r="A22">
        <v>1</v>
      </c>
      <c r="B22">
        <f>$B3/B3*100</f>
        <v>100</v>
      </c>
      <c r="C22" s="2">
        <f>$B3/C3*100</f>
        <v>868.10217782872121</v>
      </c>
      <c r="D22" s="2">
        <f>$B3/D3*100</f>
        <v>2116.0089018977023</v>
      </c>
      <c r="E22" s="2">
        <f>$B3/E3*100</f>
        <v>2925.8862559047957</v>
      </c>
      <c r="F22" s="2">
        <f>$B3/F3*100</f>
        <v>126.7893259007526</v>
      </c>
      <c r="G22" s="2">
        <f>$B3/G3*100</f>
        <v>492.75704071410627</v>
      </c>
      <c r="H22" s="2">
        <f>$B3/H3*100</f>
        <v>1390.3210140352583</v>
      </c>
      <c r="I22" s="2">
        <f>$B3/I3*100</f>
        <v>493.33615947723229</v>
      </c>
    </row>
    <row r="23" spans="1:9">
      <c r="A23">
        <v>2</v>
      </c>
      <c r="B23" s="83">
        <f t="shared" ref="B23:I23" si="0">$B4/B4*100</f>
        <v>100</v>
      </c>
      <c r="C23" s="2">
        <f t="shared" si="0"/>
        <v>581.398660303518</v>
      </c>
      <c r="D23" s="2">
        <f t="shared" si="0"/>
        <v>1264.612005994127</v>
      </c>
      <c r="E23" s="2">
        <f t="shared" si="0"/>
        <v>2041.2100441467614</v>
      </c>
      <c r="F23" s="2">
        <f t="shared" si="0"/>
        <v>159.17498602554735</v>
      </c>
      <c r="G23" s="2">
        <f t="shared" si="0"/>
        <v>651.13019726051107</v>
      </c>
      <c r="H23" s="2">
        <f t="shared" si="0"/>
        <v>1420.914588990373</v>
      </c>
      <c r="I23" s="2">
        <f t="shared" si="0"/>
        <v>435.30286415875759</v>
      </c>
    </row>
    <row r="24" spans="1:9">
      <c r="A24">
        <v>3</v>
      </c>
      <c r="B24" s="83">
        <f t="shared" ref="B24:I24" si="1">$B5/B5*100</f>
        <v>100</v>
      </c>
      <c r="C24" s="2">
        <f t="shared" si="1"/>
        <v>473.39478799107548</v>
      </c>
      <c r="D24" s="2">
        <f t="shared" si="1"/>
        <v>993.56865220281247</v>
      </c>
      <c r="E24" s="2">
        <f t="shared" si="1"/>
        <v>1539.8926212190097</v>
      </c>
      <c r="F24" s="2">
        <f t="shared" si="1"/>
        <v>201.36273454838926</v>
      </c>
      <c r="G24" s="2">
        <f t="shared" si="1"/>
        <v>754.02376862984102</v>
      </c>
      <c r="H24" s="2">
        <f t="shared" si="1"/>
        <v>1308.9461585811564</v>
      </c>
      <c r="I24" s="2">
        <f t="shared" si="1"/>
        <v>400.76608438560123</v>
      </c>
    </row>
    <row r="25" spans="1:9">
      <c r="A25" s="83">
        <v>4</v>
      </c>
      <c r="B25" s="83">
        <f t="shared" ref="B25:I25" si="2">$B6/B6*100</f>
        <v>100</v>
      </c>
      <c r="C25" s="2">
        <f t="shared" si="2"/>
        <v>401.41157706190177</v>
      </c>
      <c r="D25" s="2">
        <f t="shared" si="2"/>
        <v>828.01425818388998</v>
      </c>
      <c r="E25" s="2">
        <f t="shared" si="2"/>
        <v>1231.0876624342438</v>
      </c>
      <c r="F25" s="2">
        <f t="shared" si="2"/>
        <v>181.69344903856538</v>
      </c>
      <c r="G25" s="2">
        <f t="shared" si="2"/>
        <v>924.9203477166343</v>
      </c>
      <c r="H25" s="2">
        <f t="shared" si="2"/>
        <v>1289.7196902434928</v>
      </c>
      <c r="I25" s="2">
        <f t="shared" si="2"/>
        <v>372.37945829848513</v>
      </c>
    </row>
    <row r="26" spans="1:9">
      <c r="A26" s="83">
        <v>5</v>
      </c>
      <c r="B26" s="83">
        <f t="shared" ref="B26:I26" si="3">$B7/B7*100</f>
        <v>100</v>
      </c>
      <c r="C26" s="2">
        <f t="shared" si="3"/>
        <v>363.87392090363812</v>
      </c>
      <c r="D26" s="2">
        <f t="shared" si="3"/>
        <v>742.57394755503617</v>
      </c>
      <c r="E26" s="2">
        <f t="shared" si="3"/>
        <v>971.68394381722396</v>
      </c>
      <c r="F26" s="2">
        <f t="shared" si="3"/>
        <v>249.58804406955178</v>
      </c>
      <c r="G26" s="2">
        <f t="shared" si="3"/>
        <v>988.9406569046979</v>
      </c>
      <c r="H26" s="2">
        <f t="shared" si="3"/>
        <v>1271.0075703617767</v>
      </c>
      <c r="I26" s="2">
        <f t="shared" si="3"/>
        <v>271.07493647151188</v>
      </c>
    </row>
    <row r="27" spans="1:9">
      <c r="A27" s="83">
        <v>6</v>
      </c>
      <c r="B27" s="83">
        <f t="shared" ref="B27:I27" si="4">$B8/B8*100</f>
        <v>100</v>
      </c>
      <c r="C27" s="2">
        <f t="shared" si="4"/>
        <v>207.73068888572377</v>
      </c>
      <c r="D27" s="2">
        <f t="shared" si="4"/>
        <v>421.21857152924133</v>
      </c>
      <c r="E27" s="2">
        <f t="shared" si="4"/>
        <v>440.57341394108687</v>
      </c>
      <c r="F27" s="2">
        <f t="shared" si="4"/>
        <v>158.7999140568887</v>
      </c>
      <c r="G27" s="2">
        <f t="shared" si="4"/>
        <v>482.35520242919898</v>
      </c>
      <c r="H27" s="2">
        <f t="shared" si="4"/>
        <v>760.48382162877317</v>
      </c>
      <c r="I27" s="2">
        <f t="shared" si="4"/>
        <v>209.03899131505958</v>
      </c>
    </row>
    <row r="28" spans="1:9">
      <c r="A28" s="83">
        <v>7</v>
      </c>
      <c r="B28" s="83">
        <f t="shared" ref="B28:I28" si="5">$B9/B9*100</f>
        <v>100</v>
      </c>
      <c r="C28" s="2">
        <f t="shared" si="5"/>
        <v>200.65130109279724</v>
      </c>
      <c r="D28" s="2">
        <f t="shared" si="5"/>
        <v>406.02883009458708</v>
      </c>
      <c r="E28" s="2">
        <f t="shared" si="5"/>
        <v>296.45370300915744</v>
      </c>
      <c r="F28" s="2">
        <f t="shared" si="5"/>
        <v>164.32755257619638</v>
      </c>
      <c r="G28" s="2">
        <f t="shared" si="5"/>
        <v>462.78717387917652</v>
      </c>
      <c r="H28" s="2">
        <f t="shared" si="5"/>
        <v>766.70151179808079</v>
      </c>
      <c r="I28" s="2">
        <f t="shared" si="5"/>
        <v>207.78371255978146</v>
      </c>
    </row>
    <row r="29" spans="1:9">
      <c r="A29" s="83">
        <v>8</v>
      </c>
      <c r="B29" s="83">
        <f t="shared" ref="B29:I29" si="6">$B10/B10*100</f>
        <v>100</v>
      </c>
      <c r="C29" s="2">
        <f t="shared" si="6"/>
        <v>194.72025801705431</v>
      </c>
      <c r="D29" s="2">
        <f t="shared" si="6"/>
        <v>392.77297311023932</v>
      </c>
      <c r="E29" s="2">
        <f t="shared" si="6"/>
        <v>402.23716539688786</v>
      </c>
      <c r="F29" s="2">
        <f t="shared" si="6"/>
        <v>157.21738380091688</v>
      </c>
      <c r="G29" s="2">
        <f t="shared" si="6"/>
        <v>689.92113075079396</v>
      </c>
      <c r="H29" s="2">
        <f t="shared" si="6"/>
        <v>790.4309596842196</v>
      </c>
      <c r="I29" s="2">
        <f t="shared" si="6"/>
        <v>181.26383541243436</v>
      </c>
    </row>
    <row r="30" spans="1:9">
      <c r="A30" s="83">
        <v>9</v>
      </c>
      <c r="B30" s="83">
        <f t="shared" ref="B30:I30" si="7">$B11/B11*100</f>
        <v>100</v>
      </c>
      <c r="C30" s="2">
        <f t="shared" si="7"/>
        <v>186.50417308004856</v>
      </c>
      <c r="D30" s="2">
        <f t="shared" si="7"/>
        <v>375.57629939740377</v>
      </c>
      <c r="E30" s="2"/>
      <c r="F30" s="2">
        <f t="shared" si="7"/>
        <v>171.22007568435978</v>
      </c>
      <c r="G30" s="2">
        <f t="shared" si="7"/>
        <v>627.10837370331194</v>
      </c>
      <c r="H30" s="2">
        <f t="shared" si="7"/>
        <v>759.22781816112069</v>
      </c>
      <c r="I30" s="2">
        <f t="shared" si="7"/>
        <v>205.16349037120389</v>
      </c>
    </row>
    <row r="31" spans="1:9">
      <c r="A31" s="83">
        <v>10</v>
      </c>
      <c r="B31" s="83">
        <f t="shared" ref="B31:I31" si="8">$B12/B12*100</f>
        <v>100</v>
      </c>
      <c r="C31" s="2">
        <f t="shared" si="8"/>
        <v>184.82686073314659</v>
      </c>
      <c r="D31" s="2">
        <f t="shared" si="8"/>
        <v>371.34145586414303</v>
      </c>
      <c r="E31" s="2"/>
      <c r="F31" s="2">
        <f t="shared" si="8"/>
        <v>177.60414436948548</v>
      </c>
      <c r="G31" s="2">
        <f t="shared" si="8"/>
        <v>658.29084105392349</v>
      </c>
      <c r="H31" s="2">
        <f t="shared" si="8"/>
        <v>763.66129402735078</v>
      </c>
      <c r="I31" s="2">
        <f t="shared" si="8"/>
        <v>206.35554411753577</v>
      </c>
    </row>
    <row r="32" spans="1:9">
      <c r="A32" s="83">
        <v>11</v>
      </c>
      <c r="B32" s="83">
        <f t="shared" ref="B32:I32" si="9">$B13/B13*100</f>
        <v>100</v>
      </c>
      <c r="C32" s="2">
        <f t="shared" si="9"/>
        <v>181.79435905115034</v>
      </c>
      <c r="D32" s="2">
        <f t="shared" si="9"/>
        <v>365.28965109736993</v>
      </c>
      <c r="E32" s="2"/>
      <c r="F32" s="2">
        <f t="shared" si="9"/>
        <v>179.24310107558821</v>
      </c>
      <c r="G32" s="2">
        <f t="shared" si="9"/>
        <v>665.17173968809982</v>
      </c>
      <c r="H32" s="2">
        <f t="shared" si="9"/>
        <v>761.30974798832074</v>
      </c>
      <c r="I32" s="2">
        <f t="shared" si="9"/>
        <v>204.6861200034769</v>
      </c>
    </row>
    <row r="33" spans="1:9">
      <c r="A33" s="83">
        <v>12</v>
      </c>
      <c r="B33" s="83">
        <f t="shared" ref="B33:I33" si="10">$B14/B14*100</f>
        <v>100</v>
      </c>
      <c r="C33" s="2">
        <f t="shared" si="10"/>
        <v>180.04405040972779</v>
      </c>
      <c r="D33" s="2">
        <f t="shared" si="10"/>
        <v>361.11555312130656</v>
      </c>
      <c r="E33" s="2"/>
      <c r="F33" s="2">
        <f t="shared" si="10"/>
        <v>174.49234827594816</v>
      </c>
      <c r="G33" s="2">
        <f t="shared" si="10"/>
        <v>692.74469255823783</v>
      </c>
      <c r="H33" s="2">
        <f t="shared" si="10"/>
        <v>764.70762647948504</v>
      </c>
      <c r="I33" s="2">
        <f t="shared" si="10"/>
        <v>205.06435368263999</v>
      </c>
    </row>
    <row r="34" spans="1:9">
      <c r="A34" s="83">
        <v>13</v>
      </c>
      <c r="B34" s="83">
        <f t="shared" ref="B34:I34" si="11">$B15/B15*100</f>
        <v>100</v>
      </c>
      <c r="C34" s="2">
        <f t="shared" si="11"/>
        <v>179.60737341401938</v>
      </c>
      <c r="D34" s="2">
        <f t="shared" si="11"/>
        <v>360.37097552721087</v>
      </c>
      <c r="E34" s="2"/>
      <c r="F34" s="2">
        <f t="shared" si="11"/>
        <v>187.17727659238662</v>
      </c>
      <c r="G34" s="2">
        <f t="shared" si="11"/>
        <v>701.51235246247325</v>
      </c>
      <c r="H34" s="2">
        <f t="shared" si="11"/>
        <v>763.68777526520478</v>
      </c>
      <c r="I34" s="2">
        <f t="shared" si="11"/>
        <v>205.05322040408882</v>
      </c>
    </row>
    <row r="35" spans="1:9">
      <c r="A35" s="83">
        <v>14</v>
      </c>
      <c r="B35" s="83">
        <f t="shared" ref="B35:I35" si="12">$B16/B16*100</f>
        <v>100</v>
      </c>
      <c r="C35" s="2">
        <f t="shared" si="12"/>
        <v>180.87323291411636</v>
      </c>
      <c r="D35" s="2">
        <f t="shared" si="12"/>
        <v>363.08715935973942</v>
      </c>
      <c r="E35" s="2"/>
      <c r="F35" s="2">
        <f t="shared" si="12"/>
        <v>192.76622242792695</v>
      </c>
      <c r="G35" s="2">
        <f t="shared" si="12"/>
        <v>728.41669217825006</v>
      </c>
      <c r="H35" s="2">
        <f t="shared" si="12"/>
        <v>754.99138254343495</v>
      </c>
      <c r="I35" s="2">
        <f t="shared" si="12"/>
        <v>209.38407864694645</v>
      </c>
    </row>
  </sheetData>
  <mergeCells count="2">
    <mergeCell ref="C1:E1"/>
    <mergeCell ref="F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84"/>
  <sheetViews>
    <sheetView zoomScale="55" zoomScaleNormal="55" workbookViewId="0">
      <selection activeCell="E46" sqref="E46"/>
    </sheetView>
  </sheetViews>
  <sheetFormatPr defaultRowHeight="14.25"/>
  <cols>
    <col min="1" max="1" width="10.375" customWidth="1"/>
    <col min="5" max="5" width="10.875" customWidth="1"/>
    <col min="6" max="6" width="8.75" customWidth="1"/>
    <col min="7" max="7" width="9.75" customWidth="1"/>
    <col min="8" max="8" width="15" customWidth="1"/>
    <col min="9" max="9" width="12.75" customWidth="1"/>
    <col min="11" max="11" width="10.25" customWidth="1"/>
    <col min="13" max="13" width="9.875" customWidth="1"/>
    <col min="14" max="14" width="9.75" customWidth="1"/>
    <col min="16" max="16" width="9.625" bestFit="1" customWidth="1"/>
    <col min="17" max="17" width="9.125" bestFit="1" customWidth="1"/>
    <col min="18" max="18" width="10.75" bestFit="1" customWidth="1"/>
    <col min="19" max="19" width="9.125" bestFit="1" customWidth="1"/>
    <col min="20" max="20" width="10.75" bestFit="1" customWidth="1"/>
    <col min="21" max="21" width="9.125" bestFit="1" customWidth="1"/>
    <col min="22" max="22" width="10.75" bestFit="1" customWidth="1"/>
  </cols>
  <sheetData>
    <row r="1" spans="1:42">
      <c r="A1" t="s">
        <v>46</v>
      </c>
      <c r="E1" t="s">
        <v>57</v>
      </c>
    </row>
    <row r="2" spans="1:42">
      <c r="A2" t="s">
        <v>36</v>
      </c>
      <c r="B2">
        <v>512</v>
      </c>
    </row>
    <row r="3" spans="1:42" ht="15">
      <c r="A3" t="s">
        <v>35</v>
      </c>
      <c r="B3">
        <v>512</v>
      </c>
      <c r="E3" s="97" t="s">
        <v>47</v>
      </c>
      <c r="F3" s="97"/>
      <c r="G3" s="97"/>
      <c r="H3" s="97"/>
      <c r="I3" s="97"/>
      <c r="J3" s="97"/>
      <c r="K3" s="97"/>
      <c r="L3" s="97"/>
      <c r="M3" s="97"/>
      <c r="N3" s="98"/>
      <c r="O3" s="88" t="s">
        <v>55</v>
      </c>
      <c r="P3" s="89"/>
      <c r="Q3" s="89"/>
      <c r="R3" s="89"/>
      <c r="S3" s="89"/>
      <c r="T3" s="89"/>
      <c r="U3" s="89"/>
      <c r="V3" s="90"/>
      <c r="X3" s="83"/>
      <c r="Y3" s="93" t="s">
        <v>47</v>
      </c>
      <c r="Z3" s="94"/>
      <c r="AA3" s="94"/>
      <c r="AB3" s="94"/>
      <c r="AC3" s="94"/>
      <c r="AD3" s="94"/>
      <c r="AE3" s="94"/>
      <c r="AF3" s="94"/>
      <c r="AG3" s="94"/>
      <c r="AH3" s="95"/>
      <c r="AI3" s="88" t="s">
        <v>55</v>
      </c>
      <c r="AJ3" s="89"/>
      <c r="AK3" s="89"/>
      <c r="AL3" s="89"/>
      <c r="AM3" s="89"/>
      <c r="AN3" s="89"/>
      <c r="AO3" s="89"/>
      <c r="AP3" s="90"/>
    </row>
    <row r="4" spans="1:42">
      <c r="A4" t="s">
        <v>45</v>
      </c>
      <c r="B4">
        <f>B2*B3</f>
        <v>262144</v>
      </c>
      <c r="E4" s="91" t="s">
        <v>48</v>
      </c>
      <c r="F4" s="92"/>
      <c r="G4" s="91" t="s">
        <v>49</v>
      </c>
      <c r="H4" s="92"/>
      <c r="I4" s="91" t="s">
        <v>50</v>
      </c>
      <c r="J4" s="92"/>
      <c r="K4" s="91" t="s">
        <v>51</v>
      </c>
      <c r="L4" s="92"/>
      <c r="M4" s="91" t="s">
        <v>52</v>
      </c>
      <c r="N4" s="92"/>
      <c r="O4" s="91" t="s">
        <v>49</v>
      </c>
      <c r="P4" s="92"/>
      <c r="Q4" s="91" t="s">
        <v>50</v>
      </c>
      <c r="R4" s="92"/>
      <c r="S4" s="91" t="s">
        <v>51</v>
      </c>
      <c r="T4" s="92"/>
      <c r="U4" s="91" t="s">
        <v>56</v>
      </c>
      <c r="V4" s="92"/>
      <c r="X4" s="83"/>
      <c r="Y4" s="91" t="s">
        <v>48</v>
      </c>
      <c r="Z4" s="96"/>
      <c r="AA4" s="91" t="s">
        <v>49</v>
      </c>
      <c r="AB4" s="96"/>
      <c r="AC4" s="91" t="s">
        <v>50</v>
      </c>
      <c r="AD4" s="96"/>
      <c r="AE4" s="91" t="s">
        <v>51</v>
      </c>
      <c r="AF4" s="96"/>
      <c r="AG4" s="91" t="s">
        <v>52</v>
      </c>
      <c r="AH4" s="96"/>
      <c r="AI4" s="91" t="s">
        <v>49</v>
      </c>
      <c r="AJ4" s="92"/>
      <c r="AK4" s="91" t="s">
        <v>50</v>
      </c>
      <c r="AL4" s="92"/>
      <c r="AM4" s="91" t="s">
        <v>51</v>
      </c>
      <c r="AN4" s="92"/>
      <c r="AO4" s="91" t="s">
        <v>56</v>
      </c>
      <c r="AP4" s="92"/>
    </row>
    <row r="5" spans="1:42">
      <c r="C5" s="40" t="s">
        <v>11</v>
      </c>
      <c r="D5" s="40" t="s">
        <v>5</v>
      </c>
      <c r="E5" s="40" t="s">
        <v>17</v>
      </c>
      <c r="F5" s="40" t="s">
        <v>54</v>
      </c>
      <c r="G5" s="40" t="s">
        <v>17</v>
      </c>
      <c r="H5" s="40" t="s">
        <v>54</v>
      </c>
      <c r="I5" s="40" t="s">
        <v>17</v>
      </c>
      <c r="J5" s="40" t="s">
        <v>54</v>
      </c>
      <c r="K5" s="40" t="s">
        <v>17</v>
      </c>
      <c r="L5" s="40" t="s">
        <v>54</v>
      </c>
      <c r="M5" s="40" t="s">
        <v>17</v>
      </c>
      <c r="N5" s="40" t="s">
        <v>54</v>
      </c>
      <c r="O5" s="40" t="s">
        <v>17</v>
      </c>
      <c r="P5" s="40" t="s">
        <v>54</v>
      </c>
      <c r="Q5" s="40" t="s">
        <v>17</v>
      </c>
      <c r="R5" s="40" t="s">
        <v>54</v>
      </c>
      <c r="S5" s="40" t="s">
        <v>17</v>
      </c>
      <c r="T5" s="40" t="s">
        <v>54</v>
      </c>
      <c r="U5" s="40" t="s">
        <v>17</v>
      </c>
      <c r="V5" s="40" t="s">
        <v>54</v>
      </c>
      <c r="X5" s="44">
        <v>1</v>
      </c>
      <c r="Y5" s="83">
        <v>100</v>
      </c>
      <c r="Z5" s="2">
        <f t="shared" ref="Z5:Z39" si="0">F6/$B6*100</f>
        <v>152.12528909081965</v>
      </c>
      <c r="AA5" s="2"/>
      <c r="AB5" s="2">
        <f t="shared" ref="AB5:AB39" si="1">H6/$B6*100</f>
        <v>77.216773581214099</v>
      </c>
      <c r="AC5" s="2"/>
      <c r="AD5" s="2">
        <f t="shared" ref="AD5:AD39" si="2">J6/$B6*100</f>
        <v>68.718977953461831</v>
      </c>
      <c r="AE5" s="2"/>
      <c r="AF5" s="2">
        <f t="shared" ref="AF5:AF39" si="3">L6/$B6*100</f>
        <v>92.99871651533914</v>
      </c>
      <c r="AG5" s="2"/>
      <c r="AH5" s="2">
        <f t="shared" ref="AH5:AH27" si="4">N6/$B6*100</f>
        <v>120.33633916117941</v>
      </c>
      <c r="AI5" s="83"/>
      <c r="AJ5" s="2">
        <f>P6/$B6*100</f>
        <v>97.914132936382259</v>
      </c>
      <c r="AK5" s="83"/>
      <c r="AL5" s="2">
        <f>R6/$B6*100</f>
        <v>96.311833545608749</v>
      </c>
      <c r="AM5" s="83"/>
      <c r="AN5" s="2">
        <f>T6/$B6*100</f>
        <v>102.51518139999867</v>
      </c>
      <c r="AO5" s="83"/>
      <c r="AP5" s="2">
        <f>V6/$B6*100</f>
        <v>192.40498385495707</v>
      </c>
    </row>
    <row r="6" spans="1:42">
      <c r="B6" s="2">
        <f>512*512/C6/1000</f>
        <v>1554.5559940579792</v>
      </c>
      <c r="C6" s="62">
        <v>0.16862949999999999</v>
      </c>
      <c r="D6" s="44">
        <v>1</v>
      </c>
      <c r="E6" s="61">
        <v>0.1108490909090909</v>
      </c>
      <c r="F6" s="64">
        <f>$B$4/E6/1000</f>
        <v>2364.8728000393658</v>
      </c>
      <c r="G6" s="1">
        <v>0.21838454545454547</v>
      </c>
      <c r="H6" s="64">
        <f>$B$4/G6/1000</f>
        <v>1200.377982124942</v>
      </c>
      <c r="I6" s="1">
        <v>0.24539000000000005</v>
      </c>
      <c r="J6" s="64">
        <f>$B$4/I6/1000</f>
        <v>1068.274990830922</v>
      </c>
      <c r="K6" s="1">
        <v>0.18132454545454546</v>
      </c>
      <c r="L6" s="64">
        <f>$B$4/K6/1000</f>
        <v>1445.7171219861925</v>
      </c>
      <c r="M6" s="1">
        <v>0.14013181818181819</v>
      </c>
      <c r="N6" s="64">
        <f>$B$4/M6/1000</f>
        <v>1870.6957734600539</v>
      </c>
      <c r="O6" s="61">
        <v>0.17222181818181814</v>
      </c>
      <c r="P6" s="61">
        <f>$B$4/O6/1000</f>
        <v>1522.1300225924285</v>
      </c>
      <c r="Q6" s="61">
        <v>0.17508700000000002</v>
      </c>
      <c r="R6" s="59">
        <f>$B$4/Q6/1000</f>
        <v>1497.2213813704043</v>
      </c>
      <c r="S6" s="61">
        <v>0.16449222222222221</v>
      </c>
      <c r="T6" s="61">
        <f>$B$4/S6/1000</f>
        <v>1593.6558972730897</v>
      </c>
      <c r="U6" s="61">
        <v>8.7642999999999985E-2</v>
      </c>
      <c r="V6" s="61">
        <f>$B$4/U6/1000</f>
        <v>2991.043209383522</v>
      </c>
      <c r="X6" s="45">
        <v>2</v>
      </c>
      <c r="Y6" s="83">
        <v>100</v>
      </c>
      <c r="Z6" s="2">
        <f t="shared" si="0"/>
        <v>133.23724258390749</v>
      </c>
      <c r="AA6" s="2"/>
      <c r="AB6" s="2">
        <f t="shared" si="1"/>
        <v>88.599679787466144</v>
      </c>
      <c r="AC6" s="2"/>
      <c r="AD6" s="2">
        <f t="shared" si="2"/>
        <v>98.55811809215615</v>
      </c>
      <c r="AE6" s="2"/>
      <c r="AF6" s="2">
        <f t="shared" si="3"/>
        <v>148.66848820932483</v>
      </c>
      <c r="AG6" s="2"/>
      <c r="AH6" s="2">
        <f t="shared" si="4"/>
        <v>223.6119044019996</v>
      </c>
      <c r="AI6" s="83"/>
      <c r="AJ6" s="2">
        <f t="shared" ref="AJ6:AJ18" si="5">P7/$B7*100</f>
        <v>99.934602216933982</v>
      </c>
      <c r="AK6" s="83"/>
      <c r="AL6" s="2">
        <f t="shared" ref="AL6:AL18" si="6">R7/$B7*100</f>
        <v>119.72181507753061</v>
      </c>
      <c r="AM6" s="83"/>
      <c r="AN6" s="2">
        <f t="shared" ref="AN6:AN12" si="7">T7/$B7*100</f>
        <v>143.40401020641329</v>
      </c>
      <c r="AO6" s="83"/>
      <c r="AP6" s="2">
        <f t="shared" ref="AP6:AP12" si="8">V7/$B7*100</f>
        <v>317.82292915140363</v>
      </c>
    </row>
    <row r="7" spans="1:42">
      <c r="B7" s="2">
        <f t="shared" ref="B7:B40" si="9">512*512/C7/1000</f>
        <v>696.17268877128618</v>
      </c>
      <c r="C7" s="62">
        <v>0.37655025000000003</v>
      </c>
      <c r="D7" s="45">
        <v>2</v>
      </c>
      <c r="E7" s="62">
        <v>0.28261636363636367</v>
      </c>
      <c r="F7" s="65">
        <f t="shared" ref="F7:F40" si="10">$B$4/E7/1000</f>
        <v>927.5612941411099</v>
      </c>
      <c r="G7" s="1">
        <v>0.4250018181818182</v>
      </c>
      <c r="H7" s="65">
        <f t="shared" ref="H7:H40" si="11">$B$4/G7/1000</f>
        <v>616.80677301915284</v>
      </c>
      <c r="I7" s="1">
        <v>0.3820590909090909</v>
      </c>
      <c r="J7" s="65">
        <f t="shared" ref="J7:J40" si="12">$B$4/I7/1000</f>
        <v>686.13470072454288</v>
      </c>
      <c r="K7" s="1">
        <v>0.25328181818181822</v>
      </c>
      <c r="L7" s="65">
        <f t="shared" ref="L7:L40" si="13">$B$4/K7/1000</f>
        <v>1034.9894117224792</v>
      </c>
      <c r="M7" s="1">
        <v>0.16839454545454546</v>
      </c>
      <c r="N7" s="65">
        <f t="shared" ref="N7:N28" si="14">$B$4/M7/1000</f>
        <v>1556.7250072880788</v>
      </c>
      <c r="O7" s="62">
        <v>0.37679666666666667</v>
      </c>
      <c r="P7" s="62">
        <f t="shared" ref="P7:P19" si="15">$B$4/O7/1000</f>
        <v>695.71740726651865</v>
      </c>
      <c r="Q7" s="62">
        <v>0.314521</v>
      </c>
      <c r="R7" s="55">
        <f t="shared" ref="R7:R19" si="16">$B$4/Q7/1000</f>
        <v>833.47057907103192</v>
      </c>
      <c r="S7" s="62">
        <v>0.26257999999999998</v>
      </c>
      <c r="T7" s="62">
        <f t="shared" ref="T7:T19" si="17">$B$4/S7/1000</f>
        <v>998.33955365983707</v>
      </c>
      <c r="U7" s="62">
        <v>0.118478</v>
      </c>
      <c r="V7" s="62">
        <f t="shared" ref="V7:V19" si="18">$B$4/U7/1000</f>
        <v>2212.5964314049866</v>
      </c>
      <c r="X7" s="45">
        <v>3</v>
      </c>
      <c r="Y7" s="83">
        <v>100</v>
      </c>
      <c r="Z7" s="2">
        <f t="shared" si="0"/>
        <v>102.46382079671434</v>
      </c>
      <c r="AA7" s="2"/>
      <c r="AB7" s="2">
        <f t="shared" si="1"/>
        <v>72.52516339371023</v>
      </c>
      <c r="AC7" s="2"/>
      <c r="AD7" s="2">
        <f t="shared" si="2"/>
        <v>111.01777408851099</v>
      </c>
      <c r="AE7" s="2"/>
      <c r="AF7" s="2">
        <f t="shared" si="3"/>
        <v>143.06859508896457</v>
      </c>
      <c r="AG7" s="2"/>
      <c r="AH7" s="2">
        <f t="shared" si="4"/>
        <v>243.85721365191793</v>
      </c>
      <c r="AI7" s="83"/>
      <c r="AJ7" s="2">
        <f t="shared" si="5"/>
        <v>78.196639296214158</v>
      </c>
      <c r="AK7" s="83"/>
      <c r="AL7" s="2">
        <f t="shared" si="6"/>
        <v>130.6008295288095</v>
      </c>
      <c r="AM7" s="83"/>
      <c r="AN7" s="2">
        <f t="shared" si="7"/>
        <v>129.48597023118862</v>
      </c>
      <c r="AO7" s="83"/>
      <c r="AP7" s="2">
        <f t="shared" si="8"/>
        <v>325.29572538129293</v>
      </c>
    </row>
    <row r="8" spans="1:42">
      <c r="B8" s="2">
        <f t="shared" si="9"/>
        <v>505.17082063472037</v>
      </c>
      <c r="C8" s="62">
        <v>0.51892149999999992</v>
      </c>
      <c r="D8" s="45">
        <v>3</v>
      </c>
      <c r="E8" s="62">
        <v>0.50644363636363632</v>
      </c>
      <c r="F8" s="65">
        <f t="shared" si="10"/>
        <v>517.61732437245109</v>
      </c>
      <c r="G8" s="1">
        <v>0.71550545454545444</v>
      </c>
      <c r="H8" s="65">
        <f t="shared" si="11"/>
        <v>366.3759630826778</v>
      </c>
      <c r="I8" s="1">
        <v>0.467422</v>
      </c>
      <c r="J8" s="65">
        <f t="shared" si="12"/>
        <v>560.82940041333097</v>
      </c>
      <c r="K8" s="1">
        <v>0.36270818181818182</v>
      </c>
      <c r="L8" s="65">
        <f t="shared" si="13"/>
        <v>722.74079588148754</v>
      </c>
      <c r="M8" s="1">
        <v>0.21279727272727272</v>
      </c>
      <c r="N8" s="65">
        <f t="shared" si="14"/>
        <v>1231.895487382357</v>
      </c>
      <c r="O8" s="62">
        <v>0.66361100000000017</v>
      </c>
      <c r="P8" s="62">
        <f t="shared" si="15"/>
        <v>395.02660444145732</v>
      </c>
      <c r="Q8" s="62">
        <v>0.39733400000000002</v>
      </c>
      <c r="R8" s="55">
        <f t="shared" si="16"/>
        <v>659.75728228643914</v>
      </c>
      <c r="S8" s="62">
        <v>0.40075500000000003</v>
      </c>
      <c r="T8" s="62">
        <f t="shared" si="17"/>
        <v>654.12533842372522</v>
      </c>
      <c r="U8" s="62">
        <v>0.159523</v>
      </c>
      <c r="V8" s="62">
        <f t="shared" si="18"/>
        <v>1643.2990853983438</v>
      </c>
      <c r="X8" s="45">
        <v>4</v>
      </c>
      <c r="Y8" s="83">
        <v>100</v>
      </c>
      <c r="Z8" s="2">
        <f t="shared" si="0"/>
        <v>100.06142800806003</v>
      </c>
      <c r="AA8" s="2"/>
      <c r="AB8" s="2">
        <f t="shared" si="1"/>
        <v>73.665511720082947</v>
      </c>
      <c r="AC8" s="2"/>
      <c r="AD8" s="2">
        <f t="shared" si="2"/>
        <v>130.43387420021324</v>
      </c>
      <c r="AE8" s="2"/>
      <c r="AF8" s="2">
        <f t="shared" si="3"/>
        <v>163.02064594034175</v>
      </c>
      <c r="AG8" s="2"/>
      <c r="AH8" s="2">
        <f t="shared" si="4"/>
        <v>278.8394929772532</v>
      </c>
      <c r="AI8" s="83"/>
      <c r="AJ8" s="2">
        <f t="shared" si="5"/>
        <v>77.528113167238828</v>
      </c>
      <c r="AK8" s="83"/>
      <c r="AL8" s="2">
        <f t="shared" si="6"/>
        <v>141.25781847710832</v>
      </c>
      <c r="AM8" s="83"/>
      <c r="AN8" s="2">
        <f t="shared" si="7"/>
        <v>184.69706741780084</v>
      </c>
      <c r="AO8" s="83"/>
      <c r="AP8" s="2">
        <f t="shared" si="8"/>
        <v>337.80859677490542</v>
      </c>
    </row>
    <row r="9" spans="1:42">
      <c r="B9" s="2">
        <f t="shared" si="9"/>
        <v>311.36061705805878</v>
      </c>
      <c r="C9" s="62">
        <v>0.84193050000000003</v>
      </c>
      <c r="D9" s="45">
        <v>4</v>
      </c>
      <c r="E9" s="62">
        <v>0.84141363636363631</v>
      </c>
      <c r="F9" s="65">
        <f t="shared" si="10"/>
        <v>311.551879683001</v>
      </c>
      <c r="G9" s="1">
        <v>1.1429100000000001</v>
      </c>
      <c r="H9" s="65">
        <f t="shared" si="11"/>
        <v>229.36539185062688</v>
      </c>
      <c r="I9" s="1">
        <v>0.64548454545454548</v>
      </c>
      <c r="J9" s="65">
        <f t="shared" si="12"/>
        <v>406.11971556251609</v>
      </c>
      <c r="K9" s="1">
        <v>0.5164563636363636</v>
      </c>
      <c r="L9" s="65">
        <f t="shared" si="13"/>
        <v>507.58208913188133</v>
      </c>
      <c r="M9" s="1">
        <v>0.30194090909090915</v>
      </c>
      <c r="N9" s="65">
        <f t="shared" si="14"/>
        <v>868.1963659355381</v>
      </c>
      <c r="O9" s="62">
        <v>1.0859679999999998</v>
      </c>
      <c r="P9" s="62">
        <f t="shared" si="15"/>
        <v>241.39201155098496</v>
      </c>
      <c r="Q9" s="62">
        <v>0.596024</v>
      </c>
      <c r="R9" s="55">
        <f t="shared" si="16"/>
        <v>439.82121525307701</v>
      </c>
      <c r="S9" s="62">
        <v>0.45584400000000003</v>
      </c>
      <c r="T9" s="62">
        <f t="shared" si="17"/>
        <v>575.07392880020348</v>
      </c>
      <c r="U9" s="62">
        <v>0.24923300000000004</v>
      </c>
      <c r="V9" s="62">
        <f t="shared" si="18"/>
        <v>1051.8029313935151</v>
      </c>
      <c r="X9" s="45">
        <v>5</v>
      </c>
      <c r="Y9" s="83">
        <v>100</v>
      </c>
      <c r="Z9" s="2">
        <f t="shared" si="0"/>
        <v>99.467441566889619</v>
      </c>
      <c r="AA9" s="2"/>
      <c r="AB9" s="2">
        <f t="shared" si="1"/>
        <v>74.336928946853831</v>
      </c>
      <c r="AC9" s="2"/>
      <c r="AD9" s="2">
        <f t="shared" si="2"/>
        <v>136.1492477602375</v>
      </c>
      <c r="AE9" s="2"/>
      <c r="AF9" s="2">
        <f t="shared" si="3"/>
        <v>174.54767298217604</v>
      </c>
      <c r="AG9" s="2"/>
      <c r="AH9" s="2">
        <f t="shared" si="4"/>
        <v>319.92632008738724</v>
      </c>
      <c r="AI9" s="83"/>
      <c r="AJ9" s="2">
        <f t="shared" si="5"/>
        <v>77.515922975338725</v>
      </c>
      <c r="AK9" s="83"/>
      <c r="AL9" s="2">
        <f t="shared" si="6"/>
        <v>145.66237200426434</v>
      </c>
      <c r="AM9" s="83"/>
      <c r="AN9" s="2">
        <f t="shared" si="7"/>
        <v>194.57156033274802</v>
      </c>
      <c r="AO9" s="83"/>
      <c r="AP9" s="2">
        <f t="shared" si="8"/>
        <v>375.11223336332739</v>
      </c>
    </row>
    <row r="10" spans="1:42">
      <c r="B10" s="2">
        <f t="shared" si="9"/>
        <v>204.83133812790365</v>
      </c>
      <c r="C10" s="62">
        <v>1.2798041666666669</v>
      </c>
      <c r="D10" s="45">
        <v>5</v>
      </c>
      <c r="E10" s="62">
        <v>1.2866563636363637</v>
      </c>
      <c r="F10" s="65">
        <f t="shared" si="10"/>
        <v>203.74049156305065</v>
      </c>
      <c r="G10" s="1">
        <v>1.7216263636363636</v>
      </c>
      <c r="H10" s="65">
        <f t="shared" si="11"/>
        <v>152.26532628502966</v>
      </c>
      <c r="I10" s="1">
        <v>0.94000090909090905</v>
      </c>
      <c r="J10" s="65">
        <f t="shared" si="12"/>
        <v>278.87632603836937</v>
      </c>
      <c r="K10" s="1">
        <v>0.73321181818181813</v>
      </c>
      <c r="L10" s="65">
        <f t="shared" si="13"/>
        <v>357.52833424050851</v>
      </c>
      <c r="M10" s="1">
        <v>0.4000309090909091</v>
      </c>
      <c r="N10" s="65">
        <f t="shared" si="14"/>
        <v>655.30936245835551</v>
      </c>
      <c r="O10" s="62">
        <v>1.6510209999999996</v>
      </c>
      <c r="P10" s="62">
        <f t="shared" si="15"/>
        <v>158.77690229258141</v>
      </c>
      <c r="Q10" s="62">
        <v>0.87860999999999989</v>
      </c>
      <c r="R10" s="55">
        <f t="shared" si="16"/>
        <v>298.36218572517959</v>
      </c>
      <c r="S10" s="62">
        <v>0.65775499999999998</v>
      </c>
      <c r="T10" s="62">
        <f t="shared" si="17"/>
        <v>398.54353064590919</v>
      </c>
      <c r="U10" s="62">
        <v>0.34117900000000001</v>
      </c>
      <c r="V10" s="62">
        <f t="shared" si="18"/>
        <v>768.34740707956814</v>
      </c>
      <c r="X10" s="45">
        <v>6</v>
      </c>
      <c r="Y10" s="83">
        <v>100</v>
      </c>
      <c r="Z10" s="2">
        <f t="shared" si="0"/>
        <v>98.506579828059699</v>
      </c>
      <c r="AA10" s="2"/>
      <c r="AB10" s="2">
        <f t="shared" si="1"/>
        <v>74.617192428623795</v>
      </c>
      <c r="AC10" s="2"/>
      <c r="AD10" s="2">
        <f t="shared" si="2"/>
        <v>139.22254391302641</v>
      </c>
      <c r="AE10" s="2"/>
      <c r="AF10" s="2">
        <f t="shared" si="3"/>
        <v>181.10808008866627</v>
      </c>
      <c r="AG10" s="2"/>
      <c r="AH10" s="2">
        <f t="shared" si="4"/>
        <v>329.00863445519718</v>
      </c>
      <c r="AI10" s="83"/>
      <c r="AJ10" s="2">
        <f t="shared" si="5"/>
        <v>76.849238798482588</v>
      </c>
      <c r="AK10" s="83"/>
      <c r="AL10" s="2">
        <f t="shared" si="6"/>
        <v>146.38137895275392</v>
      </c>
      <c r="AM10" s="83"/>
      <c r="AN10" s="2">
        <f t="shared" si="7"/>
        <v>197.61620474366387</v>
      </c>
      <c r="AO10" s="83"/>
      <c r="AP10" s="2">
        <f t="shared" si="8"/>
        <v>380.30836105051077</v>
      </c>
    </row>
    <row r="11" spans="1:42">
      <c r="B11" s="2">
        <f t="shared" si="9"/>
        <v>154.07471261552931</v>
      </c>
      <c r="C11" s="62">
        <v>1.7014083333333332</v>
      </c>
      <c r="D11" s="45">
        <v>6</v>
      </c>
      <c r="E11" s="62">
        <v>1.7272027272727271</v>
      </c>
      <c r="F11" s="65">
        <f t="shared" si="10"/>
        <v>151.77372977746995</v>
      </c>
      <c r="G11" s="1">
        <v>2.2801827272727273</v>
      </c>
      <c r="H11" s="65">
        <f t="shared" si="11"/>
        <v>114.96622479617862</v>
      </c>
      <c r="I11" s="1">
        <v>1.2220781818181818</v>
      </c>
      <c r="J11" s="65">
        <f t="shared" si="12"/>
        <v>214.50673443002455</v>
      </c>
      <c r="K11" s="1">
        <v>0.93944363636363637</v>
      </c>
      <c r="L11" s="65">
        <f t="shared" si="13"/>
        <v>279.04175392011518</v>
      </c>
      <c r="M11" s="1">
        <v>0.51713181818181819</v>
      </c>
      <c r="N11" s="65">
        <f t="shared" si="14"/>
        <v>506.91910801712243</v>
      </c>
      <c r="O11" s="62">
        <v>2.213956</v>
      </c>
      <c r="P11" s="62">
        <f t="shared" si="15"/>
        <v>118.4052438259839</v>
      </c>
      <c r="Q11" s="62">
        <v>1.162312</v>
      </c>
      <c r="R11" s="55">
        <f t="shared" si="16"/>
        <v>225.5366889441045</v>
      </c>
      <c r="S11" s="62">
        <v>0.86096600000000001</v>
      </c>
      <c r="T11" s="62">
        <f t="shared" si="17"/>
        <v>304.47659954051608</v>
      </c>
      <c r="U11" s="62">
        <v>0.44737600000000005</v>
      </c>
      <c r="V11" s="62">
        <f t="shared" si="18"/>
        <v>585.9590143414041</v>
      </c>
      <c r="X11" s="45">
        <v>7</v>
      </c>
      <c r="Y11" s="83">
        <v>100</v>
      </c>
      <c r="Z11" s="2">
        <f t="shared" si="0"/>
        <v>99.33933682956895</v>
      </c>
      <c r="AA11" s="2"/>
      <c r="AB11" s="2">
        <f t="shared" si="1"/>
        <v>75.804868913749118</v>
      </c>
      <c r="AC11" s="2"/>
      <c r="AD11" s="2">
        <f t="shared" si="2"/>
        <v>143.49177640874922</v>
      </c>
      <c r="AE11" s="2"/>
      <c r="AF11" s="2">
        <f t="shared" si="3"/>
        <v>187.86686629442411</v>
      </c>
      <c r="AG11" s="2"/>
      <c r="AH11" s="2">
        <f t="shared" si="4"/>
        <v>364.92995760334708</v>
      </c>
      <c r="AI11" s="83"/>
      <c r="AJ11" s="2">
        <f t="shared" si="5"/>
        <v>77.704773245584065</v>
      </c>
      <c r="AK11" s="83"/>
      <c r="AL11" s="2">
        <f t="shared" si="6"/>
        <v>149.97299875340039</v>
      </c>
      <c r="AM11" s="83"/>
      <c r="AN11" s="2">
        <f t="shared" si="7"/>
        <v>204.19305075020699</v>
      </c>
      <c r="AO11" s="83"/>
      <c r="AP11" s="2">
        <f t="shared" si="8"/>
        <v>403.92637286269417</v>
      </c>
    </row>
    <row r="12" spans="1:42">
      <c r="B12" s="2">
        <f t="shared" si="9"/>
        <v>110.27241675220003</v>
      </c>
      <c r="C12" s="62">
        <v>2.37724</v>
      </c>
      <c r="D12" s="45">
        <v>7</v>
      </c>
      <c r="E12" s="62">
        <v>2.3930500000000006</v>
      </c>
      <c r="F12" s="65">
        <f t="shared" si="10"/>
        <v>109.543887507574</v>
      </c>
      <c r="G12" s="1">
        <v>3.1359990909090909</v>
      </c>
      <c r="H12" s="65">
        <f t="shared" si="11"/>
        <v>83.591860967028353</v>
      </c>
      <c r="I12" s="1">
        <v>1.6567081818181819</v>
      </c>
      <c r="J12" s="65">
        <f t="shared" si="12"/>
        <v>158.23184968659098</v>
      </c>
      <c r="K12" s="1">
        <v>1.2653854545454546</v>
      </c>
      <c r="L12" s="65">
        <f t="shared" si="13"/>
        <v>207.16533373948576</v>
      </c>
      <c r="M12" s="1">
        <v>0.65142363636363632</v>
      </c>
      <c r="N12" s="65">
        <f t="shared" si="14"/>
        <v>402.41708370198978</v>
      </c>
      <c r="O12" s="62">
        <v>3.059323</v>
      </c>
      <c r="P12" s="62">
        <f t="shared" si="15"/>
        <v>85.686931389722488</v>
      </c>
      <c r="Q12" s="62">
        <v>1.5851120000000001</v>
      </c>
      <c r="R12" s="55">
        <f t="shared" si="16"/>
        <v>165.37885020112142</v>
      </c>
      <c r="S12" s="62">
        <v>1.164212</v>
      </c>
      <c r="T12" s="62">
        <f t="shared" si="17"/>
        <v>225.16861190229957</v>
      </c>
      <c r="U12" s="62">
        <v>0.58853300000000008</v>
      </c>
      <c r="V12" s="62">
        <f t="shared" si="18"/>
        <v>445.41937325519552</v>
      </c>
      <c r="X12" s="45">
        <v>8</v>
      </c>
      <c r="Y12" s="83">
        <v>100</v>
      </c>
      <c r="Z12" s="2">
        <f t="shared" si="0"/>
        <v>102.63530673718665</v>
      </c>
      <c r="AA12" s="2"/>
      <c r="AB12" s="2">
        <f t="shared" si="1"/>
        <v>78.479073742688485</v>
      </c>
      <c r="AC12" s="2"/>
      <c r="AD12" s="2">
        <f t="shared" si="2"/>
        <v>150.22462802519297</v>
      </c>
      <c r="AE12" s="2"/>
      <c r="AF12" s="2">
        <f t="shared" si="3"/>
        <v>197.92559438880798</v>
      </c>
      <c r="AG12" s="2"/>
      <c r="AH12" s="2">
        <f t="shared" si="4"/>
        <v>390.36888661292932</v>
      </c>
      <c r="AI12" s="83"/>
      <c r="AJ12" s="2">
        <f t="shared" si="5"/>
        <v>80.100225634438416</v>
      </c>
      <c r="AK12" s="83"/>
      <c r="AL12" s="2">
        <f t="shared" si="6"/>
        <v>155.72642759891181</v>
      </c>
      <c r="AM12" s="83"/>
      <c r="AN12" s="2">
        <f t="shared" si="7"/>
        <v>213.08402878699542</v>
      </c>
      <c r="AO12" s="83"/>
      <c r="AP12" s="2">
        <f t="shared" si="8"/>
        <v>424.48483990453798</v>
      </c>
    </row>
    <row r="13" spans="1:42">
      <c r="B13" s="2">
        <f t="shared" si="9"/>
        <v>89.215150757146475</v>
      </c>
      <c r="C13" s="62">
        <v>2.9383350000000004</v>
      </c>
      <c r="D13" s="45">
        <v>8</v>
      </c>
      <c r="E13" s="62">
        <v>2.8628890909090909</v>
      </c>
      <c r="F13" s="65">
        <f t="shared" si="10"/>
        <v>91.566243635640788</v>
      </c>
      <c r="G13" s="1">
        <v>3.7441000000000004</v>
      </c>
      <c r="H13" s="65">
        <f t="shared" si="11"/>
        <v>70.01522395235169</v>
      </c>
      <c r="I13" s="1">
        <v>1.9559609090909087</v>
      </c>
      <c r="J13" s="65">
        <f t="shared" si="12"/>
        <v>134.02312836703842</v>
      </c>
      <c r="K13" s="1">
        <v>1.4845654545454545</v>
      </c>
      <c r="L13" s="65">
        <f t="shared" si="13"/>
        <v>176.5796174209533</v>
      </c>
      <c r="M13" s="1">
        <v>0.75270727272727278</v>
      </c>
      <c r="N13" s="65">
        <f t="shared" si="14"/>
        <v>348.26819070071906</v>
      </c>
      <c r="O13" s="63">
        <v>3.6683229999999996</v>
      </c>
      <c r="P13" s="63">
        <f t="shared" si="15"/>
        <v>71.46153705657872</v>
      </c>
      <c r="Q13" s="63">
        <v>1.8868570000000002</v>
      </c>
      <c r="R13" s="56">
        <f t="shared" si="16"/>
        <v>138.93156715108773</v>
      </c>
      <c r="S13" s="63">
        <v>1.3789560000000001</v>
      </c>
      <c r="T13" s="63">
        <f t="shared" si="17"/>
        <v>190.10323752171934</v>
      </c>
      <c r="U13" s="63">
        <v>0.69221199999999994</v>
      </c>
      <c r="V13" s="63">
        <f t="shared" si="18"/>
        <v>378.70478986206541</v>
      </c>
      <c r="X13" s="45">
        <v>9</v>
      </c>
      <c r="Y13" s="83">
        <v>100</v>
      </c>
      <c r="Z13" s="2">
        <f t="shared" si="0"/>
        <v>100.29382098514617</v>
      </c>
      <c r="AA13" s="2"/>
      <c r="AB13" s="2">
        <f t="shared" si="1"/>
        <v>76.014550400418457</v>
      </c>
      <c r="AC13" s="2"/>
      <c r="AD13" s="2">
        <f t="shared" si="2"/>
        <v>144.96297285243273</v>
      </c>
      <c r="AE13" s="2"/>
      <c r="AF13" s="2">
        <f t="shared" si="3"/>
        <v>191.27599560335119</v>
      </c>
      <c r="AG13" s="2"/>
      <c r="AH13" s="2">
        <f t="shared" si="4"/>
        <v>370.86938330479205</v>
      </c>
      <c r="AI13" s="83"/>
      <c r="AJ13" s="2">
        <f t="shared" si="5"/>
        <v>78.258414573696143</v>
      </c>
      <c r="AK13" s="83"/>
      <c r="AL13" s="2">
        <f t="shared" si="6"/>
        <v>152.7692794524236</v>
      </c>
      <c r="AM13" s="83"/>
      <c r="AN13" s="2">
        <f t="shared" ref="AN13:AN18" si="19">T14/$B14*100</f>
        <v>209.71344971191726</v>
      </c>
      <c r="AO13" s="83"/>
      <c r="AP13" s="2">
        <f t="shared" ref="AP13:AP18" si="20">V14/$B14*100</f>
        <v>421.1496734403317</v>
      </c>
    </row>
    <row r="14" spans="1:42">
      <c r="B14" s="2">
        <f t="shared" si="9"/>
        <v>72.560657743348344</v>
      </c>
      <c r="C14" s="62">
        <v>3.6127566666666664</v>
      </c>
      <c r="D14" s="45">
        <v>9</v>
      </c>
      <c r="E14" s="62">
        <v>3.6021727272727273</v>
      </c>
      <c r="F14" s="65">
        <f t="shared" si="10"/>
        <v>72.773856182758394</v>
      </c>
      <c r="G14" s="1">
        <v>4.7527172727272733</v>
      </c>
      <c r="H14" s="65">
        <f t="shared" si="11"/>
        <v>55.156657751192661</v>
      </c>
      <c r="I14" s="1">
        <v>2.4921927272727271</v>
      </c>
      <c r="J14" s="65">
        <f t="shared" si="12"/>
        <v>105.18608658603669</v>
      </c>
      <c r="K14" s="1">
        <v>1.8887663636363634</v>
      </c>
      <c r="L14" s="65">
        <f t="shared" si="13"/>
        <v>138.79112051492967</v>
      </c>
      <c r="M14" s="1">
        <v>0.97413181818181804</v>
      </c>
      <c r="N14" s="65">
        <f t="shared" si="14"/>
        <v>269.10526389465684</v>
      </c>
      <c r="O14" s="61">
        <v>4.6164449999999997</v>
      </c>
      <c r="P14" s="61">
        <f t="shared" si="15"/>
        <v>56.784820354190302</v>
      </c>
      <c r="Q14" s="61">
        <v>2.3648449999999999</v>
      </c>
      <c r="R14" s="61">
        <f t="shared" si="16"/>
        <v>110.85039400045247</v>
      </c>
      <c r="S14" s="61">
        <v>1.7227109999999999</v>
      </c>
      <c r="T14" s="61">
        <f t="shared" si="17"/>
        <v>152.16945848723321</v>
      </c>
      <c r="U14" s="61">
        <v>0.85783199999999993</v>
      </c>
      <c r="V14" s="61">
        <f t="shared" si="18"/>
        <v>305.58897313226834</v>
      </c>
      <c r="X14" s="45">
        <v>10</v>
      </c>
      <c r="Y14" s="83">
        <v>100</v>
      </c>
      <c r="Z14" s="2">
        <f t="shared" si="0"/>
        <v>101.25625326484268</v>
      </c>
      <c r="AA14" s="2"/>
      <c r="AB14" s="2">
        <f t="shared" si="1"/>
        <v>77.338270269377091</v>
      </c>
      <c r="AC14" s="2"/>
      <c r="AD14" s="2">
        <f t="shared" si="2"/>
        <v>148.66867426522421</v>
      </c>
      <c r="AE14" s="2"/>
      <c r="AF14" s="2">
        <f t="shared" si="3"/>
        <v>197.39809812711653</v>
      </c>
      <c r="AG14" s="2"/>
      <c r="AH14" s="2">
        <f t="shared" si="4"/>
        <v>390.33344391563776</v>
      </c>
      <c r="AI14" s="83"/>
      <c r="AJ14" s="2">
        <f t="shared" si="5"/>
        <v>79.206661514383597</v>
      </c>
      <c r="AK14" s="83"/>
      <c r="AL14" s="2">
        <f t="shared" si="6"/>
        <v>155.07818713031432</v>
      </c>
      <c r="AM14" s="83"/>
      <c r="AN14" s="2">
        <f t="shared" si="19"/>
        <v>213.47435473025817</v>
      </c>
      <c r="AO14" s="83"/>
      <c r="AP14" s="2">
        <f t="shared" si="20"/>
        <v>429.98541379443793</v>
      </c>
    </row>
    <row r="15" spans="1:42">
      <c r="B15" s="2">
        <f t="shared" si="9"/>
        <v>58.491089471214153</v>
      </c>
      <c r="C15" s="62">
        <v>4.4817766666666676</v>
      </c>
      <c r="D15" s="45">
        <v>10</v>
      </c>
      <c r="E15" s="62">
        <v>4.4261727272727276</v>
      </c>
      <c r="F15" s="65">
        <f t="shared" si="10"/>
        <v>59.225885692338338</v>
      </c>
      <c r="G15" s="1">
        <v>5.7950309090909098</v>
      </c>
      <c r="H15" s="65">
        <f t="shared" si="11"/>
        <v>45.235996858750767</v>
      </c>
      <c r="I15" s="1">
        <v>3.0146072727272726</v>
      </c>
      <c r="J15" s="65">
        <f t="shared" si="12"/>
        <v>86.957927280140225</v>
      </c>
      <c r="K15" s="1">
        <v>2.2704254545454545</v>
      </c>
      <c r="L15" s="65">
        <f t="shared" si="13"/>
        <v>115.46029819000684</v>
      </c>
      <c r="M15" s="1">
        <v>1.148191818181818</v>
      </c>
      <c r="N15" s="65">
        <f t="shared" si="14"/>
        <v>228.31028391676719</v>
      </c>
      <c r="O15" s="62">
        <v>5.6583330000000007</v>
      </c>
      <c r="P15" s="62">
        <f t="shared" si="15"/>
        <v>46.328839253539861</v>
      </c>
      <c r="Q15" s="62">
        <v>2.8900109999999999</v>
      </c>
      <c r="R15" s="62">
        <f t="shared" si="16"/>
        <v>90.706921184729055</v>
      </c>
      <c r="S15" s="62">
        <v>2.0994449999999998</v>
      </c>
      <c r="T15" s="62">
        <f t="shared" si="17"/>
        <v>124.86347582337238</v>
      </c>
      <c r="U15" s="62">
        <v>1.0423089999999999</v>
      </c>
      <c r="V15" s="62">
        <f t="shared" si="18"/>
        <v>251.50315309567512</v>
      </c>
      <c r="X15" s="45">
        <v>11</v>
      </c>
      <c r="Y15" s="83">
        <v>100</v>
      </c>
      <c r="Z15" s="2">
        <f t="shared" si="0"/>
        <v>101.11901025504197</v>
      </c>
      <c r="AA15" s="2"/>
      <c r="AB15" s="2">
        <f t="shared" si="1"/>
        <v>77.411612027828568</v>
      </c>
      <c r="AC15" s="2"/>
      <c r="AD15" s="2">
        <f t="shared" si="2"/>
        <v>149.48394314787649</v>
      </c>
      <c r="AE15" s="2"/>
      <c r="AF15" s="2">
        <f t="shared" si="3"/>
        <v>198.89582631503094</v>
      </c>
      <c r="AG15" s="2"/>
      <c r="AH15" s="2">
        <f t="shared" si="4"/>
        <v>385.80212816834057</v>
      </c>
      <c r="AI15" s="83"/>
      <c r="AJ15" s="2">
        <f t="shared" si="5"/>
        <v>79.105210784189694</v>
      </c>
      <c r="AK15" s="83"/>
      <c r="AL15" s="2">
        <f t="shared" si="6"/>
        <v>155.44635423907641</v>
      </c>
      <c r="AM15" s="83"/>
      <c r="AN15" s="2">
        <f t="shared" si="19"/>
        <v>214.61111869301769</v>
      </c>
      <c r="AO15" s="83"/>
      <c r="AP15" s="2">
        <f t="shared" si="20"/>
        <v>422.30649552703233</v>
      </c>
    </row>
    <row r="16" spans="1:42">
      <c r="B16" s="2">
        <f t="shared" si="9"/>
        <v>48.743030739895168</v>
      </c>
      <c r="C16" s="62">
        <v>5.3780816666666666</v>
      </c>
      <c r="D16" s="45">
        <v>11</v>
      </c>
      <c r="E16" s="62">
        <v>5.3185663636363634</v>
      </c>
      <c r="F16" s="65">
        <f t="shared" si="10"/>
        <v>49.288470252492857</v>
      </c>
      <c r="G16" s="1">
        <v>6.9473836363636368</v>
      </c>
      <c r="H16" s="65">
        <f t="shared" si="11"/>
        <v>37.732765846972868</v>
      </c>
      <c r="I16" s="1">
        <v>3.5977654545454545</v>
      </c>
      <c r="J16" s="65">
        <f t="shared" si="12"/>
        <v>72.863004359776852</v>
      </c>
      <c r="K16" s="1">
        <v>2.7039690909090912</v>
      </c>
      <c r="L16" s="65">
        <f t="shared" si="13"/>
        <v>96.947853761104042</v>
      </c>
      <c r="M16" s="1">
        <v>1.3939999999999999</v>
      </c>
      <c r="N16" s="65">
        <f t="shared" si="14"/>
        <v>188.051649928264</v>
      </c>
      <c r="O16" s="62">
        <v>6.7986440000000012</v>
      </c>
      <c r="P16" s="62">
        <f t="shared" si="15"/>
        <v>38.558277209396451</v>
      </c>
      <c r="Q16" s="62">
        <v>3.4597670000000003</v>
      </c>
      <c r="R16" s="62">
        <f t="shared" si="16"/>
        <v>75.769264230799351</v>
      </c>
      <c r="S16" s="62">
        <v>2.5059659999999999</v>
      </c>
      <c r="T16" s="62">
        <f t="shared" si="17"/>
        <v>104.60796355577052</v>
      </c>
      <c r="U16" s="62">
        <v>1.2735020000000001</v>
      </c>
      <c r="V16" s="62">
        <f t="shared" si="18"/>
        <v>205.84498493131537</v>
      </c>
      <c r="X16" s="45">
        <v>12</v>
      </c>
      <c r="Y16" s="83">
        <v>100</v>
      </c>
      <c r="Z16" s="2">
        <f t="shared" si="0"/>
        <v>102.38485368424807</v>
      </c>
      <c r="AA16" s="2"/>
      <c r="AB16" s="2">
        <f t="shared" si="1"/>
        <v>78.846965939180137</v>
      </c>
      <c r="AC16" s="2"/>
      <c r="AD16" s="2">
        <f t="shared" si="2"/>
        <v>152.92103741880985</v>
      </c>
      <c r="AE16" s="2"/>
      <c r="AF16" s="2">
        <f t="shared" si="3"/>
        <v>203.96843673026802</v>
      </c>
      <c r="AG16" s="2"/>
      <c r="AH16" s="2">
        <f t="shared" si="4"/>
        <v>416.11076976145051</v>
      </c>
      <c r="AI16" s="83"/>
      <c r="AJ16" s="2">
        <f t="shared" si="5"/>
        <v>80.373657268351934</v>
      </c>
      <c r="AK16" s="83"/>
      <c r="AL16" s="2">
        <f t="shared" si="6"/>
        <v>158.24237575129112</v>
      </c>
      <c r="AM16" s="83"/>
      <c r="AN16" s="2">
        <f t="shared" si="19"/>
        <v>218.37181664682194</v>
      </c>
      <c r="AO16" s="83"/>
      <c r="AP16" s="2">
        <f t="shared" si="20"/>
        <v>448.5944447156001</v>
      </c>
    </row>
    <row r="17" spans="2:42">
      <c r="B17" s="2">
        <f t="shared" si="9"/>
        <v>40.745470851646203</v>
      </c>
      <c r="C17" s="62">
        <v>6.4336966666666662</v>
      </c>
      <c r="D17" s="45">
        <v>12</v>
      </c>
      <c r="E17" s="62">
        <v>6.2838363636363646</v>
      </c>
      <c r="F17" s="65">
        <f t="shared" si="10"/>
        <v>41.717190714415914</v>
      </c>
      <c r="G17" s="1">
        <v>8.1597263636363646</v>
      </c>
      <c r="H17" s="65">
        <f t="shared" si="11"/>
        <v>32.126567524156052</v>
      </c>
      <c r="I17" s="1">
        <v>4.2072018181818178</v>
      </c>
      <c r="J17" s="65">
        <f t="shared" si="12"/>
        <v>62.308396727516154</v>
      </c>
      <c r="K17" s="1">
        <v>3.1542609090909086</v>
      </c>
      <c r="L17" s="65">
        <f t="shared" si="13"/>
        <v>83.10789993448978</v>
      </c>
      <c r="M17" s="1">
        <v>1.5461499999999999</v>
      </c>
      <c r="N17" s="65">
        <f t="shared" si="14"/>
        <v>169.54629240371247</v>
      </c>
      <c r="O17" s="62">
        <v>8.0047329999999999</v>
      </c>
      <c r="P17" s="62">
        <f t="shared" si="15"/>
        <v>32.74862509467836</v>
      </c>
      <c r="Q17" s="62">
        <v>4.0657230000000002</v>
      </c>
      <c r="R17" s="62">
        <f t="shared" si="16"/>
        <v>64.476601086694785</v>
      </c>
      <c r="S17" s="62">
        <v>2.9462120000000001</v>
      </c>
      <c r="T17" s="62">
        <f t="shared" si="17"/>
        <v>88.976624900041131</v>
      </c>
      <c r="U17" s="62">
        <v>1.4341900000000003</v>
      </c>
      <c r="V17" s="62">
        <f t="shared" si="18"/>
        <v>182.78191871369899</v>
      </c>
      <c r="X17" s="45">
        <v>13</v>
      </c>
      <c r="Y17" s="83">
        <v>100</v>
      </c>
      <c r="Z17" s="2">
        <f t="shared" si="0"/>
        <v>101.38578302437075</v>
      </c>
      <c r="AA17" s="2"/>
      <c r="AB17" s="2">
        <f t="shared" si="1"/>
        <v>77.909449761953013</v>
      </c>
      <c r="AC17" s="2"/>
      <c r="AD17" s="2">
        <f t="shared" si="2"/>
        <v>151.51751797778405</v>
      </c>
      <c r="AE17" s="2"/>
      <c r="AF17" s="2">
        <f t="shared" si="3"/>
        <v>202.4419646237582</v>
      </c>
      <c r="AG17" s="2"/>
      <c r="AH17" s="2">
        <f t="shared" si="4"/>
        <v>414.12180765456503</v>
      </c>
      <c r="AI17" s="83"/>
      <c r="AJ17" s="2">
        <f t="shared" si="5"/>
        <v>79.166446532154822</v>
      </c>
      <c r="AK17" s="83"/>
      <c r="AL17" s="2">
        <f t="shared" si="6"/>
        <v>155.67419997806761</v>
      </c>
      <c r="AM17" s="83"/>
      <c r="AN17" s="2">
        <f t="shared" si="19"/>
        <v>216.52580362957403</v>
      </c>
      <c r="AO17" s="83"/>
      <c r="AP17" s="2">
        <f t="shared" si="20"/>
        <v>444.88652295670323</v>
      </c>
    </row>
    <row r="18" spans="2:42">
      <c r="B18" s="2">
        <f t="shared" si="9"/>
        <v>35.557649461010875</v>
      </c>
      <c r="C18" s="62">
        <v>7.3723658333333333</v>
      </c>
      <c r="D18" s="45">
        <v>13</v>
      </c>
      <c r="E18" s="62">
        <v>7.2715972727272717</v>
      </c>
      <c r="F18" s="65">
        <f t="shared" si="10"/>
        <v>36.050401331106826</v>
      </c>
      <c r="G18" s="1">
        <v>9.4627363636363651</v>
      </c>
      <c r="H18" s="65">
        <f t="shared" si="11"/>
        <v>27.702769043357623</v>
      </c>
      <c r="I18" s="1">
        <v>4.8656854545454555</v>
      </c>
      <c r="J18" s="65">
        <f t="shared" si="12"/>
        <v>53.876067914564587</v>
      </c>
      <c r="K18" s="1">
        <v>3.6417181818181819</v>
      </c>
      <c r="L18" s="65">
        <f t="shared" si="13"/>
        <v>71.98360414289958</v>
      </c>
      <c r="M18" s="1">
        <v>1.7802409090909093</v>
      </c>
      <c r="N18" s="65">
        <f t="shared" si="14"/>
        <v>147.25198070741192</v>
      </c>
      <c r="O18" s="62">
        <v>9.3124880000000001</v>
      </c>
      <c r="P18" s="62">
        <f t="shared" si="15"/>
        <v>28.149727548642211</v>
      </c>
      <c r="Q18" s="62">
        <v>4.7357659999999999</v>
      </c>
      <c r="R18" s="62">
        <f t="shared" si="16"/>
        <v>55.354086329434352</v>
      </c>
      <c r="S18" s="62">
        <v>3.4048439999999998</v>
      </c>
      <c r="T18" s="62">
        <f t="shared" si="17"/>
        <v>76.991486247240701</v>
      </c>
      <c r="U18" s="62">
        <v>1.6571339999999999</v>
      </c>
      <c r="V18" s="62">
        <f t="shared" si="18"/>
        <v>158.19119033222421</v>
      </c>
      <c r="X18" s="45">
        <v>14</v>
      </c>
      <c r="Y18" s="83">
        <v>100</v>
      </c>
      <c r="Z18" s="2">
        <f t="shared" si="0"/>
        <v>101.16229157357064</v>
      </c>
      <c r="AA18" s="2"/>
      <c r="AB18" s="2">
        <f t="shared" si="1"/>
        <v>78.084714944754325</v>
      </c>
      <c r="AC18" s="2"/>
      <c r="AD18" s="2">
        <f t="shared" si="2"/>
        <v>152.31467780825429</v>
      </c>
      <c r="AE18" s="2"/>
      <c r="AF18" s="2">
        <f t="shared" si="3"/>
        <v>204.19477493371409</v>
      </c>
      <c r="AG18" s="2"/>
      <c r="AH18" s="2">
        <f t="shared" si="4"/>
        <v>422.63942253953542</v>
      </c>
      <c r="AI18" s="83"/>
      <c r="AJ18" s="2">
        <f t="shared" si="5"/>
        <v>79.20772930927123</v>
      </c>
      <c r="AK18" s="83"/>
      <c r="AL18" s="2">
        <f t="shared" si="6"/>
        <v>156.19080714142635</v>
      </c>
      <c r="AM18" s="83"/>
      <c r="AN18" s="2">
        <f t="shared" si="19"/>
        <v>218.37580119828374</v>
      </c>
      <c r="AO18" s="83"/>
      <c r="AP18" s="2">
        <f t="shared" si="20"/>
        <v>450.04792458829587</v>
      </c>
    </row>
    <row r="19" spans="2:42">
      <c r="B19" s="2">
        <f t="shared" si="9"/>
        <v>30.834083096315442</v>
      </c>
      <c r="C19" s="62">
        <v>8.5017608333333321</v>
      </c>
      <c r="D19" s="45">
        <v>14</v>
      </c>
      <c r="E19" s="62">
        <v>8.4040809090909097</v>
      </c>
      <c r="F19" s="65">
        <f t="shared" si="10"/>
        <v>31.192465045931687</v>
      </c>
      <c r="G19" s="1">
        <v>10.887868181818181</v>
      </c>
      <c r="H19" s="65">
        <f t="shared" si="11"/>
        <v>24.076705891586592</v>
      </c>
      <c r="I19" s="1">
        <v>5.5817081818181817</v>
      </c>
      <c r="J19" s="65">
        <f t="shared" si="12"/>
        <v>46.964834323282268</v>
      </c>
      <c r="K19" s="1">
        <v>4.163554545454546</v>
      </c>
      <c r="L19" s="65">
        <f t="shared" si="13"/>
        <v>62.9615865813957</v>
      </c>
      <c r="M19" s="1">
        <v>2.0115872727272723</v>
      </c>
      <c r="N19" s="65">
        <f t="shared" si="14"/>
        <v>130.31699074362808</v>
      </c>
      <c r="O19" s="63">
        <v>10.733498999999998</v>
      </c>
      <c r="P19" s="63">
        <f t="shared" si="15"/>
        <v>24.422977073925292</v>
      </c>
      <c r="Q19" s="63">
        <v>5.4431889999999994</v>
      </c>
      <c r="R19" s="63">
        <f t="shared" si="16"/>
        <v>48.160003262793197</v>
      </c>
      <c r="S19" s="63">
        <v>3.8931789999999999</v>
      </c>
      <c r="T19" s="63">
        <f t="shared" si="17"/>
        <v>67.334176003723428</v>
      </c>
      <c r="U19" s="63">
        <v>1.8890789999999995</v>
      </c>
      <c r="V19" s="63">
        <f t="shared" si="18"/>
        <v>138.76815104079822</v>
      </c>
      <c r="X19" s="45">
        <v>15</v>
      </c>
      <c r="Y19" s="83">
        <v>100</v>
      </c>
      <c r="Z19" s="2">
        <f t="shared" si="0"/>
        <v>101.12446802817684</v>
      </c>
      <c r="AA19" s="2"/>
      <c r="AB19" s="2">
        <f t="shared" si="1"/>
        <v>74.58178245145065</v>
      </c>
      <c r="AC19" s="2"/>
      <c r="AD19" s="2">
        <f t="shared" si="2"/>
        <v>147.56065967873911</v>
      </c>
      <c r="AE19" s="2"/>
      <c r="AF19" s="2">
        <f t="shared" si="3"/>
        <v>217.96057828611256</v>
      </c>
      <c r="AG19" s="2"/>
      <c r="AH19" s="2">
        <f t="shared" si="4"/>
        <v>446.97210648148149</v>
      </c>
      <c r="AI19" s="83"/>
      <c r="AJ19" s="2"/>
      <c r="AK19" s="83"/>
      <c r="AL19" s="2"/>
      <c r="AM19" s="83"/>
      <c r="AN19" s="2"/>
      <c r="AO19" s="83"/>
      <c r="AP19" s="2"/>
    </row>
    <row r="20" spans="2:42">
      <c r="B20" s="2">
        <f t="shared" si="9"/>
        <v>27.15224534218024</v>
      </c>
      <c r="C20" s="62">
        <v>9.6545974999999995</v>
      </c>
      <c r="D20" s="45">
        <v>15</v>
      </c>
      <c r="E20" s="62">
        <v>9.5472418181818188</v>
      </c>
      <c r="F20" s="65">
        <f t="shared" si="10"/>
        <v>27.457563659985187</v>
      </c>
      <c r="G20" s="1">
        <v>12.944980909090908</v>
      </c>
      <c r="H20" s="65">
        <f t="shared" si="11"/>
        <v>20.25062855178901</v>
      </c>
      <c r="I20" s="1">
        <v>6.5427990909090905</v>
      </c>
      <c r="J20" s="65">
        <f t="shared" si="12"/>
        <v>40.06603234451088</v>
      </c>
      <c r="K20" s="1">
        <v>4.4295154545454549</v>
      </c>
      <c r="L20" s="65">
        <f t="shared" si="13"/>
        <v>59.181190965480113</v>
      </c>
      <c r="M20" s="1">
        <v>2.16</v>
      </c>
      <c r="N20" s="65">
        <f t="shared" si="14"/>
        <v>121.36296296296295</v>
      </c>
      <c r="O20" s="1"/>
      <c r="Q20" s="1"/>
      <c r="S20" s="1"/>
      <c r="U20" s="1"/>
      <c r="X20" s="45">
        <v>16</v>
      </c>
      <c r="Y20" s="83">
        <v>100</v>
      </c>
      <c r="Z20" s="2">
        <f t="shared" si="0"/>
        <v>105.75107754782177</v>
      </c>
      <c r="AA20" s="2"/>
      <c r="AB20" s="2">
        <f t="shared" si="1"/>
        <v>80.135379360657922</v>
      </c>
      <c r="AC20" s="2"/>
      <c r="AD20" s="2">
        <f t="shared" si="2"/>
        <v>156.90014241087181</v>
      </c>
      <c r="AE20" s="2"/>
      <c r="AF20" s="2">
        <f t="shared" si="3"/>
        <v>232.61922570075151</v>
      </c>
      <c r="AG20" s="2"/>
      <c r="AH20" s="2">
        <f t="shared" si="4"/>
        <v>489.61859161253284</v>
      </c>
      <c r="AI20" s="83"/>
      <c r="AJ20" s="2"/>
      <c r="AK20" s="83"/>
      <c r="AL20" s="2"/>
      <c r="AM20" s="83"/>
      <c r="AN20" s="2"/>
      <c r="AO20" s="83"/>
      <c r="AP20" s="2"/>
    </row>
    <row r="21" spans="2:42">
      <c r="B21" s="2">
        <f t="shared" si="9"/>
        <v>23.865172119487909</v>
      </c>
      <c r="C21" s="62">
        <v>10.984375</v>
      </c>
      <c r="D21" s="45">
        <v>16</v>
      </c>
      <c r="E21" s="62">
        <v>10.38701</v>
      </c>
      <c r="F21" s="65">
        <f t="shared" si="10"/>
        <v>25.237676675000795</v>
      </c>
      <c r="G21" s="1">
        <v>13.707272727272725</v>
      </c>
      <c r="H21" s="65">
        <f t="shared" si="11"/>
        <v>19.124446213025603</v>
      </c>
      <c r="I21" s="1">
        <v>7.0008699999999999</v>
      </c>
      <c r="J21" s="65">
        <f t="shared" si="12"/>
        <v>37.444489042076199</v>
      </c>
      <c r="K21" s="1">
        <v>4.722040909090909</v>
      </c>
      <c r="L21" s="65">
        <f t="shared" si="13"/>
        <v>55.514978596504399</v>
      </c>
      <c r="M21" s="1">
        <v>2.2434554545454546</v>
      </c>
      <c r="N21" s="65">
        <f t="shared" si="14"/>
        <v>116.84831961734355</v>
      </c>
      <c r="O21" s="1"/>
      <c r="Q21" s="1"/>
      <c r="S21" s="1"/>
      <c r="U21" s="1"/>
      <c r="X21" s="45">
        <v>17</v>
      </c>
      <c r="Y21" s="83">
        <v>100</v>
      </c>
      <c r="Z21" s="2">
        <f t="shared" si="0"/>
        <v>106.86803790667803</v>
      </c>
      <c r="AA21" s="2"/>
      <c r="AB21" s="2">
        <f t="shared" si="1"/>
        <v>80.556558192702497</v>
      </c>
      <c r="AC21" s="2"/>
      <c r="AD21" s="2">
        <f t="shared" si="2"/>
        <v>157.18014840254838</v>
      </c>
      <c r="AE21" s="2"/>
      <c r="AF21" s="2">
        <f t="shared" si="3"/>
        <v>213.05996729720422</v>
      </c>
      <c r="AG21" s="2"/>
      <c r="AH21" s="2">
        <f t="shared" si="4"/>
        <v>441.20289453405974</v>
      </c>
      <c r="AI21" s="83"/>
      <c r="AJ21" s="2"/>
      <c r="AK21" s="83"/>
      <c r="AL21" s="2"/>
      <c r="AM21" s="83"/>
      <c r="AN21" s="2"/>
      <c r="AO21" s="83"/>
      <c r="AP21" s="2"/>
    </row>
    <row r="22" spans="2:42">
      <c r="B22" s="2">
        <f t="shared" si="9"/>
        <v>20.940778936521191</v>
      </c>
      <c r="C22" s="62">
        <v>12.518349999999998</v>
      </c>
      <c r="D22" s="45">
        <v>17</v>
      </c>
      <c r="E22" s="62">
        <v>11.71383909090909</v>
      </c>
      <c r="F22" s="65">
        <f t="shared" si="10"/>
        <v>22.378999571835116</v>
      </c>
      <c r="G22" s="1">
        <v>15.539827272727273</v>
      </c>
      <c r="H22" s="65">
        <f t="shared" si="11"/>
        <v>16.86917077000388</v>
      </c>
      <c r="I22" s="1">
        <v>7.9643327272727253</v>
      </c>
      <c r="J22" s="65">
        <f t="shared" si="12"/>
        <v>32.914747409073598</v>
      </c>
      <c r="K22" s="1">
        <v>5.875505454545455</v>
      </c>
      <c r="L22" s="65">
        <f t="shared" si="13"/>
        <v>44.61641675393188</v>
      </c>
      <c r="M22" s="1">
        <v>2.8373227272727273</v>
      </c>
      <c r="N22" s="65">
        <f t="shared" si="14"/>
        <v>92.391322805910178</v>
      </c>
      <c r="O22" s="1"/>
      <c r="Q22" s="1"/>
      <c r="S22" s="1"/>
      <c r="U22" s="1"/>
      <c r="X22" s="45">
        <v>18</v>
      </c>
      <c r="Y22" s="83">
        <v>100</v>
      </c>
      <c r="Z22" s="2">
        <f t="shared" si="0"/>
        <v>107.73673249945648</v>
      </c>
      <c r="AA22" s="2"/>
      <c r="AB22" s="2">
        <f t="shared" si="1"/>
        <v>81.250186873176347</v>
      </c>
      <c r="AC22" s="2"/>
      <c r="AD22" s="2">
        <f t="shared" si="2"/>
        <v>158.83660164447656</v>
      </c>
      <c r="AE22" s="2"/>
      <c r="AF22" s="2">
        <f t="shared" si="3"/>
        <v>215.68133227606629</v>
      </c>
      <c r="AG22" s="2"/>
      <c r="AH22" s="2">
        <f t="shared" si="4"/>
        <v>450.44723213073991</v>
      </c>
      <c r="AI22" s="83"/>
      <c r="AJ22" s="2"/>
      <c r="AK22" s="83"/>
      <c r="AL22" s="2"/>
      <c r="AM22" s="83"/>
      <c r="AN22" s="2"/>
      <c r="AO22" s="83"/>
      <c r="AP22" s="2"/>
    </row>
    <row r="23" spans="2:42">
      <c r="B23" s="2">
        <f t="shared" si="9"/>
        <v>18.737129766736516</v>
      </c>
      <c r="C23" s="62">
        <v>13.990616666666668</v>
      </c>
      <c r="D23" s="45">
        <v>18</v>
      </c>
      <c r="E23" s="62">
        <v>12.985929999999998</v>
      </c>
      <c r="F23" s="65">
        <f t="shared" si="10"/>
        <v>20.186771374864954</v>
      </c>
      <c r="G23" s="1">
        <v>17.219180909090905</v>
      </c>
      <c r="H23" s="65">
        <f t="shared" si="11"/>
        <v>15.223952950142969</v>
      </c>
      <c r="I23" s="1">
        <v>8.8081818181818186</v>
      </c>
      <c r="J23" s="65">
        <f t="shared" si="12"/>
        <v>29.761420167199915</v>
      </c>
      <c r="K23" s="1">
        <v>6.4867072727272728</v>
      </c>
      <c r="L23" s="65">
        <f t="shared" si="13"/>
        <v>40.412491111192708</v>
      </c>
      <c r="M23" s="1">
        <v>3.1059390909090907</v>
      </c>
      <c r="N23" s="65">
        <f t="shared" si="14"/>
        <v>84.400882415009605</v>
      </c>
      <c r="O23" s="1"/>
      <c r="Q23" s="1"/>
      <c r="S23" s="1"/>
      <c r="U23" s="1"/>
      <c r="X23" s="45">
        <v>19</v>
      </c>
      <c r="Y23" s="83">
        <v>100</v>
      </c>
      <c r="Z23" s="2">
        <f t="shared" si="0"/>
        <v>106.12701147294071</v>
      </c>
      <c r="AA23" s="2"/>
      <c r="AB23" s="2">
        <f t="shared" si="1"/>
        <v>70.527844414058521</v>
      </c>
      <c r="AC23" s="2"/>
      <c r="AD23" s="2">
        <f t="shared" si="2"/>
        <v>136.38402462670635</v>
      </c>
      <c r="AE23" s="2"/>
      <c r="AF23" s="2">
        <f t="shared" si="3"/>
        <v>194.5130548505397</v>
      </c>
      <c r="AG23" s="2"/>
      <c r="AH23" s="2">
        <f t="shared" si="4"/>
        <v>361.77082204027636</v>
      </c>
      <c r="AI23" s="83"/>
      <c r="AJ23" s="2"/>
      <c r="AK23" s="83"/>
      <c r="AL23" s="2"/>
      <c r="AM23" s="83"/>
      <c r="AN23" s="2"/>
      <c r="AO23" s="83"/>
      <c r="AP23" s="2"/>
    </row>
    <row r="24" spans="2:42">
      <c r="B24" s="2">
        <f t="shared" si="9"/>
        <v>17.077775744964306</v>
      </c>
      <c r="C24" s="62">
        <v>15.350008333333335</v>
      </c>
      <c r="D24" s="45">
        <v>19</v>
      </c>
      <c r="E24" s="62">
        <v>14.463809090909091</v>
      </c>
      <c r="F24" s="65">
        <f t="shared" si="10"/>
        <v>18.124133024181354</v>
      </c>
      <c r="G24" s="1">
        <v>21.764465454545459</v>
      </c>
      <c r="H24" s="65">
        <f t="shared" si="11"/>
        <v>12.044587106790248</v>
      </c>
      <c r="I24" s="1">
        <v>11.254989999999999</v>
      </c>
      <c r="J24" s="65">
        <f t="shared" si="12"/>
        <v>23.291357877705803</v>
      </c>
      <c r="K24" s="1">
        <v>7.891505454545455</v>
      </c>
      <c r="L24" s="65">
        <f t="shared" si="13"/>
        <v>33.218503302054586</v>
      </c>
      <c r="M24" s="1">
        <v>4.2430200000000005</v>
      </c>
      <c r="N24" s="65">
        <f t="shared" si="14"/>
        <v>61.782409698752296</v>
      </c>
      <c r="O24" s="1"/>
      <c r="X24" s="45">
        <v>20</v>
      </c>
      <c r="Y24" s="83">
        <v>100</v>
      </c>
      <c r="Z24" s="2">
        <f t="shared" si="0"/>
        <v>107.31309937433949</v>
      </c>
      <c r="AA24" s="2"/>
      <c r="AB24" s="2">
        <f t="shared" si="1"/>
        <v>70.981096920810387</v>
      </c>
      <c r="AC24" s="2"/>
      <c r="AD24" s="2">
        <f t="shared" si="2"/>
        <v>137.89075946783836</v>
      </c>
      <c r="AE24" s="2"/>
      <c r="AF24" s="2">
        <f t="shared" si="3"/>
        <v>199.1671684532956</v>
      </c>
      <c r="AG24" s="2"/>
      <c r="AH24" s="2">
        <f t="shared" si="4"/>
        <v>373.06342488250601</v>
      </c>
      <c r="AI24" s="83"/>
      <c r="AJ24" s="2"/>
      <c r="AK24" s="83"/>
      <c r="AL24" s="2"/>
      <c r="AM24" s="83"/>
      <c r="AN24" s="2"/>
      <c r="AO24" s="83"/>
      <c r="AP24" s="2"/>
    </row>
    <row r="25" spans="2:42">
      <c r="B25" s="2">
        <f t="shared" si="9"/>
        <v>15.345830583187105</v>
      </c>
      <c r="C25" s="62">
        <v>17.082425000000001</v>
      </c>
      <c r="D25" s="45">
        <v>20</v>
      </c>
      <c r="E25" s="62">
        <v>15.918303636363634</v>
      </c>
      <c r="F25" s="65">
        <f t="shared" si="10"/>
        <v>16.468086423553359</v>
      </c>
      <c r="G25" s="1">
        <v>24.066160909090911</v>
      </c>
      <c r="H25" s="65">
        <f t="shared" si="11"/>
        <v>10.892638879555401</v>
      </c>
      <c r="I25" s="1">
        <v>12.388375454545455</v>
      </c>
      <c r="J25" s="65">
        <f t="shared" si="12"/>
        <v>21.160482337804506</v>
      </c>
      <c r="K25" s="1">
        <v>8.5769281818181806</v>
      </c>
      <c r="L25" s="65">
        <f t="shared" si="13"/>
        <v>30.563856248173618</v>
      </c>
      <c r="M25" s="1">
        <v>4.5789600000000004</v>
      </c>
      <c r="N25" s="65">
        <f t="shared" si="14"/>
        <v>57.249681150304866</v>
      </c>
      <c r="O25" s="1"/>
      <c r="X25" s="45">
        <v>21</v>
      </c>
      <c r="Y25" s="83">
        <v>100</v>
      </c>
      <c r="Z25" s="2">
        <f t="shared" si="0"/>
        <v>107.68077198337483</v>
      </c>
      <c r="AA25" s="2"/>
      <c r="AB25" s="2">
        <f t="shared" si="1"/>
        <v>71.292702865502093</v>
      </c>
      <c r="AC25" s="2"/>
      <c r="AD25" s="2">
        <f t="shared" si="2"/>
        <v>138.82836911434444</v>
      </c>
      <c r="AE25" s="2"/>
      <c r="AF25" s="2">
        <f t="shared" si="3"/>
        <v>199.23942037517472</v>
      </c>
      <c r="AG25" s="2"/>
      <c r="AH25" s="2">
        <f t="shared" si="4"/>
        <v>372.39561186793537</v>
      </c>
      <c r="AI25" s="83"/>
      <c r="AJ25" s="2"/>
      <c r="AK25" s="83"/>
      <c r="AL25" s="2"/>
      <c r="AM25" s="83"/>
      <c r="AN25" s="2"/>
      <c r="AO25" s="83"/>
      <c r="AP25" s="2"/>
    </row>
    <row r="26" spans="2:42">
      <c r="B26" s="2">
        <f t="shared" si="9"/>
        <v>13.922076542636173</v>
      </c>
      <c r="C26" s="62">
        <v>18.829375000000002</v>
      </c>
      <c r="D26" s="45">
        <v>21</v>
      </c>
      <c r="E26" s="62">
        <v>17.486292727272726</v>
      </c>
      <c r="F26" s="65">
        <f t="shared" si="10"/>
        <v>14.991399497226972</v>
      </c>
      <c r="G26" s="1">
        <v>26.411363636363639</v>
      </c>
      <c r="H26" s="65">
        <f t="shared" si="11"/>
        <v>9.9254246622493749</v>
      </c>
      <c r="I26" s="1">
        <v>13.563059999999997</v>
      </c>
      <c r="J26" s="65">
        <f t="shared" si="12"/>
        <v>19.327791810992508</v>
      </c>
      <c r="K26" s="1">
        <v>9.4506272727272727</v>
      </c>
      <c r="L26" s="65">
        <f t="shared" si="13"/>
        <v>27.738264607736475</v>
      </c>
      <c r="M26" s="1">
        <v>5.0562827272727269</v>
      </c>
      <c r="N26" s="65">
        <f t="shared" si="14"/>
        <v>51.84520212567228</v>
      </c>
      <c r="O26" s="1"/>
      <c r="X26" s="45">
        <v>22</v>
      </c>
      <c r="Y26" s="83">
        <v>100</v>
      </c>
      <c r="Z26" s="2">
        <f t="shared" si="0"/>
        <v>108.49241976547368</v>
      </c>
      <c r="AA26" s="2"/>
      <c r="AB26" s="2">
        <f t="shared" si="1"/>
        <v>71.906653056286515</v>
      </c>
      <c r="AC26" s="2"/>
      <c r="AD26" s="2">
        <f t="shared" si="2"/>
        <v>140.00026287426726</v>
      </c>
      <c r="AE26" s="2"/>
      <c r="AF26" s="2">
        <f t="shared" si="3"/>
        <v>202.98835081980843</v>
      </c>
      <c r="AG26" s="2"/>
      <c r="AH26" s="2">
        <f t="shared" si="4"/>
        <v>375.64472959706535</v>
      </c>
      <c r="AI26" s="83"/>
      <c r="AJ26" s="2"/>
      <c r="AK26" s="83"/>
      <c r="AL26" s="2"/>
      <c r="AM26" s="83"/>
      <c r="AN26" s="2"/>
      <c r="AO26" s="83"/>
      <c r="AP26" s="2"/>
    </row>
    <row r="27" spans="2:42">
      <c r="B27" s="2">
        <f t="shared" si="9"/>
        <v>12.621022439357885</v>
      </c>
      <c r="C27" s="62">
        <v>20.770424999999999</v>
      </c>
      <c r="D27" s="45">
        <v>22</v>
      </c>
      <c r="E27" s="62">
        <v>19.144586363636368</v>
      </c>
      <c r="F27" s="65">
        <f t="shared" si="10"/>
        <v>13.692852643602782</v>
      </c>
      <c r="G27" s="1">
        <v>28.885261818181821</v>
      </c>
      <c r="H27" s="65">
        <f t="shared" si="11"/>
        <v>9.0753548176251435</v>
      </c>
      <c r="I27" s="1">
        <v>14.835989999999999</v>
      </c>
      <c r="J27" s="65">
        <f t="shared" si="12"/>
        <v>17.669464592521297</v>
      </c>
      <c r="K27" s="1">
        <v>10.232323636363637</v>
      </c>
      <c r="L27" s="65">
        <f t="shared" si="13"/>
        <v>25.619205306250528</v>
      </c>
      <c r="M27" s="1">
        <v>5.5292736363636354</v>
      </c>
      <c r="N27" s="65">
        <f t="shared" si="14"/>
        <v>47.410205614710868</v>
      </c>
      <c r="O27" s="1"/>
      <c r="X27" s="45">
        <v>23</v>
      </c>
      <c r="Y27" s="83">
        <v>100</v>
      </c>
      <c r="Z27" s="2">
        <f t="shared" si="0"/>
        <v>108.3227497787894</v>
      </c>
      <c r="AA27" s="2"/>
      <c r="AB27" s="2">
        <f t="shared" si="1"/>
        <v>71.868814956692844</v>
      </c>
      <c r="AC27" s="2"/>
      <c r="AD27" s="2">
        <f t="shared" si="2"/>
        <v>140.1423605438037</v>
      </c>
      <c r="AE27" s="2"/>
      <c r="AF27" s="2">
        <f t="shared" si="3"/>
        <v>202.60037992733294</v>
      </c>
      <c r="AG27" s="2"/>
      <c r="AH27" s="2">
        <f t="shared" si="4"/>
        <v>383.57642256480983</v>
      </c>
      <c r="AI27" s="83"/>
      <c r="AJ27" s="2"/>
      <c r="AK27" s="83"/>
      <c r="AL27" s="2"/>
      <c r="AM27" s="83"/>
      <c r="AN27" s="2"/>
      <c r="AO27" s="83"/>
      <c r="AP27" s="2"/>
    </row>
    <row r="28" spans="2:42">
      <c r="B28" s="2">
        <f t="shared" si="9"/>
        <v>11.60447810747281</v>
      </c>
      <c r="C28" s="62">
        <v>22.5899</v>
      </c>
      <c r="D28" s="45">
        <v>23</v>
      </c>
      <c r="E28" s="62">
        <v>20.854252727272726</v>
      </c>
      <c r="F28" s="65">
        <f t="shared" si="10"/>
        <v>12.570289783492166</v>
      </c>
      <c r="G28" s="1">
        <v>31.432130909090905</v>
      </c>
      <c r="H28" s="65">
        <f t="shared" si="11"/>
        <v>8.3400008977495652</v>
      </c>
      <c r="I28" s="1">
        <v>16.119251818181819</v>
      </c>
      <c r="J28" s="65">
        <f t="shared" si="12"/>
        <v>16.262789548601312</v>
      </c>
      <c r="K28" s="1">
        <v>11.14997909090909</v>
      </c>
      <c r="L28" s="65">
        <f t="shared" si="13"/>
        <v>23.510716734324088</v>
      </c>
      <c r="M28" s="1">
        <v>5.8892827272727279</v>
      </c>
      <c r="N28" s="65">
        <f t="shared" si="14"/>
        <v>44.512041981960756</v>
      </c>
      <c r="O28" s="1"/>
      <c r="X28" s="45">
        <v>24</v>
      </c>
      <c r="Y28" s="83">
        <v>100</v>
      </c>
      <c r="Z28" s="2">
        <f t="shared" si="0"/>
        <v>114.07342638960911</v>
      </c>
      <c r="AA28" s="2"/>
      <c r="AB28" s="2">
        <f t="shared" si="1"/>
        <v>59.435525703836525</v>
      </c>
      <c r="AC28" s="2"/>
      <c r="AD28" s="2">
        <f t="shared" si="2"/>
        <v>148.43311555353799</v>
      </c>
      <c r="AE28" s="2"/>
      <c r="AF28" s="2">
        <f t="shared" si="3"/>
        <v>208.69907721740822</v>
      </c>
      <c r="AG28" s="2"/>
      <c r="AH28" s="2"/>
      <c r="AI28" s="83"/>
      <c r="AJ28" s="2"/>
      <c r="AK28" s="83"/>
      <c r="AL28" s="2"/>
      <c r="AM28" s="83"/>
      <c r="AN28" s="2"/>
      <c r="AO28" s="83"/>
      <c r="AP28" s="2"/>
    </row>
    <row r="29" spans="2:42">
      <c r="B29" s="2">
        <f t="shared" si="9"/>
        <v>10.631410321403225</v>
      </c>
      <c r="C29" s="62">
        <v>24.657499999999999</v>
      </c>
      <c r="D29" s="45">
        <v>24</v>
      </c>
      <c r="E29" s="62">
        <v>21.615463636363636</v>
      </c>
      <c r="F29" s="65">
        <f t="shared" si="10"/>
        <v>12.127614027163213</v>
      </c>
      <c r="G29" s="1">
        <v>41.48613090909091</v>
      </c>
      <c r="H29" s="65">
        <f t="shared" si="11"/>
        <v>6.318834614257943</v>
      </c>
      <c r="I29" s="1">
        <v>16.611859090909093</v>
      </c>
      <c r="J29" s="65">
        <f t="shared" si="12"/>
        <v>15.780533567339212</v>
      </c>
      <c r="K29" s="1">
        <v>11.814858181818181</v>
      </c>
      <c r="L29" s="65">
        <f t="shared" si="13"/>
        <v>22.187655235964822</v>
      </c>
      <c r="M29" s="55"/>
      <c r="N29" s="65"/>
      <c r="O29" s="1"/>
      <c r="X29" s="45">
        <v>25</v>
      </c>
      <c r="Y29" s="83">
        <v>100</v>
      </c>
      <c r="Z29" s="2">
        <f t="shared" si="0"/>
        <v>113.52103535004376</v>
      </c>
      <c r="AA29" s="2"/>
      <c r="AB29" s="2">
        <f t="shared" si="1"/>
        <v>47.245363111609869</v>
      </c>
      <c r="AC29" s="2"/>
      <c r="AD29" s="2">
        <f t="shared" si="2"/>
        <v>91.286664226752308</v>
      </c>
      <c r="AE29" s="2"/>
      <c r="AF29" s="2">
        <f t="shared" si="3"/>
        <v>138.40504893618981</v>
      </c>
      <c r="AG29" s="2"/>
      <c r="AH29" s="2"/>
      <c r="AI29" s="83"/>
      <c r="AJ29" s="2"/>
      <c r="AK29" s="83"/>
      <c r="AL29" s="2"/>
      <c r="AM29" s="83"/>
      <c r="AN29" s="2"/>
      <c r="AO29" s="83"/>
      <c r="AP29" s="2"/>
    </row>
    <row r="30" spans="2:42">
      <c r="B30" s="2">
        <f t="shared" si="9"/>
        <v>9.9073491423701476</v>
      </c>
      <c r="C30" s="62">
        <v>26.459549999999997</v>
      </c>
      <c r="D30" s="45">
        <v>25</v>
      </c>
      <c r="E30" s="62">
        <v>23.30805909090909</v>
      </c>
      <c r="F30" s="65">
        <f t="shared" si="10"/>
        <v>11.246925322162273</v>
      </c>
      <c r="G30" s="1">
        <v>56.004543636363636</v>
      </c>
      <c r="H30" s="65">
        <f t="shared" si="11"/>
        <v>4.6807630770477422</v>
      </c>
      <c r="I30" s="1">
        <v>28.985120909090906</v>
      </c>
      <c r="J30" s="65">
        <f t="shared" si="12"/>
        <v>9.0440885453674618</v>
      </c>
      <c r="K30" s="1">
        <v>19.117474545454545</v>
      </c>
      <c r="L30" s="65">
        <f t="shared" si="13"/>
        <v>13.712271428776585</v>
      </c>
      <c r="M30" s="55"/>
      <c r="N30" s="65"/>
      <c r="X30" s="45">
        <v>26</v>
      </c>
      <c r="Y30" s="83">
        <v>100</v>
      </c>
      <c r="Z30" s="2">
        <f t="shared" si="0"/>
        <v>113.87174063135295</v>
      </c>
      <c r="AA30" s="2"/>
      <c r="AB30" s="2">
        <f t="shared" si="1"/>
        <v>47.268618210026062</v>
      </c>
      <c r="AC30" s="2"/>
      <c r="AD30" s="2">
        <f t="shared" si="2"/>
        <v>91.501104277801332</v>
      </c>
      <c r="AE30" s="2"/>
      <c r="AF30" s="2">
        <f t="shared" si="3"/>
        <v>139.39528209343018</v>
      </c>
      <c r="AG30" s="2"/>
      <c r="AH30" s="2"/>
      <c r="AI30" s="83"/>
      <c r="AJ30" s="2"/>
      <c r="AK30" s="83"/>
      <c r="AL30" s="2"/>
      <c r="AM30" s="83"/>
      <c r="AN30" s="2"/>
      <c r="AO30" s="83"/>
      <c r="AP30" s="2"/>
    </row>
    <row r="31" spans="2:42">
      <c r="B31" s="2">
        <f t="shared" si="9"/>
        <v>9.140808813594191</v>
      </c>
      <c r="C31" s="62">
        <v>28.678425000000004</v>
      </c>
      <c r="D31" s="45">
        <v>26</v>
      </c>
      <c r="E31" s="62">
        <v>25.184848181818179</v>
      </c>
      <c r="F31" s="65">
        <f t="shared" si="10"/>
        <v>10.408798103823827</v>
      </c>
      <c r="G31" s="1">
        <v>60.671172727272726</v>
      </c>
      <c r="H31" s="65">
        <f t="shared" si="11"/>
        <v>4.3207340194062507</v>
      </c>
      <c r="I31" s="1">
        <v>31.342162727272729</v>
      </c>
      <c r="J31" s="65">
        <f t="shared" si="12"/>
        <v>8.3639410043612745</v>
      </c>
      <c r="K31" s="1">
        <v>20.573454545454545</v>
      </c>
      <c r="L31" s="65">
        <f t="shared" si="13"/>
        <v>12.741856231330752</v>
      </c>
      <c r="M31" s="55"/>
      <c r="N31" s="65"/>
      <c r="X31" s="45">
        <v>27</v>
      </c>
      <c r="Y31" s="83">
        <v>100</v>
      </c>
      <c r="Z31" s="2">
        <f t="shared" si="0"/>
        <v>113.89682166314267</v>
      </c>
      <c r="AA31" s="2"/>
      <c r="AB31" s="2">
        <f t="shared" si="1"/>
        <v>47.313632441287908</v>
      </c>
      <c r="AC31" s="2"/>
      <c r="AD31" s="2">
        <f t="shared" si="2"/>
        <v>91.682214939884972</v>
      </c>
      <c r="AE31" s="2"/>
      <c r="AF31" s="2">
        <f t="shared" si="3"/>
        <v>139.84560417596416</v>
      </c>
      <c r="AG31" s="2"/>
      <c r="AH31" s="2"/>
      <c r="AI31" s="83"/>
      <c r="AJ31" s="2"/>
      <c r="AK31" s="83"/>
      <c r="AL31" s="2"/>
      <c r="AM31" s="83"/>
      <c r="AN31" s="2"/>
      <c r="AO31" s="83"/>
      <c r="AP31" s="2"/>
    </row>
    <row r="32" spans="2:42">
      <c r="B32" s="2">
        <f t="shared" si="9"/>
        <v>8.516604618586376</v>
      </c>
      <c r="C32" s="62">
        <v>30.780341666666668</v>
      </c>
      <c r="D32" s="45">
        <v>27</v>
      </c>
      <c r="E32" s="62">
        <v>27.024759090909093</v>
      </c>
      <c r="F32" s="65">
        <f t="shared" si="10"/>
        <v>9.7001419741862982</v>
      </c>
      <c r="G32" s="1">
        <v>65.055968181818187</v>
      </c>
      <c r="H32" s="65">
        <f t="shared" si="11"/>
        <v>4.0295150057157079</v>
      </c>
      <c r="I32" s="1">
        <v>33.572859999999999</v>
      </c>
      <c r="J32" s="65">
        <f t="shared" si="12"/>
        <v>7.8082117519925323</v>
      </c>
      <c r="K32" s="1">
        <v>22.010231818181822</v>
      </c>
      <c r="L32" s="65">
        <f t="shared" si="13"/>
        <v>11.910097184140184</v>
      </c>
      <c r="M32" s="55"/>
      <c r="N32" s="65"/>
      <c r="X32" s="45">
        <v>28</v>
      </c>
      <c r="Y32" s="83">
        <v>100</v>
      </c>
      <c r="Z32" s="2">
        <f t="shared" si="0"/>
        <v>114.63550842955132</v>
      </c>
      <c r="AA32" s="2"/>
      <c r="AB32" s="2">
        <f t="shared" si="1"/>
        <v>47.431913895826284</v>
      </c>
      <c r="AC32" s="2"/>
      <c r="AD32" s="2">
        <f t="shared" si="2"/>
        <v>92.05100333364625</v>
      </c>
      <c r="AE32" s="2"/>
      <c r="AF32" s="2">
        <f t="shared" si="3"/>
        <v>140.62966767262921</v>
      </c>
      <c r="AG32" s="2"/>
      <c r="AH32" s="2"/>
      <c r="AI32" s="83"/>
      <c r="AJ32" s="2"/>
      <c r="AK32" s="83"/>
      <c r="AL32" s="2"/>
      <c r="AM32" s="83"/>
      <c r="AN32" s="2"/>
      <c r="AO32" s="83"/>
      <c r="AP32" s="2"/>
    </row>
    <row r="33" spans="2:42">
      <c r="B33" s="2">
        <f t="shared" si="9"/>
        <v>7.9030905866454351</v>
      </c>
      <c r="C33" s="62">
        <v>33.169808333333336</v>
      </c>
      <c r="D33" s="45">
        <v>28</v>
      </c>
      <c r="E33" s="62">
        <v>28.935020909090905</v>
      </c>
      <c r="F33" s="65">
        <f t="shared" si="10"/>
        <v>9.0597480756490043</v>
      </c>
      <c r="G33" s="1">
        <v>69.931414545454544</v>
      </c>
      <c r="H33" s="65">
        <f t="shared" si="11"/>
        <v>3.748587122166815</v>
      </c>
      <c r="I33" s="1">
        <v>36.034162727272729</v>
      </c>
      <c r="J33" s="65">
        <f t="shared" si="12"/>
        <v>7.2748741793740725</v>
      </c>
      <c r="K33" s="1">
        <v>23.586636363636366</v>
      </c>
      <c r="L33" s="65">
        <f t="shared" si="13"/>
        <v>11.114090027866318</v>
      </c>
      <c r="M33" s="55"/>
      <c r="N33" s="65"/>
      <c r="X33" s="45">
        <v>29</v>
      </c>
      <c r="Y33" s="83">
        <v>100</v>
      </c>
      <c r="Z33" s="2">
        <f t="shared" si="0"/>
        <v>115.30520509337778</v>
      </c>
      <c r="AA33" s="2"/>
      <c r="AB33" s="2">
        <f t="shared" si="1"/>
        <v>47.734011368695334</v>
      </c>
      <c r="AC33" s="2"/>
      <c r="AD33" s="2">
        <f t="shared" si="2"/>
        <v>92.725382517579092</v>
      </c>
      <c r="AE33" s="2"/>
      <c r="AF33" s="2">
        <f t="shared" si="3"/>
        <v>141.83257484670094</v>
      </c>
      <c r="AG33" s="2"/>
      <c r="AH33" s="2"/>
      <c r="AI33" s="83"/>
      <c r="AJ33" s="2"/>
      <c r="AK33" s="83"/>
      <c r="AL33" s="2"/>
      <c r="AM33" s="83"/>
      <c r="AN33" s="2"/>
      <c r="AO33" s="83"/>
      <c r="AP33" s="2"/>
    </row>
    <row r="34" spans="2:42">
      <c r="B34" s="2">
        <f t="shared" si="9"/>
        <v>7.3247701090008857</v>
      </c>
      <c r="C34" s="62">
        <v>35.788699999999999</v>
      </c>
      <c r="D34" s="45">
        <v>29</v>
      </c>
      <c r="E34" s="62">
        <v>31.038234545454547</v>
      </c>
      <c r="F34" s="65">
        <f t="shared" si="10"/>
        <v>8.4458411968019025</v>
      </c>
      <c r="G34" s="1">
        <v>74.975261818181821</v>
      </c>
      <c r="H34" s="65">
        <f t="shared" si="11"/>
        <v>3.4964065965612803</v>
      </c>
      <c r="I34" s="1">
        <v>38.596443636363638</v>
      </c>
      <c r="J34" s="65">
        <f t="shared" si="12"/>
        <v>6.7919211021043662</v>
      </c>
      <c r="K34" s="1">
        <v>25.233060909090909</v>
      </c>
      <c r="L34" s="65">
        <f t="shared" si="13"/>
        <v>10.388910047197459</v>
      </c>
      <c r="M34" s="55"/>
      <c r="N34" s="65"/>
      <c r="X34" s="45">
        <v>30</v>
      </c>
      <c r="Y34" s="83">
        <v>100</v>
      </c>
      <c r="Z34" s="2">
        <f t="shared" si="0"/>
        <v>115.13924189004463</v>
      </c>
      <c r="AA34" s="2"/>
      <c r="AB34" s="2">
        <f t="shared" si="1"/>
        <v>47.589139079416825</v>
      </c>
      <c r="AC34" s="2"/>
      <c r="AD34" s="2">
        <f t="shared" si="2"/>
        <v>92.541538314590071</v>
      </c>
      <c r="AE34" s="2"/>
      <c r="AF34" s="2">
        <f t="shared" si="3"/>
        <v>141.68232575583517</v>
      </c>
      <c r="AG34" s="2"/>
      <c r="AH34" s="2"/>
      <c r="AI34" s="83"/>
      <c r="AJ34" s="2"/>
      <c r="AK34" s="83"/>
      <c r="AL34" s="2"/>
      <c r="AM34" s="83"/>
      <c r="AN34" s="2"/>
      <c r="AO34" s="83"/>
      <c r="AP34" s="2"/>
    </row>
    <row r="35" spans="2:42">
      <c r="B35" s="2">
        <f t="shared" si="9"/>
        <v>6.8959267328829332</v>
      </c>
      <c r="C35" s="62">
        <v>38.014324999999999</v>
      </c>
      <c r="D35" s="45">
        <v>30</v>
      </c>
      <c r="E35" s="62">
        <v>33.015959090909092</v>
      </c>
      <c r="F35" s="65">
        <f t="shared" si="10"/>
        <v>7.9399177615343328</v>
      </c>
      <c r="G35" s="1">
        <v>79.880253636363619</v>
      </c>
      <c r="H35" s="65">
        <f t="shared" si="11"/>
        <v>3.2817121637263438</v>
      </c>
      <c r="I35" s="1">
        <v>41.078120909090906</v>
      </c>
      <c r="J35" s="65">
        <f t="shared" si="12"/>
        <v>6.3815966796569192</v>
      </c>
      <c r="K35" s="1">
        <v>26.830675454545453</v>
      </c>
      <c r="L35" s="65">
        <f t="shared" si="13"/>
        <v>9.7703093775669192</v>
      </c>
      <c r="M35" s="55"/>
      <c r="N35" s="65"/>
      <c r="X35" s="45">
        <v>31</v>
      </c>
      <c r="Y35" s="83">
        <v>100</v>
      </c>
      <c r="Z35" s="2">
        <f t="shared" si="0"/>
        <v>115.68642676665695</v>
      </c>
      <c r="AA35" s="2"/>
      <c r="AB35" s="2">
        <f t="shared" si="1"/>
        <v>47.828186417825492</v>
      </c>
      <c r="AC35" s="2"/>
      <c r="AD35" s="2">
        <f t="shared" si="2"/>
        <v>93.092211747213042</v>
      </c>
      <c r="AE35" s="2"/>
      <c r="AF35" s="2">
        <f t="shared" si="3"/>
        <v>150.91631433071851</v>
      </c>
      <c r="AG35" s="2"/>
      <c r="AH35" s="2"/>
      <c r="AI35" s="83"/>
      <c r="AJ35" s="2"/>
      <c r="AK35" s="83"/>
      <c r="AL35" s="2"/>
      <c r="AM35" s="83"/>
      <c r="AN35" s="2"/>
      <c r="AO35" s="83"/>
      <c r="AP35" s="2"/>
    </row>
    <row r="36" spans="2:42">
      <c r="B36" s="2">
        <f t="shared" si="9"/>
        <v>6.4217586198026932</v>
      </c>
      <c r="C36" s="62">
        <v>40.821216666666665</v>
      </c>
      <c r="D36" s="45">
        <v>31</v>
      </c>
      <c r="E36" s="62">
        <v>35.286090000000002</v>
      </c>
      <c r="F36" s="65">
        <f t="shared" si="10"/>
        <v>7.4291030828295224</v>
      </c>
      <c r="G36" s="1">
        <v>85.349706363636358</v>
      </c>
      <c r="H36" s="65">
        <f t="shared" si="11"/>
        <v>3.0714106839820094</v>
      </c>
      <c r="I36" s="1">
        <v>43.850302727272727</v>
      </c>
      <c r="J36" s="65">
        <f t="shared" si="12"/>
        <v>5.9781571322416287</v>
      </c>
      <c r="K36" s="1">
        <v>27.048909090909092</v>
      </c>
      <c r="L36" s="65">
        <f t="shared" si="13"/>
        <v>9.6914814242214433</v>
      </c>
      <c r="M36" s="55"/>
      <c r="N36" s="65"/>
      <c r="X36" s="45">
        <v>32</v>
      </c>
      <c r="Y36" s="83">
        <v>100</v>
      </c>
      <c r="Z36" s="2">
        <f t="shared" si="0"/>
        <v>122.43557574635922</v>
      </c>
      <c r="AA36" s="2"/>
      <c r="AB36" s="2">
        <f t="shared" si="1"/>
        <v>51.092790980182087</v>
      </c>
      <c r="AC36" s="2"/>
      <c r="AD36" s="2">
        <f t="shared" si="2"/>
        <v>99.505518640486386</v>
      </c>
      <c r="AE36" s="2"/>
      <c r="AF36" s="2">
        <f t="shared" si="3"/>
        <v>161.18410186375493</v>
      </c>
      <c r="AG36" s="2"/>
      <c r="AH36" s="2"/>
      <c r="AI36" s="83"/>
      <c r="AJ36" s="2"/>
      <c r="AK36" s="83"/>
      <c r="AL36" s="2"/>
      <c r="AM36" s="83"/>
      <c r="AN36" s="2"/>
      <c r="AO36" s="83"/>
      <c r="AP36" s="2"/>
    </row>
    <row r="37" spans="2:42">
      <c r="B37" s="2">
        <f t="shared" si="9"/>
        <v>6.0446772168791361</v>
      </c>
      <c r="C37" s="62">
        <v>43.367741666666667</v>
      </c>
      <c r="D37" s="45">
        <v>32</v>
      </c>
      <c r="E37" s="62">
        <v>35.420866363636357</v>
      </c>
      <c r="F37" s="65">
        <f t="shared" si="10"/>
        <v>7.4008353524949726</v>
      </c>
      <c r="G37" s="1">
        <v>84.880353636363637</v>
      </c>
      <c r="H37" s="65">
        <f t="shared" si="11"/>
        <v>3.088394295846745</v>
      </c>
      <c r="I37" s="1">
        <v>43.583252727272729</v>
      </c>
      <c r="J37" s="65">
        <f t="shared" si="12"/>
        <v>6.0147874147989029</v>
      </c>
      <c r="K37" s="1">
        <v>26.905719090909088</v>
      </c>
      <c r="L37" s="65">
        <f t="shared" si="13"/>
        <v>9.7430586825896537</v>
      </c>
      <c r="M37" s="55"/>
      <c r="N37" s="65"/>
      <c r="X37" s="45">
        <v>33</v>
      </c>
      <c r="Y37" s="83">
        <v>100</v>
      </c>
      <c r="Z37" s="2">
        <f t="shared" si="0"/>
        <v>123.81838819009454</v>
      </c>
      <c r="AA37" s="2"/>
      <c r="AB37" s="2">
        <f t="shared" si="1"/>
        <v>51.400591013216577</v>
      </c>
      <c r="AC37" s="2"/>
      <c r="AD37" s="2">
        <f t="shared" si="2"/>
        <v>99.759184411508599</v>
      </c>
      <c r="AE37" s="2"/>
      <c r="AF37" s="2">
        <f t="shared" si="3"/>
        <v>151.99106001637517</v>
      </c>
      <c r="AG37" s="2"/>
      <c r="AH37" s="2"/>
      <c r="AI37" s="83"/>
      <c r="AJ37" s="2"/>
      <c r="AK37" s="83"/>
      <c r="AL37" s="2"/>
      <c r="AM37" s="83"/>
      <c r="AN37" s="2"/>
      <c r="AO37" s="83"/>
      <c r="AP37" s="2"/>
    </row>
    <row r="38" spans="2:42">
      <c r="B38" s="2">
        <f t="shared" si="9"/>
        <v>5.6275401927160873</v>
      </c>
      <c r="C38" s="62">
        <v>46.582341666666672</v>
      </c>
      <c r="D38" s="45">
        <v>33</v>
      </c>
      <c r="E38" s="62">
        <v>37.621505454545449</v>
      </c>
      <c r="F38" s="65">
        <f t="shared" si="10"/>
        <v>6.9679295613707994</v>
      </c>
      <c r="G38" s="1">
        <v>90.626081818181831</v>
      </c>
      <c r="H38" s="65">
        <f t="shared" si="11"/>
        <v>2.8925889185623759</v>
      </c>
      <c r="I38" s="1">
        <v>46.694790000000005</v>
      </c>
      <c r="J38" s="65">
        <f t="shared" si="12"/>
        <v>5.6139881986834075</v>
      </c>
      <c r="K38" s="1">
        <v>30.648080000000004</v>
      </c>
      <c r="L38" s="65">
        <f t="shared" si="13"/>
        <v>8.5533579917567426</v>
      </c>
      <c r="M38" s="55"/>
      <c r="N38" s="65"/>
      <c r="X38" s="45">
        <v>34</v>
      </c>
      <c r="Y38" s="83">
        <v>100</v>
      </c>
      <c r="Z38" s="2">
        <f t="shared" si="0"/>
        <v>125.22990069447934</v>
      </c>
      <c r="AA38" s="2"/>
      <c r="AB38" s="2">
        <f t="shared" si="1"/>
        <v>51.806253374975874</v>
      </c>
      <c r="AC38" s="2"/>
      <c r="AD38" s="2">
        <f t="shared" si="2"/>
        <v>100.64094787291677</v>
      </c>
      <c r="AE38" s="2"/>
      <c r="AF38" s="2">
        <f t="shared" si="3"/>
        <v>153.96940850006905</v>
      </c>
      <c r="AG38" s="2"/>
      <c r="AH38" s="2"/>
      <c r="AI38" s="83"/>
      <c r="AJ38" s="2"/>
      <c r="AK38" s="83"/>
      <c r="AL38" s="2"/>
      <c r="AM38" s="83"/>
      <c r="AN38" s="2"/>
      <c r="AO38" s="83"/>
      <c r="AP38" s="2"/>
    </row>
    <row r="39" spans="2:42">
      <c r="B39" s="2">
        <f t="shared" si="9"/>
        <v>5.2763115896170785</v>
      </c>
      <c r="C39" s="62">
        <v>49.683191666666666</v>
      </c>
      <c r="D39" s="45">
        <v>34</v>
      </c>
      <c r="E39" s="62">
        <v>39.673585454545453</v>
      </c>
      <c r="F39" s="65">
        <f t="shared" si="10"/>
        <v>6.6075197640087717</v>
      </c>
      <c r="G39" s="1">
        <v>95.901920000000004</v>
      </c>
      <c r="H39" s="65">
        <f t="shared" si="11"/>
        <v>2.7334593509702412</v>
      </c>
      <c r="I39" s="1">
        <v>49.366776363636362</v>
      </c>
      <c r="J39" s="65">
        <f t="shared" si="12"/>
        <v>5.3101299965191906</v>
      </c>
      <c r="K39" s="1">
        <v>32.268222727272729</v>
      </c>
      <c r="L39" s="65">
        <f t="shared" si="13"/>
        <v>8.1239057451540067</v>
      </c>
      <c r="M39" s="55"/>
      <c r="N39" s="65"/>
      <c r="X39" s="46">
        <v>35</v>
      </c>
      <c r="Y39" s="83">
        <v>100</v>
      </c>
      <c r="Z39" s="2">
        <f t="shared" si="0"/>
        <v>124.62101195633417</v>
      </c>
      <c r="AA39" s="2"/>
      <c r="AB39" s="2">
        <f t="shared" si="1"/>
        <v>51.609387934346664</v>
      </c>
      <c r="AC39" s="2"/>
      <c r="AD39" s="2">
        <f t="shared" si="2"/>
        <v>100.3304125792376</v>
      </c>
      <c r="AE39" s="2"/>
      <c r="AF39" s="2">
        <f t="shared" si="3"/>
        <v>153.62320843253229</v>
      </c>
      <c r="AG39" s="2"/>
      <c r="AH39" s="2"/>
      <c r="AI39" s="83"/>
      <c r="AJ39" s="2"/>
      <c r="AK39" s="83"/>
      <c r="AL39" s="2"/>
      <c r="AM39" s="83"/>
      <c r="AN39" s="2"/>
      <c r="AO39" s="83"/>
      <c r="AP39" s="2"/>
    </row>
    <row r="40" spans="2:42">
      <c r="B40" s="2">
        <f t="shared" si="9"/>
        <v>5.0073190221353459</v>
      </c>
      <c r="C40" s="63">
        <v>52.352166666666669</v>
      </c>
      <c r="D40" s="46">
        <v>35</v>
      </c>
      <c r="E40" s="63">
        <v>42.009100909090911</v>
      </c>
      <c r="F40" s="66">
        <f t="shared" si="10"/>
        <v>6.2401716372670846</v>
      </c>
      <c r="G40" s="60">
        <v>101.43923181818181</v>
      </c>
      <c r="H40" s="66">
        <f t="shared" si="11"/>
        <v>2.5842466992441646</v>
      </c>
      <c r="I40" s="63">
        <v>52.179758181818187</v>
      </c>
      <c r="J40" s="66">
        <f t="shared" si="12"/>
        <v>5.0238638340670381</v>
      </c>
      <c r="K40" s="60">
        <v>34.078292727272725</v>
      </c>
      <c r="L40" s="66">
        <f t="shared" si="13"/>
        <v>7.69240413825682</v>
      </c>
      <c r="M40" s="56"/>
      <c r="N40" s="66"/>
      <c r="X40" s="83"/>
    </row>
    <row r="44" spans="2:42">
      <c r="D44" s="83" t="s">
        <v>88</v>
      </c>
      <c r="E44" s="83" t="s">
        <v>90</v>
      </c>
      <c r="F44" s="83" t="s">
        <v>89</v>
      </c>
    </row>
    <row r="45" spans="2:42">
      <c r="D45">
        <f>N6/B6*100</f>
        <v>120.33633916117941</v>
      </c>
      <c r="E45">
        <f>T6/B6*100</f>
        <v>102.51518139999867</v>
      </c>
      <c r="F45">
        <f>V6/B6*100</f>
        <v>192.40498385495707</v>
      </c>
    </row>
    <row r="46" spans="2:42">
      <c r="D46" s="83">
        <f t="shared" ref="D46:D67" si="21">N7/B7*100</f>
        <v>223.6119044019996</v>
      </c>
      <c r="E46" s="83">
        <f t="shared" ref="E46:E58" si="22">T7/B7*100</f>
        <v>143.40401020641329</v>
      </c>
      <c r="F46" s="83">
        <f t="shared" ref="F46:F58" si="23">V7/B7*100</f>
        <v>317.82292915140363</v>
      </c>
    </row>
    <row r="47" spans="2:42">
      <c r="D47" s="83">
        <f t="shared" si="21"/>
        <v>243.85721365191793</v>
      </c>
      <c r="E47" s="83">
        <f t="shared" si="22"/>
        <v>129.48597023118862</v>
      </c>
      <c r="F47" s="83">
        <f t="shared" si="23"/>
        <v>325.29572538129293</v>
      </c>
    </row>
    <row r="48" spans="2:42">
      <c r="D48" s="83">
        <f t="shared" si="21"/>
        <v>278.8394929772532</v>
      </c>
      <c r="E48" s="83">
        <f t="shared" si="22"/>
        <v>184.69706741780084</v>
      </c>
      <c r="F48" s="83">
        <f t="shared" si="23"/>
        <v>337.80859677490542</v>
      </c>
    </row>
    <row r="49" spans="4:6">
      <c r="D49" s="83">
        <f t="shared" si="21"/>
        <v>319.92632008738724</v>
      </c>
      <c r="E49" s="83">
        <f t="shared" si="22"/>
        <v>194.57156033274802</v>
      </c>
      <c r="F49" s="83">
        <f t="shared" si="23"/>
        <v>375.11223336332739</v>
      </c>
    </row>
    <row r="50" spans="4:6">
      <c r="D50" s="83">
        <f t="shared" si="21"/>
        <v>329.00863445519718</v>
      </c>
      <c r="E50" s="83">
        <f t="shared" si="22"/>
        <v>197.61620474366387</v>
      </c>
      <c r="F50" s="83">
        <f t="shared" si="23"/>
        <v>380.30836105051077</v>
      </c>
    </row>
    <row r="51" spans="4:6">
      <c r="D51" s="83">
        <f t="shared" si="21"/>
        <v>364.92995760334708</v>
      </c>
      <c r="E51" s="83">
        <f t="shared" si="22"/>
        <v>204.19305075020699</v>
      </c>
      <c r="F51" s="83">
        <f t="shared" si="23"/>
        <v>403.92637286269417</v>
      </c>
    </row>
    <row r="52" spans="4:6">
      <c r="D52" s="83">
        <f t="shared" si="21"/>
        <v>390.36888661292932</v>
      </c>
      <c r="E52" s="83">
        <f t="shared" si="22"/>
        <v>213.08402878699542</v>
      </c>
      <c r="F52" s="83">
        <f t="shared" si="23"/>
        <v>424.48483990453798</v>
      </c>
    </row>
    <row r="53" spans="4:6">
      <c r="D53" s="83">
        <f t="shared" si="21"/>
        <v>370.86938330479205</v>
      </c>
      <c r="E53" s="83">
        <f t="shared" si="22"/>
        <v>209.71344971191726</v>
      </c>
      <c r="F53" s="83">
        <f t="shared" si="23"/>
        <v>421.1496734403317</v>
      </c>
    </row>
    <row r="54" spans="4:6">
      <c r="D54" s="83">
        <f t="shared" si="21"/>
        <v>390.33344391563776</v>
      </c>
      <c r="E54" s="83">
        <f t="shared" si="22"/>
        <v>213.47435473025817</v>
      </c>
      <c r="F54" s="83">
        <f t="shared" si="23"/>
        <v>429.98541379443793</v>
      </c>
    </row>
    <row r="55" spans="4:6">
      <c r="D55" s="83">
        <f t="shared" si="21"/>
        <v>385.80212816834057</v>
      </c>
      <c r="E55" s="83">
        <f t="shared" si="22"/>
        <v>214.61111869301769</v>
      </c>
      <c r="F55" s="83">
        <f t="shared" si="23"/>
        <v>422.30649552703233</v>
      </c>
    </row>
    <row r="56" spans="4:6">
      <c r="D56" s="83">
        <f t="shared" si="21"/>
        <v>416.11076976145051</v>
      </c>
      <c r="E56" s="83">
        <f t="shared" si="22"/>
        <v>218.37181664682194</v>
      </c>
      <c r="F56" s="83">
        <f t="shared" si="23"/>
        <v>448.5944447156001</v>
      </c>
    </row>
    <row r="57" spans="4:6">
      <c r="D57" s="83">
        <f t="shared" si="21"/>
        <v>414.12180765456503</v>
      </c>
      <c r="E57" s="83">
        <f t="shared" si="22"/>
        <v>216.52580362957403</v>
      </c>
      <c r="F57" s="83">
        <f t="shared" si="23"/>
        <v>444.88652295670323</v>
      </c>
    </row>
    <row r="58" spans="4:6">
      <c r="D58" s="83">
        <f t="shared" si="21"/>
        <v>422.63942253953542</v>
      </c>
      <c r="E58" s="83">
        <f t="shared" si="22"/>
        <v>218.37580119828374</v>
      </c>
      <c r="F58" s="83">
        <f t="shared" si="23"/>
        <v>450.04792458829587</v>
      </c>
    </row>
    <row r="59" spans="4:6">
      <c r="D59" s="83">
        <f t="shared" si="21"/>
        <v>446.97210648148149</v>
      </c>
      <c r="E59" s="83"/>
      <c r="F59" s="83"/>
    </row>
    <row r="60" spans="4:6">
      <c r="D60" s="83">
        <f t="shared" si="21"/>
        <v>489.61859161253284</v>
      </c>
      <c r="E60" s="83"/>
      <c r="F60" s="83"/>
    </row>
    <row r="61" spans="4:6">
      <c r="D61" s="83">
        <f t="shared" si="21"/>
        <v>441.20289453405974</v>
      </c>
      <c r="E61" s="83"/>
    </row>
    <row r="62" spans="4:6">
      <c r="D62" s="83">
        <f t="shared" si="21"/>
        <v>450.44723213073991</v>
      </c>
      <c r="E62" s="83"/>
    </row>
    <row r="63" spans="4:6">
      <c r="D63" s="83">
        <f t="shared" si="21"/>
        <v>361.77082204027636</v>
      </c>
      <c r="E63" s="83"/>
    </row>
    <row r="64" spans="4:6">
      <c r="D64" s="83">
        <f t="shared" si="21"/>
        <v>373.06342488250601</v>
      </c>
      <c r="E64" s="83"/>
    </row>
    <row r="65" spans="4:5">
      <c r="D65" s="83">
        <f t="shared" si="21"/>
        <v>372.39561186793537</v>
      </c>
      <c r="E65" s="83"/>
    </row>
    <row r="66" spans="4:5">
      <c r="D66" s="83">
        <f t="shared" si="21"/>
        <v>375.64472959706535</v>
      </c>
      <c r="E66" s="83"/>
    </row>
    <row r="67" spans="4:5">
      <c r="D67" s="83">
        <f t="shared" si="21"/>
        <v>383.57642256480983</v>
      </c>
    </row>
    <row r="68" spans="4:5">
      <c r="D68" s="83"/>
    </row>
    <row r="69" spans="4:5">
      <c r="D69" s="83"/>
    </row>
    <row r="70" spans="4:5">
      <c r="D70" s="83"/>
    </row>
    <row r="71" spans="4:5">
      <c r="D71" s="83"/>
    </row>
    <row r="72" spans="4:5">
      <c r="D72" s="83"/>
    </row>
    <row r="73" spans="4:5">
      <c r="D73" s="83"/>
    </row>
    <row r="74" spans="4:5">
      <c r="D74" s="83"/>
    </row>
    <row r="75" spans="4:5">
      <c r="D75" s="83"/>
    </row>
    <row r="76" spans="4:5">
      <c r="D76" s="83"/>
    </row>
    <row r="77" spans="4:5">
      <c r="D77" s="83"/>
    </row>
    <row r="78" spans="4:5">
      <c r="D78" s="83"/>
    </row>
    <row r="79" spans="4:5">
      <c r="D79" s="83"/>
    </row>
    <row r="80" spans="4:5">
      <c r="D80" s="83"/>
    </row>
    <row r="81" spans="4:4">
      <c r="D81" s="83"/>
    </row>
    <row r="82" spans="4:4">
      <c r="D82" s="83"/>
    </row>
    <row r="83" spans="4:4">
      <c r="D83" s="83"/>
    </row>
    <row r="84" spans="4:4">
      <c r="D84" s="83"/>
    </row>
  </sheetData>
  <mergeCells count="22">
    <mergeCell ref="U4:V4"/>
    <mergeCell ref="E3:N3"/>
    <mergeCell ref="O3:V3"/>
    <mergeCell ref="E4:F4"/>
    <mergeCell ref="G4:H4"/>
    <mergeCell ref="I4:J4"/>
    <mergeCell ref="K4:L4"/>
    <mergeCell ref="M4:N4"/>
    <mergeCell ref="O4:P4"/>
    <mergeCell ref="Q4:R4"/>
    <mergeCell ref="S4:T4"/>
    <mergeCell ref="Y3:AH3"/>
    <mergeCell ref="AI3:AP3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7"/>
  <sheetViews>
    <sheetView topLeftCell="D1" zoomScale="85" zoomScaleNormal="85" workbookViewId="0">
      <selection activeCell="M29" sqref="M29"/>
    </sheetView>
  </sheetViews>
  <sheetFormatPr defaultRowHeight="14.25"/>
  <cols>
    <col min="2" max="2" width="17.625" bestFit="1" customWidth="1"/>
    <col min="3" max="4" width="16.5" bestFit="1" customWidth="1"/>
    <col min="5" max="5" width="9.375" bestFit="1" customWidth="1"/>
  </cols>
  <sheetData>
    <row r="1" spans="1:12">
      <c r="B1" s="83" t="s">
        <v>17</v>
      </c>
      <c r="C1" s="83" t="s">
        <v>27</v>
      </c>
      <c r="E1" s="83"/>
      <c r="F1" s="83" t="s">
        <v>75</v>
      </c>
    </row>
    <row r="2" spans="1:12">
      <c r="A2" s="83" t="s">
        <v>5</v>
      </c>
      <c r="B2" s="83" t="s">
        <v>69</v>
      </c>
      <c r="C2" s="83" t="s">
        <v>70</v>
      </c>
      <c r="D2" s="83" t="s">
        <v>11</v>
      </c>
      <c r="E2" s="83" t="s">
        <v>5</v>
      </c>
      <c r="F2" s="1" t="s">
        <v>69</v>
      </c>
      <c r="G2" s="83" t="s">
        <v>70</v>
      </c>
      <c r="H2" s="83" t="s">
        <v>12</v>
      </c>
      <c r="J2" s="83" t="s">
        <v>97</v>
      </c>
      <c r="K2" s="83" t="s">
        <v>69</v>
      </c>
      <c r="L2" s="83" t="s">
        <v>70</v>
      </c>
    </row>
    <row r="3" spans="1:12">
      <c r="A3" s="83">
        <v>1</v>
      </c>
      <c r="B3" s="2">
        <v>0.77024166666666671</v>
      </c>
      <c r="C3" s="2">
        <v>0.1502925</v>
      </c>
      <c r="D3" s="2">
        <v>0.16862949999999999</v>
      </c>
      <c r="E3" s="83">
        <v>1</v>
      </c>
      <c r="F3" s="1">
        <f>512*512/B3/1000</f>
        <v>340.33993659998481</v>
      </c>
      <c r="G3" s="1">
        <f>512*512/C3/1000</f>
        <v>1744.2254270838532</v>
      </c>
      <c r="H3" s="1">
        <f>512*512/D3/1000</f>
        <v>1554.5559940579792</v>
      </c>
      <c r="J3">
        <f>H3/H3*100</f>
        <v>100</v>
      </c>
      <c r="K3">
        <f>F3/H3*100</f>
        <v>21.893063865237096</v>
      </c>
      <c r="L3">
        <f>G3/H3*100</f>
        <v>112.20087496049371</v>
      </c>
    </row>
    <row r="4" spans="1:12">
      <c r="A4" s="83">
        <v>2</v>
      </c>
      <c r="B4" s="2">
        <v>1.9413336363636362</v>
      </c>
      <c r="C4" s="2">
        <v>0.36853636363636361</v>
      </c>
      <c r="D4" s="2">
        <v>0.37655025000000003</v>
      </c>
      <c r="E4" s="83">
        <v>2</v>
      </c>
      <c r="F4" s="1">
        <f t="shared" ref="F4:F9" si="0">512*512/B4/1000</f>
        <v>135.03294595514706</v>
      </c>
      <c r="G4" s="1">
        <f t="shared" ref="G4:G9" si="1">512*512/C4/1000</f>
        <v>711.31108315449319</v>
      </c>
      <c r="H4" s="1">
        <f t="shared" ref="H4:H9" si="2">512*512/D4/1000</f>
        <v>696.17268877128618</v>
      </c>
      <c r="J4" s="83">
        <f t="shared" ref="J4:J36" si="3">H4/H4*100</f>
        <v>100</v>
      </c>
      <c r="K4" s="83">
        <f t="shared" ref="K4:K37" si="4">F4/H4*100</f>
        <v>19.39647276216397</v>
      </c>
      <c r="L4" s="83">
        <f t="shared" ref="L4:L37" si="5">G4/H4*100</f>
        <v>102.174517131651</v>
      </c>
    </row>
    <row r="5" spans="1:12">
      <c r="A5" s="83">
        <v>3</v>
      </c>
      <c r="B5" s="2">
        <v>3.841070909090909</v>
      </c>
      <c r="C5" s="2">
        <v>0.50634181818181812</v>
      </c>
      <c r="D5" s="2">
        <v>0.51892149999999992</v>
      </c>
      <c r="E5" s="83">
        <v>3</v>
      </c>
      <c r="F5" s="1">
        <f t="shared" si="0"/>
        <v>68.247633590821493</v>
      </c>
      <c r="G5" s="1">
        <f t="shared" si="1"/>
        <v>517.72140989916988</v>
      </c>
      <c r="H5" s="1">
        <f t="shared" si="2"/>
        <v>505.17082063472037</v>
      </c>
      <c r="J5" s="83">
        <f t="shared" si="3"/>
        <v>100</v>
      </c>
      <c r="K5" s="83">
        <f t="shared" si="4"/>
        <v>13.509813077697553</v>
      </c>
      <c r="L5" s="83">
        <f t="shared" si="5"/>
        <v>102.48442482261353</v>
      </c>
    </row>
    <row r="6" spans="1:12">
      <c r="A6" s="83">
        <v>4</v>
      </c>
      <c r="B6" s="2">
        <v>6.5479390909090913</v>
      </c>
      <c r="C6" s="2">
        <v>0.84151545454545451</v>
      </c>
      <c r="D6" s="2">
        <v>0.84193050000000003</v>
      </c>
      <c r="E6" s="83">
        <v>4</v>
      </c>
      <c r="F6" s="1">
        <f t="shared" si="0"/>
        <v>40.034581317952501</v>
      </c>
      <c r="G6" s="1">
        <f t="shared" si="1"/>
        <v>311.51418382636524</v>
      </c>
      <c r="H6" s="1">
        <f t="shared" si="2"/>
        <v>311.36061705805878</v>
      </c>
      <c r="J6" s="83">
        <f t="shared" si="3"/>
        <v>100</v>
      </c>
      <c r="K6" s="83">
        <f t="shared" si="4"/>
        <v>12.857946421170965</v>
      </c>
      <c r="L6" s="83">
        <f t="shared" si="5"/>
        <v>100.0493211921782</v>
      </c>
    </row>
    <row r="7" spans="1:12">
      <c r="A7" s="83">
        <v>5</v>
      </c>
      <c r="B7" s="2">
        <v>10.192646363636364</v>
      </c>
      <c r="C7" s="2">
        <v>1.2865672727272726</v>
      </c>
      <c r="D7" s="2">
        <v>1.2798041666666669</v>
      </c>
      <c r="E7" s="83">
        <v>5</v>
      </c>
      <c r="F7" s="1">
        <f t="shared" si="0"/>
        <v>25.718934087150707</v>
      </c>
      <c r="G7" s="1">
        <f t="shared" si="1"/>
        <v>203.75459997851934</v>
      </c>
      <c r="H7" s="1">
        <f t="shared" si="2"/>
        <v>204.83133812790365</v>
      </c>
      <c r="J7" s="83">
        <f t="shared" si="3"/>
        <v>100</v>
      </c>
      <c r="K7" s="83">
        <f t="shared" si="4"/>
        <v>12.556151964935625</v>
      </c>
      <c r="L7" s="83">
        <f t="shared" si="5"/>
        <v>99.47432938766822</v>
      </c>
    </row>
    <row r="8" spans="1:12">
      <c r="A8" s="83">
        <v>6</v>
      </c>
      <c r="B8" s="2">
        <v>13.975617272727272</v>
      </c>
      <c r="C8" s="2">
        <v>1.7271227272727274</v>
      </c>
      <c r="D8" s="2">
        <v>1.7014083333333332</v>
      </c>
      <c r="E8" s="83">
        <v>6</v>
      </c>
      <c r="F8" s="1">
        <f t="shared" si="0"/>
        <v>18.757239475322574</v>
      </c>
      <c r="G8" s="1">
        <f t="shared" si="1"/>
        <v>151.78075990809728</v>
      </c>
      <c r="H8" s="1">
        <f t="shared" si="2"/>
        <v>154.07471261552931</v>
      </c>
      <c r="J8" s="83">
        <f t="shared" si="3"/>
        <v>100</v>
      </c>
      <c r="K8" s="83">
        <f t="shared" si="4"/>
        <v>12.17411939759933</v>
      </c>
      <c r="L8" s="83">
        <f t="shared" si="5"/>
        <v>98.511142634316471</v>
      </c>
    </row>
    <row r="9" spans="1:12">
      <c r="A9" s="83">
        <v>7</v>
      </c>
      <c r="B9" s="2">
        <v>19.76088</v>
      </c>
      <c r="C9" s="2">
        <v>2.3934745454545459</v>
      </c>
      <c r="D9" s="2">
        <v>2.37724</v>
      </c>
      <c r="E9" s="83">
        <v>7</v>
      </c>
      <c r="F9" s="1">
        <f t="shared" si="0"/>
        <v>13.26580597625207</v>
      </c>
      <c r="G9" s="1">
        <f t="shared" si="1"/>
        <v>109.52445702747848</v>
      </c>
      <c r="H9" s="1">
        <f t="shared" si="2"/>
        <v>110.27241675220003</v>
      </c>
      <c r="J9" s="83">
        <f t="shared" si="3"/>
        <v>100</v>
      </c>
      <c r="K9" s="83">
        <f t="shared" si="4"/>
        <v>12.030031051248729</v>
      </c>
      <c r="L9" s="83">
        <f t="shared" si="5"/>
        <v>99.321716394044088</v>
      </c>
    </row>
    <row r="10" spans="1:12">
      <c r="A10" s="83">
        <v>8</v>
      </c>
      <c r="B10" s="2">
        <v>24.591314545454544</v>
      </c>
      <c r="C10" s="2">
        <v>2.8627690909090906</v>
      </c>
      <c r="D10" s="2">
        <v>2.9383350000000004</v>
      </c>
      <c r="E10" s="83">
        <v>8</v>
      </c>
      <c r="F10" s="1">
        <f t="shared" ref="F10:F37" si="6">512*512/B10/1000</f>
        <v>10.660023867998332</v>
      </c>
      <c r="G10" s="1">
        <f t="shared" ref="G10:G37" si="7">512*512/C10/1000</f>
        <v>91.570081859712445</v>
      </c>
      <c r="H10" s="1">
        <f t="shared" ref="H10:H37" si="8">512*512/D10/1000</f>
        <v>89.215150757146475</v>
      </c>
      <c r="J10" s="83">
        <f t="shared" si="3"/>
        <v>100</v>
      </c>
      <c r="K10" s="83">
        <f t="shared" si="4"/>
        <v>11.948669903631165</v>
      </c>
      <c r="L10" s="83">
        <f t="shared" si="5"/>
        <v>102.63960894823387</v>
      </c>
    </row>
    <row r="11" spans="1:12">
      <c r="A11" s="83">
        <v>9</v>
      </c>
      <c r="B11" s="2">
        <v>31.124625454545455</v>
      </c>
      <c r="C11" s="2">
        <v>3.6015245454545455</v>
      </c>
      <c r="D11" s="2">
        <v>3.6127566666666664</v>
      </c>
      <c r="E11" s="83">
        <v>9</v>
      </c>
      <c r="F11" s="1">
        <f t="shared" si="6"/>
        <v>8.4223985404366157</v>
      </c>
      <c r="G11" s="1">
        <f t="shared" si="7"/>
        <v>72.78695360575837</v>
      </c>
      <c r="H11" s="1">
        <f t="shared" si="8"/>
        <v>72.560657743348344</v>
      </c>
      <c r="J11" s="83">
        <f t="shared" si="3"/>
        <v>100</v>
      </c>
      <c r="K11" s="83">
        <f t="shared" si="4"/>
        <v>11.607390013231653</v>
      </c>
      <c r="L11" s="83">
        <f t="shared" si="5"/>
        <v>100.31187129423557</v>
      </c>
    </row>
    <row r="12" spans="1:12">
      <c r="A12" s="83">
        <v>10</v>
      </c>
      <c r="B12" s="2">
        <v>38.574688181818189</v>
      </c>
      <c r="C12" s="2">
        <v>4.4287981818181814</v>
      </c>
      <c r="D12" s="2">
        <v>4.4817766666666676</v>
      </c>
      <c r="E12" s="83">
        <v>10</v>
      </c>
      <c r="F12" s="1">
        <f t="shared" si="6"/>
        <v>6.7957516277100867</v>
      </c>
      <c r="G12" s="1">
        <f t="shared" si="7"/>
        <v>59.190775745030777</v>
      </c>
      <c r="H12" s="1">
        <f t="shared" si="8"/>
        <v>58.491089471214153</v>
      </c>
      <c r="J12" s="83">
        <f t="shared" si="3"/>
        <v>100</v>
      </c>
      <c r="K12" s="83">
        <f t="shared" si="4"/>
        <v>11.61843913174938</v>
      </c>
      <c r="L12" s="83">
        <f t="shared" si="5"/>
        <v>101.19622711791163</v>
      </c>
    </row>
    <row r="13" spans="1:12">
      <c r="A13" s="83">
        <v>11</v>
      </c>
      <c r="B13" s="2">
        <v>46.659414545454545</v>
      </c>
      <c r="C13" s="2">
        <v>5.3172236363636358</v>
      </c>
      <c r="D13" s="2">
        <v>5.3780816666666666</v>
      </c>
      <c r="E13" s="83">
        <v>11</v>
      </c>
      <c r="F13" s="1">
        <f t="shared" si="6"/>
        <v>5.6182445183624248</v>
      </c>
      <c r="G13" s="1">
        <f t="shared" si="7"/>
        <v>49.300916780561835</v>
      </c>
      <c r="H13" s="1">
        <f t="shared" si="8"/>
        <v>48.743030739895168</v>
      </c>
      <c r="J13" s="83">
        <f t="shared" si="3"/>
        <v>100</v>
      </c>
      <c r="K13" s="83">
        <f t="shared" si="4"/>
        <v>11.526251923772985</v>
      </c>
      <c r="L13" s="83">
        <f t="shared" si="5"/>
        <v>101.14454524513192</v>
      </c>
    </row>
    <row r="14" spans="1:12">
      <c r="A14" s="83">
        <v>12</v>
      </c>
      <c r="B14" s="2">
        <v>55.51960636363637</v>
      </c>
      <c r="C14" s="2">
        <v>6.2857272727272724</v>
      </c>
      <c r="D14" s="2">
        <v>6.4336966666666662</v>
      </c>
      <c r="E14" s="83">
        <v>12</v>
      </c>
      <c r="F14" s="1">
        <f t="shared" si="6"/>
        <v>4.7216473092953386</v>
      </c>
      <c r="G14" s="1">
        <f t="shared" si="7"/>
        <v>41.704641106113421</v>
      </c>
      <c r="H14" s="1">
        <f t="shared" si="8"/>
        <v>40.745470851646203</v>
      </c>
      <c r="J14" s="83">
        <f t="shared" si="3"/>
        <v>100</v>
      </c>
      <c r="K14" s="83">
        <f t="shared" si="4"/>
        <v>11.588152524943945</v>
      </c>
      <c r="L14" s="83">
        <f t="shared" si="5"/>
        <v>102.35405367619765</v>
      </c>
    </row>
    <row r="15" spans="1:12">
      <c r="A15" s="83">
        <v>13</v>
      </c>
      <c r="B15" s="2">
        <v>64.288140909090913</v>
      </c>
      <c r="C15" s="2">
        <v>7.2780009090909088</v>
      </c>
      <c r="D15" s="2">
        <v>7.3723658333333333</v>
      </c>
      <c r="E15" s="83">
        <v>13</v>
      </c>
      <c r="F15" s="1">
        <f t="shared" si="6"/>
        <v>4.077641634880913</v>
      </c>
      <c r="G15" s="1">
        <f t="shared" si="7"/>
        <v>36.018681953248652</v>
      </c>
      <c r="H15" s="1">
        <f t="shared" si="8"/>
        <v>35.557649461010875</v>
      </c>
      <c r="J15" s="83">
        <f t="shared" si="3"/>
        <v>100</v>
      </c>
      <c r="K15" s="83">
        <f t="shared" si="4"/>
        <v>11.467691753224761</v>
      </c>
      <c r="L15" s="83">
        <f t="shared" si="5"/>
        <v>101.29657752755368</v>
      </c>
    </row>
    <row r="16" spans="1:12">
      <c r="A16" s="83">
        <v>14</v>
      </c>
      <c r="B16" s="2">
        <v>75.007303636363645</v>
      </c>
      <c r="C16" s="2">
        <v>8.4016881818181801</v>
      </c>
      <c r="D16" s="2">
        <v>8.5017608333333321</v>
      </c>
      <c r="E16" s="83">
        <v>14</v>
      </c>
      <c r="F16" s="1">
        <f t="shared" si="6"/>
        <v>3.4949129923517503</v>
      </c>
      <c r="G16" s="1">
        <f t="shared" si="7"/>
        <v>31.201348387017898</v>
      </c>
      <c r="H16" s="1">
        <f t="shared" si="8"/>
        <v>30.834083096315442</v>
      </c>
      <c r="J16" s="83">
        <f t="shared" si="3"/>
        <v>100</v>
      </c>
      <c r="K16" s="83">
        <f t="shared" si="4"/>
        <v>11.334577329362453</v>
      </c>
      <c r="L16" s="83">
        <f t="shared" si="5"/>
        <v>101.1911017089603</v>
      </c>
    </row>
    <row r="17" spans="1:12">
      <c r="A17" s="83">
        <v>15</v>
      </c>
      <c r="B17" s="2">
        <v>85.836130909090912</v>
      </c>
      <c r="C17" s="2">
        <v>9.5458181818181824</v>
      </c>
      <c r="D17" s="2">
        <v>9.6545974999999995</v>
      </c>
      <c r="E17" s="83">
        <v>15</v>
      </c>
      <c r="F17" s="1">
        <f t="shared" si="6"/>
        <v>3.0540053148205955</v>
      </c>
      <c r="G17" s="1">
        <f t="shared" si="7"/>
        <v>27.461658603481769</v>
      </c>
      <c r="H17" s="1">
        <f t="shared" si="8"/>
        <v>27.15224534218024</v>
      </c>
      <c r="J17" s="83">
        <f t="shared" si="3"/>
        <v>100</v>
      </c>
      <c r="K17" s="83">
        <f t="shared" si="4"/>
        <v>11.247708159429029</v>
      </c>
      <c r="L17" s="83">
        <f t="shared" si="5"/>
        <v>101.1395494457354</v>
      </c>
    </row>
    <row r="18" spans="1:12">
      <c r="A18" s="83">
        <v>16</v>
      </c>
      <c r="B18" s="2">
        <v>99.053414545454544</v>
      </c>
      <c r="C18" s="2">
        <v>10.391404545454547</v>
      </c>
      <c r="D18" s="2">
        <v>10.984375</v>
      </c>
      <c r="E18" s="83">
        <v>16</v>
      </c>
      <c r="F18" s="1">
        <f t="shared" si="6"/>
        <v>2.6464913017178717</v>
      </c>
      <c r="G18" s="1">
        <f t="shared" si="7"/>
        <v>25.227003611813778</v>
      </c>
      <c r="H18" s="1">
        <f t="shared" si="8"/>
        <v>23.865172119487909</v>
      </c>
      <c r="J18" s="83">
        <f t="shared" si="3"/>
        <v>100</v>
      </c>
      <c r="K18" s="83">
        <f t="shared" si="4"/>
        <v>11.089345127985858</v>
      </c>
      <c r="L18" s="83">
        <f t="shared" si="5"/>
        <v>105.70635520878486</v>
      </c>
    </row>
    <row r="19" spans="1:12">
      <c r="A19" s="83">
        <v>17</v>
      </c>
      <c r="B19" s="2">
        <v>113.63567727272726</v>
      </c>
      <c r="C19" s="2">
        <v>11.716262727272728</v>
      </c>
      <c r="D19" s="2">
        <v>12.518349999999998</v>
      </c>
      <c r="E19" s="83">
        <v>17</v>
      </c>
      <c r="F19" s="1">
        <f t="shared" si="6"/>
        <v>2.3068811335620465</v>
      </c>
      <c r="G19" s="1">
        <f t="shared" si="7"/>
        <v>22.374370232394146</v>
      </c>
      <c r="H19" s="1">
        <f t="shared" si="8"/>
        <v>20.940778936521191</v>
      </c>
      <c r="J19" s="83">
        <f t="shared" si="3"/>
        <v>100</v>
      </c>
      <c r="K19" s="83">
        <f t="shared" si="4"/>
        <v>11.016214537935806</v>
      </c>
      <c r="L19" s="83">
        <f t="shared" si="5"/>
        <v>106.84593109080933</v>
      </c>
    </row>
    <row r="20" spans="1:12">
      <c r="A20" s="83">
        <v>18</v>
      </c>
      <c r="B20" s="2">
        <v>125.93730363636364</v>
      </c>
      <c r="C20" s="2">
        <v>12.982334545454547</v>
      </c>
      <c r="D20" s="2">
        <v>13.990616666666668</v>
      </c>
      <c r="E20" s="83">
        <v>18</v>
      </c>
      <c r="F20" s="1">
        <f t="shared" si="6"/>
        <v>2.0815436922242276</v>
      </c>
      <c r="G20" s="1">
        <f t="shared" si="7"/>
        <v>20.192362096521649</v>
      </c>
      <c r="H20" s="1">
        <f t="shared" si="8"/>
        <v>18.737129766736516</v>
      </c>
      <c r="J20" s="83">
        <f t="shared" si="3"/>
        <v>100</v>
      </c>
      <c r="K20" s="83">
        <f t="shared" si="4"/>
        <v>11.109191846018657</v>
      </c>
      <c r="L20" s="83">
        <f t="shared" si="5"/>
        <v>107.76657016256867</v>
      </c>
    </row>
    <row r="21" spans="1:12">
      <c r="A21" s="83">
        <v>19</v>
      </c>
      <c r="B21" s="2">
        <v>139.94162636363637</v>
      </c>
      <c r="C21" s="2">
        <v>14.469869090909089</v>
      </c>
      <c r="D21" s="2">
        <v>15.350008333333335</v>
      </c>
      <c r="E21" s="83">
        <v>19</v>
      </c>
      <c r="F21" s="1">
        <f t="shared" si="6"/>
        <v>1.873238198038534</v>
      </c>
      <c r="G21" s="1">
        <f t="shared" si="7"/>
        <v>18.116542613692054</v>
      </c>
      <c r="H21" s="1">
        <f t="shared" si="8"/>
        <v>17.077775744964306</v>
      </c>
      <c r="J21" s="83">
        <f t="shared" si="3"/>
        <v>100</v>
      </c>
      <c r="K21" s="83">
        <f t="shared" si="4"/>
        <v>10.968865184863974</v>
      </c>
      <c r="L21" s="83">
        <f t="shared" si="5"/>
        <v>106.08256534246885</v>
      </c>
    </row>
    <row r="22" spans="1:12">
      <c r="A22" s="83">
        <v>20</v>
      </c>
      <c r="B22" s="2">
        <v>151.84834272727272</v>
      </c>
      <c r="C22" s="2">
        <v>15.916919999999999</v>
      </c>
      <c r="D22" s="2">
        <v>17.082425000000001</v>
      </c>
      <c r="E22" s="83">
        <v>20</v>
      </c>
      <c r="F22" s="1">
        <f t="shared" si="6"/>
        <v>1.7263540404311413</v>
      </c>
      <c r="G22" s="1">
        <f t="shared" si="7"/>
        <v>16.469517972069973</v>
      </c>
      <c r="H22" s="1">
        <f t="shared" si="8"/>
        <v>15.345830583187105</v>
      </c>
      <c r="J22" s="83">
        <f t="shared" si="3"/>
        <v>100</v>
      </c>
      <c r="K22" s="83">
        <f t="shared" si="4"/>
        <v>11.249661796231056</v>
      </c>
      <c r="L22" s="83">
        <f t="shared" si="5"/>
        <v>107.3224279571676</v>
      </c>
    </row>
    <row r="23" spans="1:12">
      <c r="A23" s="83">
        <v>21</v>
      </c>
      <c r="B23" s="2">
        <v>169.04159636363636</v>
      </c>
      <c r="C23" s="2">
        <v>17.478817272727277</v>
      </c>
      <c r="D23" s="2">
        <v>18.829375000000002</v>
      </c>
      <c r="E23" s="83">
        <v>21</v>
      </c>
      <c r="F23" s="1">
        <f t="shared" si="6"/>
        <v>1.5507662352885323</v>
      </c>
      <c r="G23" s="1">
        <f t="shared" si="7"/>
        <v>14.997811116718472</v>
      </c>
      <c r="H23" s="1">
        <f t="shared" si="8"/>
        <v>13.922076542636173</v>
      </c>
      <c r="J23" s="83">
        <f t="shared" si="3"/>
        <v>100</v>
      </c>
      <c r="K23" s="83">
        <f t="shared" si="4"/>
        <v>11.138900368341831</v>
      </c>
      <c r="L23" s="83">
        <f t="shared" si="5"/>
        <v>107.72682559809145</v>
      </c>
    </row>
    <row r="24" spans="1:12">
      <c r="A24" s="83">
        <v>22</v>
      </c>
      <c r="B24" s="2">
        <v>184.7566672727273</v>
      </c>
      <c r="C24" s="2">
        <v>19.144263636363636</v>
      </c>
      <c r="D24" s="2">
        <v>20.770424999999999</v>
      </c>
      <c r="E24" s="83">
        <v>22</v>
      </c>
      <c r="F24" s="1">
        <f t="shared" si="6"/>
        <v>1.4188608393386848</v>
      </c>
      <c r="G24" s="1">
        <f t="shared" si="7"/>
        <v>13.693083472903584</v>
      </c>
      <c r="H24" s="1">
        <f t="shared" si="8"/>
        <v>12.621022439357885</v>
      </c>
      <c r="J24" s="83">
        <f t="shared" si="3"/>
        <v>100</v>
      </c>
      <c r="K24" s="83">
        <f t="shared" si="4"/>
        <v>11.242043551987154</v>
      </c>
      <c r="L24" s="83">
        <f t="shared" si="5"/>
        <v>108.49424869258249</v>
      </c>
    </row>
    <row r="25" spans="1:12">
      <c r="A25" s="83">
        <v>23</v>
      </c>
      <c r="B25" s="2">
        <v>200.40130181818179</v>
      </c>
      <c r="C25" s="2">
        <v>20.860605454545453</v>
      </c>
      <c r="D25" s="2">
        <v>22.5899</v>
      </c>
      <c r="E25" s="83">
        <v>23</v>
      </c>
      <c r="F25" s="1">
        <f t="shared" si="6"/>
        <v>1.3080952948990099</v>
      </c>
      <c r="G25" s="1">
        <f t="shared" si="7"/>
        <v>12.566461724766466</v>
      </c>
      <c r="H25" s="1">
        <f t="shared" si="8"/>
        <v>11.60447810747281</v>
      </c>
      <c r="J25" s="83">
        <f t="shared" si="3"/>
        <v>100</v>
      </c>
      <c r="K25" s="83">
        <f t="shared" si="4"/>
        <v>11.272331963439614</v>
      </c>
      <c r="L25" s="83">
        <f t="shared" si="5"/>
        <v>108.28976200725631</v>
      </c>
    </row>
    <row r="26" spans="1:12">
      <c r="A26" s="83">
        <v>24</v>
      </c>
      <c r="B26" s="2">
        <v>217.62909090909091</v>
      </c>
      <c r="C26" s="2">
        <v>21.621616363636367</v>
      </c>
      <c r="D26" s="2">
        <v>24.657499999999999</v>
      </c>
      <c r="E26" s="83">
        <v>24</v>
      </c>
      <c r="F26" s="1">
        <f t="shared" si="6"/>
        <v>1.2045448469455955</v>
      </c>
      <c r="G26" s="1">
        <f t="shared" si="7"/>
        <v>12.124162948375988</v>
      </c>
      <c r="H26" s="1">
        <f t="shared" si="8"/>
        <v>10.631410321403225</v>
      </c>
      <c r="J26" s="83">
        <f t="shared" si="3"/>
        <v>100</v>
      </c>
      <c r="K26" s="83">
        <f t="shared" si="4"/>
        <v>11.330056977676781</v>
      </c>
      <c r="L26" s="83">
        <f t="shared" si="5"/>
        <v>114.04096523268925</v>
      </c>
    </row>
    <row r="27" spans="1:12">
      <c r="A27" s="83">
        <v>25</v>
      </c>
      <c r="B27" s="2">
        <v>232.69872727272724</v>
      </c>
      <c r="C27" s="2">
        <v>23.322434545454541</v>
      </c>
      <c r="D27" s="2">
        <v>26.459549999999997</v>
      </c>
      <c r="E27" s="83">
        <v>25</v>
      </c>
      <c r="F27" s="1">
        <f t="shared" si="6"/>
        <v>1.1265381769482665</v>
      </c>
      <c r="G27" s="1">
        <f t="shared" si="7"/>
        <v>11.239992955670699</v>
      </c>
      <c r="H27" s="1">
        <f t="shared" si="8"/>
        <v>9.9073491423701476</v>
      </c>
      <c r="J27" s="83">
        <f t="shared" si="3"/>
        <v>100</v>
      </c>
      <c r="K27" s="83">
        <f t="shared" si="4"/>
        <v>11.370732582043267</v>
      </c>
      <c r="L27" s="83">
        <f t="shared" si="5"/>
        <v>113.45106338890709</v>
      </c>
    </row>
    <row r="28" spans="1:12">
      <c r="A28" s="83">
        <v>26</v>
      </c>
      <c r="B28" s="2">
        <v>252.76798000000005</v>
      </c>
      <c r="C28" s="2">
        <v>25.174122727272728</v>
      </c>
      <c r="D28" s="2">
        <v>28.678425000000004</v>
      </c>
      <c r="E28" s="83">
        <v>26</v>
      </c>
      <c r="F28" s="1">
        <f t="shared" si="6"/>
        <v>1.0370933850086546</v>
      </c>
      <c r="G28" s="1">
        <f t="shared" si="7"/>
        <v>10.41323278034244</v>
      </c>
      <c r="H28" s="1">
        <f t="shared" si="8"/>
        <v>9.140808813594191</v>
      </c>
      <c r="J28" s="83">
        <f t="shared" si="3"/>
        <v>100</v>
      </c>
      <c r="K28" s="83">
        <f t="shared" si="4"/>
        <v>11.345750755297404</v>
      </c>
      <c r="L28" s="83">
        <f t="shared" si="5"/>
        <v>113.92025577491461</v>
      </c>
    </row>
    <row r="29" spans="1:12">
      <c r="A29" s="83">
        <v>27</v>
      </c>
      <c r="B29" s="2">
        <v>268.61671818181816</v>
      </c>
      <c r="C29" s="2">
        <v>27.026856363636362</v>
      </c>
      <c r="D29" s="2">
        <v>30.780341666666668</v>
      </c>
      <c r="E29" s="83">
        <v>27</v>
      </c>
      <c r="F29" s="1">
        <f t="shared" si="6"/>
        <v>0.9759035170050846</v>
      </c>
      <c r="G29" s="1">
        <f t="shared" si="7"/>
        <v>9.6993892472342829</v>
      </c>
      <c r="H29" s="1">
        <f t="shared" si="8"/>
        <v>8.516604618586376</v>
      </c>
      <c r="J29" s="83">
        <f t="shared" si="3"/>
        <v>100</v>
      </c>
      <c r="K29" s="83">
        <f t="shared" si="4"/>
        <v>11.458833193633327</v>
      </c>
      <c r="L29" s="83">
        <f t="shared" si="5"/>
        <v>113.88798331751404</v>
      </c>
    </row>
    <row r="30" spans="1:12">
      <c r="A30" s="83">
        <v>28</v>
      </c>
      <c r="B30" s="2">
        <v>282.58334363636362</v>
      </c>
      <c r="C30" s="2">
        <v>28.952192727272731</v>
      </c>
      <c r="D30" s="2">
        <v>33.169808333333336</v>
      </c>
      <c r="E30" s="83">
        <v>28</v>
      </c>
      <c r="F30" s="1">
        <f t="shared" si="6"/>
        <v>0.92766968012571338</v>
      </c>
      <c r="G30" s="1">
        <f t="shared" si="7"/>
        <v>9.054374653739524</v>
      </c>
      <c r="H30" s="1">
        <f t="shared" si="8"/>
        <v>7.9030905866454351</v>
      </c>
      <c r="J30" s="83">
        <f t="shared" si="3"/>
        <v>100</v>
      </c>
      <c r="K30" s="83">
        <f t="shared" si="4"/>
        <v>11.738062090459655</v>
      </c>
      <c r="L30" s="83">
        <f t="shared" si="5"/>
        <v>114.56751702985055</v>
      </c>
    </row>
    <row r="31" spans="1:12">
      <c r="A31" s="83">
        <v>29</v>
      </c>
      <c r="B31" s="2">
        <v>300.81992909090906</v>
      </c>
      <c r="C31" s="2">
        <v>31.042171818181817</v>
      </c>
      <c r="D31" s="2">
        <v>35.788699999999999</v>
      </c>
      <c r="E31" s="83">
        <v>29</v>
      </c>
      <c r="F31" s="1">
        <f t="shared" si="6"/>
        <v>0.87143162619647774</v>
      </c>
      <c r="G31" s="1">
        <f t="shared" si="7"/>
        <v>8.4447699579595366</v>
      </c>
      <c r="H31" s="1">
        <f t="shared" si="8"/>
        <v>7.3247701090008857</v>
      </c>
      <c r="J31" s="83">
        <f t="shared" si="3"/>
        <v>100</v>
      </c>
      <c r="K31" s="83">
        <f t="shared" si="4"/>
        <v>11.897050872977404</v>
      </c>
      <c r="L31" s="83">
        <f t="shared" si="5"/>
        <v>115.29058021332797</v>
      </c>
    </row>
    <row r="32" spans="1:12">
      <c r="A32" s="83">
        <v>30</v>
      </c>
      <c r="B32" s="2">
        <v>317.71245545454548</v>
      </c>
      <c r="C32" s="2">
        <v>33.017888181818179</v>
      </c>
      <c r="D32" s="2">
        <v>38.014324999999999</v>
      </c>
      <c r="E32" s="83">
        <v>30</v>
      </c>
      <c r="F32" s="1">
        <f t="shared" si="6"/>
        <v>0.82509827833144056</v>
      </c>
      <c r="G32" s="1">
        <f t="shared" si="7"/>
        <v>7.9394538668391794</v>
      </c>
      <c r="H32" s="1">
        <f t="shared" si="8"/>
        <v>6.8959267328829332</v>
      </c>
      <c r="J32" s="83">
        <f t="shared" si="3"/>
        <v>100</v>
      </c>
      <c r="K32" s="83">
        <f t="shared" si="4"/>
        <v>11.965009349606262</v>
      </c>
      <c r="L32" s="83">
        <f t="shared" si="5"/>
        <v>115.13251480733157</v>
      </c>
    </row>
    <row r="33" spans="1:12">
      <c r="A33" s="83">
        <v>31</v>
      </c>
      <c r="B33" s="2">
        <v>338.02060545454549</v>
      </c>
      <c r="C33" s="2">
        <v>35.303000909090912</v>
      </c>
      <c r="D33" s="2">
        <v>40.821216666666665</v>
      </c>
      <c r="E33" s="83">
        <v>31</v>
      </c>
      <c r="F33" s="1">
        <f t="shared" si="6"/>
        <v>0.77552668615420006</v>
      </c>
      <c r="G33" s="1">
        <f t="shared" si="7"/>
        <v>7.4255443800669934</v>
      </c>
      <c r="H33" s="1">
        <f t="shared" si="8"/>
        <v>6.4217586198026932</v>
      </c>
      <c r="J33" s="83">
        <f t="shared" si="3"/>
        <v>100</v>
      </c>
      <c r="K33" s="83">
        <f t="shared" si="4"/>
        <v>12.076546816361464</v>
      </c>
      <c r="L33" s="83">
        <f t="shared" si="5"/>
        <v>115.63101043955373</v>
      </c>
    </row>
    <row r="34" spans="1:12">
      <c r="A34" s="83">
        <v>32</v>
      </c>
      <c r="B34" s="2">
        <v>362.61120272727271</v>
      </c>
      <c r="C34" s="2">
        <v>35.423174545454543</v>
      </c>
      <c r="D34" s="2">
        <v>43.367741666666667</v>
      </c>
      <c r="E34" s="83">
        <v>32</v>
      </c>
      <c r="F34" s="1">
        <f t="shared" si="6"/>
        <v>0.72293409036555289</v>
      </c>
      <c r="G34" s="1">
        <f t="shared" si="7"/>
        <v>7.4003531124411319</v>
      </c>
      <c r="H34" s="1">
        <f t="shared" si="8"/>
        <v>6.0446772168791361</v>
      </c>
      <c r="J34" s="83">
        <f t="shared" si="3"/>
        <v>100</v>
      </c>
      <c r="K34" s="83">
        <f t="shared" si="4"/>
        <v>11.959846066665632</v>
      </c>
      <c r="L34" s="83">
        <f t="shared" si="5"/>
        <v>122.42759781740556</v>
      </c>
    </row>
    <row r="35" spans="1:12">
      <c r="A35" s="83">
        <v>33</v>
      </c>
      <c r="B35" s="2">
        <v>381.96388909090911</v>
      </c>
      <c r="C35" s="2">
        <v>37.643080909090905</v>
      </c>
      <c r="D35" s="2">
        <v>46.582341666666672</v>
      </c>
      <c r="E35" s="83">
        <v>33</v>
      </c>
      <c r="F35" s="1">
        <f t="shared" si="6"/>
        <v>0.68630571498241444</v>
      </c>
      <c r="G35" s="1">
        <f t="shared" si="7"/>
        <v>6.9639358328051069</v>
      </c>
      <c r="H35" s="1">
        <f t="shared" si="8"/>
        <v>5.6275401927160873</v>
      </c>
      <c r="J35" s="83">
        <f t="shared" si="3"/>
        <v>100</v>
      </c>
      <c r="K35" s="83">
        <f t="shared" si="4"/>
        <v>12.195483132590022</v>
      </c>
      <c r="L35" s="83">
        <f t="shared" si="5"/>
        <v>123.7474206193811</v>
      </c>
    </row>
    <row r="36" spans="1:12">
      <c r="A36" s="83">
        <v>34</v>
      </c>
      <c r="B36" s="2">
        <v>400.22517181818182</v>
      </c>
      <c r="C36" s="2">
        <v>39.691333636363638</v>
      </c>
      <c r="D36" s="2">
        <v>49.683191666666666</v>
      </c>
      <c r="E36" s="83">
        <v>34</v>
      </c>
      <c r="F36" s="1">
        <f t="shared" si="6"/>
        <v>0.65499128605306545</v>
      </c>
      <c r="G36" s="1">
        <f t="shared" si="7"/>
        <v>6.6045651779217112</v>
      </c>
      <c r="H36" s="1">
        <f t="shared" si="8"/>
        <v>5.2763115896170785</v>
      </c>
      <c r="J36" s="83">
        <f t="shared" si="3"/>
        <v>100</v>
      </c>
      <c r="K36" s="83">
        <f t="shared" si="4"/>
        <v>12.41380981634939</v>
      </c>
      <c r="L36" s="83">
        <f t="shared" si="5"/>
        <v>125.1739035071094</v>
      </c>
    </row>
    <row r="37" spans="1:12">
      <c r="A37" s="83">
        <v>35</v>
      </c>
      <c r="B37" s="2">
        <v>417.37861727272724</v>
      </c>
      <c r="C37" s="2">
        <v>42.019868181818183</v>
      </c>
      <c r="D37" s="2">
        <v>52.352166666666669</v>
      </c>
      <c r="E37" s="83">
        <v>35</v>
      </c>
      <c r="F37" s="1">
        <f t="shared" si="6"/>
        <v>0.62807242429649324</v>
      </c>
      <c r="G37" s="1">
        <f t="shared" si="7"/>
        <v>6.2385726405831186</v>
      </c>
      <c r="H37" s="1">
        <f t="shared" si="8"/>
        <v>5.0073190221353459</v>
      </c>
      <c r="J37" s="83">
        <f>H37/H37*100</f>
        <v>100</v>
      </c>
      <c r="K37" s="83">
        <f t="shared" si="4"/>
        <v>12.543087858393632</v>
      </c>
      <c r="L37" s="83">
        <f t="shared" si="5"/>
        <v>124.58907876659934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40"/>
  <sheetViews>
    <sheetView zoomScale="70" zoomScaleNormal="70" workbookViewId="0">
      <selection activeCell="O6" activeCellId="1" sqref="E6:E40 O6:R40"/>
    </sheetView>
  </sheetViews>
  <sheetFormatPr defaultRowHeight="14.25"/>
  <cols>
    <col min="6" max="6" width="9.75" customWidth="1"/>
    <col min="7" max="7" width="11.25" customWidth="1"/>
    <col min="8" max="8" width="12" customWidth="1"/>
    <col min="13" max="13" width="12.625" customWidth="1"/>
    <col min="15" max="15" width="11.25" customWidth="1"/>
    <col min="17" max="18" width="11.75" customWidth="1"/>
    <col min="19" max="19" width="11.375" customWidth="1"/>
    <col min="20" max="20" width="11.75" customWidth="1"/>
    <col min="22" max="24" width="9.125" bestFit="1" customWidth="1"/>
    <col min="25" max="25" width="9.375" bestFit="1" customWidth="1"/>
  </cols>
  <sheetData>
    <row r="1" spans="1:27">
      <c r="A1" t="s">
        <v>46</v>
      </c>
    </row>
    <row r="2" spans="1:27">
      <c r="A2" t="s">
        <v>36</v>
      </c>
      <c r="B2">
        <v>512</v>
      </c>
    </row>
    <row r="3" spans="1:27">
      <c r="A3" t="s">
        <v>35</v>
      </c>
      <c r="B3">
        <v>512</v>
      </c>
    </row>
    <row r="4" spans="1:27">
      <c r="A4" t="s">
        <v>45</v>
      </c>
      <c r="B4">
        <f>B2*B3</f>
        <v>262144</v>
      </c>
      <c r="E4" s="86"/>
      <c r="F4" s="102" t="s">
        <v>58</v>
      </c>
      <c r="G4" s="102"/>
      <c r="H4" s="102"/>
      <c r="J4" s="102" t="s">
        <v>53</v>
      </c>
      <c r="K4" s="102"/>
      <c r="L4" s="102"/>
      <c r="M4" s="102"/>
      <c r="N4" s="83"/>
      <c r="O4" s="103" t="s">
        <v>64</v>
      </c>
      <c r="P4" s="103"/>
      <c r="Q4" s="103"/>
      <c r="R4" s="103"/>
    </row>
    <row r="5" spans="1:27">
      <c r="C5" s="40" t="s">
        <v>11</v>
      </c>
      <c r="D5" s="39" t="s">
        <v>4</v>
      </c>
      <c r="E5" s="39" t="s">
        <v>5</v>
      </c>
      <c r="F5" s="35" t="s">
        <v>66</v>
      </c>
      <c r="G5" s="35" t="s">
        <v>67</v>
      </c>
      <c r="H5" s="35" t="s">
        <v>68</v>
      </c>
      <c r="J5" s="44" t="s">
        <v>11</v>
      </c>
      <c r="K5" s="44" t="s">
        <v>66</v>
      </c>
      <c r="L5" s="44" t="s">
        <v>67</v>
      </c>
      <c r="M5" s="44" t="s">
        <v>68</v>
      </c>
      <c r="N5" s="83"/>
      <c r="O5" s="40" t="s">
        <v>11</v>
      </c>
      <c r="P5" s="40" t="s">
        <v>66</v>
      </c>
      <c r="Q5" s="40" t="s">
        <v>67</v>
      </c>
      <c r="R5" s="40" t="s">
        <v>68</v>
      </c>
    </row>
    <row r="6" spans="1:27">
      <c r="C6" s="62">
        <v>0.16862949999999999</v>
      </c>
      <c r="D6" s="69">
        <v>5</v>
      </c>
      <c r="E6" s="68">
        <v>1</v>
      </c>
      <c r="F6" s="36">
        <v>7.4200000000000002E-2</v>
      </c>
      <c r="G6" s="36">
        <v>6.0805833333333344E-2</v>
      </c>
      <c r="H6" s="36">
        <v>3.3829999999999999E-2</v>
      </c>
      <c r="J6" s="84">
        <f t="shared" ref="J6:J40" si="0">$B$4/C6/1000</f>
        <v>1554.5559940579792</v>
      </c>
      <c r="K6" s="64">
        <f t="shared" ref="K6:K29" si="1">$B$4/F6/1000</f>
        <v>3532.9380053908353</v>
      </c>
      <c r="L6" s="64">
        <f t="shared" ref="L6:L29" si="2">$B$4/G6/1000</f>
        <v>4311.1653213096324</v>
      </c>
      <c r="M6" s="64">
        <f t="shared" ref="M6:M29" si="3">$B$4/H6/1000</f>
        <v>7748.8619568430386</v>
      </c>
      <c r="N6" s="83"/>
      <c r="O6" s="82">
        <f t="shared" ref="O6:O40" si="4">J6/J6*100</f>
        <v>100</v>
      </c>
      <c r="P6" s="2">
        <f t="shared" ref="P6:P40" si="5">K6/J6*100</f>
        <v>227.26347708894878</v>
      </c>
      <c r="Q6" s="2">
        <f>L6/J6*100</f>
        <v>277.32454397193248</v>
      </c>
      <c r="R6" s="2">
        <f>M6/J6*100</f>
        <v>498.46142477091337</v>
      </c>
      <c r="Z6" s="2"/>
    </row>
    <row r="7" spans="1:27">
      <c r="C7" s="62">
        <v>0.37655025000000003</v>
      </c>
      <c r="D7" s="69">
        <v>17</v>
      </c>
      <c r="E7" s="69">
        <v>2</v>
      </c>
      <c r="F7" s="37">
        <v>0.20401000000000002</v>
      </c>
      <c r="G7" s="37">
        <v>0.14615749999999997</v>
      </c>
      <c r="H7" s="37">
        <v>9.4470833333333323E-2</v>
      </c>
      <c r="J7" s="51">
        <f t="shared" si="0"/>
        <v>696.17268877128618</v>
      </c>
      <c r="K7" s="65">
        <f t="shared" si="1"/>
        <v>1284.9566197735405</v>
      </c>
      <c r="L7" s="65">
        <f t="shared" si="2"/>
        <v>1793.5720028051935</v>
      </c>
      <c r="M7" s="65">
        <f t="shared" si="3"/>
        <v>2774.86702244961</v>
      </c>
      <c r="N7" s="83"/>
      <c r="O7" s="82">
        <f t="shared" si="4"/>
        <v>100</v>
      </c>
      <c r="P7" s="2">
        <f t="shared" si="5"/>
        <v>184.57440811724913</v>
      </c>
      <c r="Q7" s="2">
        <f t="shared" ref="Q7:Q40" si="6">L7/J7*100</f>
        <v>257.63320390674448</v>
      </c>
      <c r="R7" s="2">
        <f t="shared" ref="R7:R32" si="7">M7/J7*100</f>
        <v>398.58889427953955</v>
      </c>
      <c r="Z7" s="2"/>
      <c r="AA7" s="83"/>
    </row>
    <row r="8" spans="1:27">
      <c r="C8" s="62">
        <v>0.51892149999999992</v>
      </c>
      <c r="D8" s="69">
        <v>33</v>
      </c>
      <c r="E8" s="69">
        <v>3</v>
      </c>
      <c r="F8" s="37">
        <v>0.37626000000000004</v>
      </c>
      <c r="G8" s="37">
        <v>0.26875000000000004</v>
      </c>
      <c r="H8" s="37">
        <v>0.17549499999999998</v>
      </c>
      <c r="J8" s="51">
        <f t="shared" si="0"/>
        <v>505.17082063472037</v>
      </c>
      <c r="K8" s="65">
        <f t="shared" si="1"/>
        <v>696.70972200074402</v>
      </c>
      <c r="L8" s="65">
        <f t="shared" si="2"/>
        <v>975.41953488372076</v>
      </c>
      <c r="M8" s="65">
        <f t="shared" si="3"/>
        <v>1493.7405624091855</v>
      </c>
      <c r="N8" s="83"/>
      <c r="O8" s="82">
        <f t="shared" si="4"/>
        <v>100</v>
      </c>
      <c r="P8" s="2">
        <f t="shared" si="5"/>
        <v>137.91567001541483</v>
      </c>
      <c r="Q8" s="2">
        <f t="shared" si="6"/>
        <v>193.08706976744179</v>
      </c>
      <c r="R8" s="2">
        <f t="shared" si="7"/>
        <v>295.69019060372085</v>
      </c>
      <c r="Z8" s="2"/>
      <c r="AA8" s="83"/>
    </row>
    <row r="9" spans="1:27">
      <c r="C9" s="62">
        <v>0.84193050000000003</v>
      </c>
      <c r="D9" s="69">
        <v>57</v>
      </c>
      <c r="E9" s="69">
        <v>4</v>
      </c>
      <c r="F9" s="37">
        <v>0.63575749999999986</v>
      </c>
      <c r="G9" s="37">
        <v>0.4530183333333333</v>
      </c>
      <c r="H9" s="37">
        <v>0.29652499999999998</v>
      </c>
      <c r="J9" s="51">
        <f t="shared" si="0"/>
        <v>311.36061705805878</v>
      </c>
      <c r="K9" s="65">
        <f t="shared" si="1"/>
        <v>412.33331891483789</v>
      </c>
      <c r="L9" s="65">
        <f t="shared" si="2"/>
        <v>578.66090776311489</v>
      </c>
      <c r="M9" s="65">
        <f t="shared" si="3"/>
        <v>884.05362111120485</v>
      </c>
      <c r="N9" s="83"/>
      <c r="O9" s="82">
        <f t="shared" si="4"/>
        <v>100</v>
      </c>
      <c r="P9" s="2">
        <f t="shared" si="5"/>
        <v>132.42950338769111</v>
      </c>
      <c r="Q9" s="2">
        <f t="shared" si="6"/>
        <v>185.84910102975971</v>
      </c>
      <c r="R9" s="2">
        <f t="shared" si="7"/>
        <v>283.93238344153116</v>
      </c>
      <c r="U9" s="83"/>
      <c r="Z9" s="2"/>
      <c r="AA9" s="83"/>
    </row>
    <row r="10" spans="1:27">
      <c r="C10" s="62">
        <v>1.2798041666666669</v>
      </c>
      <c r="D10" s="69">
        <v>89</v>
      </c>
      <c r="E10" s="69">
        <v>5</v>
      </c>
      <c r="F10" s="37">
        <v>0.98801916666666678</v>
      </c>
      <c r="G10" s="37">
        <v>0.69858500000000001</v>
      </c>
      <c r="H10" s="37">
        <v>0.45952750000000009</v>
      </c>
      <c r="J10" s="51">
        <f t="shared" si="0"/>
        <v>204.83133812790365</v>
      </c>
      <c r="K10" s="65">
        <f t="shared" si="1"/>
        <v>265.322788103807</v>
      </c>
      <c r="L10" s="65">
        <f t="shared" si="2"/>
        <v>375.24996958136802</v>
      </c>
      <c r="M10" s="65">
        <f t="shared" si="3"/>
        <v>570.46422684170147</v>
      </c>
      <c r="N10" s="83"/>
      <c r="O10" s="82">
        <f t="shared" si="4"/>
        <v>100</v>
      </c>
      <c r="P10" s="2">
        <f t="shared" si="5"/>
        <v>129.53232182574058</v>
      </c>
      <c r="Q10" s="2">
        <f t="shared" si="6"/>
        <v>183.19949135275832</v>
      </c>
      <c r="R10" s="2">
        <f t="shared" si="7"/>
        <v>278.50436952449348</v>
      </c>
      <c r="U10" s="83"/>
      <c r="Z10" s="2"/>
      <c r="AA10" s="83"/>
    </row>
    <row r="11" spans="1:27">
      <c r="C11" s="62">
        <v>1.7014083333333332</v>
      </c>
      <c r="D11" s="69">
        <v>121</v>
      </c>
      <c r="E11" s="69">
        <v>6</v>
      </c>
      <c r="F11" s="37">
        <v>1.3357508333333332</v>
      </c>
      <c r="G11" s="37">
        <v>0.94437083333333327</v>
      </c>
      <c r="H11" s="37">
        <v>0.62264749999999991</v>
      </c>
      <c r="J11" s="51">
        <f t="shared" si="0"/>
        <v>154.07471261552931</v>
      </c>
      <c r="K11" s="65">
        <f t="shared" si="1"/>
        <v>196.25217028375431</v>
      </c>
      <c r="L11" s="65">
        <f t="shared" si="2"/>
        <v>277.58587066344876</v>
      </c>
      <c r="M11" s="65">
        <f t="shared" si="3"/>
        <v>421.01510083956015</v>
      </c>
      <c r="N11" s="83"/>
      <c r="O11" s="82">
        <f t="shared" si="4"/>
        <v>100</v>
      </c>
      <c r="P11" s="2">
        <f t="shared" si="5"/>
        <v>127.374678785527</v>
      </c>
      <c r="Q11" s="2">
        <f t="shared" si="6"/>
        <v>180.16315977568837</v>
      </c>
      <c r="R11" s="2">
        <f t="shared" si="7"/>
        <v>273.25386086563157</v>
      </c>
      <c r="U11" s="83"/>
      <c r="Z11" s="2"/>
      <c r="AA11" s="83"/>
    </row>
    <row r="12" spans="1:27">
      <c r="C12" s="62">
        <v>2.37724</v>
      </c>
      <c r="D12" s="69">
        <v>169</v>
      </c>
      <c r="E12" s="69">
        <v>7</v>
      </c>
      <c r="F12" s="37">
        <v>1.8690175</v>
      </c>
      <c r="G12" s="37">
        <v>1.3121758333333335</v>
      </c>
      <c r="H12" s="37">
        <v>0.86690666666666683</v>
      </c>
      <c r="J12" s="51">
        <f t="shared" si="0"/>
        <v>110.27241675220003</v>
      </c>
      <c r="K12" s="65">
        <f t="shared" si="1"/>
        <v>140.25764873790641</v>
      </c>
      <c r="L12" s="65">
        <f t="shared" si="2"/>
        <v>199.77810392535042</v>
      </c>
      <c r="M12" s="65">
        <f t="shared" si="3"/>
        <v>302.39010735488631</v>
      </c>
      <c r="N12" s="83"/>
      <c r="O12" s="82">
        <f t="shared" si="4"/>
        <v>100</v>
      </c>
      <c r="P12" s="2">
        <f t="shared" si="5"/>
        <v>127.19196048191095</v>
      </c>
      <c r="Q12" s="2">
        <f t="shared" si="6"/>
        <v>181.16779318828583</v>
      </c>
      <c r="R12" s="2">
        <f t="shared" si="7"/>
        <v>274.22098495801157</v>
      </c>
      <c r="U12" s="83"/>
      <c r="Z12" s="2"/>
      <c r="AA12" s="83"/>
    </row>
    <row r="13" spans="1:27">
      <c r="C13" s="62">
        <v>2.9383350000000004</v>
      </c>
      <c r="D13" s="69">
        <v>213</v>
      </c>
      <c r="E13" s="69">
        <v>8</v>
      </c>
      <c r="F13" s="37">
        <v>2.3563433333333337</v>
      </c>
      <c r="G13" s="37">
        <v>1.6504899999999998</v>
      </c>
      <c r="H13" s="37">
        <v>1.0899708333333333</v>
      </c>
      <c r="J13" s="51">
        <f t="shared" si="0"/>
        <v>89.215150757146475</v>
      </c>
      <c r="K13" s="65">
        <f t="shared" si="1"/>
        <v>111.25034127737467</v>
      </c>
      <c r="L13" s="65">
        <f t="shared" si="2"/>
        <v>158.82798441674899</v>
      </c>
      <c r="M13" s="65">
        <f t="shared" si="3"/>
        <v>240.50551811401681</v>
      </c>
      <c r="N13" s="83"/>
      <c r="O13" s="82">
        <f t="shared" si="4"/>
        <v>100</v>
      </c>
      <c r="P13" s="2">
        <f t="shared" si="5"/>
        <v>124.69893323412123</v>
      </c>
      <c r="Q13" s="2">
        <f t="shared" si="6"/>
        <v>178.02804015777136</v>
      </c>
      <c r="R13" s="2">
        <f t="shared" si="7"/>
        <v>269.57923186017973</v>
      </c>
      <c r="U13" s="83"/>
      <c r="Z13" s="2"/>
      <c r="AA13" s="83"/>
    </row>
    <row r="14" spans="1:27">
      <c r="C14" s="62">
        <v>3.6127566666666664</v>
      </c>
      <c r="D14" s="69">
        <v>269</v>
      </c>
      <c r="E14" s="69">
        <v>9</v>
      </c>
      <c r="F14" s="37">
        <v>2.9732599999999998</v>
      </c>
      <c r="G14" s="37">
        <v>2.0815741666666665</v>
      </c>
      <c r="H14" s="37">
        <v>1.3742408333333334</v>
      </c>
      <c r="J14" s="51">
        <f t="shared" si="0"/>
        <v>72.560657743348344</v>
      </c>
      <c r="K14" s="65">
        <f t="shared" si="1"/>
        <v>88.167196948803664</v>
      </c>
      <c r="L14" s="65">
        <f t="shared" si="2"/>
        <v>125.93545990234155</v>
      </c>
      <c r="M14" s="65">
        <f t="shared" si="3"/>
        <v>190.75550197715222</v>
      </c>
      <c r="N14" s="83"/>
      <c r="O14" s="82">
        <f t="shared" si="4"/>
        <v>100</v>
      </c>
      <c r="P14" s="2">
        <f t="shared" si="5"/>
        <v>121.50826589893471</v>
      </c>
      <c r="Q14" s="2">
        <f t="shared" si="6"/>
        <v>173.55887311245618</v>
      </c>
      <c r="R14" s="2">
        <f t="shared" si="7"/>
        <v>262.89108713962673</v>
      </c>
      <c r="U14" s="83"/>
      <c r="Z14" s="2"/>
      <c r="AA14" s="83"/>
    </row>
    <row r="15" spans="1:27">
      <c r="C15" s="62">
        <v>4.4817766666666676</v>
      </c>
      <c r="D15" s="69">
        <v>333</v>
      </c>
      <c r="E15" s="69">
        <v>10</v>
      </c>
      <c r="F15" s="37">
        <v>3.6809733333333337</v>
      </c>
      <c r="G15" s="37">
        <v>2.5724533333333337</v>
      </c>
      <c r="H15" s="37">
        <v>1.7004908333333333</v>
      </c>
      <c r="J15" s="51">
        <f t="shared" si="0"/>
        <v>58.491089471214153</v>
      </c>
      <c r="K15" s="65">
        <f t="shared" si="1"/>
        <v>71.215946506902156</v>
      </c>
      <c r="L15" s="65">
        <f t="shared" si="2"/>
        <v>101.90427814693106</v>
      </c>
      <c r="M15" s="65">
        <f t="shared" si="3"/>
        <v>154.15784364220332</v>
      </c>
      <c r="N15" s="83"/>
      <c r="O15" s="82">
        <f t="shared" si="4"/>
        <v>100</v>
      </c>
      <c r="P15" s="2">
        <f t="shared" si="5"/>
        <v>121.75520605057362</v>
      </c>
      <c r="Q15" s="2">
        <f t="shared" si="6"/>
        <v>174.22188416764283</v>
      </c>
      <c r="R15" s="2">
        <f t="shared" si="7"/>
        <v>263.55782570620551</v>
      </c>
      <c r="U15" s="83"/>
      <c r="Z15" s="2"/>
      <c r="AA15" s="83"/>
    </row>
    <row r="16" spans="1:27">
      <c r="C16" s="62">
        <v>5.3780816666666666</v>
      </c>
      <c r="D16" s="69">
        <v>401</v>
      </c>
      <c r="E16" s="69">
        <v>11</v>
      </c>
      <c r="F16" s="37">
        <v>4.4683224999999993</v>
      </c>
      <c r="G16" s="37">
        <v>3.1012950000000004</v>
      </c>
      <c r="H16" s="37">
        <v>2.0508233333333337</v>
      </c>
      <c r="J16" s="51">
        <f t="shared" si="0"/>
        <v>48.743030739895168</v>
      </c>
      <c r="K16" s="65">
        <f t="shared" si="1"/>
        <v>58.667206764954869</v>
      </c>
      <c r="L16" s="65">
        <f t="shared" si="2"/>
        <v>84.527270059765343</v>
      </c>
      <c r="M16" s="65">
        <f t="shared" si="3"/>
        <v>127.82378459382977</v>
      </c>
      <c r="N16" s="83"/>
      <c r="O16" s="82">
        <f t="shared" si="4"/>
        <v>100</v>
      </c>
      <c r="P16" s="2">
        <f t="shared" si="5"/>
        <v>120.36019483075961</v>
      </c>
      <c r="Q16" s="2">
        <f t="shared" si="6"/>
        <v>173.41406305000544</v>
      </c>
      <c r="R16" s="2">
        <f t="shared" si="7"/>
        <v>262.24012469788556</v>
      </c>
      <c r="U16" s="83"/>
      <c r="Z16" s="2"/>
      <c r="AA16" s="83"/>
    </row>
    <row r="17" spans="3:27">
      <c r="C17" s="62">
        <v>6.4336966666666662</v>
      </c>
      <c r="D17" s="69">
        <v>477</v>
      </c>
      <c r="E17" s="69">
        <v>12</v>
      </c>
      <c r="F17" s="37">
        <v>5.3074266666666672</v>
      </c>
      <c r="G17" s="37">
        <v>3.6781491666666675</v>
      </c>
      <c r="H17" s="37">
        <v>2.4324999999999997</v>
      </c>
      <c r="J17" s="51">
        <f t="shared" si="0"/>
        <v>40.745470851646203</v>
      </c>
      <c r="K17" s="65">
        <f t="shared" si="1"/>
        <v>49.391921257508344</v>
      </c>
      <c r="L17" s="65">
        <f t="shared" si="2"/>
        <v>71.270627731927661</v>
      </c>
      <c r="M17" s="65">
        <f t="shared" si="3"/>
        <v>107.76731757451184</v>
      </c>
      <c r="N17" s="83"/>
      <c r="O17" s="82">
        <f t="shared" si="4"/>
        <v>100</v>
      </c>
      <c r="P17" s="2">
        <f t="shared" si="5"/>
        <v>121.22064176738505</v>
      </c>
      <c r="Q17" s="2">
        <f t="shared" si="6"/>
        <v>174.91668703847651</v>
      </c>
      <c r="R17" s="2">
        <f t="shared" si="7"/>
        <v>264.489071599863</v>
      </c>
      <c r="U17" s="83"/>
      <c r="Z17" s="2"/>
      <c r="AA17" s="83"/>
    </row>
    <row r="18" spans="3:27">
      <c r="C18" s="62">
        <v>7.3723658333333333</v>
      </c>
      <c r="D18" s="69">
        <v>553</v>
      </c>
      <c r="E18" s="69">
        <v>13</v>
      </c>
      <c r="F18" s="37">
        <v>6.1416575</v>
      </c>
      <c r="G18" s="37">
        <v>4.2669075000000003</v>
      </c>
      <c r="H18" s="37">
        <v>2.8269725000000001</v>
      </c>
      <c r="J18" s="51">
        <f t="shared" si="0"/>
        <v>35.557649461010875</v>
      </c>
      <c r="K18" s="65">
        <f t="shared" si="1"/>
        <v>42.682940232339561</v>
      </c>
      <c r="L18" s="65">
        <f t="shared" si="2"/>
        <v>61.436532195741286</v>
      </c>
      <c r="M18" s="65">
        <f t="shared" si="3"/>
        <v>92.729589693567931</v>
      </c>
      <c r="N18" s="83"/>
      <c r="O18" s="82">
        <f t="shared" si="4"/>
        <v>100</v>
      </c>
      <c r="P18" s="2">
        <f t="shared" si="5"/>
        <v>120.03870019344669</v>
      </c>
      <c r="Q18" s="2">
        <f t="shared" si="6"/>
        <v>172.78007159361511</v>
      </c>
      <c r="R18" s="2">
        <f t="shared" si="7"/>
        <v>260.78661300501977</v>
      </c>
      <c r="U18" s="83"/>
      <c r="Z18" s="2"/>
      <c r="AA18" s="83"/>
    </row>
    <row r="19" spans="3:27">
      <c r="C19" s="62">
        <v>8.5017608333333321</v>
      </c>
      <c r="D19" s="69">
        <v>641</v>
      </c>
      <c r="E19" s="69">
        <v>14</v>
      </c>
      <c r="F19" s="37">
        <v>7.1308166666666679</v>
      </c>
      <c r="G19" s="37">
        <v>4.9401308333333338</v>
      </c>
      <c r="H19" s="37">
        <v>3.284065</v>
      </c>
      <c r="J19" s="51">
        <f t="shared" si="0"/>
        <v>30.834083096315442</v>
      </c>
      <c r="K19" s="65">
        <f t="shared" si="1"/>
        <v>36.762128694936756</v>
      </c>
      <c r="L19" s="65">
        <f t="shared" si="2"/>
        <v>53.064181667253415</v>
      </c>
      <c r="M19" s="65">
        <f t="shared" si="3"/>
        <v>79.823024209325951</v>
      </c>
      <c r="N19" s="83"/>
      <c r="O19" s="82">
        <f t="shared" si="4"/>
        <v>100</v>
      </c>
      <c r="P19" s="2">
        <f t="shared" si="5"/>
        <v>119.22562633078488</v>
      </c>
      <c r="Q19" s="2">
        <f t="shared" si="6"/>
        <v>172.09586385785664</v>
      </c>
      <c r="R19" s="2">
        <f t="shared" si="7"/>
        <v>258.87918885080938</v>
      </c>
      <c r="U19" s="83"/>
      <c r="Z19" s="2"/>
      <c r="AA19" s="83"/>
    </row>
    <row r="20" spans="3:27">
      <c r="C20" s="62">
        <v>9.6545974999999995</v>
      </c>
      <c r="D20" s="69">
        <v>729</v>
      </c>
      <c r="E20" s="69">
        <v>15</v>
      </c>
      <c r="F20" s="37">
        <v>8.1672608333333319</v>
      </c>
      <c r="G20" s="37">
        <v>5.6167875000000009</v>
      </c>
      <c r="H20" s="37">
        <v>3.8143324999999995</v>
      </c>
      <c r="J20" s="51">
        <f t="shared" si="0"/>
        <v>27.15224534218024</v>
      </c>
      <c r="K20" s="65">
        <f t="shared" si="1"/>
        <v>32.096930090698507</v>
      </c>
      <c r="L20" s="65">
        <f t="shared" si="2"/>
        <v>46.671518194341509</v>
      </c>
      <c r="M20" s="65">
        <f t="shared" si="3"/>
        <v>68.726048397720987</v>
      </c>
      <c r="N20" s="83"/>
      <c r="O20" s="82">
        <f t="shared" si="4"/>
        <v>100</v>
      </c>
      <c r="P20" s="2">
        <f t="shared" si="5"/>
        <v>118.21096077397635</v>
      </c>
      <c r="Q20" s="2">
        <f t="shared" si="6"/>
        <v>171.88824572765125</v>
      </c>
      <c r="R20" s="2">
        <f t="shared" si="7"/>
        <v>253.11368371792452</v>
      </c>
      <c r="U20" s="83"/>
      <c r="Z20" s="2"/>
      <c r="AA20" s="83"/>
    </row>
    <row r="21" spans="3:27">
      <c r="C21" s="62">
        <v>10.984375</v>
      </c>
      <c r="D21" s="69">
        <v>833</v>
      </c>
      <c r="E21" s="69">
        <v>16</v>
      </c>
      <c r="F21" s="37">
        <v>9.3122316666666656</v>
      </c>
      <c r="G21" s="37">
        <v>6.4156291666666654</v>
      </c>
      <c r="H21" s="37">
        <v>4.6137591666666662</v>
      </c>
      <c r="J21" s="51">
        <f t="shared" si="0"/>
        <v>23.865172119487909</v>
      </c>
      <c r="K21" s="65">
        <f t="shared" si="1"/>
        <v>28.150502412686972</v>
      </c>
      <c r="L21" s="65">
        <f t="shared" si="2"/>
        <v>40.860217009113818</v>
      </c>
      <c r="M21" s="65">
        <f t="shared" si="3"/>
        <v>56.817876818089957</v>
      </c>
      <c r="N21" s="83"/>
      <c r="O21" s="82">
        <f t="shared" si="4"/>
        <v>100</v>
      </c>
      <c r="P21" s="2">
        <f t="shared" si="5"/>
        <v>117.95641896795597</v>
      </c>
      <c r="Q21" s="2">
        <f t="shared" si="6"/>
        <v>171.21274803523428</v>
      </c>
      <c r="R21" s="2">
        <f t="shared" si="7"/>
        <v>238.07863833378099</v>
      </c>
      <c r="U21" s="83"/>
      <c r="Z21" s="2"/>
      <c r="AA21" s="83"/>
    </row>
    <row r="22" spans="3:27">
      <c r="C22" s="62">
        <v>12.518349999999998</v>
      </c>
      <c r="D22" s="69">
        <v>941</v>
      </c>
      <c r="E22" s="69">
        <v>17</v>
      </c>
      <c r="F22" s="37">
        <v>10.567675833333334</v>
      </c>
      <c r="G22" s="37">
        <v>7.2490558333333324</v>
      </c>
      <c r="H22" s="37">
        <v>5.2197416666666667</v>
      </c>
      <c r="J22" s="51">
        <f t="shared" si="0"/>
        <v>20.940778936521191</v>
      </c>
      <c r="K22" s="65">
        <f t="shared" si="1"/>
        <v>24.80621133107871</v>
      </c>
      <c r="L22" s="65">
        <f t="shared" si="2"/>
        <v>36.162502541997718</v>
      </c>
      <c r="M22" s="65">
        <f t="shared" si="3"/>
        <v>50.221642514236819</v>
      </c>
      <c r="N22" s="83"/>
      <c r="O22" s="82">
        <f t="shared" si="4"/>
        <v>100</v>
      </c>
      <c r="P22" s="2">
        <f t="shared" si="5"/>
        <v>118.45887589126936</v>
      </c>
      <c r="Q22" s="2">
        <f t="shared" si="6"/>
        <v>172.68938587059671</v>
      </c>
      <c r="R22" s="2">
        <f t="shared" si="7"/>
        <v>239.82700293277603</v>
      </c>
      <c r="U22" s="83"/>
      <c r="Z22" s="2"/>
      <c r="AA22" s="83"/>
    </row>
    <row r="23" spans="3:27">
      <c r="C23" s="62">
        <v>13.990616666666668</v>
      </c>
      <c r="D23" s="69">
        <v>1049</v>
      </c>
      <c r="E23" s="69">
        <v>18</v>
      </c>
      <c r="F23" s="37">
        <v>11.625408333333333</v>
      </c>
      <c r="G23" s="37">
        <v>8.0787691666666657</v>
      </c>
      <c r="H23" s="37">
        <v>6.1412225000000005</v>
      </c>
      <c r="J23" s="51">
        <f t="shared" si="0"/>
        <v>18.737129766736516</v>
      </c>
      <c r="K23" s="65">
        <f t="shared" si="1"/>
        <v>22.549229453589088</v>
      </c>
      <c r="L23" s="65">
        <f t="shared" si="2"/>
        <v>32.448507265390987</v>
      </c>
      <c r="M23" s="65">
        <f t="shared" si="3"/>
        <v>42.685963584612018</v>
      </c>
      <c r="N23" s="83"/>
      <c r="O23" s="82">
        <f t="shared" si="4"/>
        <v>100</v>
      </c>
      <c r="P23" s="2">
        <f t="shared" si="5"/>
        <v>120.34516350321746</v>
      </c>
      <c r="Q23" s="2">
        <f t="shared" si="6"/>
        <v>173.17757665849058</v>
      </c>
      <c r="R23" s="2">
        <f t="shared" si="7"/>
        <v>227.81484739669776</v>
      </c>
      <c r="U23" s="83"/>
      <c r="Z23" s="2"/>
      <c r="AA23" s="83"/>
    </row>
    <row r="24" spans="3:27">
      <c r="C24" s="62">
        <v>15.350008333333335</v>
      </c>
      <c r="D24" s="69">
        <v>1169</v>
      </c>
      <c r="E24" s="69">
        <v>19</v>
      </c>
      <c r="F24" s="37">
        <v>13.018620000000004</v>
      </c>
      <c r="G24" s="37">
        <v>8.9984450000000002</v>
      </c>
      <c r="H24" s="37">
        <v>7.0425533333333341</v>
      </c>
      <c r="J24" s="51">
        <f t="shared" si="0"/>
        <v>17.077775744964306</v>
      </c>
      <c r="K24" s="65">
        <f t="shared" si="1"/>
        <v>20.136082011764685</v>
      </c>
      <c r="L24" s="65">
        <f t="shared" si="2"/>
        <v>29.132144498299429</v>
      </c>
      <c r="M24" s="65">
        <f t="shared" si="3"/>
        <v>37.222863298633165</v>
      </c>
      <c r="N24" s="83"/>
      <c r="O24" s="82">
        <f t="shared" si="4"/>
        <v>100</v>
      </c>
      <c r="P24" s="2">
        <f t="shared" si="5"/>
        <v>117.90810649157386</v>
      </c>
      <c r="Q24" s="2">
        <f t="shared" si="6"/>
        <v>170.58512146635707</v>
      </c>
      <c r="R24" s="2">
        <f t="shared" si="7"/>
        <v>217.96083901388039</v>
      </c>
      <c r="U24" s="83"/>
      <c r="Z24" s="2"/>
      <c r="AA24" s="83"/>
    </row>
    <row r="25" spans="3:27">
      <c r="C25" s="62">
        <v>17.082425000000001</v>
      </c>
      <c r="D25" s="69">
        <v>1293</v>
      </c>
      <c r="E25" s="69">
        <v>20</v>
      </c>
      <c r="F25" s="37">
        <v>14.463759166666664</v>
      </c>
      <c r="G25" s="37">
        <v>9.9520641666666663</v>
      </c>
      <c r="H25" s="37">
        <v>8.0976291666666658</v>
      </c>
      <c r="J25" s="51">
        <f t="shared" si="0"/>
        <v>15.345830583187105</v>
      </c>
      <c r="K25" s="65">
        <f t="shared" si="1"/>
        <v>18.12419558285649</v>
      </c>
      <c r="L25" s="65">
        <f t="shared" si="2"/>
        <v>26.340666178381586</v>
      </c>
      <c r="M25" s="65">
        <f t="shared" si="3"/>
        <v>32.372932200834505</v>
      </c>
      <c r="N25" s="83"/>
      <c r="O25" s="82">
        <f t="shared" si="4"/>
        <v>100</v>
      </c>
      <c r="P25" s="2">
        <f t="shared" si="5"/>
        <v>118.10501546076861</v>
      </c>
      <c r="Q25" s="2">
        <f t="shared" si="6"/>
        <v>171.64705445947268</v>
      </c>
      <c r="R25" s="2">
        <f t="shared" si="7"/>
        <v>210.95588163407913</v>
      </c>
      <c r="U25" s="83"/>
      <c r="Z25" s="2"/>
      <c r="AA25" s="83"/>
    </row>
    <row r="26" spans="3:27">
      <c r="C26" s="62">
        <v>18.829375000000002</v>
      </c>
      <c r="D26" s="69">
        <v>1421</v>
      </c>
      <c r="E26" s="69">
        <v>21</v>
      </c>
      <c r="F26" s="37">
        <v>16.091314999999998</v>
      </c>
      <c r="G26" s="37">
        <v>10.934435833333332</v>
      </c>
      <c r="H26" s="37">
        <v>9.3643799999999988</v>
      </c>
      <c r="J26" s="51">
        <f t="shared" si="0"/>
        <v>13.922076542636173</v>
      </c>
      <c r="K26" s="65">
        <f t="shared" si="1"/>
        <v>16.29102407105945</v>
      </c>
      <c r="L26" s="65">
        <f t="shared" si="2"/>
        <v>23.974167848775618</v>
      </c>
      <c r="M26" s="65">
        <f t="shared" si="3"/>
        <v>27.993737973042535</v>
      </c>
      <c r="N26" s="83"/>
      <c r="O26" s="82">
        <f t="shared" si="4"/>
        <v>100</v>
      </c>
      <c r="P26" s="2">
        <f t="shared" si="5"/>
        <v>117.01576285095408</v>
      </c>
      <c r="Q26" s="2">
        <f t="shared" si="6"/>
        <v>172.20252866269661</v>
      </c>
      <c r="R26" s="2">
        <f t="shared" si="7"/>
        <v>201.0744437965995</v>
      </c>
      <c r="U26" s="83"/>
      <c r="Z26" s="2"/>
      <c r="AA26" s="83"/>
    </row>
    <row r="27" spans="3:27" ht="15">
      <c r="C27" s="62">
        <v>20.770424999999999</v>
      </c>
      <c r="D27" s="69">
        <v>1561</v>
      </c>
      <c r="E27" s="69">
        <v>22</v>
      </c>
      <c r="F27" s="37">
        <v>17.548861666666667</v>
      </c>
      <c r="G27" s="37">
        <v>12.01036</v>
      </c>
      <c r="H27" s="37">
        <v>10.886175833333333</v>
      </c>
      <c r="J27" s="51">
        <f t="shared" si="0"/>
        <v>12.621022439357885</v>
      </c>
      <c r="K27" s="65">
        <f t="shared" si="1"/>
        <v>14.937948966680365</v>
      </c>
      <c r="L27" s="85">
        <f t="shared" si="2"/>
        <v>21.8264897971418</v>
      </c>
      <c r="M27" s="65">
        <f t="shared" si="3"/>
        <v>24.08044881999043</v>
      </c>
      <c r="N27" s="83"/>
      <c r="O27" s="82">
        <f t="shared" si="4"/>
        <v>100</v>
      </c>
      <c r="P27" s="2">
        <f t="shared" si="5"/>
        <v>118.35767695093612</v>
      </c>
      <c r="Q27" s="2">
        <f t="shared" si="6"/>
        <v>172.9375722293087</v>
      </c>
      <c r="R27" s="2">
        <f t="shared" si="7"/>
        <v>190.79633948591223</v>
      </c>
      <c r="U27" s="83"/>
      <c r="Z27" s="2"/>
      <c r="AA27" s="83"/>
    </row>
    <row r="28" spans="3:27">
      <c r="C28" s="62">
        <v>22.5899</v>
      </c>
      <c r="D28" s="69">
        <v>1701</v>
      </c>
      <c r="E28" s="69">
        <v>23</v>
      </c>
      <c r="F28" s="37">
        <v>19.027102500000002</v>
      </c>
      <c r="G28" s="37">
        <v>13.090909166666664</v>
      </c>
      <c r="H28" s="37">
        <v>12.268825</v>
      </c>
      <c r="J28" s="51">
        <f t="shared" si="0"/>
        <v>11.60447810747281</v>
      </c>
      <c r="K28" s="65">
        <f t="shared" si="1"/>
        <v>13.777399895753964</v>
      </c>
      <c r="L28" s="65">
        <f t="shared" si="2"/>
        <v>20.024888773004122</v>
      </c>
      <c r="M28" s="65">
        <f t="shared" si="3"/>
        <v>21.366675292866269</v>
      </c>
      <c r="N28" s="83"/>
      <c r="O28" s="82">
        <f t="shared" si="4"/>
        <v>100</v>
      </c>
      <c r="P28" s="2">
        <f t="shared" si="5"/>
        <v>118.72485576823901</v>
      </c>
      <c r="Q28" s="2">
        <f t="shared" si="6"/>
        <v>172.56173511249</v>
      </c>
      <c r="R28" s="2">
        <f t="shared" si="7"/>
        <v>184.12439659054553</v>
      </c>
      <c r="U28" s="83"/>
      <c r="Z28" s="2"/>
      <c r="AA28" s="83"/>
    </row>
    <row r="29" spans="3:27">
      <c r="C29" s="62">
        <v>24.657499999999999</v>
      </c>
      <c r="D29" s="69">
        <v>1857</v>
      </c>
      <c r="E29" s="69">
        <v>24</v>
      </c>
      <c r="F29" s="37">
        <v>20.8963325</v>
      </c>
      <c r="G29" s="37">
        <v>14.284695833333332</v>
      </c>
      <c r="H29" s="37">
        <v>14.050275833333332</v>
      </c>
      <c r="J29" s="51">
        <f t="shared" si="0"/>
        <v>10.631410321403225</v>
      </c>
      <c r="K29" s="65">
        <f t="shared" si="1"/>
        <v>12.544976492884576</v>
      </c>
      <c r="L29" s="65">
        <f t="shared" si="2"/>
        <v>18.351388301057632</v>
      </c>
      <c r="M29" s="65">
        <f t="shared" si="3"/>
        <v>18.657569652695432</v>
      </c>
      <c r="N29" s="83"/>
      <c r="O29" s="82">
        <f t="shared" si="4"/>
        <v>100</v>
      </c>
      <c r="P29" s="2">
        <f t="shared" si="5"/>
        <v>117.99917521411949</v>
      </c>
      <c r="Q29" s="2">
        <f t="shared" si="6"/>
        <v>172.61480599721091</v>
      </c>
      <c r="R29" s="2">
        <f t="shared" si="7"/>
        <v>175.49477528050903</v>
      </c>
      <c r="U29" s="83"/>
      <c r="Z29" s="2"/>
      <c r="AA29" s="83"/>
    </row>
    <row r="30" spans="3:27">
      <c r="C30" s="62">
        <v>26.459549999999997</v>
      </c>
      <c r="D30" s="69">
        <v>2005</v>
      </c>
      <c r="E30" s="69">
        <v>25</v>
      </c>
      <c r="F30" s="37">
        <v>22.415916666666671</v>
      </c>
      <c r="G30" s="37">
        <v>15.427351666666667</v>
      </c>
      <c r="H30" s="37">
        <v>255.46617749999996</v>
      </c>
      <c r="J30" s="51">
        <f t="shared" si="0"/>
        <v>9.9073491423701476</v>
      </c>
      <c r="K30" s="65">
        <f t="shared" ref="K30:K40" si="8">$B$4/F30/1000</f>
        <v>11.694547401214164</v>
      </c>
      <c r="L30" s="65">
        <f t="shared" ref="L30:L40" si="9">$B$4/G30/1000</f>
        <v>16.992158191765682</v>
      </c>
      <c r="M30" s="65">
        <v>17</v>
      </c>
      <c r="N30" s="83"/>
      <c r="O30" s="82">
        <f t="shared" si="4"/>
        <v>100</v>
      </c>
      <c r="P30" s="2">
        <f t="shared" si="5"/>
        <v>118.03911655036781</v>
      </c>
      <c r="Q30" s="2">
        <f t="shared" si="6"/>
        <v>171.51064273183195</v>
      </c>
      <c r="R30" s="2">
        <f t="shared" si="7"/>
        <v>171.58979415893552</v>
      </c>
      <c r="U30" s="83"/>
      <c r="Z30" s="2"/>
      <c r="AA30" s="83"/>
    </row>
    <row r="31" spans="3:27">
      <c r="C31" s="62">
        <v>28.678425000000004</v>
      </c>
      <c r="D31" s="69">
        <v>2177</v>
      </c>
      <c r="E31" s="69">
        <v>26</v>
      </c>
      <c r="F31" s="37">
        <v>24.381482500000001</v>
      </c>
      <c r="G31" s="37">
        <v>16.760009999999998</v>
      </c>
      <c r="H31" s="37">
        <v>17.131823333333333</v>
      </c>
      <c r="J31" s="51">
        <f t="shared" si="0"/>
        <v>9.140808813594191</v>
      </c>
      <c r="K31" s="65">
        <f t="shared" si="8"/>
        <v>10.751766222583061</v>
      </c>
      <c r="L31" s="65">
        <f t="shared" si="9"/>
        <v>15.641040786968507</v>
      </c>
      <c r="M31" s="65">
        <f>$B$4/H31/1000</f>
        <v>15.301582026587168</v>
      </c>
      <c r="N31" s="83"/>
      <c r="O31" s="82">
        <f t="shared" si="4"/>
        <v>100</v>
      </c>
      <c r="P31" s="2">
        <f t="shared" si="5"/>
        <v>117.62379502558962</v>
      </c>
      <c r="Q31" s="2">
        <f t="shared" si="6"/>
        <v>171.11221890679067</v>
      </c>
      <c r="R31" s="2">
        <f t="shared" si="7"/>
        <v>167.39855672104954</v>
      </c>
      <c r="U31" s="83"/>
      <c r="Z31" s="2"/>
      <c r="AA31" s="83"/>
    </row>
    <row r="32" spans="3:27">
      <c r="C32" s="62">
        <v>30.780341666666668</v>
      </c>
      <c r="D32" s="69">
        <v>2337</v>
      </c>
      <c r="E32" s="69">
        <v>27</v>
      </c>
      <c r="F32" s="37">
        <v>26.28237</v>
      </c>
      <c r="G32" s="37">
        <v>17.978676666666669</v>
      </c>
      <c r="H32" s="37">
        <v>18.186684166666666</v>
      </c>
      <c r="J32" s="51">
        <f t="shared" si="0"/>
        <v>8.516604618586376</v>
      </c>
      <c r="K32" s="65">
        <f t="shared" si="8"/>
        <v>9.974138557519737</v>
      </c>
      <c r="L32" s="65">
        <f t="shared" si="9"/>
        <v>14.580828436946508</v>
      </c>
      <c r="M32" s="65">
        <f>$B$4/H32/1000</f>
        <v>14.414062376497897</v>
      </c>
      <c r="N32" s="83"/>
      <c r="O32" s="82">
        <f t="shared" si="4"/>
        <v>100</v>
      </c>
      <c r="P32" s="2">
        <f t="shared" si="5"/>
        <v>117.11402611966375</v>
      </c>
      <c r="Q32" s="2">
        <f t="shared" si="6"/>
        <v>171.20471232309828</v>
      </c>
      <c r="R32" s="2">
        <f t="shared" si="7"/>
        <v>169.24658384447119</v>
      </c>
      <c r="U32" s="83"/>
      <c r="Z32" s="2"/>
      <c r="AA32" s="83"/>
    </row>
    <row r="33" spans="3:27">
      <c r="C33" s="62">
        <v>33.169808333333336</v>
      </c>
      <c r="D33" s="69">
        <v>2517</v>
      </c>
      <c r="E33" s="69">
        <v>28</v>
      </c>
      <c r="F33" s="37">
        <v>28.171768333333336</v>
      </c>
      <c r="G33" s="37">
        <v>19.359471666666664</v>
      </c>
      <c r="H33" s="37"/>
      <c r="J33" s="51">
        <f t="shared" si="0"/>
        <v>7.9030905866454351</v>
      </c>
      <c r="K33" s="65">
        <f t="shared" si="8"/>
        <v>9.3052021761028954</v>
      </c>
      <c r="L33" s="65">
        <f t="shared" si="9"/>
        <v>13.540865397239235</v>
      </c>
      <c r="M33" s="65"/>
      <c r="N33" s="83"/>
      <c r="O33" s="82">
        <f t="shared" si="4"/>
        <v>100</v>
      </c>
      <c r="P33" s="2">
        <f t="shared" si="5"/>
        <v>117.74130732889149</v>
      </c>
      <c r="Q33" s="2">
        <f t="shared" si="6"/>
        <v>171.33633037334099</v>
      </c>
      <c r="R33" s="2"/>
      <c r="U33" s="83"/>
      <c r="Z33" s="2"/>
      <c r="AA33" s="83"/>
    </row>
    <row r="34" spans="3:27">
      <c r="C34" s="62">
        <v>35.788699999999999</v>
      </c>
      <c r="D34" s="69">
        <v>2701</v>
      </c>
      <c r="E34" s="69">
        <v>29</v>
      </c>
      <c r="F34" s="37">
        <v>30.69920333333333</v>
      </c>
      <c r="G34" s="37">
        <v>20.774953333333329</v>
      </c>
      <c r="H34" s="37"/>
      <c r="J34" s="51">
        <f t="shared" si="0"/>
        <v>7.3247701090008857</v>
      </c>
      <c r="K34" s="65">
        <f t="shared" si="8"/>
        <v>8.5391140986177607</v>
      </c>
      <c r="L34" s="65">
        <f t="shared" si="9"/>
        <v>12.618271424917765</v>
      </c>
      <c r="M34" s="65"/>
      <c r="N34" s="83"/>
      <c r="O34" s="82">
        <f t="shared" si="4"/>
        <v>100</v>
      </c>
      <c r="P34" s="2">
        <f t="shared" si="5"/>
        <v>116.57859525344905</v>
      </c>
      <c r="Q34" s="2">
        <f t="shared" si="6"/>
        <v>172.26849767492462</v>
      </c>
      <c r="R34" s="2"/>
      <c r="U34" s="83"/>
      <c r="Z34" s="2"/>
      <c r="AA34" s="83"/>
    </row>
    <row r="35" spans="3:27">
      <c r="C35" s="62">
        <v>38.014324999999999</v>
      </c>
      <c r="D35" s="69">
        <v>2881</v>
      </c>
      <c r="E35" s="69">
        <v>30</v>
      </c>
      <c r="F35" s="37">
        <v>32.001202500000005</v>
      </c>
      <c r="G35" s="37">
        <v>22.163583333333335</v>
      </c>
      <c r="H35" s="37"/>
      <c r="J35" s="51">
        <f t="shared" si="0"/>
        <v>6.8959267328829332</v>
      </c>
      <c r="K35" s="65">
        <f t="shared" si="8"/>
        <v>8.191692171567615</v>
      </c>
      <c r="L35" s="65">
        <f t="shared" si="9"/>
        <v>11.827690317826164</v>
      </c>
      <c r="M35" s="65"/>
      <c r="N35" s="83"/>
      <c r="O35" s="82">
        <f t="shared" si="4"/>
        <v>100</v>
      </c>
      <c r="P35" s="2">
        <f t="shared" si="5"/>
        <v>118.7903017081936</v>
      </c>
      <c r="Q35" s="2">
        <f t="shared" si="6"/>
        <v>171.51705312393076</v>
      </c>
      <c r="R35" s="2"/>
      <c r="U35" s="83"/>
      <c r="Z35" s="2"/>
      <c r="AA35" s="83"/>
    </row>
    <row r="36" spans="3:27">
      <c r="C36" s="62">
        <v>40.821216666666665</v>
      </c>
      <c r="D36" s="69">
        <v>3081</v>
      </c>
      <c r="E36" s="69">
        <v>31</v>
      </c>
      <c r="F36" s="37">
        <v>34.610029166666671</v>
      </c>
      <c r="G36" s="37">
        <v>23.7030925</v>
      </c>
      <c r="H36" s="37"/>
      <c r="J36" s="51">
        <f t="shared" si="0"/>
        <v>6.4217586198026932</v>
      </c>
      <c r="K36" s="65">
        <f t="shared" si="8"/>
        <v>7.5742207190184629</v>
      </c>
      <c r="L36" s="65">
        <f t="shared" si="9"/>
        <v>11.059485170553167</v>
      </c>
      <c r="M36" s="65"/>
      <c r="N36" s="83"/>
      <c r="O36" s="82">
        <f t="shared" si="4"/>
        <v>100</v>
      </c>
      <c r="P36" s="2">
        <f t="shared" si="5"/>
        <v>117.94620706642472</v>
      </c>
      <c r="Q36" s="2">
        <f t="shared" si="6"/>
        <v>172.21894850499638</v>
      </c>
      <c r="R36" s="2"/>
      <c r="U36" s="83"/>
      <c r="Z36" s="2"/>
      <c r="AA36" s="83"/>
    </row>
    <row r="37" spans="3:27">
      <c r="C37" s="62">
        <v>43.367741666666667</v>
      </c>
      <c r="D37" s="69">
        <v>3273</v>
      </c>
      <c r="E37" s="69">
        <v>32</v>
      </c>
      <c r="F37" s="37">
        <v>37.014694166666665</v>
      </c>
      <c r="G37" s="37">
        <v>25.174974166666669</v>
      </c>
      <c r="H37" s="37"/>
      <c r="J37" s="51">
        <f t="shared" si="0"/>
        <v>6.0446772168791361</v>
      </c>
      <c r="K37" s="65">
        <f t="shared" si="8"/>
        <v>7.0821603663572077</v>
      </c>
      <c r="L37" s="65">
        <f t="shared" si="9"/>
        <v>10.412880595805973</v>
      </c>
      <c r="M37" s="65"/>
      <c r="N37" s="83"/>
      <c r="O37" s="82">
        <f t="shared" si="4"/>
        <v>100</v>
      </c>
      <c r="P37" s="2">
        <f t="shared" si="5"/>
        <v>117.16358230975523</v>
      </c>
      <c r="Q37" s="2">
        <f t="shared" si="6"/>
        <v>172.26528766050703</v>
      </c>
      <c r="R37" s="2"/>
      <c r="U37" s="83"/>
      <c r="Z37" s="2"/>
      <c r="AA37" s="83"/>
    </row>
    <row r="38" spans="3:27">
      <c r="C38" s="62">
        <v>46.582341666666672</v>
      </c>
      <c r="D38" s="69">
        <v>3481</v>
      </c>
      <c r="E38" s="69">
        <v>33</v>
      </c>
      <c r="F38" s="37">
        <v>39.236778333333334</v>
      </c>
      <c r="G38" s="37">
        <v>26.795120833333332</v>
      </c>
      <c r="H38" s="37"/>
      <c r="J38" s="51">
        <f t="shared" si="0"/>
        <v>5.6275401927160873</v>
      </c>
      <c r="K38" s="65">
        <f t="shared" si="8"/>
        <v>6.6810785985784511</v>
      </c>
      <c r="L38" s="65">
        <f t="shared" si="9"/>
        <v>9.7832736650282577</v>
      </c>
      <c r="M38" s="65"/>
      <c r="N38" s="83"/>
      <c r="O38" s="82">
        <f t="shared" si="4"/>
        <v>100</v>
      </c>
      <c r="P38" s="2">
        <f t="shared" si="5"/>
        <v>118.72111739381255</v>
      </c>
      <c r="Q38" s="2">
        <f t="shared" si="6"/>
        <v>173.8463579112429</v>
      </c>
      <c r="R38" s="2"/>
      <c r="U38" s="83"/>
      <c r="Z38" s="2"/>
      <c r="AA38" s="83"/>
    </row>
    <row r="39" spans="3:27">
      <c r="C39" s="62">
        <v>49.683191666666666</v>
      </c>
      <c r="D39" s="69">
        <v>3689</v>
      </c>
      <c r="E39" s="69">
        <v>34</v>
      </c>
      <c r="F39" s="37">
        <v>41.672584166666667</v>
      </c>
      <c r="G39" s="37">
        <v>28.38080416666666</v>
      </c>
      <c r="H39" s="37"/>
      <c r="J39" s="51">
        <f t="shared" si="0"/>
        <v>5.2763115896170785</v>
      </c>
      <c r="K39" s="65">
        <f t="shared" si="8"/>
        <v>6.2905626142975173</v>
      </c>
      <c r="L39" s="65">
        <f t="shared" si="9"/>
        <v>9.2366656864462264</v>
      </c>
      <c r="M39" s="65"/>
      <c r="N39" s="83"/>
      <c r="O39" s="82">
        <f t="shared" si="4"/>
        <v>100</v>
      </c>
      <c r="P39" s="2">
        <f t="shared" si="5"/>
        <v>119.22272798817113</v>
      </c>
      <c r="Q39" s="2">
        <f t="shared" si="6"/>
        <v>175.0591398851895</v>
      </c>
      <c r="R39" s="2"/>
      <c r="U39" s="83"/>
      <c r="Z39" s="2"/>
      <c r="AA39" s="83"/>
    </row>
    <row r="40" spans="3:27">
      <c r="C40" s="63">
        <v>52.352166666666669</v>
      </c>
      <c r="D40" s="70">
        <v>3905</v>
      </c>
      <c r="E40" s="70">
        <v>35</v>
      </c>
      <c r="F40" s="38">
        <v>44.348063333333329</v>
      </c>
      <c r="G40" s="38">
        <v>30.039156666666667</v>
      </c>
      <c r="H40" s="38"/>
      <c r="J40" s="53">
        <f t="shared" si="0"/>
        <v>5.0073190221353459</v>
      </c>
      <c r="K40" s="66">
        <f t="shared" si="8"/>
        <v>5.9110585738467805</v>
      </c>
      <c r="L40" s="66">
        <f t="shared" si="9"/>
        <v>8.7267429944493564</v>
      </c>
      <c r="M40" s="66"/>
      <c r="N40" s="83"/>
      <c r="O40" s="82">
        <f t="shared" si="4"/>
        <v>100</v>
      </c>
      <c r="P40" s="2">
        <f t="shared" si="5"/>
        <v>118.04837174776293</v>
      </c>
      <c r="Q40" s="2">
        <f t="shared" si="6"/>
        <v>174.27974842169897</v>
      </c>
      <c r="R40" s="2"/>
      <c r="U40" s="83"/>
      <c r="Z40" s="2"/>
      <c r="AA40" s="83"/>
    </row>
  </sheetData>
  <mergeCells count="3">
    <mergeCell ref="J4:M4"/>
    <mergeCell ref="F4:H4"/>
    <mergeCell ref="O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16"/>
  <sheetViews>
    <sheetView workbookViewId="0">
      <selection activeCell="F7" sqref="F7"/>
    </sheetView>
  </sheetViews>
  <sheetFormatPr defaultRowHeight="14.25"/>
  <cols>
    <col min="1" max="1" width="9.25" customWidth="1"/>
    <col min="2" max="2" width="20.75" customWidth="1"/>
    <col min="4" max="4" width="10.625" customWidth="1"/>
    <col min="6" max="6" width="11.5" customWidth="1"/>
    <col min="7" max="7" width="19.375" customWidth="1"/>
  </cols>
  <sheetData>
    <row r="2" spans="2:8">
      <c r="B2" t="s">
        <v>44</v>
      </c>
      <c r="C2" s="91" t="s">
        <v>39</v>
      </c>
      <c r="D2" s="92"/>
      <c r="E2" s="91" t="s">
        <v>41</v>
      </c>
      <c r="F2" s="92"/>
      <c r="G2" s="91" t="s">
        <v>42</v>
      </c>
      <c r="H2" s="92"/>
    </row>
    <row r="3" spans="2:8">
      <c r="C3" s="54" t="s">
        <v>40</v>
      </c>
      <c r="D3" s="40" t="s">
        <v>54</v>
      </c>
      <c r="E3" s="54" t="s">
        <v>40</v>
      </c>
      <c r="F3" s="40" t="s">
        <v>54</v>
      </c>
      <c r="G3" s="54" t="s">
        <v>40</v>
      </c>
      <c r="H3" s="40" t="s">
        <v>54</v>
      </c>
    </row>
    <row r="4" spans="2:8">
      <c r="B4" s="83" t="s">
        <v>82</v>
      </c>
      <c r="C4" s="51">
        <v>0.34</v>
      </c>
      <c r="D4" s="57">
        <f>$C$16/C4/1000</f>
        <v>2555.411764705882</v>
      </c>
      <c r="E4" s="51">
        <v>123.5</v>
      </c>
      <c r="F4" s="57">
        <f>$C$16/E4/1000</f>
        <v>7.035141700404858</v>
      </c>
      <c r="G4" s="51">
        <v>21.6</v>
      </c>
      <c r="H4" s="57">
        <f>$C$16/G4/1000</f>
        <v>40.224074074074075</v>
      </c>
    </row>
    <row r="5" spans="2:8">
      <c r="B5" s="83" t="s">
        <v>83</v>
      </c>
      <c r="C5" s="51">
        <v>0.33400000000000002</v>
      </c>
      <c r="D5" s="57">
        <f t="shared" ref="D5:D10" si="0">$C$16/C5/1000</f>
        <v>2601.3173652694609</v>
      </c>
      <c r="E5" s="51">
        <v>346.55</v>
      </c>
      <c r="F5" s="57">
        <f t="shared" ref="F5:F10" si="1">$C$16/E5/1000</f>
        <v>2.5071129707112969</v>
      </c>
      <c r="G5" s="51">
        <v>43.51</v>
      </c>
      <c r="H5" s="57">
        <f t="shared" ref="H5:H10" si="2">$C$16/G5/1000</f>
        <v>19.968742817743049</v>
      </c>
    </row>
    <row r="6" spans="2:8">
      <c r="B6" s="83" t="s">
        <v>84</v>
      </c>
      <c r="C6" s="51">
        <v>0.22</v>
      </c>
      <c r="D6" s="57">
        <f t="shared" si="0"/>
        <v>3949.272727272727</v>
      </c>
      <c r="E6" s="51">
        <v>72</v>
      </c>
      <c r="F6" s="57">
        <f t="shared" si="1"/>
        <v>12.067222222222222</v>
      </c>
      <c r="G6" s="51">
        <v>13.2</v>
      </c>
      <c r="H6" s="57">
        <f t="shared" si="2"/>
        <v>65.821212121212127</v>
      </c>
    </row>
    <row r="7" spans="2:8">
      <c r="B7" s="83" t="s">
        <v>85</v>
      </c>
      <c r="C7" s="51">
        <v>2.36</v>
      </c>
      <c r="D7" s="57">
        <f t="shared" si="0"/>
        <v>368.15254237288138</v>
      </c>
      <c r="E7" s="51">
        <v>835</v>
      </c>
      <c r="F7" s="57">
        <f t="shared" si="1"/>
        <v>1.0405269461077844</v>
      </c>
      <c r="G7" s="51">
        <v>162</v>
      </c>
      <c r="H7" s="57">
        <f t="shared" si="2"/>
        <v>5.3632098765432099</v>
      </c>
    </row>
    <row r="8" spans="2:8">
      <c r="B8" s="83" t="s">
        <v>86</v>
      </c>
      <c r="C8" s="51">
        <v>1.5025138235294118</v>
      </c>
      <c r="D8" s="57">
        <f t="shared" si="0"/>
        <v>578.25757500126747</v>
      </c>
      <c r="E8" s="52">
        <v>323.70673529411766</v>
      </c>
      <c r="F8" s="57">
        <f t="shared" si="1"/>
        <v>2.6840343597132077</v>
      </c>
      <c r="G8" s="51">
        <v>65.483155882352932</v>
      </c>
      <c r="H8" s="57">
        <f t="shared" si="2"/>
        <v>13.268144888449763</v>
      </c>
    </row>
    <row r="9" spans="2:8">
      <c r="B9" s="83" t="s">
        <v>87</v>
      </c>
      <c r="C9" s="51">
        <v>14.971300000000001</v>
      </c>
      <c r="D9" s="57">
        <f t="shared" si="0"/>
        <v>58.033704487920218</v>
      </c>
      <c r="E9" s="51">
        <v>942.28559999999993</v>
      </c>
      <c r="F9" s="57">
        <f t="shared" si="1"/>
        <v>0.92205590322084952</v>
      </c>
      <c r="G9" s="51">
        <v>257.35729999999995</v>
      </c>
      <c r="H9" s="57">
        <f t="shared" si="2"/>
        <v>3.3760068200902018</v>
      </c>
    </row>
    <row r="10" spans="2:8">
      <c r="B10" t="s">
        <v>37</v>
      </c>
      <c r="C10" s="53">
        <f>0.0165*1000</f>
        <v>16.5</v>
      </c>
      <c r="D10" s="58">
        <f t="shared" si="0"/>
        <v>52.656969696969696</v>
      </c>
      <c r="E10" s="53">
        <v>3776.75</v>
      </c>
      <c r="F10" s="58">
        <f t="shared" si="1"/>
        <v>0.2300496458595353</v>
      </c>
      <c r="G10" s="53">
        <v>183</v>
      </c>
      <c r="H10" s="58">
        <f t="shared" si="2"/>
        <v>4.7477595628415301</v>
      </c>
    </row>
    <row r="11" spans="2:8">
      <c r="B11" t="s">
        <v>38</v>
      </c>
    </row>
    <row r="12" spans="2:8">
      <c r="B12" s="71" t="s">
        <v>64</v>
      </c>
      <c r="C12" s="72"/>
      <c r="D12" s="73">
        <f>MAX(D4:D6)/MAX(D7:D10)</f>
        <v>6.8296082887700535</v>
      </c>
      <c r="E12" s="72"/>
      <c r="F12" s="73">
        <f>MAX(F4:F6)/MAX(F7:F10)</f>
        <v>4.4959268790849682</v>
      </c>
      <c r="G12" s="72"/>
      <c r="H12" s="74">
        <f>MAX(H4:H6)/MAX(H7:H10)</f>
        <v>4.9608451426024951</v>
      </c>
    </row>
    <row r="13" spans="2:8">
      <c r="D13" t="s">
        <v>43</v>
      </c>
      <c r="E13">
        <v>42</v>
      </c>
      <c r="G13">
        <v>27</v>
      </c>
    </row>
    <row r="14" spans="2:8">
      <c r="B14" t="s">
        <v>36</v>
      </c>
      <c r="C14">
        <v>1498</v>
      </c>
    </row>
    <row r="15" spans="2:8">
      <c r="B15" t="s">
        <v>35</v>
      </c>
      <c r="C15">
        <v>580</v>
      </c>
    </row>
    <row r="16" spans="2:8">
      <c r="B16" t="s">
        <v>45</v>
      </c>
      <c r="C16">
        <f>C14*C15</f>
        <v>868840</v>
      </c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AF38"/>
  <sheetViews>
    <sheetView topLeftCell="L1" workbookViewId="0">
      <selection activeCell="Y25" sqref="Y25"/>
    </sheetView>
  </sheetViews>
  <sheetFormatPr defaultRowHeight="14.25"/>
  <cols>
    <col min="4" max="4" width="10.75" customWidth="1"/>
    <col min="5" max="5" width="12.625" customWidth="1"/>
    <col min="6" max="6" width="12.75" customWidth="1"/>
    <col min="7" max="7" width="15" customWidth="1"/>
    <col min="8" max="8" width="13.875" customWidth="1"/>
    <col min="9" max="9" width="11" customWidth="1"/>
    <col min="10" max="10" width="15.875" customWidth="1"/>
    <col min="11" max="11" width="12.125" customWidth="1"/>
    <col min="12" max="12" width="15.375" customWidth="1"/>
    <col min="14" max="14" width="12" customWidth="1"/>
    <col min="15" max="15" width="11.125" customWidth="1"/>
    <col min="16" max="17" width="9.375" bestFit="1" customWidth="1"/>
    <col min="18" max="19" width="9.125" bestFit="1" customWidth="1"/>
    <col min="20" max="20" width="13.875" customWidth="1"/>
    <col min="21" max="21" width="12.125" customWidth="1"/>
    <col min="22" max="22" width="14.625" customWidth="1"/>
    <col min="24" max="25" width="11.5" customWidth="1"/>
    <col min="26" max="26" width="7.875" customWidth="1"/>
    <col min="30" max="30" width="13" customWidth="1"/>
    <col min="31" max="31" width="11.25" customWidth="1"/>
    <col min="32" max="32" width="14.25" customWidth="1"/>
  </cols>
  <sheetData>
    <row r="2" spans="2:32">
      <c r="D2" t="s">
        <v>58</v>
      </c>
      <c r="N2" s="83" t="s">
        <v>53</v>
      </c>
      <c r="X2" s="83" t="s">
        <v>64</v>
      </c>
    </row>
    <row r="3" spans="2:32">
      <c r="B3" s="39" t="s">
        <v>4</v>
      </c>
      <c r="C3" s="39" t="s">
        <v>5</v>
      </c>
      <c r="D3" s="35" t="s">
        <v>11</v>
      </c>
      <c r="E3" s="35" t="s">
        <v>13</v>
      </c>
      <c r="F3" s="35" t="s">
        <v>12</v>
      </c>
      <c r="G3" s="35" t="s">
        <v>14</v>
      </c>
      <c r="H3" s="35" t="s">
        <v>59</v>
      </c>
      <c r="I3" s="35" t="s">
        <v>60</v>
      </c>
      <c r="J3" s="35" t="s">
        <v>63</v>
      </c>
      <c r="K3" s="35" t="s">
        <v>61</v>
      </c>
      <c r="L3" s="35" t="s">
        <v>62</v>
      </c>
      <c r="N3" s="35" t="s">
        <v>11</v>
      </c>
      <c r="O3" s="35" t="s">
        <v>13</v>
      </c>
      <c r="P3" s="35" t="s">
        <v>12</v>
      </c>
      <c r="Q3" s="35" t="s">
        <v>14</v>
      </c>
      <c r="R3" s="35" t="s">
        <v>59</v>
      </c>
      <c r="S3" s="35" t="s">
        <v>60</v>
      </c>
      <c r="T3" s="35" t="s">
        <v>63</v>
      </c>
      <c r="U3" s="35" t="s">
        <v>61</v>
      </c>
      <c r="V3" s="35" t="s">
        <v>62</v>
      </c>
      <c r="X3" s="35" t="s">
        <v>11</v>
      </c>
      <c r="Y3" s="35" t="s">
        <v>13</v>
      </c>
      <c r="Z3" s="35" t="s">
        <v>12</v>
      </c>
      <c r="AA3" s="35" t="s">
        <v>14</v>
      </c>
      <c r="AB3" s="35" t="s">
        <v>59</v>
      </c>
      <c r="AC3" s="35" t="s">
        <v>60</v>
      </c>
      <c r="AD3" s="35" t="s">
        <v>63</v>
      </c>
      <c r="AE3" s="35" t="s">
        <v>61</v>
      </c>
      <c r="AF3" s="35" t="s">
        <v>62</v>
      </c>
    </row>
    <row r="4" spans="2:32">
      <c r="B4" s="69">
        <v>5</v>
      </c>
      <c r="C4" s="68">
        <v>3</v>
      </c>
      <c r="D4" s="36">
        <v>0.16862949999999999</v>
      </c>
      <c r="E4" s="21">
        <v>0.34371899999999994</v>
      </c>
      <c r="F4" s="36">
        <v>2.0322800000000001</v>
      </c>
      <c r="G4" s="22">
        <v>2.3048941666666667</v>
      </c>
      <c r="H4" s="36">
        <v>3.0049999999999999</v>
      </c>
      <c r="I4" s="36">
        <v>4.6358033333333326</v>
      </c>
      <c r="J4" s="21">
        <v>4.850483333333333</v>
      </c>
      <c r="K4" s="36">
        <v>5.1096159999999999</v>
      </c>
      <c r="L4" s="36">
        <v>3.804745</v>
      </c>
      <c r="N4" s="2">
        <f t="shared" ref="N4:V4" si="0">512*512/D4/1000</f>
        <v>1554.5559940579792</v>
      </c>
      <c r="O4" s="2">
        <f t="shared" si="0"/>
        <v>762.66950619546787</v>
      </c>
      <c r="P4" s="2">
        <f t="shared" si="0"/>
        <v>128.9900997893991</v>
      </c>
      <c r="Q4" s="2">
        <f t="shared" si="0"/>
        <v>113.73363852931786</v>
      </c>
      <c r="R4" s="2">
        <f t="shared" si="0"/>
        <v>87.235940099833627</v>
      </c>
      <c r="S4" s="2">
        <f t="shared" si="0"/>
        <v>56.547696515742331</v>
      </c>
      <c r="T4" s="2">
        <f t="shared" si="0"/>
        <v>54.044923358153312</v>
      </c>
      <c r="U4" s="2">
        <f t="shared" si="0"/>
        <v>51.304051028492161</v>
      </c>
      <c r="V4" s="2">
        <f t="shared" si="0"/>
        <v>68.899229777554083</v>
      </c>
      <c r="W4">
        <v>1</v>
      </c>
      <c r="X4" s="2">
        <f t="shared" ref="X4:AF4" si="1">N4/$N4*100</f>
        <v>100</v>
      </c>
      <c r="Y4" s="2">
        <f t="shared" si="1"/>
        <v>49.06027889060541</v>
      </c>
      <c r="Z4" s="2">
        <f t="shared" si="1"/>
        <v>8.2975525026079069</v>
      </c>
      <c r="AA4" s="2">
        <f t="shared" si="1"/>
        <v>7.3161493676680012</v>
      </c>
      <c r="AB4" s="2">
        <f t="shared" si="1"/>
        <v>5.6116306156405997</v>
      </c>
      <c r="AC4" s="2">
        <f t="shared" si="1"/>
        <v>3.6375464590459332</v>
      </c>
      <c r="AD4" s="2">
        <f t="shared" si="1"/>
        <v>3.4765504468626842</v>
      </c>
      <c r="AE4" s="2">
        <f t="shared" si="1"/>
        <v>3.3002382175098868</v>
      </c>
      <c r="AF4" s="2">
        <f t="shared" si="1"/>
        <v>4.4320841475578518</v>
      </c>
    </row>
    <row r="5" spans="2:32">
      <c r="B5" s="69">
        <v>17</v>
      </c>
      <c r="C5" s="69">
        <v>5</v>
      </c>
      <c r="D5" s="37">
        <v>0.37655025000000003</v>
      </c>
      <c r="E5" s="24">
        <v>0.84126066666666677</v>
      </c>
      <c r="F5" s="37">
        <v>7.3663533333333326</v>
      </c>
      <c r="G5" s="25">
        <v>8.2699308333333335</v>
      </c>
      <c r="H5" s="37">
        <v>4.8514000000000008</v>
      </c>
      <c r="I5" s="37">
        <v>11.744633333333333</v>
      </c>
      <c r="J5" s="24">
        <v>5.1084533333333333</v>
      </c>
      <c r="K5" s="37">
        <v>13.11950667</v>
      </c>
      <c r="L5" s="37">
        <v>7.8542891666666668</v>
      </c>
      <c r="N5" s="2">
        <f t="shared" ref="N5:N38" si="2">512*512/D5/1000</f>
        <v>696.17268877128618</v>
      </c>
      <c r="O5" s="2">
        <f t="shared" ref="O5:O38" si="3">512*512/E5/1000</f>
        <v>311.60853037227457</v>
      </c>
      <c r="P5" s="2">
        <f t="shared" ref="P5:P38" si="4">512*512/F5/1000</f>
        <v>35.586672012293739</v>
      </c>
      <c r="Q5" s="2">
        <f t="shared" ref="Q5:Q38" si="5">512*512/G5/1000</f>
        <v>31.698451327232984</v>
      </c>
      <c r="R5" s="2">
        <f t="shared" ref="R5:R38" si="6">512*512/H5/1000</f>
        <v>54.034711629632675</v>
      </c>
      <c r="S5" s="2">
        <f t="shared" ref="S5:S38" si="7">512*512/I5/1000</f>
        <v>22.320322189709344</v>
      </c>
      <c r="T5" s="2">
        <f t="shared" ref="T5:T38" si="8">512*512/J5/1000</f>
        <v>51.315727656642323</v>
      </c>
      <c r="U5" s="2">
        <f t="shared" ref="U5:U38" si="9">512*512/K5/1000</f>
        <v>19.981239126882507</v>
      </c>
      <c r="V5" s="2">
        <f t="shared" ref="V5:V38" si="10">512*512/L5/1000</f>
        <v>33.375903845319336</v>
      </c>
      <c r="W5">
        <v>2</v>
      </c>
      <c r="X5" s="2">
        <f t="shared" ref="X5:X38" si="11">$N5/N5*100</f>
        <v>100</v>
      </c>
      <c r="Y5" s="2">
        <f t="shared" ref="Y5:Y38" si="12">O5/$N5*100</f>
        <v>44.760234838032751</v>
      </c>
      <c r="Z5" s="2">
        <f t="shared" ref="Z5:Z38" si="13">P5/$N5*100</f>
        <v>5.1117592784489485</v>
      </c>
      <c r="AA5" s="2">
        <f t="shared" ref="AA5:AA38" si="14">Q5/$N5*100</f>
        <v>4.5532454574136398</v>
      </c>
      <c r="AB5" s="2">
        <f t="shared" ref="AB5:AB38" si="15">R5/$N5*100</f>
        <v>7.7616821948303567</v>
      </c>
      <c r="AC5" s="2">
        <f t="shared" ref="AC5:AC38" si="16">S5/$N5*100</f>
        <v>3.2061473467314152</v>
      </c>
      <c r="AD5" s="2">
        <f t="shared" ref="AD5:AD38" si="17">T5/$N5*100</f>
        <v>7.3711204826509782</v>
      </c>
      <c r="AE5" s="2">
        <f t="shared" ref="AE5:AE38" si="18">U5/$N5*100</f>
        <v>2.8701555589818533</v>
      </c>
      <c r="AF5" s="2">
        <f t="shared" ref="AF5:AF38" si="19">V5/$N5*100</f>
        <v>4.7941989658092332</v>
      </c>
    </row>
    <row r="6" spans="2:32">
      <c r="B6" s="69">
        <v>33</v>
      </c>
      <c r="C6" s="69">
        <v>7</v>
      </c>
      <c r="D6" s="37">
        <v>0.51892149999999992</v>
      </c>
      <c r="E6" s="24">
        <v>1.5463624999999999</v>
      </c>
      <c r="F6" s="37">
        <v>14.440083333333334</v>
      </c>
      <c r="G6" s="25">
        <v>16.006133333333331</v>
      </c>
      <c r="H6" s="37">
        <v>7.6910000000000007</v>
      </c>
      <c r="I6" s="37">
        <v>19.570733333333333</v>
      </c>
      <c r="J6" s="24">
        <v>7.0256933333333329</v>
      </c>
      <c r="K6" s="37">
        <v>21.609713330000002</v>
      </c>
      <c r="L6" s="37">
        <v>12.980350000000001</v>
      </c>
      <c r="N6" s="2">
        <f t="shared" si="2"/>
        <v>505.17082063472037</v>
      </c>
      <c r="O6" s="2">
        <f t="shared" si="3"/>
        <v>169.5229934766266</v>
      </c>
      <c r="P6" s="2">
        <f t="shared" si="4"/>
        <v>18.153911854155965</v>
      </c>
      <c r="Q6" s="2">
        <f t="shared" si="5"/>
        <v>16.37772187328191</v>
      </c>
      <c r="R6" s="2">
        <f t="shared" si="6"/>
        <v>34.084514367442459</v>
      </c>
      <c r="S6" s="2">
        <f t="shared" si="7"/>
        <v>13.394694799377302</v>
      </c>
      <c r="T6" s="2">
        <f t="shared" si="8"/>
        <v>37.312189354502621</v>
      </c>
      <c r="U6" s="2">
        <f t="shared" si="9"/>
        <v>12.130841163731439</v>
      </c>
      <c r="V6" s="2">
        <f t="shared" si="10"/>
        <v>20.195449275250667</v>
      </c>
      <c r="W6">
        <v>3</v>
      </c>
      <c r="X6" s="2">
        <f t="shared" si="11"/>
        <v>100</v>
      </c>
      <c r="Y6" s="2">
        <f t="shared" si="12"/>
        <v>33.557558463814267</v>
      </c>
      <c r="Z6" s="2">
        <f t="shared" si="13"/>
        <v>3.5936184578805515</v>
      </c>
      <c r="AA6" s="2">
        <f t="shared" si="14"/>
        <v>3.2420166019692451</v>
      </c>
      <c r="AB6" s="2">
        <f t="shared" si="15"/>
        <v>6.7471265115069539</v>
      </c>
      <c r="AC6" s="2">
        <f t="shared" si="16"/>
        <v>2.6515179128017685</v>
      </c>
      <c r="AD6" s="2">
        <f t="shared" si="17"/>
        <v>7.3860539505472289</v>
      </c>
      <c r="AE6" s="2">
        <f t="shared" si="18"/>
        <v>2.4013344928532647</v>
      </c>
      <c r="AF6" s="2">
        <f t="shared" si="19"/>
        <v>3.9977465938899939</v>
      </c>
    </row>
    <row r="7" spans="2:32">
      <c r="B7" s="69">
        <v>57</v>
      </c>
      <c r="C7" s="69">
        <v>9</v>
      </c>
      <c r="D7" s="37">
        <v>0.84193050000000003</v>
      </c>
      <c r="E7" s="24">
        <v>2.5560416666666668</v>
      </c>
      <c r="F7" s="37">
        <v>25.179916666666667</v>
      </c>
      <c r="G7" s="25">
        <v>27.693208333333331</v>
      </c>
      <c r="H7" s="37">
        <v>12.305399999999999</v>
      </c>
      <c r="I7" s="37">
        <v>29.837599999999998</v>
      </c>
      <c r="J7" s="24">
        <v>10.698399999999999</v>
      </c>
      <c r="K7" s="37">
        <v>33.107993329999999</v>
      </c>
      <c r="L7" s="37">
        <v>18.058508333333332</v>
      </c>
      <c r="N7" s="2">
        <f t="shared" si="2"/>
        <v>311.36061705805878</v>
      </c>
      <c r="O7" s="2">
        <f t="shared" si="3"/>
        <v>102.55857853125764</v>
      </c>
      <c r="P7" s="2">
        <f t="shared" si="4"/>
        <v>10.410836678702273</v>
      </c>
      <c r="Q7" s="2">
        <f t="shared" si="5"/>
        <v>9.4660032468851423</v>
      </c>
      <c r="R7" s="2">
        <f t="shared" si="6"/>
        <v>21.303167714986916</v>
      </c>
      <c r="S7" s="2">
        <f t="shared" si="7"/>
        <v>8.7856932192937762</v>
      </c>
      <c r="T7" s="2">
        <f t="shared" si="8"/>
        <v>24.503103267778361</v>
      </c>
      <c r="U7" s="2">
        <f t="shared" si="9"/>
        <v>7.9178462248409538</v>
      </c>
      <c r="V7" s="2">
        <f t="shared" si="10"/>
        <v>14.516370630464587</v>
      </c>
      <c r="W7" s="83">
        <v>4</v>
      </c>
      <c r="X7" s="2">
        <f t="shared" si="11"/>
        <v>100</v>
      </c>
      <c r="Y7" s="2">
        <f t="shared" si="12"/>
        <v>32.938840981335076</v>
      </c>
      <c r="Z7" s="2">
        <f t="shared" si="13"/>
        <v>3.3436588021538336</v>
      </c>
      <c r="AA7" s="2">
        <f t="shared" si="14"/>
        <v>3.0402057062727481</v>
      </c>
      <c r="AB7" s="2">
        <f t="shared" si="15"/>
        <v>6.8419596274806187</v>
      </c>
      <c r="AC7" s="2">
        <f t="shared" si="16"/>
        <v>2.8217098560205915</v>
      </c>
      <c r="AD7" s="2">
        <f t="shared" si="17"/>
        <v>7.8696861212891669</v>
      </c>
      <c r="AE7" s="2">
        <f t="shared" si="18"/>
        <v>2.5429825710309819</v>
      </c>
      <c r="AF7" s="2">
        <f t="shared" si="19"/>
        <v>4.6622372372025938</v>
      </c>
    </row>
    <row r="8" spans="2:32">
      <c r="B8" s="69">
        <v>89</v>
      </c>
      <c r="C8" s="69">
        <v>11</v>
      </c>
      <c r="D8" s="37">
        <v>1.2798041666666669</v>
      </c>
      <c r="E8" s="24">
        <v>3.8278049999999997</v>
      </c>
      <c r="F8" s="37">
        <v>39.883474999999997</v>
      </c>
      <c r="G8" s="25">
        <v>44.555291666666669</v>
      </c>
      <c r="H8" s="37">
        <v>19.218000000000004</v>
      </c>
      <c r="I8" s="37">
        <v>43.107266666666668</v>
      </c>
      <c r="J8" s="24">
        <v>16.547566666666665</v>
      </c>
      <c r="K8" s="37">
        <v>48.121753329999997</v>
      </c>
      <c r="L8" s="37">
        <v>25.355133333333331</v>
      </c>
      <c r="N8" s="2">
        <f t="shared" si="2"/>
        <v>204.83133812790365</v>
      </c>
      <c r="O8" s="2">
        <f t="shared" si="3"/>
        <v>68.484157369562979</v>
      </c>
      <c r="P8" s="2">
        <f t="shared" si="4"/>
        <v>6.572747234286882</v>
      </c>
      <c r="Q8" s="2">
        <f t="shared" si="5"/>
        <v>5.8835660186266683</v>
      </c>
      <c r="R8" s="2">
        <f t="shared" si="6"/>
        <v>13.640545322093867</v>
      </c>
      <c r="S8" s="2">
        <f t="shared" si="7"/>
        <v>6.0812020865778234</v>
      </c>
      <c r="T8" s="2">
        <f t="shared" si="8"/>
        <v>15.841845830303349</v>
      </c>
      <c r="U8" s="2">
        <f t="shared" si="9"/>
        <v>5.4475155591759066</v>
      </c>
      <c r="V8" s="2">
        <f t="shared" si="10"/>
        <v>10.338892584539096</v>
      </c>
      <c r="W8" s="83">
        <v>5</v>
      </c>
      <c r="X8" s="2">
        <f t="shared" si="11"/>
        <v>100</v>
      </c>
      <c r="Y8" s="2">
        <f t="shared" si="12"/>
        <v>33.434413891686411</v>
      </c>
      <c r="Z8" s="2">
        <f t="shared" si="13"/>
        <v>3.2088582217739727</v>
      </c>
      <c r="AA8" s="2">
        <f t="shared" si="14"/>
        <v>2.8723954412448203</v>
      </c>
      <c r="AB8" s="2">
        <f t="shared" si="15"/>
        <v>6.659403510597703</v>
      </c>
      <c r="AC8" s="2">
        <f t="shared" si="16"/>
        <v>2.9688826632478054</v>
      </c>
      <c r="AD8" s="2">
        <f t="shared" si="17"/>
        <v>7.7340928273442033</v>
      </c>
      <c r="AE8" s="2">
        <f t="shared" si="18"/>
        <v>2.6595127527674953</v>
      </c>
      <c r="AF8" s="2">
        <f t="shared" si="19"/>
        <v>5.0475150331162411</v>
      </c>
    </row>
    <row r="9" spans="2:32">
      <c r="B9" s="69">
        <v>121</v>
      </c>
      <c r="C9" s="69">
        <v>13</v>
      </c>
      <c r="D9" s="37">
        <v>1.7014083333333332</v>
      </c>
      <c r="E9" s="24">
        <v>5.2262833333333338</v>
      </c>
      <c r="F9" s="37">
        <v>54.087708333333325</v>
      </c>
      <c r="G9" s="25">
        <v>62.214433333333325</v>
      </c>
      <c r="H9" s="37">
        <v>24.722200000000001</v>
      </c>
      <c r="I9" s="37">
        <v>55.962299999999999</v>
      </c>
      <c r="J9" s="24">
        <v>20.118600000000001</v>
      </c>
      <c r="K9" s="37">
        <v>61.405113329999999</v>
      </c>
      <c r="L9" s="37">
        <v>33.284308333333335</v>
      </c>
      <c r="N9" s="2">
        <f t="shared" si="2"/>
        <v>154.07471261552931</v>
      </c>
      <c r="O9" s="2">
        <f t="shared" si="3"/>
        <v>50.15878077792695</v>
      </c>
      <c r="P9" s="2">
        <f t="shared" si="4"/>
        <v>4.8466464577210635</v>
      </c>
      <c r="Q9" s="2">
        <f t="shared" si="5"/>
        <v>4.2135560183515839</v>
      </c>
      <c r="R9" s="2">
        <f t="shared" si="6"/>
        <v>10.603587059404097</v>
      </c>
      <c r="S9" s="2">
        <f t="shared" si="7"/>
        <v>4.6842963923927359</v>
      </c>
      <c r="T9" s="2">
        <f t="shared" si="8"/>
        <v>13.029932500273379</v>
      </c>
      <c r="U9" s="2">
        <f t="shared" si="9"/>
        <v>4.2690907285065993</v>
      </c>
      <c r="V9" s="2">
        <f t="shared" si="10"/>
        <v>7.875903485050638</v>
      </c>
      <c r="W9" s="83">
        <v>6</v>
      </c>
      <c r="X9" s="2">
        <f t="shared" si="11"/>
        <v>100</v>
      </c>
      <c r="Y9" s="2">
        <f t="shared" si="12"/>
        <v>32.554842989122285</v>
      </c>
      <c r="Z9" s="2">
        <f t="shared" si="13"/>
        <v>3.1456469237850557</v>
      </c>
      <c r="AA9" s="2">
        <f t="shared" si="14"/>
        <v>2.7347485819207016</v>
      </c>
      <c r="AB9" s="2">
        <f t="shared" si="15"/>
        <v>6.8821073097593777</v>
      </c>
      <c r="AC9" s="2">
        <f t="shared" si="16"/>
        <v>3.0402759238511159</v>
      </c>
      <c r="AD9" s="2">
        <f t="shared" si="17"/>
        <v>8.4568922953552086</v>
      </c>
      <c r="AE9" s="2">
        <f t="shared" si="18"/>
        <v>2.7707925953816215</v>
      </c>
      <c r="AF9" s="2">
        <f t="shared" si="19"/>
        <v>5.1117430961586745</v>
      </c>
    </row>
    <row r="10" spans="2:32">
      <c r="B10" s="69">
        <v>169</v>
      </c>
      <c r="C10" s="69">
        <v>15</v>
      </c>
      <c r="D10" s="37">
        <v>2.37724</v>
      </c>
      <c r="E10" s="24">
        <v>7.2586141666666677</v>
      </c>
      <c r="F10" s="37">
        <v>75.103899999999996</v>
      </c>
      <c r="G10" s="25">
        <v>84.073975000000004</v>
      </c>
      <c r="H10" s="37">
        <v>30.623199999999997</v>
      </c>
      <c r="I10" s="37">
        <v>74.404066666666665</v>
      </c>
      <c r="J10" s="24">
        <v>21.836233333333336</v>
      </c>
      <c r="K10" s="37">
        <v>82.471706670000003</v>
      </c>
      <c r="L10" s="37">
        <v>52.834066666666672</v>
      </c>
      <c r="N10" s="2">
        <f t="shared" si="2"/>
        <v>110.27241675220003</v>
      </c>
      <c r="O10" s="2">
        <f t="shared" si="3"/>
        <v>36.114882811078374</v>
      </c>
      <c r="P10" s="2">
        <f t="shared" si="4"/>
        <v>3.4904179410123843</v>
      </c>
      <c r="Q10" s="2">
        <f t="shared" si="5"/>
        <v>3.1180160091157814</v>
      </c>
      <c r="R10" s="2">
        <f t="shared" si="6"/>
        <v>8.5603072180569004</v>
      </c>
      <c r="S10" s="2">
        <f t="shared" si="7"/>
        <v>3.5232482812319401</v>
      </c>
      <c r="T10" s="2">
        <f t="shared" si="8"/>
        <v>12.005000862480859</v>
      </c>
      <c r="U10" s="2">
        <f t="shared" si="9"/>
        <v>3.1785931270821846</v>
      </c>
      <c r="V10" s="2">
        <f t="shared" si="10"/>
        <v>4.9616472200385857</v>
      </c>
      <c r="W10" s="83">
        <v>7</v>
      </c>
      <c r="X10" s="2">
        <f t="shared" si="11"/>
        <v>100</v>
      </c>
      <c r="Y10" s="2">
        <f t="shared" si="12"/>
        <v>32.750604253314194</v>
      </c>
      <c r="Z10" s="2">
        <f t="shared" si="13"/>
        <v>3.1652683815354465</v>
      </c>
      <c r="AA10" s="2">
        <f t="shared" si="14"/>
        <v>2.8275575170556642</v>
      </c>
      <c r="AB10" s="2">
        <f t="shared" si="15"/>
        <v>7.7628725933279368</v>
      </c>
      <c r="AC10" s="2">
        <f t="shared" si="16"/>
        <v>3.1950404144576332</v>
      </c>
      <c r="AD10" s="2">
        <f t="shared" si="17"/>
        <v>10.886676120881651</v>
      </c>
      <c r="AE10" s="2">
        <f t="shared" si="18"/>
        <v>2.8824915792178545</v>
      </c>
      <c r="AF10" s="2">
        <f t="shared" si="19"/>
        <v>4.4994454335649596</v>
      </c>
    </row>
    <row r="11" spans="2:32">
      <c r="B11" s="69">
        <v>213</v>
      </c>
      <c r="C11" s="69">
        <v>17</v>
      </c>
      <c r="D11" s="37">
        <v>2.9383350000000004</v>
      </c>
      <c r="E11" s="24">
        <v>9.1301191666666686</v>
      </c>
      <c r="F11" s="37">
        <v>94.630783333333326</v>
      </c>
      <c r="G11" s="25">
        <v>105.97574999999999</v>
      </c>
      <c r="H11" s="37">
        <v>40.576599999999999</v>
      </c>
      <c r="I11" s="37">
        <v>91.390133333333324</v>
      </c>
      <c r="J11" s="24">
        <v>25.582366666666669</v>
      </c>
      <c r="K11" s="37">
        <v>101.63262</v>
      </c>
      <c r="L11" s="37">
        <v>53.039549999999998</v>
      </c>
      <c r="N11" s="2">
        <f t="shared" si="2"/>
        <v>89.215150757146475</v>
      </c>
      <c r="O11" s="2">
        <f t="shared" si="3"/>
        <v>28.712002024800146</v>
      </c>
      <c r="P11" s="2">
        <f t="shared" si="4"/>
        <v>2.7701767941263653</v>
      </c>
      <c r="Q11" s="2">
        <f t="shared" si="5"/>
        <v>2.4736225032613599</v>
      </c>
      <c r="R11" s="2">
        <f t="shared" si="6"/>
        <v>6.4604722919120876</v>
      </c>
      <c r="S11" s="2">
        <f t="shared" si="7"/>
        <v>2.8684059256579122</v>
      </c>
      <c r="T11" s="2">
        <f t="shared" si="8"/>
        <v>10.247058195032777</v>
      </c>
      <c r="U11" s="2">
        <f t="shared" si="9"/>
        <v>2.5793293531151713</v>
      </c>
      <c r="V11" s="2">
        <f t="shared" si="10"/>
        <v>4.9424250394281248</v>
      </c>
      <c r="W11" s="83">
        <v>8</v>
      </c>
      <c r="X11" s="2">
        <f t="shared" si="11"/>
        <v>100</v>
      </c>
      <c r="Y11" s="2">
        <f t="shared" si="12"/>
        <v>32.182876766029793</v>
      </c>
      <c r="Z11" s="2">
        <f t="shared" si="13"/>
        <v>3.1050519677617241</v>
      </c>
      <c r="AA11" s="2">
        <f t="shared" si="14"/>
        <v>2.7726484596711991</v>
      </c>
      <c r="AB11" s="2">
        <f t="shared" si="15"/>
        <v>7.2414519698545465</v>
      </c>
      <c r="AC11" s="2">
        <f t="shared" si="16"/>
        <v>3.2151556112548989</v>
      </c>
      <c r="AD11" s="2">
        <f t="shared" si="17"/>
        <v>11.485782524681715</v>
      </c>
      <c r="AE11" s="2">
        <f t="shared" si="18"/>
        <v>2.8911337718146011</v>
      </c>
      <c r="AF11" s="2">
        <f t="shared" si="19"/>
        <v>5.5398942864334257</v>
      </c>
    </row>
    <row r="12" spans="2:32">
      <c r="B12" s="69">
        <v>269</v>
      </c>
      <c r="C12" s="69">
        <v>19</v>
      </c>
      <c r="D12" s="37">
        <v>3.6127566666666664</v>
      </c>
      <c r="E12" s="24">
        <v>10.855066666666666</v>
      </c>
      <c r="F12" s="37">
        <v>119.75141666666666</v>
      </c>
      <c r="G12" s="25">
        <v>133.52374999999998</v>
      </c>
      <c r="H12" s="37">
        <v>51.480000000000004</v>
      </c>
      <c r="I12" s="37">
        <v>112.47866666666668</v>
      </c>
      <c r="J12" s="24">
        <v>38.868166666666667</v>
      </c>
      <c r="K12" s="37">
        <v>125.39279999999999</v>
      </c>
      <c r="L12" s="37">
        <v>65.665733333333336</v>
      </c>
      <c r="N12" s="2">
        <f t="shared" si="2"/>
        <v>72.560657743348344</v>
      </c>
      <c r="O12" s="2">
        <f t="shared" si="3"/>
        <v>24.149460159925322</v>
      </c>
      <c r="P12" s="2">
        <f t="shared" si="4"/>
        <v>2.189068048603461</v>
      </c>
      <c r="Q12" s="2">
        <f t="shared" si="5"/>
        <v>1.9632761961823273</v>
      </c>
      <c r="R12" s="2">
        <f t="shared" si="6"/>
        <v>5.0921522921522921</v>
      </c>
      <c r="S12" s="2">
        <f t="shared" si="7"/>
        <v>2.3306108417596225</v>
      </c>
      <c r="T12" s="2">
        <f t="shared" si="8"/>
        <v>6.744439537067608</v>
      </c>
      <c r="U12" s="2">
        <f t="shared" si="9"/>
        <v>2.0905825533842455</v>
      </c>
      <c r="V12" s="2">
        <f t="shared" si="10"/>
        <v>3.9920973496069991</v>
      </c>
      <c r="W12" s="83">
        <v>9</v>
      </c>
      <c r="X12" s="2">
        <f t="shared" si="11"/>
        <v>100</v>
      </c>
      <c r="Y12" s="2">
        <f t="shared" si="12"/>
        <v>33.281754756611356</v>
      </c>
      <c r="Z12" s="2">
        <f t="shared" si="13"/>
        <v>3.0168801064983914</v>
      </c>
      <c r="AA12" s="2">
        <f t="shared" si="14"/>
        <v>2.7057034173071584</v>
      </c>
      <c r="AB12" s="2">
        <f t="shared" si="15"/>
        <v>7.0177868427868422</v>
      </c>
      <c r="AC12" s="2">
        <f t="shared" si="16"/>
        <v>3.2119483398333308</v>
      </c>
      <c r="AD12" s="2">
        <f t="shared" si="17"/>
        <v>9.2948985673794731</v>
      </c>
      <c r="AE12" s="2">
        <f t="shared" si="18"/>
        <v>2.8811516025375195</v>
      </c>
      <c r="AF12" s="2">
        <f t="shared" si="19"/>
        <v>5.5017380957698885</v>
      </c>
    </row>
    <row r="13" spans="2:32">
      <c r="B13" s="69">
        <v>333</v>
      </c>
      <c r="C13" s="69">
        <v>21</v>
      </c>
      <c r="D13" s="37">
        <v>4.4817766666666676</v>
      </c>
      <c r="E13" s="24">
        <v>13.729225000000001</v>
      </c>
      <c r="F13" s="37">
        <v>148.28808333333333</v>
      </c>
      <c r="G13" s="25">
        <v>164.75733333333332</v>
      </c>
      <c r="H13" s="37">
        <v>64.865200000000002</v>
      </c>
      <c r="I13" s="37">
        <v>136.68466666666669</v>
      </c>
      <c r="J13" s="24">
        <v>44.997233333333327</v>
      </c>
      <c r="K13" s="37">
        <v>152.3786667</v>
      </c>
      <c r="L13" s="37">
        <v>80.821849999999998</v>
      </c>
      <c r="N13" s="2">
        <f t="shared" si="2"/>
        <v>58.491089471214153</v>
      </c>
      <c r="O13" s="2">
        <f t="shared" si="3"/>
        <v>19.093867279471347</v>
      </c>
      <c r="P13" s="2">
        <f t="shared" si="4"/>
        <v>1.7678022003341469</v>
      </c>
      <c r="Q13" s="2">
        <f t="shared" si="5"/>
        <v>1.5910915447365015</v>
      </c>
      <c r="R13" s="2">
        <f t="shared" si="6"/>
        <v>4.0413657862767707</v>
      </c>
      <c r="S13" s="2">
        <f t="shared" si="7"/>
        <v>1.9178742311988173</v>
      </c>
      <c r="T13" s="2">
        <f t="shared" si="8"/>
        <v>5.8257803998319906</v>
      </c>
      <c r="U13" s="2">
        <f t="shared" si="9"/>
        <v>1.7203458048107465</v>
      </c>
      <c r="V13" s="2">
        <f t="shared" si="10"/>
        <v>3.2434793313936767</v>
      </c>
      <c r="W13" s="83">
        <v>10</v>
      </c>
      <c r="X13" s="2">
        <f t="shared" si="11"/>
        <v>100</v>
      </c>
      <c r="Y13" s="2">
        <f t="shared" si="12"/>
        <v>32.644061603380145</v>
      </c>
      <c r="Z13" s="2">
        <f t="shared" si="13"/>
        <v>3.0223444567640585</v>
      </c>
      <c r="AA13" s="2">
        <f t="shared" si="14"/>
        <v>2.7202289427683555</v>
      </c>
      <c r="AB13" s="2">
        <f t="shared" si="15"/>
        <v>6.9093699960327992</v>
      </c>
      <c r="AC13" s="2">
        <f t="shared" si="16"/>
        <v>3.2789169231369528</v>
      </c>
      <c r="AD13" s="2">
        <f t="shared" si="17"/>
        <v>9.960116066395198</v>
      </c>
      <c r="AE13" s="2">
        <f t="shared" si="18"/>
        <v>2.9412100550074363</v>
      </c>
      <c r="AF13" s="2">
        <f t="shared" si="19"/>
        <v>5.5452537484191069</v>
      </c>
    </row>
    <row r="14" spans="2:32">
      <c r="B14" s="69">
        <v>401</v>
      </c>
      <c r="C14" s="69">
        <v>23</v>
      </c>
      <c r="D14" s="37">
        <v>5.3780816666666666</v>
      </c>
      <c r="E14" s="24">
        <v>16.332650000000001</v>
      </c>
      <c r="F14" s="37">
        <v>178.27366666666668</v>
      </c>
      <c r="G14" s="25">
        <v>199.38775000000001</v>
      </c>
      <c r="H14" s="37">
        <v>77.92</v>
      </c>
      <c r="I14" s="37">
        <v>161.68766666666667</v>
      </c>
      <c r="J14" s="24">
        <v>54.136633333333329</v>
      </c>
      <c r="K14" s="37">
        <v>180.9352667</v>
      </c>
      <c r="L14" s="37">
        <v>94.76520833333332</v>
      </c>
      <c r="N14" s="2">
        <f t="shared" si="2"/>
        <v>48.743030739895168</v>
      </c>
      <c r="O14" s="2">
        <f t="shared" si="3"/>
        <v>16.05030414537751</v>
      </c>
      <c r="P14" s="2">
        <f t="shared" si="4"/>
        <v>1.4704583402671174</v>
      </c>
      <c r="Q14" s="2">
        <f t="shared" si="5"/>
        <v>1.3147447624039088</v>
      </c>
      <c r="R14" s="2">
        <f t="shared" si="6"/>
        <v>3.364271047227926</v>
      </c>
      <c r="S14" s="2">
        <f t="shared" si="7"/>
        <v>1.6212986766667423</v>
      </c>
      <c r="T14" s="2">
        <f t="shared" si="8"/>
        <v>4.8422663889331874</v>
      </c>
      <c r="U14" s="2">
        <f t="shared" si="9"/>
        <v>1.4488275546339358</v>
      </c>
      <c r="V14" s="2">
        <f t="shared" si="10"/>
        <v>2.766247282208441</v>
      </c>
      <c r="W14" s="83">
        <v>11</v>
      </c>
      <c r="X14" s="2">
        <f t="shared" si="11"/>
        <v>100</v>
      </c>
      <c r="Y14" s="2">
        <f t="shared" si="12"/>
        <v>32.928408229323878</v>
      </c>
      <c r="Z14" s="2">
        <f t="shared" si="13"/>
        <v>3.016756073527405</v>
      </c>
      <c r="AA14" s="2">
        <f t="shared" si="14"/>
        <v>2.6972979366418781</v>
      </c>
      <c r="AB14" s="2">
        <f t="shared" si="15"/>
        <v>6.9020555270362767</v>
      </c>
      <c r="AC14" s="2">
        <f t="shared" si="16"/>
        <v>3.3262163883866638</v>
      </c>
      <c r="AD14" s="2">
        <f t="shared" si="17"/>
        <v>9.9342743268729325</v>
      </c>
      <c r="AE14" s="2">
        <f t="shared" si="18"/>
        <v>2.9723788870766712</v>
      </c>
      <c r="AF14" s="2">
        <f t="shared" si="19"/>
        <v>5.6751647163054315</v>
      </c>
    </row>
    <row r="15" spans="2:32">
      <c r="B15" s="69">
        <v>477</v>
      </c>
      <c r="C15" s="69">
        <v>25</v>
      </c>
      <c r="D15" s="37">
        <v>6.4336966666666662</v>
      </c>
      <c r="E15" s="24">
        <v>19.81700833333333</v>
      </c>
      <c r="F15" s="37">
        <v>211.995</v>
      </c>
      <c r="G15" s="25">
        <v>235.77783333333335</v>
      </c>
      <c r="H15" s="37">
        <v>92.262800000000013</v>
      </c>
      <c r="I15" s="37">
        <v>189.77266666666665</v>
      </c>
      <c r="J15" s="24">
        <v>54.900166666666671</v>
      </c>
      <c r="K15" s="37">
        <v>209.7276</v>
      </c>
      <c r="L15" s="37">
        <v>111.65208333333334</v>
      </c>
      <c r="N15" s="2">
        <f t="shared" si="2"/>
        <v>40.745470851646203</v>
      </c>
      <c r="O15" s="2">
        <f t="shared" si="3"/>
        <v>13.228232818525839</v>
      </c>
      <c r="P15" s="2">
        <f t="shared" si="4"/>
        <v>1.236557465977971</v>
      </c>
      <c r="Q15" s="2">
        <f t="shared" si="5"/>
        <v>1.1118263167232993</v>
      </c>
      <c r="R15" s="2">
        <f t="shared" si="6"/>
        <v>2.8412751401431562</v>
      </c>
      <c r="S15" s="2">
        <f t="shared" si="7"/>
        <v>1.3813580459426893</v>
      </c>
      <c r="T15" s="2">
        <f t="shared" si="8"/>
        <v>4.7749217519072493</v>
      </c>
      <c r="U15" s="2">
        <f t="shared" si="9"/>
        <v>1.2499260946103423</v>
      </c>
      <c r="V15" s="2">
        <f t="shared" si="10"/>
        <v>2.3478648330938738</v>
      </c>
      <c r="W15" s="83">
        <v>12</v>
      </c>
      <c r="X15" s="2">
        <f t="shared" si="11"/>
        <v>100</v>
      </c>
      <c r="Y15" s="2">
        <f t="shared" si="12"/>
        <v>32.465529400039784</v>
      </c>
      <c r="Z15" s="2">
        <f t="shared" si="13"/>
        <v>3.0348341548935895</v>
      </c>
      <c r="AA15" s="2">
        <f t="shared" si="14"/>
        <v>2.7287114211330294</v>
      </c>
      <c r="AB15" s="2">
        <f t="shared" si="15"/>
        <v>6.9732293694388918</v>
      </c>
      <c r="AC15" s="2">
        <f t="shared" si="16"/>
        <v>3.3902124998682637</v>
      </c>
      <c r="AD15" s="2">
        <f t="shared" si="17"/>
        <v>11.718901885543758</v>
      </c>
      <c r="AE15" s="2">
        <f t="shared" si="18"/>
        <v>3.0676442521950698</v>
      </c>
      <c r="AF15" s="2">
        <f t="shared" si="19"/>
        <v>5.7622719384994294</v>
      </c>
    </row>
    <row r="16" spans="2:32">
      <c r="B16" s="69">
        <v>553</v>
      </c>
      <c r="C16" s="69">
        <v>27</v>
      </c>
      <c r="D16" s="37">
        <v>7.3723658333333333</v>
      </c>
      <c r="E16" s="24">
        <v>22.832116666666668</v>
      </c>
      <c r="F16" s="37">
        <v>246.09716666666665</v>
      </c>
      <c r="G16" s="25">
        <v>273.40100000000001</v>
      </c>
      <c r="H16" s="37">
        <v>110.71559999999999</v>
      </c>
      <c r="I16" s="37">
        <v>218.381</v>
      </c>
      <c r="J16" s="24">
        <v>70.1661</v>
      </c>
      <c r="K16" s="37">
        <v>240.90799999999999</v>
      </c>
      <c r="L16" s="37">
        <v>127.64358333333335</v>
      </c>
      <c r="N16" s="2">
        <f t="shared" si="2"/>
        <v>35.557649461010875</v>
      </c>
      <c r="O16" s="2">
        <f t="shared" si="3"/>
        <v>11.481370905165019</v>
      </c>
      <c r="P16" s="2">
        <f t="shared" si="4"/>
        <v>1.0652052746103673</v>
      </c>
      <c r="Q16" s="2">
        <f t="shared" si="5"/>
        <v>0.95882604672257954</v>
      </c>
      <c r="R16" s="2">
        <f t="shared" si="6"/>
        <v>2.3677241508874989</v>
      </c>
      <c r="S16" s="2">
        <f t="shared" si="7"/>
        <v>1.2003974704759115</v>
      </c>
      <c r="T16" s="2">
        <f t="shared" si="8"/>
        <v>3.7360491747439291</v>
      </c>
      <c r="U16" s="2">
        <f t="shared" si="9"/>
        <v>1.0881498331313197</v>
      </c>
      <c r="V16" s="2">
        <f t="shared" si="10"/>
        <v>2.0537185901106136</v>
      </c>
      <c r="W16" s="83">
        <v>13</v>
      </c>
      <c r="X16" s="2">
        <f t="shared" si="11"/>
        <v>100</v>
      </c>
      <c r="Y16" s="2">
        <f t="shared" si="12"/>
        <v>32.289454109598537</v>
      </c>
      <c r="Z16" s="2">
        <f t="shared" si="13"/>
        <v>2.9957134140105905</v>
      </c>
      <c r="AA16" s="2">
        <f t="shared" si="14"/>
        <v>2.6965394542570555</v>
      </c>
      <c r="AB16" s="2">
        <f t="shared" si="15"/>
        <v>6.6588320284886082</v>
      </c>
      <c r="AC16" s="2">
        <f t="shared" si="16"/>
        <v>3.3759190741563296</v>
      </c>
      <c r="AD16" s="2">
        <f t="shared" si="17"/>
        <v>10.507019534124504</v>
      </c>
      <c r="AE16" s="2">
        <f t="shared" si="18"/>
        <v>3.0602411847399558</v>
      </c>
      <c r="AF16" s="2">
        <f t="shared" si="19"/>
        <v>5.775743394856641</v>
      </c>
    </row>
    <row r="17" spans="2:32">
      <c r="B17" s="69">
        <v>641</v>
      </c>
      <c r="C17" s="69">
        <v>29</v>
      </c>
      <c r="D17" s="37">
        <v>8.5017608333333321</v>
      </c>
      <c r="E17" s="24">
        <v>26.75525</v>
      </c>
      <c r="F17" s="37">
        <v>285.21649999999994</v>
      </c>
      <c r="G17" s="25">
        <v>317.33474999999993</v>
      </c>
      <c r="H17" s="37">
        <v>130.81280000000001</v>
      </c>
      <c r="I17" s="37">
        <v>250.27700000000002</v>
      </c>
      <c r="J17" s="24">
        <v>79.508066666666664</v>
      </c>
      <c r="K17" s="37">
        <v>275.56353330000002</v>
      </c>
      <c r="L17" s="37">
        <v>146.42808333333332</v>
      </c>
      <c r="N17" s="2">
        <f t="shared" si="2"/>
        <v>30.834083096315442</v>
      </c>
      <c r="O17" s="2">
        <f t="shared" si="3"/>
        <v>9.7978527578699506</v>
      </c>
      <c r="P17" s="2">
        <f t="shared" si="4"/>
        <v>0.91910531122848804</v>
      </c>
      <c r="Q17" s="2">
        <f t="shared" si="5"/>
        <v>0.82608034575475919</v>
      </c>
      <c r="R17" s="2">
        <f t="shared" si="6"/>
        <v>2.0039629149441032</v>
      </c>
      <c r="S17" s="2">
        <f t="shared" si="7"/>
        <v>1.0474154636662576</v>
      </c>
      <c r="T17" s="2">
        <f t="shared" si="8"/>
        <v>3.2970742591317781</v>
      </c>
      <c r="U17" s="2">
        <f t="shared" si="9"/>
        <v>0.95130149066062941</v>
      </c>
      <c r="V17" s="2">
        <f t="shared" si="10"/>
        <v>1.7902576748426562</v>
      </c>
      <c r="W17" s="83">
        <v>14</v>
      </c>
      <c r="X17" s="2">
        <f t="shared" si="11"/>
        <v>100</v>
      </c>
      <c r="Y17" s="2">
        <f t="shared" si="12"/>
        <v>31.776047068643848</v>
      </c>
      <c r="Z17" s="2">
        <f t="shared" si="13"/>
        <v>2.9808096072048196</v>
      </c>
      <c r="AA17" s="2">
        <f t="shared" si="14"/>
        <v>2.6791143526932788</v>
      </c>
      <c r="AB17" s="2">
        <f t="shared" si="15"/>
        <v>6.4991811453721144</v>
      </c>
      <c r="AC17" s="2">
        <f t="shared" si="16"/>
        <v>3.3969405232335896</v>
      </c>
      <c r="AD17" s="2">
        <f t="shared" si="17"/>
        <v>10.692953796721675</v>
      </c>
      <c r="AE17" s="2">
        <f t="shared" si="18"/>
        <v>3.0852271095238319</v>
      </c>
      <c r="AF17" s="2">
        <f t="shared" si="19"/>
        <v>5.8060999227721002</v>
      </c>
    </row>
    <row r="18" spans="2:32">
      <c r="B18" s="69">
        <v>729</v>
      </c>
      <c r="C18" s="69">
        <v>31</v>
      </c>
      <c r="D18" s="37">
        <v>9.6545974999999995</v>
      </c>
      <c r="E18" s="24">
        <v>30.216425000000001</v>
      </c>
      <c r="F18" s="37">
        <v>324.0385</v>
      </c>
      <c r="G18" s="25">
        <v>359.79116666666664</v>
      </c>
      <c r="H18" s="37">
        <v>152.553</v>
      </c>
      <c r="I18" s="37">
        <v>282.65199999999999</v>
      </c>
      <c r="J18" s="24">
        <v>98.022933333333341</v>
      </c>
      <c r="K18" s="37">
        <v>313.82459999999998</v>
      </c>
      <c r="L18" s="37">
        <v>165.66716666666665</v>
      </c>
      <c r="N18" s="2">
        <f t="shared" si="2"/>
        <v>27.15224534218024</v>
      </c>
      <c r="O18" s="2">
        <f t="shared" si="3"/>
        <v>8.6755464949940304</v>
      </c>
      <c r="P18" s="2">
        <f t="shared" si="4"/>
        <v>0.80899028973409015</v>
      </c>
      <c r="Q18" s="2">
        <f t="shared" si="5"/>
        <v>0.72860043349220649</v>
      </c>
      <c r="R18" s="2">
        <f t="shared" si="6"/>
        <v>1.718379841759913</v>
      </c>
      <c r="S18" s="2">
        <f t="shared" si="7"/>
        <v>0.92744434852751789</v>
      </c>
      <c r="T18" s="2">
        <f t="shared" si="8"/>
        <v>2.6743129498947185</v>
      </c>
      <c r="U18" s="2">
        <f t="shared" si="9"/>
        <v>0.83532011193513833</v>
      </c>
      <c r="V18" s="2">
        <f t="shared" si="10"/>
        <v>1.5823533731789543</v>
      </c>
      <c r="W18" s="83">
        <v>15</v>
      </c>
      <c r="X18" s="2">
        <f t="shared" si="11"/>
        <v>100</v>
      </c>
      <c r="Y18" s="2">
        <f t="shared" si="12"/>
        <v>31.95148830478788</v>
      </c>
      <c r="Z18" s="2">
        <f t="shared" si="13"/>
        <v>2.9794600024379814</v>
      </c>
      <c r="AA18" s="2">
        <f t="shared" si="14"/>
        <v>2.6833892531176655</v>
      </c>
      <c r="AB18" s="2">
        <f t="shared" si="15"/>
        <v>6.3286841294500933</v>
      </c>
      <c r="AC18" s="2">
        <f t="shared" si="16"/>
        <v>3.4157187990886317</v>
      </c>
      <c r="AD18" s="2">
        <f t="shared" si="17"/>
        <v>9.8493252259335229</v>
      </c>
      <c r="AE18" s="2">
        <f t="shared" si="18"/>
        <v>3.0764310700945692</v>
      </c>
      <c r="AF18" s="2">
        <f t="shared" si="19"/>
        <v>5.8277072604408646</v>
      </c>
    </row>
    <row r="19" spans="2:32">
      <c r="B19" s="69">
        <v>833</v>
      </c>
      <c r="C19" s="69">
        <v>33</v>
      </c>
      <c r="D19" s="37">
        <v>10.984375</v>
      </c>
      <c r="E19" s="24">
        <v>34.038525</v>
      </c>
      <c r="F19" s="37">
        <v>370.54883333333333</v>
      </c>
      <c r="G19" s="25">
        <v>412.22716666666662</v>
      </c>
      <c r="H19" s="37">
        <v>172.78939999999997</v>
      </c>
      <c r="I19" s="37">
        <v>320.33100000000002</v>
      </c>
      <c r="J19" s="24">
        <v>95.914466666666669</v>
      </c>
      <c r="K19" s="37">
        <v>352.99886670000001</v>
      </c>
      <c r="L19" s="37">
        <v>187.26208333333332</v>
      </c>
      <c r="N19" s="2">
        <f t="shared" si="2"/>
        <v>23.865172119487909</v>
      </c>
      <c r="O19" s="2">
        <f t="shared" si="3"/>
        <v>7.7013912911913778</v>
      </c>
      <c r="P19" s="2">
        <f t="shared" si="4"/>
        <v>0.70744791622156866</v>
      </c>
      <c r="Q19" s="2">
        <f t="shared" si="5"/>
        <v>0.63592121334393714</v>
      </c>
      <c r="R19" s="2">
        <f t="shared" si="6"/>
        <v>1.5171301017307779</v>
      </c>
      <c r="S19" s="2">
        <f t="shared" si="7"/>
        <v>0.8183535155823195</v>
      </c>
      <c r="T19" s="2">
        <f t="shared" si="8"/>
        <v>2.7331017844371059</v>
      </c>
      <c r="U19" s="2">
        <f t="shared" si="9"/>
        <v>0.74261994790704522</v>
      </c>
      <c r="V19" s="2">
        <f t="shared" si="10"/>
        <v>1.3998776224943206</v>
      </c>
      <c r="W19" s="83">
        <v>16</v>
      </c>
      <c r="X19" s="2">
        <f t="shared" si="11"/>
        <v>100</v>
      </c>
      <c r="Y19" s="2">
        <f t="shared" si="12"/>
        <v>32.270420060798756</v>
      </c>
      <c r="Z19" s="2">
        <f t="shared" si="13"/>
        <v>2.9643528765664269</v>
      </c>
      <c r="AA19" s="2">
        <f t="shared" si="14"/>
        <v>2.6646412192630042</v>
      </c>
      <c r="AB19" s="2">
        <f t="shared" si="15"/>
        <v>6.357088455657582</v>
      </c>
      <c r="AC19" s="2">
        <f t="shared" si="16"/>
        <v>3.4290702429674305</v>
      </c>
      <c r="AD19" s="2">
        <f t="shared" si="17"/>
        <v>11.452260938044104</v>
      </c>
      <c r="AE19" s="2">
        <f t="shared" si="18"/>
        <v>3.111730953327732</v>
      </c>
      <c r="AF19" s="2">
        <f t="shared" si="19"/>
        <v>5.8657763517708021</v>
      </c>
    </row>
    <row r="20" spans="2:32">
      <c r="B20" s="69">
        <v>941</v>
      </c>
      <c r="C20" s="69">
        <v>35</v>
      </c>
      <c r="D20" s="37">
        <v>12.518349999999998</v>
      </c>
      <c r="E20" s="24">
        <v>38.198824999999999</v>
      </c>
      <c r="F20" s="37">
        <v>418.77199999999999</v>
      </c>
      <c r="G20" s="25">
        <v>459.46925000000005</v>
      </c>
      <c r="H20" s="37">
        <v>197.4504</v>
      </c>
      <c r="I20" s="37">
        <v>360.26966666666664</v>
      </c>
      <c r="J20" s="24">
        <v>116.24733333333334</v>
      </c>
      <c r="K20" s="37">
        <v>396.43326669999999</v>
      </c>
      <c r="L20" s="37">
        <v>210.49966666666668</v>
      </c>
      <c r="N20" s="2">
        <f t="shared" si="2"/>
        <v>20.940778936521191</v>
      </c>
      <c r="O20" s="2">
        <f t="shared" si="3"/>
        <v>6.8626194653893151</v>
      </c>
      <c r="P20" s="2">
        <f t="shared" si="4"/>
        <v>0.62598263494216433</v>
      </c>
      <c r="Q20" s="2">
        <f t="shared" si="5"/>
        <v>0.57053654841972545</v>
      </c>
      <c r="R20" s="2">
        <f t="shared" si="6"/>
        <v>1.3276448161158447</v>
      </c>
      <c r="S20" s="2">
        <f t="shared" si="7"/>
        <v>0.72763272696655945</v>
      </c>
      <c r="T20" s="2">
        <f t="shared" si="8"/>
        <v>2.2550538793721429</v>
      </c>
      <c r="U20" s="2">
        <f t="shared" si="9"/>
        <v>0.66125631227203974</v>
      </c>
      <c r="V20" s="2">
        <f t="shared" si="10"/>
        <v>1.2453416394958661</v>
      </c>
      <c r="W20" s="83">
        <v>17</v>
      </c>
      <c r="X20" s="2">
        <f t="shared" si="11"/>
        <v>100</v>
      </c>
      <c r="Y20" s="2">
        <f t="shared" si="12"/>
        <v>32.77155776388409</v>
      </c>
      <c r="Z20" s="2">
        <f t="shared" si="13"/>
        <v>2.9892996666443792</v>
      </c>
      <c r="AA20" s="2">
        <f t="shared" si="14"/>
        <v>2.7245240024223589</v>
      </c>
      <c r="AB20" s="2">
        <f t="shared" si="15"/>
        <v>6.3399972853942037</v>
      </c>
      <c r="AC20" s="2">
        <f t="shared" si="16"/>
        <v>3.4747166243064225</v>
      </c>
      <c r="AD20" s="2">
        <f t="shared" si="17"/>
        <v>10.768720142684272</v>
      </c>
      <c r="AE20" s="2">
        <f t="shared" si="18"/>
        <v>3.157744581882739</v>
      </c>
      <c r="AF20" s="2">
        <f t="shared" si="19"/>
        <v>5.9469690371639521</v>
      </c>
    </row>
    <row r="21" spans="2:32">
      <c r="B21" s="69">
        <v>1049</v>
      </c>
      <c r="C21" s="69">
        <v>37</v>
      </c>
      <c r="D21" s="37">
        <v>13.990616666666668</v>
      </c>
      <c r="E21" s="24">
        <v>42.144258333333333</v>
      </c>
      <c r="F21" s="37">
        <v>466.74191666666661</v>
      </c>
      <c r="G21" s="25">
        <v>515.34508333333326</v>
      </c>
      <c r="H21" s="37">
        <v>223.63300000000004</v>
      </c>
      <c r="I21" s="37">
        <v>399.1366666666666</v>
      </c>
      <c r="J21" s="24">
        <v>138.56533333333334</v>
      </c>
      <c r="K21" s="37">
        <v>436.96613330000002</v>
      </c>
      <c r="L21" s="37">
        <v>235.64333333333335</v>
      </c>
      <c r="N21" s="2">
        <f t="shared" si="2"/>
        <v>18.737129766736516</v>
      </c>
      <c r="O21" s="2">
        <f t="shared" si="3"/>
        <v>6.2201592901840526</v>
      </c>
      <c r="P21" s="2">
        <f t="shared" si="4"/>
        <v>0.56164657734654577</v>
      </c>
      <c r="Q21" s="2">
        <f t="shared" si="5"/>
        <v>0.50867662946236192</v>
      </c>
      <c r="R21" s="2">
        <f t="shared" si="6"/>
        <v>1.1722062486305687</v>
      </c>
      <c r="S21" s="2">
        <f t="shared" si="7"/>
        <v>0.65677754486767292</v>
      </c>
      <c r="T21" s="2">
        <f t="shared" si="8"/>
        <v>1.8918440398752934</v>
      </c>
      <c r="U21" s="2">
        <f t="shared" si="9"/>
        <v>0.59991834612048633</v>
      </c>
      <c r="V21" s="2">
        <f t="shared" si="10"/>
        <v>1.1124609225807365</v>
      </c>
      <c r="W21" s="83">
        <v>18</v>
      </c>
      <c r="X21" s="2">
        <f t="shared" si="11"/>
        <v>100</v>
      </c>
      <c r="Y21" s="2">
        <f t="shared" si="12"/>
        <v>33.196969693973735</v>
      </c>
      <c r="Z21" s="2">
        <f t="shared" si="13"/>
        <v>2.9975059378818023</v>
      </c>
      <c r="AA21" s="2">
        <f t="shared" si="14"/>
        <v>2.7148055000686435</v>
      </c>
      <c r="AB21" s="2">
        <f t="shared" si="15"/>
        <v>6.2560608973928993</v>
      </c>
      <c r="AC21" s="2">
        <f t="shared" si="16"/>
        <v>3.505219598967773</v>
      </c>
      <c r="AD21" s="2">
        <f t="shared" si="17"/>
        <v>10.096765424733459</v>
      </c>
      <c r="AE21" s="2">
        <f t="shared" si="18"/>
        <v>3.2017622420777809</v>
      </c>
      <c r="AF21" s="2">
        <f t="shared" si="19"/>
        <v>5.9372002885717121</v>
      </c>
    </row>
    <row r="22" spans="2:32">
      <c r="B22" s="69">
        <v>1169</v>
      </c>
      <c r="C22" s="69">
        <v>39</v>
      </c>
      <c r="D22" s="37">
        <v>15.350008333333335</v>
      </c>
      <c r="E22" s="24">
        <v>48.397841666666665</v>
      </c>
      <c r="F22" s="37">
        <v>520.02816666666661</v>
      </c>
      <c r="G22" s="25">
        <v>574.4929166666667</v>
      </c>
      <c r="H22" s="37">
        <v>255.88719999999998</v>
      </c>
      <c r="I22" s="37">
        <v>442.1466666666667</v>
      </c>
      <c r="J22" s="24">
        <v>148.90866666666668</v>
      </c>
      <c r="K22" s="37">
        <v>489.00173330000001</v>
      </c>
      <c r="L22" s="37">
        <v>259.61158333333339</v>
      </c>
      <c r="N22" s="2">
        <f t="shared" si="2"/>
        <v>17.077775744964306</v>
      </c>
      <c r="O22" s="2">
        <f t="shared" si="3"/>
        <v>5.4164398860073133</v>
      </c>
      <c r="P22" s="2">
        <f t="shared" si="4"/>
        <v>0.50409577173544129</v>
      </c>
      <c r="Q22" s="2">
        <f t="shared" si="5"/>
        <v>0.45630501681555397</v>
      </c>
      <c r="R22" s="2">
        <f t="shared" si="6"/>
        <v>1.0244513988976394</v>
      </c>
      <c r="S22" s="2">
        <f t="shared" si="7"/>
        <v>0.59288923735713639</v>
      </c>
      <c r="T22" s="2">
        <f t="shared" si="8"/>
        <v>1.7604348079135754</v>
      </c>
      <c r="U22" s="2">
        <f t="shared" si="9"/>
        <v>0.53607989941249556</v>
      </c>
      <c r="V22" s="2">
        <f t="shared" si="10"/>
        <v>1.0097546366543093</v>
      </c>
      <c r="W22" s="83">
        <v>19</v>
      </c>
      <c r="X22" s="2">
        <f t="shared" si="11"/>
        <v>100</v>
      </c>
      <c r="Y22" s="2">
        <f t="shared" si="12"/>
        <v>31.716307597050214</v>
      </c>
      <c r="Z22" s="2">
        <f t="shared" si="13"/>
        <v>2.9517647922276011</v>
      </c>
      <c r="AA22" s="2">
        <f t="shared" si="14"/>
        <v>2.6719229929582826</v>
      </c>
      <c r="AB22" s="2">
        <f t="shared" si="15"/>
        <v>5.9987402001090073</v>
      </c>
      <c r="AC22" s="2">
        <f t="shared" si="16"/>
        <v>3.4717005669310339</v>
      </c>
      <c r="AD22" s="2">
        <f t="shared" si="17"/>
        <v>10.308337773042089</v>
      </c>
      <c r="AE22" s="2">
        <f t="shared" si="18"/>
        <v>3.1390498822457515</v>
      </c>
      <c r="AF22" s="2">
        <f t="shared" si="19"/>
        <v>5.9126823758184894</v>
      </c>
    </row>
    <row r="23" spans="2:32">
      <c r="B23" s="69">
        <v>1293</v>
      </c>
      <c r="C23" s="69">
        <v>41</v>
      </c>
      <c r="D23" s="37">
        <v>17.082425000000001</v>
      </c>
      <c r="E23" s="24">
        <v>52.467300000000016</v>
      </c>
      <c r="F23" s="37">
        <v>575.06758333333335</v>
      </c>
      <c r="G23" s="25">
        <v>634.97433333333333</v>
      </c>
      <c r="H23" s="37">
        <v>285.43920000000003</v>
      </c>
      <c r="I23" s="37">
        <v>487.47466666666668</v>
      </c>
      <c r="J23" s="24">
        <v>162.66133333333332</v>
      </c>
      <c r="K23" s="37">
        <v>539.63186670000005</v>
      </c>
      <c r="L23" s="37">
        <v>284.97558333333336</v>
      </c>
      <c r="N23" s="2">
        <f t="shared" si="2"/>
        <v>15.345830583187105</v>
      </c>
      <c r="O23" s="2">
        <f t="shared" si="3"/>
        <v>4.9963310481004344</v>
      </c>
      <c r="P23" s="2">
        <f t="shared" si="4"/>
        <v>0.45584902991836751</v>
      </c>
      <c r="Q23" s="2">
        <f t="shared" si="5"/>
        <v>0.41284188389766935</v>
      </c>
      <c r="R23" s="2">
        <f t="shared" si="6"/>
        <v>0.91838822418224253</v>
      </c>
      <c r="S23" s="2">
        <f t="shared" si="7"/>
        <v>0.53775922714616275</v>
      </c>
      <c r="T23" s="2">
        <f t="shared" si="8"/>
        <v>1.6115938227482871</v>
      </c>
      <c r="U23" s="2">
        <f t="shared" si="9"/>
        <v>0.48578302390309891</v>
      </c>
      <c r="V23" s="2">
        <f t="shared" si="10"/>
        <v>0.91988231740321602</v>
      </c>
      <c r="W23" s="83">
        <v>20</v>
      </c>
      <c r="X23" s="2">
        <f t="shared" si="11"/>
        <v>100</v>
      </c>
      <c r="Y23" s="2">
        <f t="shared" si="12"/>
        <v>32.558231508005932</v>
      </c>
      <c r="Z23" s="2">
        <f t="shared" si="13"/>
        <v>2.9705073794949604</v>
      </c>
      <c r="AA23" s="2">
        <f t="shared" si="14"/>
        <v>2.6902544092333391</v>
      </c>
      <c r="AB23" s="2">
        <f t="shared" si="15"/>
        <v>5.9846107332139384</v>
      </c>
      <c r="AC23" s="2">
        <f t="shared" si="16"/>
        <v>3.5042692816857492</v>
      </c>
      <c r="AD23" s="2">
        <f t="shared" si="17"/>
        <v>10.50183510115086</v>
      </c>
      <c r="AE23" s="2">
        <f t="shared" si="18"/>
        <v>3.165570095862539</v>
      </c>
      <c r="AF23" s="2">
        <f t="shared" si="19"/>
        <v>5.9943468841043988</v>
      </c>
    </row>
    <row r="24" spans="2:32">
      <c r="B24" s="69">
        <v>1421</v>
      </c>
      <c r="C24" s="69">
        <v>43</v>
      </c>
      <c r="D24" s="37">
        <v>18.829375000000002</v>
      </c>
      <c r="E24" s="24">
        <v>58.67744166666666</v>
      </c>
      <c r="F24" s="37">
        <v>632.40691666666669</v>
      </c>
      <c r="G24" s="25">
        <v>696.87891666666656</v>
      </c>
      <c r="H24" s="37">
        <v>313.21440000000001</v>
      </c>
      <c r="I24" s="37">
        <v>533.86933333333343</v>
      </c>
      <c r="J24" s="24">
        <v>178.178</v>
      </c>
      <c r="K24" s="37">
        <v>589.5838</v>
      </c>
      <c r="L24" s="37">
        <v>310.56633333333326</v>
      </c>
      <c r="N24" s="2">
        <f t="shared" si="2"/>
        <v>13.922076542636173</v>
      </c>
      <c r="O24" s="2">
        <f t="shared" si="3"/>
        <v>4.4675431060744106</v>
      </c>
      <c r="P24" s="2">
        <f t="shared" si="4"/>
        <v>0.41451792048974795</v>
      </c>
      <c r="Q24" s="2">
        <f t="shared" si="5"/>
        <v>0.37616864814033341</v>
      </c>
      <c r="R24" s="2">
        <f t="shared" si="6"/>
        <v>0.83694747112521006</v>
      </c>
      <c r="S24" s="2">
        <f t="shared" si="7"/>
        <v>0.49102651834905914</v>
      </c>
      <c r="T24" s="2">
        <f t="shared" si="8"/>
        <v>1.471247853270325</v>
      </c>
      <c r="U24" s="2">
        <f t="shared" si="9"/>
        <v>0.44462551379464632</v>
      </c>
      <c r="V24" s="2">
        <f t="shared" si="10"/>
        <v>0.84408376525036533</v>
      </c>
      <c r="W24" s="83">
        <v>21</v>
      </c>
      <c r="X24" s="2">
        <f t="shared" si="11"/>
        <v>100</v>
      </c>
      <c r="Y24" s="2">
        <f t="shared" si="12"/>
        <v>32.089631833244269</v>
      </c>
      <c r="Z24" s="2">
        <f t="shared" si="13"/>
        <v>2.9774144627081482</v>
      </c>
      <c r="AA24" s="2">
        <f t="shared" si="14"/>
        <v>2.7019579082784237</v>
      </c>
      <c r="AB24" s="2">
        <f t="shared" si="15"/>
        <v>6.0116568714592944</v>
      </c>
      <c r="AC24" s="2">
        <f t="shared" si="16"/>
        <v>3.5269632144694576</v>
      </c>
      <c r="AD24" s="2">
        <f t="shared" si="17"/>
        <v>10.567732828968783</v>
      </c>
      <c r="AE24" s="2">
        <f t="shared" si="18"/>
        <v>3.1936723838070176</v>
      </c>
      <c r="AF24" s="2">
        <f t="shared" si="19"/>
        <v>6.0629157056087868</v>
      </c>
    </row>
    <row r="25" spans="2:32">
      <c r="B25" s="69">
        <v>1561</v>
      </c>
      <c r="C25" s="69">
        <v>45</v>
      </c>
      <c r="D25" s="37">
        <v>20.770424999999999</v>
      </c>
      <c r="E25" s="24">
        <v>63.68225000000001</v>
      </c>
      <c r="F25" s="37">
        <v>694.35800000000006</v>
      </c>
      <c r="G25" s="25">
        <v>765.97116666666659</v>
      </c>
      <c r="H25" s="37">
        <v>350.63500000000005</v>
      </c>
      <c r="I25" s="37">
        <v>584.27033333333338</v>
      </c>
      <c r="J25" s="24">
        <v>178.32166666666669</v>
      </c>
      <c r="K25" s="37">
        <v>645.59453329999997</v>
      </c>
      <c r="L25" s="37">
        <v>345.93608333333333</v>
      </c>
      <c r="N25" s="2">
        <f t="shared" si="2"/>
        <v>12.621022439357885</v>
      </c>
      <c r="O25" s="2">
        <f t="shared" si="3"/>
        <v>4.1164374688394325</v>
      </c>
      <c r="P25" s="2">
        <f t="shared" si="4"/>
        <v>0.37753435547656972</v>
      </c>
      <c r="Q25" s="2">
        <f t="shared" si="5"/>
        <v>0.34223742538611662</v>
      </c>
      <c r="R25" s="2">
        <f t="shared" si="6"/>
        <v>0.7476264491565302</v>
      </c>
      <c r="S25" s="2">
        <f t="shared" si="7"/>
        <v>0.44866902364259464</v>
      </c>
      <c r="T25" s="2">
        <f t="shared" si="8"/>
        <v>1.4700625274550672</v>
      </c>
      <c r="U25" s="2">
        <f t="shared" si="9"/>
        <v>0.4060505262645786</v>
      </c>
      <c r="V25" s="2">
        <f t="shared" si="10"/>
        <v>0.75778160368256853</v>
      </c>
      <c r="W25" s="83">
        <v>22</v>
      </c>
      <c r="X25" s="2">
        <f t="shared" si="11"/>
        <v>100</v>
      </c>
      <c r="Y25" s="2">
        <f t="shared" si="12"/>
        <v>32.615721021163665</v>
      </c>
      <c r="Z25" s="2">
        <f t="shared" si="13"/>
        <v>2.9913135587117883</v>
      </c>
      <c r="AA25" s="2">
        <f t="shared" si="14"/>
        <v>2.7116458038999296</v>
      </c>
      <c r="AB25" s="2">
        <f t="shared" si="15"/>
        <v>5.9236599312675571</v>
      </c>
      <c r="AC25" s="2">
        <f t="shared" si="16"/>
        <v>3.5549340459410628</v>
      </c>
      <c r="AD25" s="2">
        <f t="shared" si="17"/>
        <v>11.647729290701262</v>
      </c>
      <c r="AE25" s="2">
        <f t="shared" si="18"/>
        <v>3.2172554023700561</v>
      </c>
      <c r="AF25" s="2">
        <f t="shared" si="19"/>
        <v>6.0041221487688121</v>
      </c>
    </row>
    <row r="26" spans="2:32">
      <c r="B26" s="69">
        <v>1701</v>
      </c>
      <c r="C26" s="69">
        <v>47</v>
      </c>
      <c r="D26" s="37">
        <v>22.5899</v>
      </c>
      <c r="E26" s="24">
        <v>69.543033333333341</v>
      </c>
      <c r="F26" s="37">
        <v>756.58033333333321</v>
      </c>
      <c r="G26" s="25">
        <v>840.70983333333334</v>
      </c>
      <c r="H26" s="37">
        <v>388.9588</v>
      </c>
      <c r="I26" s="37">
        <v>634.81533333333334</v>
      </c>
      <c r="J26" s="24">
        <v>207.5856666666667</v>
      </c>
      <c r="K26" s="37">
        <v>702.64120000000003</v>
      </c>
      <c r="L26" s="37">
        <v>377.77058333333326</v>
      </c>
      <c r="N26" s="2">
        <f t="shared" si="2"/>
        <v>11.60447810747281</v>
      </c>
      <c r="O26" s="2">
        <f t="shared" si="3"/>
        <v>3.7695220848865278</v>
      </c>
      <c r="P26" s="2">
        <f t="shared" si="4"/>
        <v>0.34648534788771057</v>
      </c>
      <c r="Q26" s="2">
        <f t="shared" si="5"/>
        <v>0.31181269637423459</v>
      </c>
      <c r="R26" s="2">
        <f t="shared" si="6"/>
        <v>0.67396341206317989</v>
      </c>
      <c r="S26" s="2">
        <f t="shared" si="7"/>
        <v>0.41294528697584498</v>
      </c>
      <c r="T26" s="2">
        <f t="shared" si="8"/>
        <v>1.2628232199718348</v>
      </c>
      <c r="U26" s="2">
        <f t="shared" si="9"/>
        <v>0.37308373035910791</v>
      </c>
      <c r="V26" s="2">
        <f t="shared" si="10"/>
        <v>0.69392380340184434</v>
      </c>
      <c r="W26" s="83">
        <v>23</v>
      </c>
      <c r="X26" s="2">
        <f t="shared" si="11"/>
        <v>100</v>
      </c>
      <c r="Y26" s="2">
        <f t="shared" si="12"/>
        <v>32.48334005179526</v>
      </c>
      <c r="Z26" s="2">
        <f t="shared" si="13"/>
        <v>2.9857900086397526</v>
      </c>
      <c r="AA26" s="2">
        <f t="shared" si="14"/>
        <v>2.6870031852052008</v>
      </c>
      <c r="AB26" s="2">
        <f t="shared" si="15"/>
        <v>5.8077873543418983</v>
      </c>
      <c r="AC26" s="2">
        <f t="shared" si="16"/>
        <v>3.5584994271299895</v>
      </c>
      <c r="AD26" s="2">
        <f t="shared" si="17"/>
        <v>10.882206061112116</v>
      </c>
      <c r="AE26" s="2">
        <f t="shared" si="18"/>
        <v>3.2149979249722334</v>
      </c>
      <c r="AF26" s="2">
        <f t="shared" si="19"/>
        <v>5.9797932916516574</v>
      </c>
    </row>
    <row r="27" spans="2:32">
      <c r="B27" s="69">
        <v>1857</v>
      </c>
      <c r="C27" s="69">
        <v>49</v>
      </c>
      <c r="D27" s="37">
        <v>24.657499999999999</v>
      </c>
      <c r="E27" s="24">
        <v>75.175866666666664</v>
      </c>
      <c r="F27" s="37">
        <v>826.20100000000002</v>
      </c>
      <c r="G27" s="25">
        <v>923.40433333333351</v>
      </c>
      <c r="H27" s="37">
        <v>428.2448</v>
      </c>
      <c r="I27" s="37">
        <v>691.0626666666667</v>
      </c>
      <c r="J27" s="24">
        <v>210.87199999999999</v>
      </c>
      <c r="K27" s="37">
        <v>762.51160000000004</v>
      </c>
      <c r="L27" s="37">
        <v>405.3968333333334</v>
      </c>
      <c r="N27" s="2">
        <f t="shared" si="2"/>
        <v>10.631410321403225</v>
      </c>
      <c r="O27" s="2">
        <f t="shared" si="3"/>
        <v>3.4870765263320322</v>
      </c>
      <c r="P27" s="2">
        <f t="shared" si="4"/>
        <v>0.31728840802661817</v>
      </c>
      <c r="Q27" s="2">
        <f t="shared" si="5"/>
        <v>0.2838886396100227</v>
      </c>
      <c r="R27" s="2">
        <f t="shared" si="6"/>
        <v>0.61213586247865703</v>
      </c>
      <c r="S27" s="2">
        <f t="shared" si="7"/>
        <v>0.37933462860097589</v>
      </c>
      <c r="T27" s="2">
        <f t="shared" si="8"/>
        <v>1.2431427595887554</v>
      </c>
      <c r="U27" s="2">
        <f t="shared" si="9"/>
        <v>0.34379017971661019</v>
      </c>
      <c r="V27" s="2">
        <f t="shared" si="10"/>
        <v>0.64663553941590557</v>
      </c>
      <c r="W27" s="83">
        <v>24</v>
      </c>
      <c r="X27" s="2">
        <f t="shared" si="11"/>
        <v>100</v>
      </c>
      <c r="Y27" s="2">
        <f t="shared" si="12"/>
        <v>32.799754885876496</v>
      </c>
      <c r="Z27" s="2">
        <f t="shared" si="13"/>
        <v>2.9844432529130311</v>
      </c>
      <c r="AA27" s="2">
        <f t="shared" si="14"/>
        <v>2.6702820324646508</v>
      </c>
      <c r="AB27" s="2">
        <f t="shared" si="15"/>
        <v>5.7578048816938345</v>
      </c>
      <c r="AC27" s="2">
        <f t="shared" si="16"/>
        <v>3.5680555743135689</v>
      </c>
      <c r="AD27" s="2">
        <f t="shared" si="17"/>
        <v>11.693112409423726</v>
      </c>
      <c r="AE27" s="2">
        <f t="shared" si="18"/>
        <v>3.2337212968301068</v>
      </c>
      <c r="AF27" s="2">
        <f t="shared" si="19"/>
        <v>6.0823119404402508</v>
      </c>
    </row>
    <row r="28" spans="2:32">
      <c r="B28" s="69">
        <v>2005</v>
      </c>
      <c r="C28" s="69">
        <v>51</v>
      </c>
      <c r="D28" s="37">
        <v>26.459549999999997</v>
      </c>
      <c r="E28" s="24">
        <v>81.014683333333352</v>
      </c>
      <c r="F28" s="37">
        <v>892.11266666666677</v>
      </c>
      <c r="G28" s="25">
        <v>988.7771666666664</v>
      </c>
      <c r="H28" s="37">
        <v>475.50720000000001</v>
      </c>
      <c r="I28" s="37">
        <v>744.32833333333338</v>
      </c>
      <c r="J28" s="24">
        <v>253.09866666666667</v>
      </c>
      <c r="K28" s="37">
        <v>824.61406669999997</v>
      </c>
      <c r="L28" s="37">
        <v>434.85816666666665</v>
      </c>
      <c r="N28" s="2">
        <f t="shared" si="2"/>
        <v>9.9073491423701476</v>
      </c>
      <c r="O28" s="2">
        <f t="shared" si="3"/>
        <v>3.235759114448594</v>
      </c>
      <c r="P28" s="2">
        <f t="shared" si="4"/>
        <v>0.29384629295701808</v>
      </c>
      <c r="Q28" s="2">
        <f t="shared" si="5"/>
        <v>0.26511939073566126</v>
      </c>
      <c r="R28" s="2">
        <f t="shared" si="6"/>
        <v>0.55129343993108826</v>
      </c>
      <c r="S28" s="2">
        <f t="shared" si="7"/>
        <v>0.35218866226150197</v>
      </c>
      <c r="T28" s="2">
        <f t="shared" si="8"/>
        <v>1.0357383681726231</v>
      </c>
      <c r="U28" s="2">
        <f t="shared" si="9"/>
        <v>0.31789901553470556</v>
      </c>
      <c r="V28" s="2">
        <f t="shared" si="10"/>
        <v>0.60282643881204179</v>
      </c>
      <c r="W28" s="83">
        <v>25</v>
      </c>
      <c r="X28" s="2">
        <f t="shared" si="11"/>
        <v>100</v>
      </c>
      <c r="Y28" s="2">
        <f t="shared" si="12"/>
        <v>32.660190611537274</v>
      </c>
      <c r="Z28" s="2">
        <f t="shared" si="13"/>
        <v>2.965942642521235</v>
      </c>
      <c r="AA28" s="2">
        <f t="shared" si="14"/>
        <v>2.6759871578749714</v>
      </c>
      <c r="AB28" s="2">
        <f t="shared" si="15"/>
        <v>5.5644898752321721</v>
      </c>
      <c r="AC28" s="2">
        <f t="shared" si="16"/>
        <v>3.5548223566212935</v>
      </c>
      <c r="AD28" s="2">
        <f t="shared" si="17"/>
        <v>10.454243141014834</v>
      </c>
      <c r="AE28" s="2">
        <f t="shared" si="18"/>
        <v>3.2087192140546104</v>
      </c>
      <c r="AF28" s="2">
        <f t="shared" si="19"/>
        <v>6.0846390911366104</v>
      </c>
    </row>
    <row r="29" spans="2:32">
      <c r="B29" s="69">
        <v>2177</v>
      </c>
      <c r="C29" s="69">
        <v>53</v>
      </c>
      <c r="D29" s="37">
        <v>28.678425000000004</v>
      </c>
      <c r="E29" s="24">
        <v>87.996066666666664</v>
      </c>
      <c r="F29" s="37">
        <v>968.64858333333325</v>
      </c>
      <c r="G29" s="25">
        <v>1075.4008333333334</v>
      </c>
      <c r="H29" s="37">
        <v>518.99759999999992</v>
      </c>
      <c r="I29" s="37">
        <v>806.77033333333338</v>
      </c>
      <c r="J29" s="24">
        <v>257.87533333333334</v>
      </c>
      <c r="K29" s="37">
        <v>898.3974667</v>
      </c>
      <c r="L29" s="37">
        <v>478.06583333333327</v>
      </c>
      <c r="N29" s="2">
        <f t="shared" si="2"/>
        <v>9.140808813594191</v>
      </c>
      <c r="O29" s="2">
        <f t="shared" si="3"/>
        <v>2.9790422450700449</v>
      </c>
      <c r="P29" s="2">
        <f t="shared" si="4"/>
        <v>0.27062858967687203</v>
      </c>
      <c r="Q29" s="2">
        <f t="shared" si="5"/>
        <v>0.24376399187589742</v>
      </c>
      <c r="R29" s="2">
        <f t="shared" si="6"/>
        <v>0.50509674803891202</v>
      </c>
      <c r="S29" s="2">
        <f t="shared" si="7"/>
        <v>0.32493014327497582</v>
      </c>
      <c r="T29" s="2">
        <f t="shared" si="8"/>
        <v>1.0165532182217247</v>
      </c>
      <c r="U29" s="2">
        <f t="shared" si="9"/>
        <v>0.29179067140840148</v>
      </c>
      <c r="V29" s="2">
        <f t="shared" si="10"/>
        <v>0.54834288861889668</v>
      </c>
      <c r="W29" s="83">
        <v>26</v>
      </c>
      <c r="X29" s="2">
        <f t="shared" si="11"/>
        <v>100</v>
      </c>
      <c r="Y29" s="2">
        <f t="shared" si="12"/>
        <v>32.590576018170516</v>
      </c>
      <c r="Z29" s="2">
        <f t="shared" si="13"/>
        <v>2.9606634948364063</v>
      </c>
      <c r="AA29" s="2">
        <f t="shared" si="14"/>
        <v>2.6667661127905022</v>
      </c>
      <c r="AB29" s="2">
        <f t="shared" si="15"/>
        <v>5.5257336450110763</v>
      </c>
      <c r="AC29" s="2">
        <f t="shared" si="16"/>
        <v>3.5547198273279763</v>
      </c>
      <c r="AD29" s="2">
        <f t="shared" si="17"/>
        <v>11.121042338287495</v>
      </c>
      <c r="AE29" s="2">
        <f t="shared" si="18"/>
        <v>3.1921756308309504</v>
      </c>
      <c r="AF29" s="2">
        <f t="shared" si="19"/>
        <v>5.9988443014298944</v>
      </c>
    </row>
    <row r="30" spans="2:32">
      <c r="B30" s="69">
        <v>2337</v>
      </c>
      <c r="C30" s="69">
        <v>55</v>
      </c>
      <c r="D30" s="37">
        <v>30.780341666666668</v>
      </c>
      <c r="E30" s="24">
        <v>92.874008333333336</v>
      </c>
      <c r="F30" s="37">
        <v>1039.8091666666667</v>
      </c>
      <c r="G30" s="25">
        <v>1150.6866666666667</v>
      </c>
      <c r="H30" s="37">
        <v>566.20420000000001</v>
      </c>
      <c r="I30" s="37">
        <v>864.61433333333332</v>
      </c>
      <c r="J30" s="24">
        <v>268.2043333333333</v>
      </c>
      <c r="K30" s="37">
        <v>954.14273330000003</v>
      </c>
      <c r="L30" s="37">
        <v>509.7328333333333</v>
      </c>
      <c r="N30" s="2">
        <f t="shared" si="2"/>
        <v>8.516604618586376</v>
      </c>
      <c r="O30" s="2">
        <f t="shared" si="3"/>
        <v>2.8225765712527573</v>
      </c>
      <c r="P30" s="2">
        <f t="shared" si="4"/>
        <v>0.25210779862651078</v>
      </c>
      <c r="Q30" s="2">
        <f t="shared" si="5"/>
        <v>0.22781527551664804</v>
      </c>
      <c r="R30" s="2">
        <f t="shared" si="6"/>
        <v>0.46298490897806832</v>
      </c>
      <c r="S30" s="2">
        <f t="shared" si="7"/>
        <v>0.30319182772434566</v>
      </c>
      <c r="T30" s="2">
        <f t="shared" si="8"/>
        <v>0.97740404393167912</v>
      </c>
      <c r="U30" s="2">
        <f t="shared" si="9"/>
        <v>0.27474296124789238</v>
      </c>
      <c r="V30" s="2">
        <f t="shared" si="10"/>
        <v>0.51427725046813733</v>
      </c>
      <c r="W30" s="83">
        <v>27</v>
      </c>
      <c r="X30" s="2">
        <f t="shared" si="11"/>
        <v>100</v>
      </c>
      <c r="Y30" s="2">
        <f t="shared" si="12"/>
        <v>33.142040727038719</v>
      </c>
      <c r="Z30" s="2">
        <f t="shared" si="13"/>
        <v>2.9601914133282468</v>
      </c>
      <c r="AA30" s="2">
        <f t="shared" si="14"/>
        <v>2.674954230227748</v>
      </c>
      <c r="AB30" s="2">
        <f t="shared" si="15"/>
        <v>5.4362616290494961</v>
      </c>
      <c r="AC30" s="2">
        <f t="shared" si="16"/>
        <v>3.5600082580171581</v>
      </c>
      <c r="AD30" s="2">
        <f t="shared" si="17"/>
        <v>11.476452033462051</v>
      </c>
      <c r="AE30" s="2">
        <f t="shared" si="18"/>
        <v>3.2259682532203247</v>
      </c>
      <c r="AF30" s="2">
        <f t="shared" si="19"/>
        <v>6.0385244296276763</v>
      </c>
    </row>
    <row r="31" spans="2:32">
      <c r="B31" s="69">
        <v>2517</v>
      </c>
      <c r="C31" s="69">
        <v>57</v>
      </c>
      <c r="D31" s="37">
        <v>33.169808333333336</v>
      </c>
      <c r="E31" s="24">
        <v>99.63495833333333</v>
      </c>
      <c r="F31" s="37">
        <v>1120.0899999999999</v>
      </c>
      <c r="G31" s="25">
        <v>1237.4033333333334</v>
      </c>
      <c r="H31" s="37">
        <v>612.66880000000003</v>
      </c>
      <c r="I31" s="37">
        <v>929.20366666666666</v>
      </c>
      <c r="J31" s="24">
        <v>283.14333333333337</v>
      </c>
      <c r="K31" s="37">
        <v>1027.0246669999999</v>
      </c>
      <c r="L31" s="37">
        <v>551.85900000000004</v>
      </c>
      <c r="N31" s="2">
        <f t="shared" si="2"/>
        <v>7.9030905866454351</v>
      </c>
      <c r="O31" s="2">
        <f t="shared" si="3"/>
        <v>2.6310444083590143</v>
      </c>
      <c r="P31" s="2">
        <f t="shared" si="4"/>
        <v>0.2340383362051264</v>
      </c>
      <c r="Q31" s="2">
        <f t="shared" si="5"/>
        <v>0.21185008391227864</v>
      </c>
      <c r="R31" s="2">
        <f t="shared" si="6"/>
        <v>0.42787228597245358</v>
      </c>
      <c r="S31" s="2">
        <f t="shared" si="7"/>
        <v>0.28211683767928886</v>
      </c>
      <c r="T31" s="2">
        <f t="shared" si="8"/>
        <v>0.92583497168689577</v>
      </c>
      <c r="U31" s="2">
        <f t="shared" si="9"/>
        <v>0.25524606021950591</v>
      </c>
      <c r="V31" s="2">
        <f t="shared" si="10"/>
        <v>0.47501988732629169</v>
      </c>
      <c r="W31" s="83">
        <v>28</v>
      </c>
      <c r="X31" s="2">
        <f t="shared" si="11"/>
        <v>100</v>
      </c>
      <c r="Y31" s="2">
        <f t="shared" si="12"/>
        <v>33.291335579588669</v>
      </c>
      <c r="Z31" s="2">
        <f t="shared" si="13"/>
        <v>2.9613520639710509</v>
      </c>
      <c r="AA31" s="2">
        <f t="shared" si="14"/>
        <v>2.680597945698115</v>
      </c>
      <c r="AB31" s="2">
        <f t="shared" si="15"/>
        <v>5.4139868609815505</v>
      </c>
      <c r="AC31" s="2">
        <f t="shared" si="16"/>
        <v>3.5697026952469346</v>
      </c>
      <c r="AD31" s="2">
        <f t="shared" si="17"/>
        <v>11.714847015057154</v>
      </c>
      <c r="AE31" s="2">
        <f t="shared" si="18"/>
        <v>3.2296992856290703</v>
      </c>
      <c r="AF31" s="2">
        <f t="shared" si="19"/>
        <v>6.0105585545099993</v>
      </c>
    </row>
    <row r="32" spans="2:32">
      <c r="B32" s="69">
        <v>2701</v>
      </c>
      <c r="C32" s="69">
        <v>59</v>
      </c>
      <c r="D32" s="37">
        <v>35.788699999999999</v>
      </c>
      <c r="E32" s="24">
        <v>109.11591666666665</v>
      </c>
      <c r="F32" s="37">
        <v>1202.0858333333333</v>
      </c>
      <c r="G32" s="25">
        <v>1327.0516666666665</v>
      </c>
      <c r="H32" s="37">
        <v>673.48439999999994</v>
      </c>
      <c r="I32" s="37">
        <v>993.80799999999999</v>
      </c>
      <c r="J32" s="24">
        <v>321.06166666666667</v>
      </c>
      <c r="K32" s="37">
        <v>1104.656667</v>
      </c>
      <c r="L32" s="37">
        <v>589.39075000000014</v>
      </c>
      <c r="N32" s="2">
        <f t="shared" si="2"/>
        <v>7.3247701090008857</v>
      </c>
      <c r="O32" s="2">
        <f t="shared" si="3"/>
        <v>2.4024359415942227</v>
      </c>
      <c r="P32" s="2">
        <f t="shared" si="4"/>
        <v>0.21807427783512409</v>
      </c>
      <c r="Q32" s="2">
        <f t="shared" si="5"/>
        <v>0.19753865398358017</v>
      </c>
      <c r="R32" s="2">
        <f t="shared" si="6"/>
        <v>0.38923544480020628</v>
      </c>
      <c r="S32" s="2">
        <f t="shared" si="7"/>
        <v>0.2637773090979344</v>
      </c>
      <c r="T32" s="2">
        <f t="shared" si="8"/>
        <v>0.81649112060507578</v>
      </c>
      <c r="U32" s="2">
        <f t="shared" si="9"/>
        <v>0.23730812281423547</v>
      </c>
      <c r="V32" s="2">
        <f t="shared" si="10"/>
        <v>0.44477114715492216</v>
      </c>
      <c r="W32" s="83">
        <v>29</v>
      </c>
      <c r="X32" s="2">
        <f t="shared" si="11"/>
        <v>100</v>
      </c>
      <c r="Y32" s="2">
        <f t="shared" si="12"/>
        <v>32.798789666341079</v>
      </c>
      <c r="Z32" s="2">
        <f t="shared" si="13"/>
        <v>2.9772166851646062</v>
      </c>
      <c r="AA32" s="2">
        <f t="shared" si="14"/>
        <v>2.696858072594511</v>
      </c>
      <c r="AB32" s="2">
        <f t="shared" si="15"/>
        <v>5.3139612439426962</v>
      </c>
      <c r="AC32" s="2">
        <f t="shared" si="16"/>
        <v>3.6011684349492055</v>
      </c>
      <c r="AD32" s="2">
        <f t="shared" si="17"/>
        <v>11.146986300658751</v>
      </c>
      <c r="AE32" s="2">
        <f t="shared" si="18"/>
        <v>3.239803014740688</v>
      </c>
      <c r="AF32" s="2">
        <f t="shared" si="19"/>
        <v>6.0721516243680433</v>
      </c>
    </row>
    <row r="33" spans="2:32">
      <c r="B33" s="69">
        <v>2881</v>
      </c>
      <c r="C33" s="69">
        <v>61</v>
      </c>
      <c r="D33" s="37">
        <v>38.014324999999999</v>
      </c>
      <c r="E33" s="24">
        <v>115.14725</v>
      </c>
      <c r="F33" s="37">
        <v>1281.9408333333333</v>
      </c>
      <c r="G33" s="25">
        <v>1415.9491666666665</v>
      </c>
      <c r="H33" s="37">
        <v>717.62400000000002</v>
      </c>
      <c r="I33" s="37">
        <v>1059.5033333333333</v>
      </c>
      <c r="J33" s="24">
        <v>314.86399999999998</v>
      </c>
      <c r="K33" s="37">
        <v>1177.856667</v>
      </c>
      <c r="L33" s="37">
        <v>629.74599999999998</v>
      </c>
      <c r="N33" s="2">
        <f t="shared" si="2"/>
        <v>6.8959267328829332</v>
      </c>
      <c r="O33" s="2">
        <f t="shared" si="3"/>
        <v>2.2765980082025408</v>
      </c>
      <c r="P33" s="2">
        <f t="shared" si="4"/>
        <v>0.20448993680805599</v>
      </c>
      <c r="Q33" s="2">
        <f t="shared" si="5"/>
        <v>0.18513658976693492</v>
      </c>
      <c r="R33" s="2">
        <f t="shared" si="6"/>
        <v>0.36529436027780565</v>
      </c>
      <c r="S33" s="2">
        <f t="shared" si="7"/>
        <v>0.24742159061950411</v>
      </c>
      <c r="T33" s="2">
        <f t="shared" si="8"/>
        <v>0.83256263021495003</v>
      </c>
      <c r="U33" s="2">
        <f t="shared" si="9"/>
        <v>0.2225601869433575</v>
      </c>
      <c r="V33" s="2">
        <f t="shared" si="10"/>
        <v>0.41626941655842198</v>
      </c>
      <c r="W33" s="83">
        <v>30</v>
      </c>
      <c r="X33" s="2">
        <f t="shared" si="11"/>
        <v>100</v>
      </c>
      <c r="Y33" s="2">
        <f t="shared" si="12"/>
        <v>33.013662940278643</v>
      </c>
      <c r="Z33" s="2">
        <f t="shared" si="13"/>
        <v>2.965372816868173</v>
      </c>
      <c r="AA33" s="2">
        <f t="shared" si="14"/>
        <v>2.684723851315284</v>
      </c>
      <c r="AB33" s="2">
        <f t="shared" si="15"/>
        <v>5.297248280436551</v>
      </c>
      <c r="AC33" s="2">
        <f t="shared" si="16"/>
        <v>3.5879382163340683</v>
      </c>
      <c r="AD33" s="2">
        <f t="shared" si="17"/>
        <v>12.073252261293765</v>
      </c>
      <c r="AE33" s="2">
        <f t="shared" si="18"/>
        <v>3.2274151910879318</v>
      </c>
      <c r="AF33" s="2">
        <f t="shared" si="19"/>
        <v>6.0364535860489781</v>
      </c>
    </row>
    <row r="34" spans="2:32">
      <c r="B34" s="69">
        <v>3081</v>
      </c>
      <c r="C34" s="69">
        <v>63</v>
      </c>
      <c r="D34" s="37">
        <v>40.821216666666665</v>
      </c>
      <c r="E34" s="24">
        <v>122.58308333333332</v>
      </c>
      <c r="F34" s="37">
        <v>1370.9708333333335</v>
      </c>
      <c r="G34" s="25">
        <v>1510.24</v>
      </c>
      <c r="H34" s="37">
        <v>771.1751999999999</v>
      </c>
      <c r="I34" s="37">
        <v>1130.08</v>
      </c>
      <c r="J34" s="24">
        <v>347.59766666666673</v>
      </c>
      <c r="K34" s="37">
        <v>1253.1553329999999</v>
      </c>
      <c r="L34" s="37">
        <v>669.38958333333346</v>
      </c>
      <c r="N34" s="2">
        <f t="shared" si="2"/>
        <v>6.4217586198026932</v>
      </c>
      <c r="O34" s="2">
        <f t="shared" si="3"/>
        <v>2.1385006223670069</v>
      </c>
      <c r="P34" s="2">
        <f t="shared" si="4"/>
        <v>0.19121048648615788</v>
      </c>
      <c r="Q34" s="2">
        <f t="shared" si="5"/>
        <v>0.17357770950312534</v>
      </c>
      <c r="R34" s="2">
        <f t="shared" si="6"/>
        <v>0.33992794374092949</v>
      </c>
      <c r="S34" s="2">
        <f t="shared" si="7"/>
        <v>0.23196941809429422</v>
      </c>
      <c r="T34" s="2">
        <f t="shared" si="8"/>
        <v>0.75415926267245748</v>
      </c>
      <c r="U34" s="2">
        <f t="shared" si="9"/>
        <v>0.20918715589107262</v>
      </c>
      <c r="V34" s="2">
        <f t="shared" si="10"/>
        <v>0.39161649139296678</v>
      </c>
      <c r="W34" s="83">
        <v>31</v>
      </c>
      <c r="X34" s="2">
        <f t="shared" si="11"/>
        <v>100</v>
      </c>
      <c r="Y34" s="2">
        <f t="shared" si="12"/>
        <v>33.30085649392894</v>
      </c>
      <c r="Z34" s="2">
        <f t="shared" si="13"/>
        <v>2.9775408545647384</v>
      </c>
      <c r="AA34" s="2">
        <f t="shared" si="14"/>
        <v>2.702962222339937</v>
      </c>
      <c r="AB34" s="2">
        <f t="shared" si="15"/>
        <v>5.2933777780544125</v>
      </c>
      <c r="AC34" s="2">
        <f t="shared" si="16"/>
        <v>3.6122413162489972</v>
      </c>
      <c r="AD34" s="2">
        <f t="shared" si="17"/>
        <v>11.743812050905595</v>
      </c>
      <c r="AE34" s="2">
        <f t="shared" si="18"/>
        <v>3.2574745996525767</v>
      </c>
      <c r="AF34" s="2">
        <f t="shared" si="19"/>
        <v>6.0982748586243041</v>
      </c>
    </row>
    <row r="35" spans="2:32">
      <c r="B35" s="69">
        <v>3273</v>
      </c>
      <c r="C35" s="69">
        <v>65</v>
      </c>
      <c r="D35" s="37">
        <v>43.367741666666667</v>
      </c>
      <c r="E35" s="24">
        <v>132.43141666666665</v>
      </c>
      <c r="F35" s="37">
        <v>1456.5575000000001</v>
      </c>
      <c r="G35" s="25">
        <v>1607.7966666666664</v>
      </c>
      <c r="H35" s="37">
        <v>831.67499999999995</v>
      </c>
      <c r="I35" s="37">
        <v>1199.8766666666668</v>
      </c>
      <c r="J35" s="24">
        <v>360.71433333333334</v>
      </c>
      <c r="K35" s="37">
        <v>1334.452</v>
      </c>
      <c r="L35" s="37">
        <v>718.83333333333348</v>
      </c>
      <c r="N35" s="2">
        <f t="shared" si="2"/>
        <v>6.0446772168791361</v>
      </c>
      <c r="O35" s="2">
        <f t="shared" si="3"/>
        <v>1.9794698765461622</v>
      </c>
      <c r="P35" s="2">
        <f t="shared" si="4"/>
        <v>0.1799750438963103</v>
      </c>
      <c r="Q35" s="2">
        <f t="shared" si="5"/>
        <v>0.16304549290022166</v>
      </c>
      <c r="R35" s="2">
        <f t="shared" si="6"/>
        <v>0.31520004809571051</v>
      </c>
      <c r="S35" s="2">
        <f t="shared" si="7"/>
        <v>0.21847578778930055</v>
      </c>
      <c r="T35" s="2">
        <f t="shared" si="8"/>
        <v>0.72673574564544607</v>
      </c>
      <c r="U35" s="2">
        <f t="shared" si="9"/>
        <v>0.19644318416848264</v>
      </c>
      <c r="V35" s="2">
        <f t="shared" si="10"/>
        <v>0.36467980523997212</v>
      </c>
      <c r="W35" s="83">
        <v>32</v>
      </c>
      <c r="X35" s="2">
        <f t="shared" si="11"/>
        <v>100</v>
      </c>
      <c r="Y35" s="2">
        <f t="shared" si="12"/>
        <v>32.747321412278183</v>
      </c>
      <c r="Z35" s="2">
        <f t="shared" si="13"/>
        <v>2.9774136391228403</v>
      </c>
      <c r="AA35" s="2">
        <f t="shared" si="14"/>
        <v>2.6973399414105024</v>
      </c>
      <c r="AB35" s="2">
        <f t="shared" si="15"/>
        <v>5.2145058666746831</v>
      </c>
      <c r="AC35" s="2">
        <f t="shared" si="16"/>
        <v>3.6143499470778941</v>
      </c>
      <c r="AD35" s="2">
        <f t="shared" si="17"/>
        <v>12.022738676866181</v>
      </c>
      <c r="AE35" s="2">
        <f t="shared" si="18"/>
        <v>3.2498539974961007</v>
      </c>
      <c r="AF35" s="2">
        <f t="shared" si="19"/>
        <v>6.0330732668676088</v>
      </c>
    </row>
    <row r="36" spans="2:32">
      <c r="B36" s="69">
        <v>3481</v>
      </c>
      <c r="C36" s="69">
        <v>67</v>
      </c>
      <c r="D36" s="37">
        <v>46.582341666666672</v>
      </c>
      <c r="E36" s="24">
        <v>141.05091666666667</v>
      </c>
      <c r="F36" s="37">
        <v>1549.2658333333336</v>
      </c>
      <c r="G36" s="25">
        <v>1706.2341666666669</v>
      </c>
      <c r="H36" s="37">
        <v>892.20100000000002</v>
      </c>
      <c r="I36" s="37">
        <v>1273.8966666666665</v>
      </c>
      <c r="J36" s="24">
        <v>370.86666666666673</v>
      </c>
      <c r="K36" s="37">
        <v>1421.3326669999999</v>
      </c>
      <c r="L36" s="37">
        <v>744.8363333333333</v>
      </c>
      <c r="N36" s="2">
        <f t="shared" si="2"/>
        <v>5.6275401927160873</v>
      </c>
      <c r="O36" s="2">
        <f t="shared" si="3"/>
        <v>1.8585061777336906</v>
      </c>
      <c r="P36" s="2">
        <f t="shared" si="4"/>
        <v>0.16920530638436804</v>
      </c>
      <c r="Q36" s="2">
        <f t="shared" si="5"/>
        <v>0.15363893486679484</v>
      </c>
      <c r="R36" s="2">
        <f t="shared" si="6"/>
        <v>0.29381720038421832</v>
      </c>
      <c r="S36" s="2">
        <f t="shared" si="7"/>
        <v>0.2057812119769003</v>
      </c>
      <c r="T36" s="2">
        <f t="shared" si="8"/>
        <v>0.70684163221283469</v>
      </c>
      <c r="U36" s="2">
        <f t="shared" si="9"/>
        <v>0.18443535850991596</v>
      </c>
      <c r="V36" s="2">
        <f t="shared" si="10"/>
        <v>0.35194845937071634</v>
      </c>
      <c r="W36" s="83">
        <v>33</v>
      </c>
      <c r="X36" s="2">
        <f t="shared" si="11"/>
        <v>100</v>
      </c>
      <c r="Y36" s="2">
        <f t="shared" si="12"/>
        <v>33.025195984192472</v>
      </c>
      <c r="Z36" s="2">
        <f t="shared" si="13"/>
        <v>3.0067365241278261</v>
      </c>
      <c r="AA36" s="2">
        <f t="shared" si="14"/>
        <v>2.7301259450026643</v>
      </c>
      <c r="AB36" s="2">
        <f t="shared" si="15"/>
        <v>5.2210591185917377</v>
      </c>
      <c r="AC36" s="2">
        <f t="shared" si="16"/>
        <v>3.6566813373141214</v>
      </c>
      <c r="AD36" s="2">
        <f t="shared" si="17"/>
        <v>12.560401312241595</v>
      </c>
      <c r="AE36" s="2">
        <f t="shared" si="18"/>
        <v>3.2773707906811009</v>
      </c>
      <c r="AF36" s="2">
        <f t="shared" si="19"/>
        <v>6.2540372403959887</v>
      </c>
    </row>
    <row r="37" spans="2:32">
      <c r="B37" s="69">
        <v>3689</v>
      </c>
      <c r="C37" s="69">
        <v>69</v>
      </c>
      <c r="D37" s="37">
        <v>49.683191666666666</v>
      </c>
      <c r="E37" s="24">
        <v>150.28524999999999</v>
      </c>
      <c r="F37" s="37">
        <v>1643.2216666666666</v>
      </c>
      <c r="G37" s="25">
        <v>1808.8791666666666</v>
      </c>
      <c r="H37" s="37">
        <v>952.85500000000013</v>
      </c>
      <c r="I37" s="37">
        <v>1349.1</v>
      </c>
      <c r="J37" s="24">
        <v>422.98433333333332</v>
      </c>
      <c r="K37" s="37">
        <v>1506.9506670000001</v>
      </c>
      <c r="L37" s="37">
        <v>786.73941666666667</v>
      </c>
      <c r="N37" s="2">
        <f t="shared" si="2"/>
        <v>5.2763115896170785</v>
      </c>
      <c r="O37" s="2">
        <f t="shared" si="3"/>
        <v>1.7443095712985808</v>
      </c>
      <c r="P37" s="2">
        <f t="shared" si="4"/>
        <v>0.15953051576527005</v>
      </c>
      <c r="Q37" s="2">
        <f t="shared" si="5"/>
        <v>0.14492068062405128</v>
      </c>
      <c r="R37" s="2">
        <f t="shared" si="6"/>
        <v>0.27511426187615107</v>
      </c>
      <c r="S37" s="2">
        <f t="shared" si="7"/>
        <v>0.19431028092802613</v>
      </c>
      <c r="T37" s="2">
        <f t="shared" si="8"/>
        <v>0.61974872197788256</v>
      </c>
      <c r="U37" s="2">
        <f t="shared" si="9"/>
        <v>0.17395659044490805</v>
      </c>
      <c r="V37" s="2">
        <f t="shared" si="10"/>
        <v>0.3332030840791948</v>
      </c>
      <c r="W37" s="83">
        <v>34</v>
      </c>
      <c r="X37" s="2">
        <f t="shared" si="11"/>
        <v>100</v>
      </c>
      <c r="Y37" s="2">
        <f t="shared" si="12"/>
        <v>33.059260084849761</v>
      </c>
      <c r="Z37" s="2">
        <f t="shared" si="13"/>
        <v>3.0235234037201311</v>
      </c>
      <c r="AA37" s="2">
        <f t="shared" si="14"/>
        <v>2.7466285522111993</v>
      </c>
      <c r="AB37" s="2">
        <f t="shared" si="15"/>
        <v>5.2141397869210593</v>
      </c>
      <c r="AC37" s="2">
        <f t="shared" si="16"/>
        <v>3.6826915474513879</v>
      </c>
      <c r="AD37" s="2">
        <f t="shared" si="17"/>
        <v>11.745870414428273</v>
      </c>
      <c r="AE37" s="2">
        <f t="shared" si="18"/>
        <v>3.296935510541612</v>
      </c>
      <c r="AF37" s="2">
        <f t="shared" si="19"/>
        <v>6.3150759468960134</v>
      </c>
    </row>
    <row r="38" spans="2:32">
      <c r="B38" s="70">
        <v>3905</v>
      </c>
      <c r="C38" s="70">
        <v>71</v>
      </c>
      <c r="D38" s="38">
        <v>52.352166666666669</v>
      </c>
      <c r="E38" s="27">
        <v>157.20675</v>
      </c>
      <c r="F38" s="38">
        <v>1738.6324999999999</v>
      </c>
      <c r="G38" s="28">
        <v>1920.6733333333332</v>
      </c>
      <c r="H38" s="38">
        <v>1017.0695999999999</v>
      </c>
      <c r="I38" s="38">
        <v>1426.03</v>
      </c>
      <c r="J38" s="27">
        <v>419.43299999999999</v>
      </c>
      <c r="K38" s="38">
        <v>1587.11</v>
      </c>
      <c r="L38" s="38">
        <v>833.46608333333336</v>
      </c>
      <c r="N38" s="2">
        <f t="shared" si="2"/>
        <v>5.0073190221353459</v>
      </c>
      <c r="O38" s="2">
        <f t="shared" si="3"/>
        <v>1.667511096056626</v>
      </c>
      <c r="P38" s="2">
        <f t="shared" si="4"/>
        <v>0.15077596904463708</v>
      </c>
      <c r="Q38" s="2">
        <f t="shared" si="5"/>
        <v>0.1364854686377347</v>
      </c>
      <c r="R38" s="2">
        <f t="shared" si="6"/>
        <v>0.25774440608587657</v>
      </c>
      <c r="S38" s="2">
        <f t="shared" si="7"/>
        <v>0.1838278297090524</v>
      </c>
      <c r="T38" s="2">
        <f t="shared" si="8"/>
        <v>0.62499612572210583</v>
      </c>
      <c r="U38" s="2">
        <f t="shared" si="9"/>
        <v>0.16517065609819107</v>
      </c>
      <c r="V38" s="2">
        <f t="shared" si="10"/>
        <v>0.31452269653444204</v>
      </c>
      <c r="W38" s="83">
        <v>35</v>
      </c>
      <c r="X38" s="2">
        <f t="shared" si="11"/>
        <v>100</v>
      </c>
      <c r="Y38" s="2">
        <f t="shared" si="12"/>
        <v>33.301475074490547</v>
      </c>
      <c r="Z38" s="2">
        <f t="shared" si="13"/>
        <v>3.0111117022525846</v>
      </c>
      <c r="AA38" s="2">
        <f t="shared" si="14"/>
        <v>2.7257194525530983</v>
      </c>
      <c r="AB38" s="2">
        <f t="shared" si="15"/>
        <v>5.1473534030185029</v>
      </c>
      <c r="AC38" s="2">
        <f t="shared" si="16"/>
        <v>3.6711827006911966</v>
      </c>
      <c r="AD38" s="2">
        <f t="shared" si="17"/>
        <v>12.481651817254882</v>
      </c>
      <c r="AE38" s="2">
        <f t="shared" si="18"/>
        <v>3.2985846391659477</v>
      </c>
      <c r="AF38" s="2">
        <f t="shared" si="19"/>
        <v>6.2812593953783162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99"/>
  <sheetViews>
    <sheetView workbookViewId="0">
      <selection activeCell="D35" sqref="D35"/>
    </sheetView>
  </sheetViews>
  <sheetFormatPr defaultRowHeight="14.25"/>
  <cols>
    <col min="1" max="1" width="12.875" customWidth="1"/>
    <col min="2" max="2" width="12" customWidth="1"/>
    <col min="3" max="3" width="13.375" customWidth="1"/>
    <col min="4" max="4" width="13.5" bestFit="1" customWidth="1"/>
    <col min="5" max="5" width="12.625" customWidth="1"/>
    <col min="6" max="6" width="10.75" customWidth="1"/>
  </cols>
  <sheetData>
    <row r="1" spans="1:12">
      <c r="A1" s="1"/>
      <c r="B1" s="83"/>
      <c r="C1" s="83"/>
      <c r="D1" s="83"/>
      <c r="K1" s="1"/>
      <c r="L1" s="1"/>
    </row>
    <row r="2" spans="1:12">
      <c r="A2" s="1"/>
      <c r="B2" s="83"/>
      <c r="C2" s="83"/>
      <c r="D2" s="83"/>
      <c r="E2" s="83"/>
      <c r="K2" s="1"/>
      <c r="L2" s="1"/>
    </row>
    <row r="3" spans="1:12">
      <c r="A3" s="1"/>
      <c r="B3" s="1" t="s">
        <v>74</v>
      </c>
      <c r="C3" s="83" t="s">
        <v>71</v>
      </c>
      <c r="D3" s="83" t="s">
        <v>72</v>
      </c>
      <c r="E3" s="83" t="s">
        <v>73</v>
      </c>
      <c r="K3" s="1"/>
      <c r="L3" s="1"/>
    </row>
    <row r="4" spans="1:12">
      <c r="A4" s="1"/>
      <c r="B4" s="82">
        <v>16</v>
      </c>
      <c r="C4" s="1">
        <v>8.4604545454545446E-2</v>
      </c>
      <c r="D4" s="1">
        <v>0.77242272727272732</v>
      </c>
      <c r="E4" s="1">
        <v>0.27239545454545461</v>
      </c>
      <c r="K4" s="1"/>
      <c r="L4" s="1"/>
    </row>
    <row r="5" spans="1:12">
      <c r="A5" s="1"/>
      <c r="B5" s="82">
        <v>15</v>
      </c>
      <c r="C5" s="1">
        <v>9.5980909090909089E-2</v>
      </c>
      <c r="D5" s="1">
        <v>0.80387699999999995</v>
      </c>
      <c r="E5" s="1">
        <v>0.26690909090909087</v>
      </c>
      <c r="K5" s="1"/>
      <c r="L5" s="1"/>
    </row>
    <row r="6" spans="1:12">
      <c r="A6" s="1"/>
      <c r="B6" s="82">
        <v>14</v>
      </c>
      <c r="C6" s="1">
        <v>0.10383909090909092</v>
      </c>
      <c r="D6" s="1">
        <v>0.86733399999999994</v>
      </c>
      <c r="E6" s="1">
        <v>0.26923272727272729</v>
      </c>
      <c r="K6" s="1"/>
      <c r="L6" s="1"/>
    </row>
    <row r="7" spans="1:12">
      <c r="A7" s="1"/>
      <c r="B7" s="82">
        <v>13</v>
      </c>
      <c r="C7" s="1">
        <v>0.10175636363636364</v>
      </c>
      <c r="D7" s="1">
        <v>0.84493299999999993</v>
      </c>
      <c r="E7" s="1">
        <v>0.24139545454545458</v>
      </c>
      <c r="K7" s="1"/>
      <c r="L7" s="1"/>
    </row>
    <row r="8" spans="1:12">
      <c r="A8" s="1"/>
      <c r="B8" s="82">
        <v>12</v>
      </c>
      <c r="C8" s="1">
        <v>0.11759545454545456</v>
      </c>
      <c r="D8" s="1">
        <v>0.89515699999999998</v>
      </c>
      <c r="E8" s="1">
        <v>0.2678881818181818</v>
      </c>
      <c r="K8" s="1"/>
      <c r="L8" s="1"/>
    </row>
    <row r="9" spans="1:12">
      <c r="A9" s="1"/>
      <c r="B9" s="82">
        <v>11</v>
      </c>
      <c r="C9" s="1">
        <v>0.11770727272727276</v>
      </c>
      <c r="D9" s="1">
        <v>0.90682300000000016</v>
      </c>
      <c r="E9" s="1">
        <v>0.30157363636363638</v>
      </c>
      <c r="K9" s="1"/>
      <c r="L9" s="1"/>
    </row>
    <row r="10" spans="1:12">
      <c r="A10" s="1"/>
      <c r="B10" s="82">
        <v>10</v>
      </c>
      <c r="C10" s="1">
        <v>0.1408490909090909</v>
      </c>
      <c r="D10" s="1">
        <v>1.0227266666666666</v>
      </c>
      <c r="E10" s="1">
        <v>0.24998818181818183</v>
      </c>
      <c r="K10" s="1"/>
      <c r="L10" s="1"/>
    </row>
    <row r="11" spans="1:12">
      <c r="A11" s="1"/>
      <c r="B11" s="82">
        <v>9</v>
      </c>
      <c r="C11" s="1">
        <v>0.16642545454545454</v>
      </c>
      <c r="D11" s="1">
        <v>0.98658363636363622</v>
      </c>
      <c r="E11" s="1">
        <v>0.25179818181818181</v>
      </c>
      <c r="K11" s="1"/>
      <c r="L11" s="1"/>
    </row>
    <row r="12" spans="1:12">
      <c r="A12" s="1"/>
      <c r="B12" s="82">
        <v>8</v>
      </c>
      <c r="C12" s="1">
        <v>0.19693000000000002</v>
      </c>
      <c r="D12" s="1">
        <v>1.1749700000000003</v>
      </c>
      <c r="E12" s="1">
        <v>0.34556636363636362</v>
      </c>
      <c r="K12" s="1"/>
      <c r="L12" s="1"/>
    </row>
    <row r="13" spans="1:12">
      <c r="A13" s="1"/>
      <c r="B13" s="82">
        <v>7</v>
      </c>
      <c r="C13" s="1">
        <v>0.24135272727272727</v>
      </c>
      <c r="D13" s="1">
        <v>1.2474754545454545</v>
      </c>
      <c r="E13" s="1">
        <v>0.45279727272727271</v>
      </c>
      <c r="K13" s="1"/>
      <c r="L13" s="1"/>
    </row>
    <row r="14" spans="1:12">
      <c r="A14" s="1"/>
      <c r="B14" s="82">
        <v>6</v>
      </c>
      <c r="C14" s="1">
        <v>0.32650363636363633</v>
      </c>
      <c r="D14" s="1">
        <v>1.2932718181818181</v>
      </c>
      <c r="E14" s="1">
        <v>0.4825263636363637</v>
      </c>
      <c r="K14" s="1"/>
      <c r="L14" s="1"/>
    </row>
    <row r="15" spans="1:12">
      <c r="A15" s="1"/>
      <c r="B15" s="82">
        <v>5</v>
      </c>
      <c r="C15" s="1">
        <v>0.4507772727272728</v>
      </c>
      <c r="D15" s="1">
        <v>1.5834845454545456</v>
      </c>
      <c r="E15" s="1">
        <v>0.53017181818181813</v>
      </c>
      <c r="K15" s="1"/>
      <c r="L15" s="1"/>
    </row>
    <row r="16" spans="1:12">
      <c r="A16" s="1"/>
      <c r="B16" s="82">
        <v>4</v>
      </c>
      <c r="C16" s="1">
        <v>0.68905090909090905</v>
      </c>
      <c r="D16" s="1">
        <v>2.5140609090909094</v>
      </c>
      <c r="E16" s="1">
        <v>0.82217272727272717</v>
      </c>
      <c r="K16" s="1"/>
      <c r="L16" s="1"/>
    </row>
    <row r="17" spans="1:12">
      <c r="A17" s="1"/>
      <c r="B17" s="82">
        <v>3</v>
      </c>
      <c r="C17" s="1">
        <v>1.1651118181818183</v>
      </c>
      <c r="D17" s="1">
        <v>3.175212727272728</v>
      </c>
      <c r="E17" s="1">
        <v>1.4112518181818183</v>
      </c>
      <c r="K17" s="1"/>
      <c r="L17" s="1"/>
    </row>
    <row r="18" spans="1:12">
      <c r="A18" s="1"/>
      <c r="B18" s="82">
        <v>2</v>
      </c>
      <c r="C18" s="1">
        <v>2.5135972727272731</v>
      </c>
      <c r="D18" s="1">
        <v>6.4914836363636361</v>
      </c>
      <c r="E18" s="1">
        <v>2.8799290909090911</v>
      </c>
      <c r="K18" s="1"/>
      <c r="L18" s="1"/>
    </row>
    <row r="19" spans="1:12">
      <c r="A19" s="1"/>
      <c r="B19" s="82">
        <v>1</v>
      </c>
      <c r="C19" s="1">
        <v>9.767717272727273</v>
      </c>
      <c r="D19" s="1">
        <v>25.154939090909089</v>
      </c>
      <c r="E19" s="1">
        <v>10.816081818181818</v>
      </c>
      <c r="F19" s="1"/>
      <c r="G19" s="83"/>
      <c r="H19" s="83"/>
      <c r="K19" s="1"/>
      <c r="L19" s="1"/>
    </row>
    <row r="20" spans="1:12">
      <c r="A20" s="1"/>
      <c r="B20" s="83"/>
      <c r="C20" s="83"/>
      <c r="F20" s="1"/>
      <c r="G20" s="83"/>
      <c r="H20" s="83"/>
      <c r="K20" s="1"/>
      <c r="L20" s="1"/>
    </row>
    <row r="21" spans="1:12">
      <c r="A21" s="83" t="s">
        <v>53</v>
      </c>
      <c r="B21" s="83"/>
      <c r="C21" s="83" t="s">
        <v>77</v>
      </c>
      <c r="D21" s="83" t="s">
        <v>78</v>
      </c>
      <c r="E21" s="83" t="s">
        <v>79</v>
      </c>
      <c r="F21" s="1"/>
      <c r="G21" s="83"/>
      <c r="H21" s="83"/>
      <c r="K21" s="1"/>
      <c r="L21" s="1"/>
    </row>
    <row r="22" spans="1:12">
      <c r="A22" s="1"/>
      <c r="B22" s="82">
        <v>16</v>
      </c>
      <c r="C22" s="83">
        <f>512*512/C4/1000</f>
        <v>3098.4623650137005</v>
      </c>
      <c r="D22" s="83">
        <f>512*512/D4/1000</f>
        <v>339.37893169660981</v>
      </c>
      <c r="E22" s="83">
        <f>512*512/E4/1000</f>
        <v>962.3655447461075</v>
      </c>
      <c r="F22" s="1"/>
      <c r="G22" s="83"/>
      <c r="H22" s="83"/>
      <c r="K22" s="1"/>
      <c r="L22" s="1"/>
    </row>
    <row r="23" spans="1:12">
      <c r="A23" s="1"/>
      <c r="B23" s="82">
        <v>15</v>
      </c>
      <c r="C23" s="83">
        <f t="shared" ref="C23:E23" si="0">512*512/C5/1000</f>
        <v>2731.2098049801571</v>
      </c>
      <c r="D23" s="83">
        <f t="shared" si="0"/>
        <v>326.09963962148436</v>
      </c>
      <c r="E23" s="83">
        <f t="shared" si="0"/>
        <v>982.14713896457783</v>
      </c>
      <c r="F23" s="1"/>
      <c r="G23" s="83"/>
      <c r="H23" s="83"/>
      <c r="K23" s="1"/>
      <c r="L23" s="1"/>
    </row>
    <row r="24" spans="1:12">
      <c r="A24" s="1"/>
      <c r="B24" s="82">
        <v>14</v>
      </c>
      <c r="C24" s="83">
        <f t="shared" ref="C24:E24" si="1">512*512/C6/1000</f>
        <v>2524.5213310804302</v>
      </c>
      <c r="D24" s="83">
        <f t="shared" si="1"/>
        <v>302.24112049106805</v>
      </c>
      <c r="E24" s="83">
        <f t="shared" si="1"/>
        <v>973.67063304474664</v>
      </c>
      <c r="F24" s="1"/>
      <c r="G24" s="83"/>
      <c r="H24" s="83"/>
      <c r="K24" s="1"/>
      <c r="L24" s="1"/>
    </row>
    <row r="25" spans="1:12">
      <c r="A25" s="1"/>
      <c r="B25" s="82">
        <v>13</v>
      </c>
      <c r="C25" s="83">
        <f t="shared" ref="C25:E25" si="2">512*512/C7/1000</f>
        <v>2576.1926884179679</v>
      </c>
      <c r="D25" s="83">
        <f t="shared" si="2"/>
        <v>310.25418583485322</v>
      </c>
      <c r="E25" s="83">
        <f t="shared" si="2"/>
        <v>1085.9525109684221</v>
      </c>
      <c r="F25" s="1"/>
      <c r="G25" s="83"/>
      <c r="H25" s="83"/>
      <c r="K25" s="1"/>
      <c r="L25" s="1"/>
    </row>
    <row r="26" spans="1:12">
      <c r="A26" s="1"/>
      <c r="B26" s="82">
        <v>12</v>
      </c>
      <c r="C26" s="83">
        <f t="shared" ref="C26:E26" si="3">512*512/C8/1000</f>
        <v>2229.2018089753001</v>
      </c>
      <c r="D26" s="83">
        <f t="shared" si="3"/>
        <v>292.84695310431579</v>
      </c>
      <c r="E26" s="83">
        <f t="shared" si="3"/>
        <v>978.55753927181286</v>
      </c>
      <c r="F26" s="1"/>
      <c r="G26" s="83"/>
      <c r="H26" s="83"/>
      <c r="K26" s="1"/>
      <c r="L26" s="1"/>
    </row>
    <row r="27" spans="1:12">
      <c r="A27" s="1"/>
      <c r="B27" s="82">
        <v>11</v>
      </c>
      <c r="C27" s="83">
        <f t="shared" ref="C27:E27" si="4">512*512/C9/1000</f>
        <v>2227.0841378458108</v>
      </c>
      <c r="D27" s="83">
        <f t="shared" si="4"/>
        <v>289.07956679528417</v>
      </c>
      <c r="E27" s="83">
        <f t="shared" si="4"/>
        <v>869.25370254814891</v>
      </c>
      <c r="F27" s="1"/>
      <c r="G27" s="83"/>
      <c r="H27" s="83"/>
      <c r="K27" s="1"/>
      <c r="L27" s="1"/>
    </row>
    <row r="28" spans="1:12">
      <c r="A28" s="1"/>
      <c r="B28" s="82">
        <v>10</v>
      </c>
      <c r="C28" s="83">
        <f t="shared" ref="C28:E28" si="5">512*512/C10/1000</f>
        <v>1861.1692720771428</v>
      </c>
      <c r="D28" s="83">
        <f t="shared" si="5"/>
        <v>256.31872967035838</v>
      </c>
      <c r="E28" s="83">
        <f t="shared" si="5"/>
        <v>1048.6255713906473</v>
      </c>
      <c r="F28" s="1"/>
      <c r="G28" s="83"/>
      <c r="H28" s="83"/>
      <c r="K28" s="1"/>
      <c r="L28" s="1"/>
    </row>
    <row r="29" spans="1:12">
      <c r="A29" s="1"/>
      <c r="B29" s="82">
        <v>9</v>
      </c>
      <c r="C29" s="83">
        <f t="shared" ref="C29:E29" si="6">512*512/C11/1000</f>
        <v>1575.1436624642211</v>
      </c>
      <c r="D29" s="83">
        <f t="shared" si="6"/>
        <v>265.70884650612493</v>
      </c>
      <c r="E29" s="83">
        <f t="shared" si="6"/>
        <v>1041.0877398204912</v>
      </c>
      <c r="F29" s="1"/>
      <c r="G29" s="83"/>
      <c r="H29" s="83"/>
      <c r="K29" s="1"/>
      <c r="L29" s="1"/>
    </row>
    <row r="30" spans="1:12">
      <c r="A30" s="1"/>
      <c r="B30" s="82">
        <v>8</v>
      </c>
      <c r="C30" s="83">
        <f t="shared" ref="C30:E30" si="7">512*512/C12/1000</f>
        <v>1331.1532016452545</v>
      </c>
      <c r="D30" s="83">
        <f t="shared" si="7"/>
        <v>223.10697294399</v>
      </c>
      <c r="E30" s="83">
        <f t="shared" si="7"/>
        <v>758.592350370801</v>
      </c>
      <c r="F30" s="1"/>
      <c r="G30" s="83"/>
      <c r="H30" s="83"/>
      <c r="K30" s="1"/>
      <c r="L30" s="1"/>
    </row>
    <row r="31" spans="1:12">
      <c r="A31" s="1"/>
      <c r="B31" s="82">
        <v>7</v>
      </c>
      <c r="C31" s="83">
        <f t="shared" ref="C31:E31" si="8">512*512/C13/1000</f>
        <v>1086.1447598384862</v>
      </c>
      <c r="D31" s="83">
        <f t="shared" si="8"/>
        <v>210.13960558888752</v>
      </c>
      <c r="E31" s="83">
        <f t="shared" si="8"/>
        <v>578.94341637939522</v>
      </c>
      <c r="F31" s="1"/>
      <c r="G31" s="83"/>
      <c r="H31" s="83"/>
      <c r="K31" s="1"/>
      <c r="L31" s="1"/>
    </row>
    <row r="32" spans="1:12">
      <c r="A32" s="1"/>
      <c r="B32" s="82">
        <v>6</v>
      </c>
      <c r="C32" s="83">
        <f t="shared" ref="C32:E32" si="9">512*512/C14/1000</f>
        <v>802.88232902877326</v>
      </c>
      <c r="D32" s="83">
        <f t="shared" si="9"/>
        <v>202.69830078609644</v>
      </c>
      <c r="E32" s="83">
        <f t="shared" si="9"/>
        <v>543.2739426390267</v>
      </c>
      <c r="F32" s="1"/>
      <c r="G32" s="83"/>
      <c r="H32" s="83"/>
      <c r="K32" s="1"/>
      <c r="L32" s="1"/>
    </row>
    <row r="33" spans="1:12">
      <c r="A33" s="1"/>
      <c r="B33" s="82">
        <v>5</v>
      </c>
      <c r="C33" s="83">
        <f t="shared" ref="C33:E33" si="10">512*512/C15/1000</f>
        <v>581.53774793034245</v>
      </c>
      <c r="D33" s="83">
        <f t="shared" si="10"/>
        <v>165.54882127046619</v>
      </c>
      <c r="E33" s="83">
        <f t="shared" si="10"/>
        <v>494.45102702554408</v>
      </c>
      <c r="F33" s="1"/>
      <c r="G33" s="83"/>
      <c r="H33" s="83"/>
      <c r="K33" s="1"/>
      <c r="L33" s="1"/>
    </row>
    <row r="34" spans="1:12">
      <c r="A34" s="1"/>
      <c r="B34" s="82">
        <v>4</v>
      </c>
      <c r="C34" s="83">
        <f t="shared" ref="C34:E34" si="11">512*512/C16/1000</f>
        <v>380.44213648285654</v>
      </c>
      <c r="D34" s="83">
        <f t="shared" si="11"/>
        <v>104.27114118519584</v>
      </c>
      <c r="E34" s="83">
        <f t="shared" si="11"/>
        <v>318.84297703424409</v>
      </c>
      <c r="F34" s="1"/>
      <c r="G34" s="83"/>
      <c r="H34" s="83"/>
      <c r="K34" s="1"/>
      <c r="L34" s="1"/>
    </row>
    <row r="35" spans="1:12">
      <c r="A35" s="1"/>
      <c r="B35" s="82">
        <v>3</v>
      </c>
      <c r="C35" s="83">
        <f t="shared" ref="C35:E35" si="12">512*512/C17/1000</f>
        <v>224.99471373406999</v>
      </c>
      <c r="D35" s="83">
        <f t="shared" si="12"/>
        <v>82.559507823956793</v>
      </c>
      <c r="E35" s="83">
        <f t="shared" si="12"/>
        <v>185.75281648723214</v>
      </c>
      <c r="F35" s="1"/>
      <c r="G35" s="83"/>
      <c r="H35" s="83"/>
      <c r="K35" s="1"/>
      <c r="L35" s="1"/>
    </row>
    <row r="36" spans="1:12">
      <c r="A36" s="1"/>
      <c r="B36" s="82">
        <v>2</v>
      </c>
      <c r="C36" s="83">
        <f t="shared" ref="C36:E36" si="13">512*512/C18/1000</f>
        <v>104.29037413601729</v>
      </c>
      <c r="D36" s="83">
        <f t="shared" si="13"/>
        <v>40.38275603616038</v>
      </c>
      <c r="E36" s="83">
        <f t="shared" si="13"/>
        <v>91.024463354842695</v>
      </c>
      <c r="F36" s="1"/>
      <c r="G36" s="83"/>
      <c r="H36" s="83"/>
      <c r="K36" s="1"/>
      <c r="L36" s="1"/>
    </row>
    <row r="37" spans="1:12">
      <c r="A37" s="1"/>
      <c r="B37" s="82">
        <v>1</v>
      </c>
      <c r="C37" s="83">
        <f t="shared" ref="C37:E37" si="14">512*512/C19/1000</f>
        <v>26.837795636442085</v>
      </c>
      <c r="D37" s="83">
        <f t="shared" si="14"/>
        <v>10.421174110285879</v>
      </c>
      <c r="E37" s="83">
        <f t="shared" si="14"/>
        <v>24.236503052273171</v>
      </c>
      <c r="F37" s="1"/>
      <c r="G37" s="83"/>
      <c r="H37" s="83"/>
      <c r="K37" s="1"/>
      <c r="L37" s="1"/>
    </row>
    <row r="38" spans="1:12">
      <c r="A38" s="1"/>
      <c r="F38" s="1"/>
      <c r="G38" s="83"/>
      <c r="H38" s="83"/>
      <c r="K38" s="1"/>
      <c r="L38" s="1"/>
    </row>
    <row r="39" spans="1:12">
      <c r="A39" s="1"/>
      <c r="F39" s="1"/>
      <c r="G39" s="83"/>
      <c r="H39" s="83"/>
      <c r="K39" s="1"/>
      <c r="L39" s="1"/>
    </row>
    <row r="40" spans="1:12">
      <c r="A40" s="1"/>
      <c r="F40" s="1"/>
      <c r="G40" s="83"/>
      <c r="H40" s="83"/>
      <c r="K40" s="1"/>
      <c r="L40" s="1"/>
    </row>
    <row r="41" spans="1:12">
      <c r="A41" s="1"/>
      <c r="F41" s="1"/>
      <c r="G41" s="83"/>
      <c r="H41" s="83"/>
      <c r="K41" s="1"/>
      <c r="L41" s="1"/>
    </row>
    <row r="42" spans="1:12">
      <c r="A42" s="1"/>
      <c r="F42" s="1"/>
      <c r="G42" s="83"/>
      <c r="H42" s="83"/>
      <c r="K42" s="1"/>
      <c r="L42" s="1"/>
    </row>
    <row r="43" spans="1:12">
      <c r="A43" s="1"/>
      <c r="F43" s="1"/>
      <c r="G43" s="83"/>
      <c r="H43" s="83"/>
      <c r="K43" s="1"/>
      <c r="L43" s="1"/>
    </row>
    <row r="44" spans="1:12">
      <c r="A44" s="1"/>
      <c r="F44" s="1"/>
      <c r="G44" s="83"/>
      <c r="H44" s="83"/>
      <c r="K44" s="1"/>
      <c r="L44" s="1"/>
    </row>
    <row r="45" spans="1:12">
      <c r="A45" s="1"/>
      <c r="F45" s="1"/>
      <c r="G45" s="83"/>
      <c r="H45" s="83"/>
      <c r="K45" s="1"/>
      <c r="L45" s="1"/>
    </row>
    <row r="46" spans="1:12">
      <c r="A46" s="1"/>
      <c r="F46" s="1"/>
      <c r="G46" s="83"/>
      <c r="H46" s="83"/>
      <c r="K46" s="1"/>
      <c r="L46" s="1"/>
    </row>
    <row r="47" spans="1:12">
      <c r="A47" s="1"/>
      <c r="F47" s="1"/>
      <c r="G47" s="83"/>
      <c r="H47" s="83"/>
      <c r="K47" s="1"/>
      <c r="L47" s="1"/>
    </row>
    <row r="48" spans="1:12">
      <c r="A48" s="1"/>
      <c r="F48" s="1"/>
      <c r="G48" s="83"/>
      <c r="H48" s="83"/>
      <c r="K48" s="1"/>
      <c r="L48" s="1"/>
    </row>
    <row r="49" spans="1:12">
      <c r="A49" s="1"/>
      <c r="F49" s="1"/>
      <c r="G49" s="83"/>
      <c r="H49" s="83"/>
      <c r="K49" s="1"/>
      <c r="L49" s="1"/>
    </row>
    <row r="50" spans="1:12">
      <c r="A50" s="1"/>
      <c r="F50" s="1"/>
      <c r="G50" s="83"/>
      <c r="H50" s="83"/>
      <c r="K50" s="1"/>
      <c r="L50" s="1"/>
    </row>
    <row r="51" spans="1:12">
      <c r="A51" s="1"/>
      <c r="F51" s="1"/>
      <c r="G51" s="83"/>
      <c r="H51" s="83"/>
      <c r="K51" s="1"/>
      <c r="L51" s="1"/>
    </row>
    <row r="52" spans="1:12">
      <c r="A52" s="1"/>
      <c r="F52" s="1"/>
      <c r="G52" s="83"/>
      <c r="H52" s="83"/>
      <c r="K52" s="1"/>
      <c r="L52" s="1"/>
    </row>
    <row r="53" spans="1:12">
      <c r="A53" s="1"/>
      <c r="F53" s="1"/>
      <c r="G53" s="83"/>
      <c r="H53" s="83"/>
      <c r="K53" s="1"/>
      <c r="L53" s="1"/>
    </row>
    <row r="54" spans="1:12">
      <c r="A54" s="1"/>
      <c r="F54" s="1"/>
      <c r="G54" s="83"/>
      <c r="H54" s="83"/>
      <c r="K54" s="1"/>
      <c r="L54" s="1"/>
    </row>
    <row r="55" spans="1:12">
      <c r="A55" s="1"/>
      <c r="F55" s="1"/>
      <c r="G55" s="83"/>
      <c r="H55" s="83"/>
      <c r="K55" s="1"/>
      <c r="L55" s="1"/>
    </row>
    <row r="56" spans="1:12">
      <c r="A56" s="1"/>
      <c r="F56" s="1"/>
      <c r="G56" s="83"/>
      <c r="H56" s="83"/>
      <c r="K56" s="1"/>
      <c r="L56" s="1"/>
    </row>
    <row r="57" spans="1:12">
      <c r="A57" s="1"/>
      <c r="F57" s="1"/>
      <c r="G57" s="83"/>
      <c r="H57" s="83"/>
      <c r="K57" s="1"/>
      <c r="L57" s="1"/>
    </row>
    <row r="58" spans="1:12">
      <c r="A58" s="1"/>
      <c r="F58" s="1"/>
      <c r="G58" s="83"/>
      <c r="H58" s="83"/>
      <c r="K58" s="1"/>
      <c r="L58" s="1"/>
    </row>
    <row r="59" spans="1:12">
      <c r="A59" s="1"/>
      <c r="F59" s="1"/>
      <c r="G59" s="83"/>
      <c r="H59" s="83"/>
      <c r="K59" s="1"/>
      <c r="L59" s="1"/>
    </row>
    <row r="60" spans="1:12">
      <c r="A60" s="1"/>
      <c r="F60" s="1"/>
      <c r="G60" s="83"/>
      <c r="H60" s="83"/>
      <c r="K60" s="1"/>
      <c r="L60" s="1"/>
    </row>
    <row r="61" spans="1:12">
      <c r="A61" s="1"/>
      <c r="F61" s="1"/>
      <c r="G61" s="83"/>
      <c r="H61" s="83"/>
      <c r="K61" s="1"/>
      <c r="L61" s="1"/>
    </row>
    <row r="62" spans="1:12">
      <c r="A62" s="1"/>
      <c r="F62" s="1"/>
      <c r="G62" s="83"/>
      <c r="H62" s="83"/>
      <c r="K62" s="1"/>
      <c r="L62" s="1"/>
    </row>
    <row r="63" spans="1:12">
      <c r="A63" s="1"/>
      <c r="F63" s="1"/>
      <c r="G63" s="83"/>
      <c r="H63" s="83"/>
      <c r="K63" s="1"/>
      <c r="L63" s="1"/>
    </row>
    <row r="64" spans="1:12">
      <c r="A64" s="1"/>
      <c r="F64" s="1"/>
      <c r="G64" s="83"/>
      <c r="H64" s="83"/>
      <c r="K64" s="1"/>
      <c r="L64" s="1"/>
    </row>
    <row r="65" spans="1:12">
      <c r="A65" s="1"/>
      <c r="F65" s="1"/>
      <c r="G65" s="83"/>
      <c r="H65" s="83"/>
      <c r="K65" s="1"/>
      <c r="L65" s="1"/>
    </row>
    <row r="66" spans="1:12">
      <c r="A66" s="1"/>
      <c r="F66" s="1"/>
      <c r="G66" s="83"/>
      <c r="H66" s="83"/>
      <c r="K66" s="1"/>
      <c r="L66" s="1"/>
    </row>
    <row r="67" spans="1:12">
      <c r="A67" s="1"/>
      <c r="F67" s="1"/>
      <c r="G67" s="83"/>
      <c r="H67" s="83"/>
      <c r="K67" s="1"/>
      <c r="L67" s="1"/>
    </row>
    <row r="68" spans="1:12">
      <c r="A68" s="1"/>
      <c r="F68" s="1"/>
      <c r="G68" s="83"/>
      <c r="H68" s="83"/>
      <c r="K68" s="1"/>
      <c r="L68" s="1"/>
    </row>
    <row r="69" spans="1:12">
      <c r="A69" s="1"/>
      <c r="F69" s="1"/>
      <c r="G69" s="83"/>
      <c r="H69" s="83"/>
      <c r="K69" s="1"/>
      <c r="L69" s="1"/>
    </row>
    <row r="70" spans="1:12">
      <c r="A70" s="1"/>
      <c r="F70" s="1"/>
      <c r="G70" s="83"/>
      <c r="H70" s="83"/>
      <c r="K70" s="1"/>
      <c r="L70" s="1"/>
    </row>
    <row r="71" spans="1:12">
      <c r="A71" s="1"/>
      <c r="F71" s="1"/>
      <c r="G71" s="83"/>
      <c r="H71" s="83"/>
      <c r="K71" s="1"/>
      <c r="L71" s="1"/>
    </row>
    <row r="72" spans="1:12">
      <c r="A72" s="1"/>
      <c r="F72" s="1"/>
      <c r="G72" s="83"/>
      <c r="H72" s="83"/>
      <c r="K72" s="1"/>
      <c r="L72" s="1"/>
    </row>
    <row r="73" spans="1:12">
      <c r="A73" s="1"/>
      <c r="F73" s="1"/>
      <c r="G73" s="83"/>
      <c r="H73" s="83"/>
      <c r="K73" s="1"/>
      <c r="L73" s="1"/>
    </row>
    <row r="74" spans="1:12">
      <c r="A74" s="1"/>
      <c r="F74" s="1"/>
      <c r="G74" s="83"/>
      <c r="H74" s="83"/>
      <c r="K74" s="1"/>
      <c r="L74" s="1"/>
    </row>
    <row r="75" spans="1:12">
      <c r="A75" s="1"/>
      <c r="F75" s="1"/>
      <c r="G75" s="83"/>
      <c r="H75" s="83"/>
      <c r="K75" s="1"/>
      <c r="L75" s="1"/>
    </row>
    <row r="76" spans="1:12">
      <c r="A76" s="1"/>
      <c r="F76" s="1"/>
      <c r="G76" s="83"/>
      <c r="H76" s="83"/>
      <c r="K76" s="1"/>
      <c r="L76" s="1"/>
    </row>
    <row r="77" spans="1:12">
      <c r="A77" s="1"/>
      <c r="F77" s="1"/>
      <c r="G77" s="83"/>
      <c r="H77" s="83"/>
      <c r="K77" s="1"/>
      <c r="L77" s="1"/>
    </row>
    <row r="78" spans="1:12">
      <c r="A78" s="1"/>
      <c r="F78" s="1"/>
      <c r="G78" s="83"/>
      <c r="H78" s="83"/>
      <c r="K78" s="1"/>
      <c r="L78" s="1"/>
    </row>
    <row r="79" spans="1:12">
      <c r="A79" s="1"/>
      <c r="F79" s="1"/>
      <c r="G79" s="83"/>
      <c r="H79" s="83"/>
      <c r="K79" s="1"/>
      <c r="L79" s="1"/>
    </row>
    <row r="80" spans="1:12">
      <c r="A80" s="1"/>
      <c r="F80" s="1"/>
      <c r="G80" s="83"/>
      <c r="H80" s="83"/>
      <c r="K80" s="1"/>
      <c r="L80" s="1"/>
    </row>
    <row r="81" spans="1:12">
      <c r="A81" s="1"/>
      <c r="F81" s="1"/>
      <c r="G81" s="83"/>
      <c r="H81" s="83"/>
      <c r="K81" s="1"/>
      <c r="L81" s="1"/>
    </row>
    <row r="82" spans="1:12">
      <c r="A82" s="1"/>
      <c r="F82" s="1"/>
      <c r="G82" s="83"/>
      <c r="H82" s="83"/>
      <c r="K82" s="1"/>
      <c r="L82" s="1"/>
    </row>
    <row r="83" spans="1:12">
      <c r="A83" s="1"/>
      <c r="F83" s="1"/>
      <c r="G83" s="83"/>
      <c r="H83" s="83"/>
      <c r="K83" s="1"/>
      <c r="L83" s="1"/>
    </row>
    <row r="84" spans="1:12">
      <c r="A84" s="1"/>
      <c r="F84" s="1"/>
      <c r="G84" s="83"/>
      <c r="H84" s="83"/>
      <c r="K84" s="1"/>
      <c r="L84" s="1"/>
    </row>
    <row r="85" spans="1:12">
      <c r="A85" s="1"/>
      <c r="F85" s="1"/>
      <c r="G85" s="83"/>
      <c r="H85" s="83"/>
      <c r="K85" s="1"/>
      <c r="L85" s="1"/>
    </row>
    <row r="86" spans="1:12">
      <c r="A86" s="1"/>
      <c r="F86" s="1"/>
      <c r="G86" s="83"/>
      <c r="H86" s="83"/>
      <c r="K86" s="1"/>
      <c r="L86" s="1"/>
    </row>
    <row r="87" spans="1:12">
      <c r="A87" s="1"/>
      <c r="F87" s="1"/>
      <c r="G87" s="83"/>
      <c r="H87" s="83"/>
      <c r="K87" s="1"/>
      <c r="L87" s="1"/>
    </row>
    <row r="88" spans="1:12">
      <c r="A88" s="1"/>
      <c r="F88" s="1"/>
      <c r="G88" s="83"/>
      <c r="H88" s="83"/>
      <c r="K88" s="1"/>
      <c r="L88" s="1"/>
    </row>
    <row r="89" spans="1:12">
      <c r="A89" s="1"/>
      <c r="F89" s="1"/>
      <c r="G89" s="83"/>
      <c r="H89" s="83"/>
      <c r="K89" s="1"/>
      <c r="L89" s="1"/>
    </row>
    <row r="90" spans="1:12">
      <c r="A90" s="1"/>
      <c r="F90" s="1"/>
      <c r="G90" s="83"/>
      <c r="H90" s="83"/>
      <c r="K90" s="1"/>
      <c r="L90" s="1"/>
    </row>
    <row r="91" spans="1:12">
      <c r="A91" s="1"/>
      <c r="F91" s="1"/>
      <c r="G91" s="83"/>
      <c r="H91" s="83"/>
      <c r="K91" s="1"/>
      <c r="L91" s="1"/>
    </row>
    <row r="92" spans="1:12">
      <c r="A92" s="1"/>
      <c r="F92" s="1"/>
      <c r="G92" s="83"/>
      <c r="H92" s="83"/>
      <c r="K92" s="1"/>
      <c r="L92" s="1"/>
    </row>
    <row r="93" spans="1:12">
      <c r="A93" s="1"/>
      <c r="F93" s="1"/>
      <c r="G93" s="83"/>
      <c r="H93" s="83"/>
      <c r="K93" s="1"/>
      <c r="L93" s="1"/>
    </row>
    <row r="94" spans="1:12">
      <c r="A94" s="1"/>
      <c r="F94" s="1"/>
      <c r="G94" s="83"/>
      <c r="H94" s="83"/>
      <c r="K94" s="1"/>
      <c r="L94" s="1"/>
    </row>
    <row r="95" spans="1:12">
      <c r="A95" s="1"/>
      <c r="F95" s="1"/>
      <c r="G95" s="83"/>
      <c r="H95" s="83"/>
      <c r="K95" s="1"/>
      <c r="L95" s="1"/>
    </row>
    <row r="96" spans="1:12">
      <c r="A96" s="1"/>
      <c r="F96" s="1"/>
      <c r="G96" s="83"/>
      <c r="H96" s="83"/>
      <c r="K96" s="1"/>
      <c r="L96" s="1"/>
    </row>
    <row r="97" spans="1:12">
      <c r="A97" s="1"/>
      <c r="F97" s="1"/>
      <c r="G97" s="83"/>
      <c r="H97" s="83"/>
      <c r="K97" s="1"/>
      <c r="L97" s="1"/>
    </row>
    <row r="98" spans="1:12">
      <c r="A98" s="1"/>
      <c r="F98" s="1"/>
      <c r="G98" s="83"/>
      <c r="H98" s="83"/>
      <c r="K98" s="1"/>
      <c r="L98" s="1"/>
    </row>
    <row r="99" spans="1:12">
      <c r="A99" s="1"/>
      <c r="F99" s="1"/>
      <c r="G99" s="83"/>
      <c r="H99" s="83"/>
      <c r="K99" s="1"/>
      <c r="L99" s="1"/>
    </row>
    <row r="100" spans="1:12">
      <c r="A100" s="1"/>
      <c r="F100" s="1"/>
      <c r="G100" s="83"/>
      <c r="H100" s="83"/>
      <c r="K100" s="1"/>
      <c r="L100" s="1"/>
    </row>
    <row r="101" spans="1:12">
      <c r="A101" s="1"/>
      <c r="F101" s="1"/>
      <c r="G101" s="83"/>
      <c r="H101" s="83"/>
      <c r="K101" s="1"/>
      <c r="L101" s="1"/>
    </row>
    <row r="102" spans="1:12">
      <c r="A102" s="1"/>
      <c r="F102" s="1"/>
      <c r="G102" s="83"/>
      <c r="H102" s="83"/>
      <c r="K102" s="1"/>
      <c r="L102" s="1"/>
    </row>
    <row r="103" spans="1:12">
      <c r="A103" s="1"/>
      <c r="F103" s="1"/>
      <c r="G103" s="83"/>
      <c r="H103" s="83"/>
      <c r="K103" s="1"/>
      <c r="L103" s="1"/>
    </row>
    <row r="104" spans="1:12">
      <c r="A104" s="1"/>
      <c r="F104" s="1"/>
      <c r="G104" s="83"/>
      <c r="H104" s="83"/>
      <c r="K104" s="1"/>
      <c r="L104" s="1"/>
    </row>
    <row r="105" spans="1:12">
      <c r="A105" s="1"/>
      <c r="F105" s="1"/>
      <c r="G105" s="83"/>
      <c r="H105" s="83"/>
      <c r="K105" s="1"/>
      <c r="L105" s="1"/>
    </row>
    <row r="106" spans="1:12">
      <c r="A106" s="1"/>
      <c r="F106" s="1"/>
      <c r="G106" s="83"/>
      <c r="H106" s="83"/>
      <c r="K106" s="1"/>
      <c r="L106" s="1"/>
    </row>
    <row r="107" spans="1:12">
      <c r="A107" s="1"/>
      <c r="F107" s="1"/>
      <c r="G107" s="83"/>
      <c r="H107" s="83"/>
      <c r="K107" s="1"/>
      <c r="L107" s="1"/>
    </row>
    <row r="108" spans="1:12">
      <c r="A108" s="1"/>
      <c r="F108" s="1"/>
      <c r="G108" s="83"/>
      <c r="H108" s="83"/>
      <c r="K108" s="1"/>
      <c r="L108" s="1"/>
    </row>
    <row r="109" spans="1:12">
      <c r="A109" s="1"/>
      <c r="F109" s="1"/>
      <c r="G109" s="83"/>
      <c r="H109" s="83"/>
      <c r="K109" s="1"/>
      <c r="L109" s="1"/>
    </row>
    <row r="110" spans="1:12">
      <c r="A110" s="1"/>
      <c r="F110" s="1"/>
      <c r="G110" s="83"/>
      <c r="H110" s="83"/>
      <c r="K110" s="1"/>
      <c r="L110" s="1"/>
    </row>
    <row r="111" spans="1:12">
      <c r="A111" s="1"/>
      <c r="F111" s="1"/>
      <c r="G111" s="83"/>
      <c r="H111" s="83"/>
      <c r="K111" s="1"/>
      <c r="L111" s="1"/>
    </row>
    <row r="112" spans="1:12">
      <c r="A112" s="1"/>
      <c r="F112" s="1"/>
      <c r="G112" s="83"/>
      <c r="H112" s="83"/>
      <c r="K112" s="1"/>
      <c r="L112" s="1"/>
    </row>
    <row r="113" spans="1:12">
      <c r="A113" s="1"/>
      <c r="F113" s="1"/>
      <c r="G113" s="83"/>
      <c r="H113" s="83"/>
      <c r="K113" s="1"/>
      <c r="L113" s="1"/>
    </row>
    <row r="114" spans="1:12">
      <c r="A114" s="1"/>
      <c r="F114" s="1"/>
      <c r="G114" s="83"/>
      <c r="H114" s="83"/>
      <c r="K114" s="1"/>
      <c r="L114" s="1"/>
    </row>
    <row r="115" spans="1:12">
      <c r="A115" s="1"/>
      <c r="F115" s="1"/>
      <c r="G115" s="83"/>
      <c r="H115" s="83"/>
      <c r="K115" s="1"/>
      <c r="L115" s="1"/>
    </row>
    <row r="116" spans="1:12">
      <c r="A116" s="1"/>
      <c r="F116" s="1"/>
      <c r="G116" s="83"/>
      <c r="H116" s="83"/>
      <c r="K116" s="1"/>
      <c r="L116" s="1"/>
    </row>
    <row r="117" spans="1:12">
      <c r="A117" s="1"/>
      <c r="F117" s="1"/>
      <c r="G117" s="83"/>
      <c r="H117" s="83"/>
      <c r="K117" s="1"/>
      <c r="L117" s="1"/>
    </row>
    <row r="118" spans="1:12">
      <c r="A118" s="1"/>
      <c r="F118" s="1"/>
      <c r="G118" s="83"/>
      <c r="H118" s="83"/>
      <c r="K118" s="1"/>
      <c r="L118" s="1"/>
    </row>
    <row r="119" spans="1:12">
      <c r="A119" s="1"/>
      <c r="F119" s="1"/>
      <c r="G119" s="83"/>
      <c r="H119" s="83"/>
      <c r="K119" s="1"/>
      <c r="L119" s="1"/>
    </row>
    <row r="120" spans="1:12">
      <c r="A120" s="1"/>
      <c r="F120" s="1"/>
      <c r="G120" s="83"/>
      <c r="H120" s="83"/>
      <c r="K120" s="1"/>
      <c r="L120" s="1"/>
    </row>
    <row r="121" spans="1:12">
      <c r="A121" s="1"/>
      <c r="F121" s="1"/>
      <c r="G121" s="83"/>
      <c r="H121" s="83"/>
      <c r="K121" s="1"/>
      <c r="L121" s="1"/>
    </row>
    <row r="122" spans="1:12">
      <c r="A122" s="1"/>
      <c r="F122" s="1"/>
      <c r="G122" s="83"/>
      <c r="H122" s="83"/>
      <c r="K122" s="1"/>
      <c r="L122" s="1"/>
    </row>
    <row r="123" spans="1:12">
      <c r="A123" s="1"/>
      <c r="F123" s="1"/>
      <c r="G123" s="83"/>
      <c r="H123" s="83"/>
      <c r="K123" s="1"/>
      <c r="L123" s="1"/>
    </row>
    <row r="124" spans="1:12">
      <c r="A124" s="1"/>
      <c r="F124" s="1"/>
      <c r="G124" s="83"/>
      <c r="H124" s="83"/>
      <c r="K124" s="1"/>
      <c r="L124" s="1"/>
    </row>
    <row r="125" spans="1:12">
      <c r="A125" s="1"/>
      <c r="F125" s="1"/>
      <c r="G125" s="83"/>
      <c r="H125" s="83"/>
      <c r="K125" s="1"/>
      <c r="L125" s="1"/>
    </row>
    <row r="126" spans="1:12">
      <c r="A126" s="1"/>
      <c r="F126" s="1"/>
      <c r="G126" s="83"/>
      <c r="H126" s="83"/>
      <c r="K126" s="1"/>
      <c r="L126" s="1"/>
    </row>
    <row r="127" spans="1:12">
      <c r="A127" s="1"/>
      <c r="F127" s="1"/>
      <c r="G127" s="83"/>
      <c r="H127" s="83"/>
      <c r="K127" s="1"/>
      <c r="L127" s="1"/>
    </row>
    <row r="128" spans="1:12">
      <c r="A128" s="1"/>
      <c r="F128" s="1"/>
      <c r="G128" s="83"/>
      <c r="H128" s="83"/>
      <c r="K128" s="1"/>
      <c r="L128" s="1"/>
    </row>
    <row r="129" spans="1:12">
      <c r="A129" s="1"/>
      <c r="F129" s="1"/>
      <c r="G129" s="83"/>
      <c r="H129" s="83"/>
      <c r="K129" s="1"/>
      <c r="L129" s="1"/>
    </row>
    <row r="130" spans="1:12">
      <c r="A130" s="1"/>
      <c r="F130" s="1"/>
      <c r="G130" s="83"/>
      <c r="H130" s="83"/>
      <c r="K130" s="1"/>
      <c r="L130" s="1"/>
    </row>
    <row r="131" spans="1:12">
      <c r="A131" s="1"/>
      <c r="F131" s="1"/>
      <c r="G131" s="83"/>
      <c r="H131" s="83"/>
      <c r="K131" s="1"/>
      <c r="L131" s="1"/>
    </row>
    <row r="132" spans="1:12">
      <c r="A132" s="1"/>
      <c r="F132" s="1"/>
      <c r="G132" s="83"/>
      <c r="H132" s="83"/>
      <c r="K132" s="1"/>
      <c r="L132" s="1"/>
    </row>
    <row r="133" spans="1:12">
      <c r="A133" s="1"/>
      <c r="F133" s="1"/>
      <c r="G133" s="83"/>
      <c r="H133" s="83"/>
      <c r="K133" s="1"/>
      <c r="L133" s="1"/>
    </row>
    <row r="134" spans="1:12">
      <c r="A134" s="1"/>
      <c r="F134" s="1"/>
      <c r="G134" s="83"/>
      <c r="H134" s="83"/>
      <c r="K134" s="1"/>
      <c r="L134" s="1"/>
    </row>
    <row r="135" spans="1:12">
      <c r="A135" s="1"/>
      <c r="F135" s="1"/>
      <c r="G135" s="83"/>
      <c r="H135" s="83"/>
      <c r="K135" s="1"/>
      <c r="L135" s="1"/>
    </row>
    <row r="136" spans="1:12">
      <c r="A136" s="1"/>
      <c r="F136" s="1"/>
      <c r="G136" s="83"/>
      <c r="H136" s="83"/>
      <c r="K136" s="1"/>
      <c r="L136" s="1"/>
    </row>
    <row r="137" spans="1:12">
      <c r="A137" s="1"/>
      <c r="F137" s="1"/>
      <c r="G137" s="83"/>
      <c r="H137" s="83"/>
      <c r="K137" s="1"/>
      <c r="L137" s="1"/>
    </row>
    <row r="138" spans="1:12">
      <c r="A138" s="1"/>
      <c r="F138" s="1"/>
      <c r="G138" s="83"/>
      <c r="H138" s="83"/>
      <c r="K138" s="1"/>
      <c r="L138" s="1"/>
    </row>
    <row r="139" spans="1:12">
      <c r="A139" s="1"/>
      <c r="F139" s="1"/>
      <c r="G139" s="83"/>
      <c r="H139" s="83"/>
      <c r="K139" s="1"/>
      <c r="L139" s="1"/>
    </row>
    <row r="140" spans="1:12">
      <c r="A140" s="1"/>
      <c r="F140" s="1"/>
      <c r="G140" s="83"/>
      <c r="H140" s="83"/>
      <c r="K140" s="1"/>
      <c r="L140" s="1"/>
    </row>
    <row r="141" spans="1:12">
      <c r="A141" s="1"/>
      <c r="F141" s="1"/>
      <c r="G141" s="83"/>
      <c r="H141" s="83"/>
      <c r="K141" s="1"/>
      <c r="L141" s="1"/>
    </row>
    <row r="142" spans="1:12">
      <c r="A142" s="1"/>
      <c r="F142" s="1"/>
      <c r="G142" s="83"/>
      <c r="H142" s="83"/>
      <c r="K142" s="1"/>
      <c r="L142" s="1"/>
    </row>
    <row r="143" spans="1:12">
      <c r="A143" s="1"/>
      <c r="F143" s="1"/>
      <c r="G143" s="83"/>
      <c r="H143" s="83"/>
      <c r="K143" s="1"/>
      <c r="L143" s="1"/>
    </row>
    <row r="144" spans="1:12">
      <c r="A144" s="1"/>
      <c r="F144" s="1"/>
      <c r="G144" s="83"/>
      <c r="H144" s="83"/>
      <c r="K144" s="1"/>
      <c r="L144" s="1"/>
    </row>
    <row r="145" spans="1:12">
      <c r="A145" s="1"/>
      <c r="F145" s="1"/>
      <c r="G145" s="83"/>
      <c r="H145" s="83"/>
      <c r="K145" s="1"/>
      <c r="L145" s="1"/>
    </row>
    <row r="146" spans="1:12">
      <c r="A146" s="1"/>
      <c r="F146" s="1"/>
      <c r="G146" s="83"/>
      <c r="H146" s="83"/>
      <c r="K146" s="1"/>
      <c r="L146" s="1"/>
    </row>
    <row r="147" spans="1:12">
      <c r="A147" s="1"/>
      <c r="F147" s="1"/>
      <c r="G147" s="83"/>
      <c r="H147" s="83"/>
      <c r="K147" s="1"/>
      <c r="L147" s="1"/>
    </row>
    <row r="148" spans="1:12">
      <c r="A148" s="1"/>
      <c r="F148" s="1"/>
      <c r="G148" s="83"/>
      <c r="H148" s="83"/>
      <c r="K148" s="1"/>
      <c r="L148" s="1"/>
    </row>
    <row r="149" spans="1:12">
      <c r="A149" s="1"/>
      <c r="F149" s="1"/>
      <c r="G149" s="83"/>
      <c r="H149" s="83"/>
      <c r="K149" s="1"/>
      <c r="L149" s="1"/>
    </row>
    <row r="150" spans="1:12">
      <c r="A150" s="1"/>
      <c r="F150" s="1"/>
      <c r="G150" s="83"/>
      <c r="H150" s="83"/>
      <c r="K150" s="1"/>
      <c r="L150" s="1"/>
    </row>
    <row r="151" spans="1:12">
      <c r="A151" s="1"/>
      <c r="F151" s="1"/>
      <c r="G151" s="83"/>
      <c r="H151" s="83"/>
      <c r="K151" s="1"/>
      <c r="L151" s="1"/>
    </row>
    <row r="152" spans="1:12">
      <c r="A152" s="1"/>
      <c r="F152" s="1"/>
      <c r="G152" s="83"/>
      <c r="H152" s="83"/>
      <c r="K152" s="1"/>
      <c r="L152" s="1"/>
    </row>
    <row r="153" spans="1:12">
      <c r="A153" s="1"/>
      <c r="F153" s="1"/>
      <c r="G153" s="83"/>
      <c r="H153" s="83"/>
      <c r="K153" s="1"/>
      <c r="L153" s="1"/>
    </row>
    <row r="154" spans="1:12">
      <c r="A154" s="1"/>
      <c r="F154" s="1"/>
      <c r="G154" s="83"/>
      <c r="H154" s="83"/>
      <c r="K154" s="1"/>
      <c r="L154" s="1"/>
    </row>
    <row r="155" spans="1:12">
      <c r="A155" s="1"/>
      <c r="F155" s="1"/>
      <c r="G155" s="83"/>
      <c r="H155" s="83"/>
      <c r="K155" s="1"/>
      <c r="L155" s="1"/>
    </row>
    <row r="156" spans="1:12">
      <c r="A156" s="1"/>
      <c r="F156" s="1"/>
      <c r="G156" s="83"/>
      <c r="H156" s="83"/>
      <c r="K156" s="1"/>
      <c r="L156" s="1"/>
    </row>
    <row r="157" spans="1:12">
      <c r="A157" s="1"/>
      <c r="F157" s="1"/>
      <c r="G157" s="83"/>
      <c r="H157" s="83"/>
      <c r="K157" s="1"/>
      <c r="L157" s="1"/>
    </row>
    <row r="158" spans="1:12">
      <c r="A158" s="1"/>
      <c r="F158" s="1"/>
      <c r="G158" s="83"/>
      <c r="H158" s="83"/>
      <c r="K158" s="1"/>
      <c r="L158" s="1"/>
    </row>
    <row r="159" spans="1:12">
      <c r="A159" s="1"/>
      <c r="F159" s="1"/>
      <c r="G159" s="83"/>
      <c r="H159" s="83"/>
      <c r="K159" s="1"/>
      <c r="L159" s="1"/>
    </row>
    <row r="160" spans="1:12">
      <c r="A160" s="1"/>
      <c r="F160" s="1"/>
      <c r="G160" s="83"/>
      <c r="H160" s="83"/>
      <c r="K160" s="1"/>
      <c r="L160" s="1"/>
    </row>
    <row r="161" spans="1:12">
      <c r="A161" s="1"/>
      <c r="F161" s="1"/>
      <c r="G161" s="83"/>
      <c r="H161" s="83"/>
      <c r="K161" s="1"/>
      <c r="L161" s="1"/>
    </row>
    <row r="162" spans="1:12">
      <c r="A162" s="1"/>
      <c r="F162" s="1"/>
      <c r="G162" s="83"/>
      <c r="H162" s="83"/>
      <c r="K162" s="1"/>
      <c r="L162" s="1"/>
    </row>
    <row r="163" spans="1:12">
      <c r="A163" s="1"/>
      <c r="F163" s="1"/>
      <c r="G163" s="83"/>
      <c r="H163" s="83"/>
      <c r="K163" s="1"/>
      <c r="L163" s="1"/>
    </row>
    <row r="164" spans="1:12">
      <c r="A164" s="1"/>
      <c r="F164" s="1"/>
      <c r="G164" s="83"/>
      <c r="H164" s="83"/>
      <c r="K164" s="1"/>
      <c r="L164" s="1"/>
    </row>
    <row r="165" spans="1:12">
      <c r="A165" s="1"/>
      <c r="F165" s="1"/>
      <c r="G165" s="83"/>
      <c r="H165" s="83"/>
      <c r="K165" s="1"/>
      <c r="L165" s="1"/>
    </row>
    <row r="166" spans="1:12">
      <c r="A166" s="1"/>
      <c r="F166" s="1"/>
      <c r="G166" s="83"/>
      <c r="H166" s="83"/>
      <c r="K166" s="1"/>
      <c r="L166" s="1"/>
    </row>
    <row r="167" spans="1:12">
      <c r="A167" s="1"/>
      <c r="F167" s="1"/>
      <c r="G167" s="83"/>
      <c r="H167" s="83"/>
      <c r="K167" s="1"/>
      <c r="L167" s="1"/>
    </row>
    <row r="168" spans="1:12">
      <c r="A168" s="1"/>
      <c r="F168" s="1"/>
      <c r="G168" s="83"/>
      <c r="H168" s="83"/>
      <c r="K168" s="1"/>
      <c r="L168" s="1"/>
    </row>
    <row r="169" spans="1:12">
      <c r="A169" s="1"/>
      <c r="F169" s="1"/>
      <c r="G169" s="83"/>
      <c r="H169" s="83"/>
      <c r="K169" s="1"/>
      <c r="L169" s="1"/>
    </row>
    <row r="170" spans="1:12">
      <c r="A170" s="1"/>
      <c r="F170" s="1"/>
      <c r="G170" s="83"/>
      <c r="H170" s="83"/>
      <c r="K170" s="1"/>
      <c r="L170" s="1"/>
    </row>
    <row r="171" spans="1:12">
      <c r="A171" s="1"/>
      <c r="F171" s="1"/>
      <c r="G171" s="83"/>
      <c r="H171" s="83"/>
      <c r="K171" s="1"/>
      <c r="L171" s="1"/>
    </row>
    <row r="172" spans="1:12">
      <c r="A172" s="1"/>
      <c r="F172" s="1"/>
      <c r="G172" s="83"/>
      <c r="H172" s="83"/>
      <c r="K172" s="1"/>
      <c r="L172" s="1"/>
    </row>
    <row r="173" spans="1:12">
      <c r="A173" s="1"/>
      <c r="F173" s="1"/>
      <c r="G173" s="83"/>
      <c r="H173" s="83"/>
      <c r="K173" s="1"/>
      <c r="L173" s="1"/>
    </row>
    <row r="174" spans="1:12">
      <c r="A174" s="1"/>
      <c r="F174" s="1"/>
      <c r="G174" s="83"/>
      <c r="H174" s="83"/>
      <c r="K174" s="1"/>
      <c r="L174" s="1"/>
    </row>
    <row r="175" spans="1:12">
      <c r="A175" s="1"/>
      <c r="F175" s="1"/>
      <c r="G175" s="83"/>
      <c r="H175" s="83"/>
      <c r="K175" s="1"/>
      <c r="L175" s="1"/>
    </row>
    <row r="176" spans="1:12">
      <c r="A176" s="1"/>
      <c r="F176" s="1"/>
      <c r="G176" s="83"/>
      <c r="H176" s="83"/>
      <c r="K176" s="1"/>
      <c r="L176" s="1"/>
    </row>
    <row r="177" spans="1:12">
      <c r="A177" s="1"/>
      <c r="F177" s="1"/>
      <c r="G177" s="83"/>
      <c r="H177" s="83"/>
      <c r="K177" s="1"/>
      <c r="L177" s="1"/>
    </row>
    <row r="178" spans="1:12">
      <c r="A178" s="1"/>
      <c r="F178" s="1"/>
      <c r="G178" s="83"/>
      <c r="H178" s="83"/>
      <c r="K178" s="1"/>
      <c r="L178" s="1"/>
    </row>
    <row r="179" spans="1:12">
      <c r="A179" s="1"/>
      <c r="F179" s="1"/>
      <c r="G179" s="83"/>
      <c r="H179" s="83"/>
      <c r="K179" s="1"/>
      <c r="L179" s="1"/>
    </row>
    <row r="180" spans="1:12">
      <c r="A180" s="1"/>
      <c r="F180" s="1"/>
      <c r="G180" s="83"/>
      <c r="H180" s="83"/>
      <c r="K180" s="1"/>
      <c r="L180" s="1"/>
    </row>
    <row r="181" spans="1:12">
      <c r="A181" s="1"/>
      <c r="F181" s="1"/>
      <c r="G181" s="83"/>
      <c r="H181" s="83"/>
      <c r="K181" s="1"/>
      <c r="L181" s="1"/>
    </row>
    <row r="182" spans="1:12">
      <c r="A182" s="1"/>
      <c r="F182" s="1"/>
      <c r="G182" s="83"/>
      <c r="H182" s="83"/>
      <c r="K182" s="1"/>
      <c r="L182" s="1"/>
    </row>
    <row r="183" spans="1:12">
      <c r="A183" s="1"/>
      <c r="F183" s="1"/>
      <c r="G183" s="83"/>
      <c r="H183" s="83"/>
      <c r="K183" s="1"/>
      <c r="L183" s="1"/>
    </row>
    <row r="184" spans="1:12">
      <c r="A184" s="1"/>
      <c r="F184" s="1"/>
      <c r="G184" s="83"/>
      <c r="H184" s="83"/>
      <c r="K184" s="1"/>
      <c r="L184" s="1"/>
    </row>
    <row r="185" spans="1:12">
      <c r="A185" s="1"/>
      <c r="F185" s="1"/>
      <c r="G185" s="83"/>
      <c r="H185" s="83"/>
      <c r="K185" s="1"/>
      <c r="L185" s="1"/>
    </row>
    <row r="186" spans="1:12">
      <c r="A186" s="1"/>
      <c r="F186" s="1"/>
      <c r="G186" s="83"/>
      <c r="H186" s="83"/>
      <c r="K186" s="1"/>
      <c r="L186" s="1"/>
    </row>
    <row r="187" spans="1:12">
      <c r="A187" s="1"/>
      <c r="F187" s="1"/>
      <c r="G187" s="83"/>
      <c r="H187" s="83"/>
      <c r="K187" s="1"/>
      <c r="L187" s="1"/>
    </row>
    <row r="188" spans="1:12">
      <c r="A188" s="1"/>
      <c r="F188" s="1"/>
      <c r="G188" s="83"/>
      <c r="H188" s="83"/>
      <c r="K188" s="1"/>
      <c r="L188" s="1"/>
    </row>
    <row r="189" spans="1:12">
      <c r="A189" s="1"/>
      <c r="F189" s="1"/>
      <c r="G189" s="83"/>
      <c r="H189" s="83"/>
      <c r="K189" s="1"/>
      <c r="L189" s="1"/>
    </row>
    <row r="190" spans="1:12">
      <c r="A190" s="1"/>
      <c r="F190" s="1"/>
      <c r="G190" s="83"/>
      <c r="H190" s="83"/>
      <c r="K190" s="1"/>
      <c r="L190" s="1"/>
    </row>
    <row r="191" spans="1:12">
      <c r="A191" s="1"/>
      <c r="F191" s="1"/>
      <c r="G191" s="83"/>
      <c r="H191" s="83"/>
      <c r="K191" s="1"/>
      <c r="L191" s="1"/>
    </row>
    <row r="192" spans="1:12">
      <c r="A192" s="1"/>
      <c r="F192" s="1"/>
      <c r="G192" s="83"/>
      <c r="H192" s="83"/>
      <c r="K192" s="1"/>
      <c r="L192" s="1"/>
    </row>
    <row r="193" spans="1:8">
      <c r="A193" s="83"/>
      <c r="F193" s="1"/>
      <c r="G193" s="83"/>
      <c r="H193" s="83"/>
    </row>
    <row r="194" spans="1:8">
      <c r="A194" s="83"/>
      <c r="F194" s="1"/>
      <c r="G194" s="83"/>
      <c r="H194" s="83"/>
    </row>
    <row r="195" spans="1:8">
      <c r="A195" s="83"/>
      <c r="B195" s="83"/>
      <c r="C195" s="83"/>
      <c r="F195" s="1"/>
      <c r="G195" s="83"/>
      <c r="H195" s="83"/>
    </row>
    <row r="196" spans="1:8">
      <c r="A196" s="83"/>
      <c r="B196" s="83"/>
      <c r="C196" s="83"/>
      <c r="F196" s="1"/>
      <c r="G196" s="83"/>
    </row>
    <row r="197" spans="1:8">
      <c r="A197" s="83"/>
      <c r="B197" s="83"/>
      <c r="C197" s="83"/>
      <c r="F197" s="1"/>
      <c r="G197" s="83"/>
    </row>
    <row r="198" spans="1:8">
      <c r="A198" s="83"/>
      <c r="B198" s="83"/>
      <c r="C198" s="83"/>
      <c r="F198" s="1"/>
      <c r="G198" s="83"/>
    </row>
    <row r="199" spans="1:8">
      <c r="A199" s="83"/>
      <c r="B199" s="83"/>
      <c r="C199" s="83"/>
      <c r="F199" s="1"/>
      <c r="G199" s="83"/>
    </row>
    <row r="200" spans="1:8">
      <c r="A200" s="83"/>
      <c r="B200" s="83"/>
      <c r="C200" s="83"/>
      <c r="F200" s="1"/>
      <c r="G200" s="83"/>
    </row>
    <row r="201" spans="1:8">
      <c r="A201" s="83"/>
      <c r="B201" s="83"/>
      <c r="C201" s="83"/>
      <c r="F201" s="1"/>
      <c r="G201" s="83"/>
    </row>
    <row r="202" spans="1:8">
      <c r="A202" s="83"/>
      <c r="B202" s="83"/>
      <c r="C202" s="83"/>
      <c r="F202" s="1"/>
      <c r="G202" s="83"/>
    </row>
    <row r="203" spans="1:8">
      <c r="A203" s="83"/>
      <c r="B203" s="83"/>
      <c r="C203" s="83"/>
      <c r="F203" s="1"/>
      <c r="G203" s="83"/>
    </row>
    <row r="204" spans="1:8">
      <c r="A204" s="83"/>
      <c r="B204" s="83"/>
      <c r="C204" s="83"/>
      <c r="F204" s="1"/>
      <c r="G204" s="83"/>
    </row>
    <row r="205" spans="1:8">
      <c r="A205" s="83"/>
      <c r="B205" s="83"/>
      <c r="C205" s="83"/>
      <c r="F205" s="1"/>
      <c r="G205" s="83"/>
    </row>
    <row r="206" spans="1:8">
      <c r="A206" s="83"/>
      <c r="B206" s="83"/>
      <c r="C206" s="83"/>
      <c r="F206" s="1"/>
      <c r="G206" s="83"/>
    </row>
    <row r="207" spans="1:8">
      <c r="A207" s="83"/>
      <c r="B207" s="83"/>
      <c r="C207" s="83"/>
      <c r="F207" s="1"/>
      <c r="G207" s="83"/>
    </row>
    <row r="208" spans="1:8">
      <c r="A208" s="83"/>
      <c r="B208" s="83"/>
      <c r="C208" s="83"/>
      <c r="F208" s="1"/>
      <c r="G208" s="83"/>
    </row>
    <row r="209" spans="1:7">
      <c r="A209" s="83"/>
      <c r="B209" s="83"/>
      <c r="C209" s="83"/>
      <c r="F209" s="1"/>
      <c r="G209" s="83"/>
    </row>
    <row r="210" spans="1:7">
      <c r="A210" s="83"/>
      <c r="B210" s="83"/>
      <c r="C210" s="83"/>
      <c r="F210" s="1"/>
      <c r="G210" s="83"/>
    </row>
    <row r="211" spans="1:7">
      <c r="A211" s="83"/>
      <c r="B211" s="83"/>
      <c r="C211" s="83"/>
      <c r="F211" s="1"/>
      <c r="G211" s="83"/>
    </row>
    <row r="212" spans="1:7">
      <c r="A212" s="83"/>
      <c r="B212" s="83"/>
      <c r="C212" s="83"/>
      <c r="F212" s="1"/>
      <c r="G212" s="83"/>
    </row>
    <row r="213" spans="1:7">
      <c r="A213" s="83"/>
      <c r="B213" s="83"/>
      <c r="C213" s="83"/>
      <c r="F213" s="1"/>
      <c r="G213" s="83"/>
    </row>
    <row r="214" spans="1:7">
      <c r="A214" s="83"/>
      <c r="B214" s="83"/>
      <c r="C214" s="83"/>
      <c r="F214" s="1"/>
      <c r="G214" s="83"/>
    </row>
    <row r="215" spans="1:7">
      <c r="A215" s="83"/>
      <c r="B215" s="83"/>
      <c r="C215" s="83"/>
      <c r="F215" s="1"/>
      <c r="G215" s="83"/>
    </row>
    <row r="216" spans="1:7">
      <c r="A216" s="83"/>
      <c r="B216" s="83"/>
      <c r="C216" s="83"/>
      <c r="F216" s="1"/>
      <c r="G216" s="83"/>
    </row>
    <row r="217" spans="1:7">
      <c r="A217" s="83"/>
      <c r="B217" s="83"/>
      <c r="C217" s="83"/>
      <c r="F217" s="1"/>
      <c r="G217" s="83"/>
    </row>
    <row r="218" spans="1:7">
      <c r="A218" s="83"/>
      <c r="B218" s="83"/>
      <c r="C218" s="83"/>
      <c r="F218" s="1"/>
      <c r="G218" s="83"/>
    </row>
    <row r="219" spans="1:7">
      <c r="A219" s="83"/>
      <c r="B219" s="83"/>
      <c r="C219" s="83"/>
      <c r="F219" s="1"/>
      <c r="G219" s="83"/>
    </row>
    <row r="220" spans="1:7">
      <c r="A220" s="83"/>
      <c r="B220" s="83"/>
      <c r="C220" s="83"/>
      <c r="F220" s="1"/>
      <c r="G220" s="83"/>
    </row>
    <row r="221" spans="1:7">
      <c r="A221" s="83"/>
      <c r="B221" s="83"/>
      <c r="C221" s="83"/>
      <c r="F221" s="1"/>
      <c r="G221" s="83"/>
    </row>
    <row r="222" spans="1:7">
      <c r="A222" s="83"/>
      <c r="B222" s="83"/>
      <c r="C222" s="83"/>
      <c r="F222" s="1"/>
      <c r="G222" s="83"/>
    </row>
    <row r="223" spans="1:7">
      <c r="A223" s="83"/>
      <c r="B223" s="83"/>
      <c r="C223" s="83"/>
      <c r="F223" s="1"/>
      <c r="G223" s="83"/>
    </row>
    <row r="224" spans="1:7">
      <c r="A224" s="83"/>
      <c r="B224" s="83"/>
      <c r="C224" s="83"/>
      <c r="F224" s="1"/>
      <c r="G224" s="83"/>
    </row>
    <row r="225" spans="1:7">
      <c r="A225" s="83"/>
      <c r="B225" s="83"/>
      <c r="C225" s="83"/>
      <c r="F225" s="1"/>
      <c r="G225" s="83"/>
    </row>
    <row r="226" spans="1:7">
      <c r="A226" s="83"/>
      <c r="B226" s="83"/>
      <c r="C226" s="83"/>
      <c r="F226" s="1"/>
      <c r="G226" s="83"/>
    </row>
    <row r="227" spans="1:7">
      <c r="A227" s="83"/>
      <c r="B227" s="83"/>
      <c r="C227" s="83"/>
      <c r="F227" s="1"/>
      <c r="G227" s="83"/>
    </row>
    <row r="228" spans="1:7">
      <c r="A228" s="83"/>
      <c r="B228" s="83"/>
      <c r="C228" s="83"/>
      <c r="F228" s="1"/>
      <c r="G228" s="83"/>
    </row>
    <row r="229" spans="1:7">
      <c r="A229" s="83"/>
      <c r="B229" s="83"/>
      <c r="C229" s="83"/>
      <c r="F229" s="1"/>
      <c r="G229" s="83"/>
    </row>
    <row r="230" spans="1:7">
      <c r="A230" s="83"/>
      <c r="B230" s="83"/>
      <c r="C230" s="83"/>
      <c r="F230" s="1"/>
      <c r="G230" s="83"/>
    </row>
    <row r="231" spans="1:7">
      <c r="A231" s="83"/>
      <c r="B231" s="83"/>
      <c r="C231" s="83"/>
      <c r="F231" s="1"/>
      <c r="G231" s="83"/>
    </row>
    <row r="232" spans="1:7">
      <c r="A232" s="83"/>
      <c r="B232" s="83"/>
      <c r="C232" s="83"/>
      <c r="F232" s="1"/>
      <c r="G232" s="83"/>
    </row>
    <row r="233" spans="1:7">
      <c r="A233" s="83"/>
      <c r="B233" s="83"/>
      <c r="C233" s="83"/>
      <c r="F233" s="1"/>
      <c r="G233" s="83"/>
    </row>
    <row r="234" spans="1:7">
      <c r="A234" s="83"/>
      <c r="B234" s="83"/>
      <c r="C234" s="83"/>
      <c r="F234" s="1"/>
      <c r="G234" s="83"/>
    </row>
    <row r="235" spans="1:7">
      <c r="A235" s="83"/>
      <c r="B235" s="83"/>
      <c r="C235" s="83"/>
      <c r="F235" s="1"/>
      <c r="G235" s="83"/>
    </row>
    <row r="236" spans="1:7">
      <c r="A236" s="83"/>
      <c r="B236" s="83"/>
      <c r="C236" s="83"/>
      <c r="F236" s="1"/>
      <c r="G236" s="83"/>
    </row>
    <row r="237" spans="1:7">
      <c r="A237" s="83"/>
      <c r="B237" s="83"/>
      <c r="C237" s="83"/>
      <c r="F237" s="1"/>
      <c r="G237" s="83"/>
    </row>
    <row r="238" spans="1:7">
      <c r="A238" s="83"/>
      <c r="B238" s="83"/>
      <c r="C238" s="83"/>
      <c r="F238" s="1"/>
      <c r="G238" s="83"/>
    </row>
    <row r="239" spans="1:7">
      <c r="A239" s="83"/>
      <c r="B239" s="83"/>
      <c r="C239" s="83"/>
      <c r="F239" s="1"/>
      <c r="G239" s="83"/>
    </row>
    <row r="240" spans="1:7">
      <c r="A240" s="83"/>
      <c r="B240" s="83"/>
      <c r="C240" s="83"/>
      <c r="F240" s="1"/>
      <c r="G240" s="83"/>
    </row>
    <row r="241" spans="1:7">
      <c r="A241" s="83"/>
      <c r="B241" s="83"/>
      <c r="C241" s="83"/>
      <c r="F241" s="1"/>
      <c r="G241" s="83"/>
    </row>
    <row r="242" spans="1:7">
      <c r="A242" s="83"/>
      <c r="B242" s="83"/>
      <c r="C242" s="83"/>
      <c r="F242" s="1"/>
      <c r="G242" s="83"/>
    </row>
    <row r="243" spans="1:7">
      <c r="A243" s="83"/>
      <c r="B243" s="83"/>
      <c r="C243" s="83"/>
      <c r="F243" s="1"/>
      <c r="G243" s="83"/>
    </row>
    <row r="244" spans="1:7">
      <c r="A244" s="83"/>
      <c r="B244" s="83"/>
      <c r="C244" s="83"/>
      <c r="F244" s="1"/>
      <c r="G244" s="83"/>
    </row>
    <row r="245" spans="1:7">
      <c r="A245" s="83"/>
      <c r="B245" s="83"/>
      <c r="C245" s="83"/>
      <c r="F245" s="1"/>
      <c r="G245" s="83"/>
    </row>
    <row r="246" spans="1:7">
      <c r="A246" s="83"/>
      <c r="B246" s="83"/>
      <c r="C246" s="83"/>
      <c r="F246" s="1"/>
      <c r="G246" s="83"/>
    </row>
    <row r="247" spans="1:7">
      <c r="A247" s="83"/>
      <c r="B247" s="83"/>
      <c r="C247" s="83"/>
      <c r="F247" s="1"/>
      <c r="G247" s="83"/>
    </row>
    <row r="248" spans="1:7">
      <c r="A248" s="83"/>
      <c r="B248" s="83"/>
      <c r="C248" s="83"/>
      <c r="F248" s="1"/>
      <c r="G248" s="83"/>
    </row>
    <row r="249" spans="1:7">
      <c r="A249" s="83"/>
      <c r="B249" s="83"/>
      <c r="C249" s="83"/>
      <c r="F249" s="1"/>
      <c r="G249" s="83"/>
    </row>
    <row r="250" spans="1:7">
      <c r="A250" s="83"/>
      <c r="B250" s="83"/>
      <c r="C250" s="83"/>
      <c r="F250" s="1"/>
      <c r="G250" s="83"/>
    </row>
    <row r="251" spans="1:7">
      <c r="A251" s="83"/>
      <c r="B251" s="83"/>
      <c r="C251" s="83"/>
      <c r="F251" s="1"/>
      <c r="G251" s="83"/>
    </row>
    <row r="252" spans="1:7">
      <c r="A252" s="83"/>
      <c r="B252" s="83"/>
      <c r="C252" s="83"/>
      <c r="F252" s="1"/>
      <c r="G252" s="83"/>
    </row>
    <row r="253" spans="1:7">
      <c r="A253" s="83"/>
      <c r="B253" s="83"/>
      <c r="C253" s="83"/>
      <c r="F253" s="1"/>
      <c r="G253" s="83"/>
    </row>
    <row r="254" spans="1:7">
      <c r="A254" s="83"/>
      <c r="B254" s="83"/>
      <c r="C254" s="83"/>
      <c r="F254" s="1"/>
      <c r="G254" s="83"/>
    </row>
    <row r="255" spans="1:7">
      <c r="A255" s="83"/>
      <c r="B255" s="83"/>
      <c r="C255" s="83"/>
      <c r="F255" s="1"/>
      <c r="G255" s="83"/>
    </row>
    <row r="256" spans="1:7">
      <c r="A256" s="83"/>
      <c r="B256" s="83"/>
      <c r="C256" s="83"/>
      <c r="F256" s="1"/>
      <c r="G256" s="83"/>
    </row>
    <row r="257" spans="1:7">
      <c r="A257" s="83"/>
      <c r="B257" s="83"/>
      <c r="C257" s="83"/>
      <c r="F257" s="1"/>
      <c r="G257" s="83"/>
    </row>
    <row r="258" spans="1:7">
      <c r="A258" s="83"/>
      <c r="B258" s="83"/>
      <c r="C258" s="83"/>
      <c r="F258" s="1"/>
      <c r="G258" s="83"/>
    </row>
    <row r="259" spans="1:7">
      <c r="A259" s="83"/>
      <c r="B259" s="83"/>
      <c r="C259" s="83"/>
      <c r="F259" s="1"/>
      <c r="G259" s="83"/>
    </row>
    <row r="260" spans="1:7">
      <c r="A260" s="83"/>
      <c r="B260" s="83"/>
      <c r="C260" s="83"/>
      <c r="F260" s="1"/>
      <c r="G260" s="83"/>
    </row>
    <row r="261" spans="1:7">
      <c r="A261" s="83"/>
      <c r="B261" s="83"/>
      <c r="C261" s="83"/>
      <c r="F261" s="1"/>
      <c r="G261" s="83"/>
    </row>
    <row r="262" spans="1:7">
      <c r="A262" s="83"/>
      <c r="B262" s="83"/>
      <c r="C262" s="83"/>
      <c r="F262" s="1"/>
      <c r="G262" s="83"/>
    </row>
    <row r="263" spans="1:7">
      <c r="A263" s="83"/>
      <c r="B263" s="83"/>
      <c r="C263" s="83"/>
      <c r="F263" s="1"/>
      <c r="G263" s="83"/>
    </row>
    <row r="264" spans="1:7">
      <c r="A264" s="83"/>
      <c r="B264" s="83"/>
      <c r="C264" s="83"/>
      <c r="F264" s="1"/>
      <c r="G264" s="83"/>
    </row>
    <row r="265" spans="1:7">
      <c r="A265" s="83"/>
      <c r="B265" s="83"/>
      <c r="C265" s="83"/>
      <c r="F265" s="1"/>
      <c r="G265" s="83"/>
    </row>
    <row r="266" spans="1:7">
      <c r="A266" s="83"/>
      <c r="B266" s="83"/>
      <c r="C266" s="83"/>
      <c r="F266" s="1"/>
      <c r="G266" s="83"/>
    </row>
    <row r="267" spans="1:7">
      <c r="A267" s="83"/>
      <c r="B267" s="83"/>
      <c r="C267" s="83"/>
      <c r="F267" s="1"/>
      <c r="G267" s="83"/>
    </row>
    <row r="268" spans="1:7">
      <c r="A268" s="83"/>
      <c r="B268" s="83"/>
      <c r="C268" s="83"/>
      <c r="F268" s="1"/>
      <c r="G268" s="83"/>
    </row>
    <row r="269" spans="1:7">
      <c r="A269" s="83"/>
      <c r="B269" s="83"/>
      <c r="C269" s="83"/>
      <c r="F269" s="1"/>
      <c r="G269" s="83"/>
    </row>
    <row r="270" spans="1:7">
      <c r="A270" s="83"/>
      <c r="B270" s="83"/>
      <c r="C270" s="83"/>
      <c r="F270" s="1"/>
      <c r="G270" s="83"/>
    </row>
    <row r="271" spans="1:7">
      <c r="A271" s="83"/>
      <c r="B271" s="83"/>
      <c r="C271" s="83"/>
      <c r="F271" s="1"/>
      <c r="G271" s="83"/>
    </row>
    <row r="272" spans="1:7">
      <c r="A272" s="83"/>
      <c r="B272" s="83"/>
      <c r="C272" s="83"/>
      <c r="F272" s="1"/>
      <c r="G272" s="83"/>
    </row>
    <row r="273" spans="1:7">
      <c r="A273" s="83"/>
      <c r="B273" s="83"/>
      <c r="C273" s="83"/>
      <c r="F273" s="1"/>
      <c r="G273" s="83"/>
    </row>
    <row r="274" spans="1:7">
      <c r="A274" s="83"/>
      <c r="B274" s="83"/>
      <c r="C274" s="83"/>
      <c r="F274" s="1"/>
      <c r="G274" s="83"/>
    </row>
    <row r="275" spans="1:7">
      <c r="A275" s="83"/>
      <c r="B275" s="83"/>
      <c r="C275" s="83"/>
      <c r="F275" s="1"/>
      <c r="G275" s="83"/>
    </row>
    <row r="276" spans="1:7">
      <c r="A276" s="83"/>
      <c r="B276" s="83"/>
      <c r="C276" s="83"/>
      <c r="F276" s="1"/>
      <c r="G276" s="83"/>
    </row>
    <row r="277" spans="1:7">
      <c r="A277" s="83"/>
      <c r="B277" s="83"/>
      <c r="C277" s="83"/>
      <c r="F277" s="1"/>
      <c r="G277" s="83"/>
    </row>
    <row r="278" spans="1:7">
      <c r="A278" s="83"/>
      <c r="B278" s="83"/>
      <c r="C278" s="83"/>
      <c r="F278" s="1"/>
      <c r="G278" s="83"/>
    </row>
    <row r="279" spans="1:7">
      <c r="A279" s="83"/>
      <c r="B279" s="83"/>
      <c r="C279" s="83"/>
      <c r="F279" s="1"/>
      <c r="G279" s="83"/>
    </row>
    <row r="280" spans="1:7">
      <c r="A280" s="83"/>
      <c r="B280" s="83"/>
      <c r="C280" s="83"/>
      <c r="F280" s="1"/>
      <c r="G280" s="83"/>
    </row>
    <row r="281" spans="1:7">
      <c r="A281" s="83"/>
      <c r="B281" s="83"/>
      <c r="C281" s="83"/>
      <c r="F281" s="1"/>
      <c r="G281" s="83"/>
    </row>
    <row r="282" spans="1:7">
      <c r="A282" s="83"/>
      <c r="B282" s="83"/>
      <c r="C282" s="83"/>
      <c r="F282" s="1"/>
      <c r="G282" s="83"/>
    </row>
    <row r="283" spans="1:7">
      <c r="A283" s="83"/>
      <c r="B283" s="83"/>
      <c r="C283" s="83"/>
      <c r="F283" s="1"/>
      <c r="G283" s="83"/>
    </row>
    <row r="284" spans="1:7">
      <c r="A284" s="83"/>
      <c r="B284" s="83"/>
      <c r="C284" s="83"/>
      <c r="F284" s="1"/>
      <c r="G284" s="83"/>
    </row>
    <row r="285" spans="1:7">
      <c r="A285" s="83"/>
      <c r="B285" s="83"/>
      <c r="C285" s="83"/>
      <c r="F285" s="1"/>
      <c r="G285" s="83"/>
    </row>
    <row r="286" spans="1:7">
      <c r="A286" s="83"/>
      <c r="B286" s="83"/>
      <c r="C286" s="83"/>
      <c r="F286" s="1"/>
      <c r="G286" s="83"/>
    </row>
    <row r="287" spans="1:7">
      <c r="A287" s="83"/>
      <c r="B287" s="83"/>
      <c r="C287" s="83"/>
      <c r="F287" s="1"/>
      <c r="G287" s="83"/>
    </row>
    <row r="288" spans="1:7">
      <c r="A288" s="83"/>
      <c r="B288" s="83"/>
      <c r="C288" s="83"/>
      <c r="F288" s="1"/>
      <c r="G288" s="83"/>
    </row>
    <row r="289" spans="1:7">
      <c r="A289" s="83"/>
      <c r="B289" s="83"/>
      <c r="C289" s="83"/>
      <c r="F289" s="1"/>
      <c r="G289" s="83"/>
    </row>
    <row r="290" spans="1:7">
      <c r="A290" s="83"/>
      <c r="B290" s="83"/>
      <c r="C290" s="83"/>
      <c r="F290" s="1"/>
      <c r="G290" s="83"/>
    </row>
    <row r="291" spans="1:7">
      <c r="A291" s="83"/>
      <c r="B291" s="83"/>
      <c r="C291" s="83"/>
      <c r="F291" s="1"/>
      <c r="G291" s="83"/>
    </row>
    <row r="292" spans="1:7">
      <c r="A292" s="83"/>
      <c r="B292" s="83"/>
      <c r="C292" s="83"/>
      <c r="F292" s="1"/>
      <c r="G292" s="83"/>
    </row>
    <row r="293" spans="1:7">
      <c r="A293" s="83"/>
      <c r="B293" s="83"/>
      <c r="C293" s="83"/>
      <c r="F293" s="1"/>
      <c r="G293" s="83"/>
    </row>
    <row r="294" spans="1:7">
      <c r="A294" s="83"/>
      <c r="B294" s="83"/>
      <c r="C294" s="83"/>
      <c r="F294" s="1"/>
      <c r="G294" s="83"/>
    </row>
    <row r="295" spans="1:7">
      <c r="A295" s="83"/>
      <c r="B295" s="83"/>
      <c r="C295" s="83"/>
      <c r="F295" s="1"/>
      <c r="G295" s="83"/>
    </row>
    <row r="296" spans="1:7">
      <c r="A296" s="83"/>
      <c r="B296" s="83"/>
      <c r="C296" s="83"/>
      <c r="F296" s="1"/>
      <c r="G296" s="83"/>
    </row>
    <row r="297" spans="1:7">
      <c r="A297" s="83"/>
      <c r="B297" s="83"/>
      <c r="C297" s="83"/>
      <c r="F297" s="1"/>
      <c r="G297" s="83"/>
    </row>
    <row r="298" spans="1:7">
      <c r="A298" s="83"/>
      <c r="B298" s="83"/>
      <c r="C298" s="83"/>
      <c r="F298" s="1"/>
      <c r="G298" s="83"/>
    </row>
    <row r="299" spans="1:7">
      <c r="A299" s="83"/>
      <c r="B299" s="83"/>
      <c r="C299" s="83"/>
      <c r="F299" s="1"/>
      <c r="G299" s="83"/>
    </row>
    <row r="300" spans="1:7">
      <c r="A300" s="83"/>
      <c r="B300" s="83"/>
      <c r="C300" s="83"/>
      <c r="F300" s="1"/>
      <c r="G300" s="83"/>
    </row>
    <row r="301" spans="1:7">
      <c r="A301" s="83"/>
      <c r="B301" s="83"/>
      <c r="C301" s="83"/>
      <c r="F301" s="1"/>
      <c r="G301" s="83"/>
    </row>
    <row r="302" spans="1:7">
      <c r="A302" s="83"/>
      <c r="B302" s="83"/>
      <c r="C302" s="83"/>
      <c r="F302" s="1"/>
      <c r="G302" s="83"/>
    </row>
    <row r="303" spans="1:7">
      <c r="A303" s="83"/>
      <c r="B303" s="83"/>
      <c r="C303" s="83"/>
      <c r="F303" s="1"/>
      <c r="G303" s="83"/>
    </row>
    <row r="304" spans="1:7">
      <c r="A304" s="83"/>
      <c r="B304" s="83"/>
      <c r="C304" s="83"/>
      <c r="F304" s="1"/>
      <c r="G304" s="83"/>
    </row>
    <row r="305" spans="1:7">
      <c r="A305" s="83"/>
      <c r="B305" s="83"/>
      <c r="C305" s="83"/>
      <c r="F305" s="1"/>
      <c r="G305" s="83"/>
    </row>
    <row r="306" spans="1:7">
      <c r="A306" s="83"/>
      <c r="B306" s="83"/>
      <c r="C306" s="83"/>
      <c r="F306" s="1"/>
      <c r="G306" s="83"/>
    </row>
    <row r="307" spans="1:7">
      <c r="A307" s="83"/>
      <c r="B307" s="83"/>
      <c r="C307" s="83"/>
      <c r="F307" s="1"/>
      <c r="G307" s="83"/>
    </row>
    <row r="308" spans="1:7">
      <c r="A308" s="83"/>
      <c r="B308" s="83"/>
      <c r="C308" s="83"/>
      <c r="F308" s="1"/>
      <c r="G308" s="83"/>
    </row>
    <row r="309" spans="1:7">
      <c r="A309" s="83"/>
      <c r="B309" s="83"/>
      <c r="C309" s="83"/>
      <c r="F309" s="1"/>
      <c r="G309" s="83"/>
    </row>
    <row r="310" spans="1:7">
      <c r="A310" s="83"/>
      <c r="B310" s="83"/>
      <c r="C310" s="83"/>
      <c r="F310" s="1"/>
      <c r="G310" s="83"/>
    </row>
    <row r="311" spans="1:7">
      <c r="A311" s="83"/>
      <c r="B311" s="83"/>
      <c r="C311" s="83"/>
      <c r="F311" s="1"/>
      <c r="G311" s="83"/>
    </row>
    <row r="312" spans="1:7">
      <c r="A312" s="83"/>
      <c r="B312" s="83"/>
      <c r="C312" s="83"/>
      <c r="F312" s="1"/>
      <c r="G312" s="83"/>
    </row>
    <row r="313" spans="1:7">
      <c r="A313" s="83"/>
      <c r="B313" s="83"/>
      <c r="C313" s="83"/>
      <c r="F313" s="1"/>
      <c r="G313" s="83"/>
    </row>
    <row r="314" spans="1:7">
      <c r="A314" s="83"/>
      <c r="B314" s="83"/>
      <c r="C314" s="83"/>
      <c r="F314" s="1"/>
      <c r="G314" s="83"/>
    </row>
    <row r="315" spans="1:7">
      <c r="A315" s="83"/>
      <c r="B315" s="83"/>
      <c r="C315" s="83"/>
      <c r="F315" s="1"/>
      <c r="G315" s="83"/>
    </row>
    <row r="316" spans="1:7">
      <c r="A316" s="83"/>
      <c r="B316" s="83"/>
      <c r="C316" s="83"/>
      <c r="F316" s="1"/>
      <c r="G316" s="83"/>
    </row>
    <row r="317" spans="1:7">
      <c r="A317" s="83"/>
      <c r="B317" s="83"/>
      <c r="C317" s="83"/>
      <c r="F317" s="1"/>
      <c r="G317" s="83"/>
    </row>
    <row r="318" spans="1:7">
      <c r="A318" s="83"/>
      <c r="B318" s="83"/>
      <c r="C318" s="83"/>
      <c r="F318" s="1"/>
      <c r="G318" s="83"/>
    </row>
    <row r="319" spans="1:7">
      <c r="A319" s="83"/>
      <c r="B319" s="83"/>
      <c r="C319" s="83"/>
      <c r="F319" s="1"/>
      <c r="G319" s="83"/>
    </row>
    <row r="320" spans="1:7">
      <c r="A320" s="83"/>
      <c r="B320" s="83"/>
      <c r="C320" s="83"/>
      <c r="F320" s="1"/>
      <c r="G320" s="83"/>
    </row>
    <row r="321" spans="1:7">
      <c r="A321" s="83"/>
      <c r="B321" s="83"/>
      <c r="C321" s="83"/>
      <c r="F321" s="1"/>
      <c r="G321" s="83"/>
    </row>
    <row r="322" spans="1:7">
      <c r="A322" s="83"/>
      <c r="B322" s="83"/>
      <c r="C322" s="83"/>
      <c r="F322" s="1"/>
      <c r="G322" s="83"/>
    </row>
    <row r="323" spans="1:7">
      <c r="A323" s="83"/>
      <c r="B323" s="83"/>
      <c r="C323" s="83"/>
      <c r="F323" s="1"/>
      <c r="G323" s="83"/>
    </row>
    <row r="324" spans="1:7">
      <c r="A324" s="83"/>
      <c r="B324" s="83"/>
      <c r="C324" s="83"/>
      <c r="F324" s="1"/>
      <c r="G324" s="83"/>
    </row>
    <row r="325" spans="1:7">
      <c r="A325" s="83"/>
      <c r="B325" s="83"/>
      <c r="C325" s="83"/>
      <c r="F325" s="1"/>
      <c r="G325" s="83"/>
    </row>
    <row r="326" spans="1:7">
      <c r="A326" s="83"/>
      <c r="B326" s="83"/>
      <c r="C326" s="83"/>
      <c r="F326" s="1"/>
      <c r="G326" s="83"/>
    </row>
    <row r="327" spans="1:7">
      <c r="A327" s="83"/>
      <c r="B327" s="83"/>
      <c r="C327" s="83"/>
      <c r="F327" s="1"/>
      <c r="G327" s="83"/>
    </row>
    <row r="328" spans="1:7">
      <c r="A328" s="83"/>
      <c r="B328" s="83"/>
      <c r="C328" s="83"/>
      <c r="F328" s="1"/>
      <c r="G328" s="83"/>
    </row>
    <row r="329" spans="1:7">
      <c r="A329" s="83"/>
      <c r="B329" s="83"/>
      <c r="C329" s="83"/>
      <c r="F329" s="1"/>
      <c r="G329" s="83"/>
    </row>
    <row r="330" spans="1:7">
      <c r="A330" s="83"/>
      <c r="B330" s="83"/>
      <c r="C330" s="83"/>
      <c r="F330" s="1"/>
      <c r="G330" s="83"/>
    </row>
    <row r="331" spans="1:7">
      <c r="A331" s="83"/>
      <c r="B331" s="83"/>
      <c r="C331" s="83"/>
      <c r="F331" s="1"/>
      <c r="G331" s="83"/>
    </row>
    <row r="332" spans="1:7">
      <c r="A332" s="83"/>
      <c r="B332" s="83"/>
      <c r="C332" s="83"/>
      <c r="F332" s="1"/>
      <c r="G332" s="83"/>
    </row>
    <row r="333" spans="1:7">
      <c r="A333" s="83"/>
      <c r="B333" s="83"/>
      <c r="C333" s="83"/>
      <c r="F333" s="1"/>
      <c r="G333" s="83"/>
    </row>
    <row r="334" spans="1:7">
      <c r="A334" s="83"/>
      <c r="B334" s="83"/>
      <c r="C334" s="83"/>
      <c r="F334" s="1"/>
      <c r="G334" s="83"/>
    </row>
    <row r="335" spans="1:7">
      <c r="A335" s="83"/>
      <c r="B335" s="83"/>
      <c r="C335" s="83"/>
      <c r="F335" s="1"/>
      <c r="G335" s="83"/>
    </row>
    <row r="336" spans="1:7">
      <c r="A336" s="83"/>
      <c r="B336" s="83"/>
      <c r="C336" s="83"/>
      <c r="F336" s="1"/>
      <c r="G336" s="83"/>
    </row>
    <row r="337" spans="1:7">
      <c r="A337" s="83"/>
      <c r="B337" s="83"/>
      <c r="C337" s="83"/>
      <c r="F337" s="1"/>
      <c r="G337" s="83"/>
    </row>
    <row r="338" spans="1:7">
      <c r="A338" s="83"/>
      <c r="B338" s="83"/>
      <c r="C338" s="83"/>
      <c r="F338" s="1"/>
      <c r="G338" s="83"/>
    </row>
    <row r="339" spans="1:7">
      <c r="A339" s="83"/>
      <c r="B339" s="83"/>
      <c r="C339" s="83"/>
      <c r="F339" s="1"/>
      <c r="G339" s="83"/>
    </row>
    <row r="340" spans="1:7">
      <c r="A340" s="83"/>
      <c r="B340" s="83"/>
      <c r="C340" s="83"/>
      <c r="F340" s="1"/>
      <c r="G340" s="83"/>
    </row>
    <row r="341" spans="1:7">
      <c r="A341" s="83"/>
      <c r="B341" s="83"/>
      <c r="C341" s="83"/>
      <c r="F341" s="1"/>
      <c r="G341" s="83"/>
    </row>
    <row r="342" spans="1:7">
      <c r="A342" s="83"/>
      <c r="B342" s="83"/>
      <c r="C342" s="83"/>
      <c r="F342" s="1"/>
      <c r="G342" s="83"/>
    </row>
    <row r="343" spans="1:7">
      <c r="A343" s="83"/>
      <c r="B343" s="83"/>
      <c r="C343" s="83"/>
      <c r="F343" s="1"/>
      <c r="G343" s="83"/>
    </row>
    <row r="344" spans="1:7">
      <c r="A344" s="83"/>
      <c r="B344" s="83"/>
      <c r="C344" s="83"/>
      <c r="F344" s="1"/>
      <c r="G344" s="83"/>
    </row>
    <row r="345" spans="1:7">
      <c r="A345" s="83"/>
      <c r="B345" s="83"/>
      <c r="C345" s="83"/>
      <c r="F345" s="1"/>
      <c r="G345" s="83"/>
    </row>
    <row r="346" spans="1:7">
      <c r="A346" s="83"/>
      <c r="B346" s="83"/>
      <c r="C346" s="83"/>
      <c r="F346" s="1"/>
      <c r="G346" s="83"/>
    </row>
    <row r="347" spans="1:7">
      <c r="A347" s="83"/>
      <c r="B347" s="83"/>
      <c r="C347" s="83"/>
      <c r="F347" s="1"/>
      <c r="G347" s="83"/>
    </row>
    <row r="348" spans="1:7">
      <c r="A348" s="83"/>
      <c r="B348" s="83"/>
      <c r="C348" s="83"/>
      <c r="F348" s="1"/>
      <c r="G348" s="83"/>
    </row>
    <row r="349" spans="1:7">
      <c r="A349" s="83"/>
      <c r="B349" s="83"/>
      <c r="C349" s="83"/>
      <c r="F349" s="1"/>
      <c r="G349" s="83"/>
    </row>
    <row r="350" spans="1:7">
      <c r="A350" s="83"/>
      <c r="B350" s="83"/>
      <c r="C350" s="83"/>
      <c r="F350" s="1"/>
      <c r="G350" s="83"/>
    </row>
    <row r="351" spans="1:7">
      <c r="A351" s="83"/>
      <c r="B351" s="83"/>
      <c r="C351" s="83"/>
      <c r="F351" s="1"/>
      <c r="G351" s="83"/>
    </row>
    <row r="352" spans="1:7">
      <c r="A352" s="83"/>
      <c r="B352" s="83"/>
      <c r="C352" s="83"/>
      <c r="F352" s="1"/>
      <c r="G352" s="83"/>
    </row>
    <row r="353" spans="1:7">
      <c r="A353" s="83"/>
      <c r="B353" s="83"/>
      <c r="C353" s="83"/>
      <c r="F353" s="1"/>
      <c r="G353" s="83"/>
    </row>
    <row r="354" spans="1:7">
      <c r="A354" s="83"/>
      <c r="B354" s="83"/>
      <c r="C354" s="83"/>
      <c r="F354" s="1"/>
      <c r="G354" s="83"/>
    </row>
    <row r="355" spans="1:7">
      <c r="A355" s="83"/>
      <c r="B355" s="83"/>
      <c r="C355" s="83"/>
      <c r="F355" s="1"/>
      <c r="G355" s="83"/>
    </row>
    <row r="356" spans="1:7">
      <c r="A356" s="83"/>
      <c r="B356" s="83"/>
      <c r="C356" s="83"/>
      <c r="F356" s="1"/>
      <c r="G356" s="83"/>
    </row>
    <row r="357" spans="1:7">
      <c r="A357" s="83"/>
      <c r="B357" s="83"/>
      <c r="C357" s="83"/>
      <c r="F357" s="1"/>
      <c r="G357" s="83"/>
    </row>
    <row r="358" spans="1:7">
      <c r="A358" s="83"/>
      <c r="B358" s="83"/>
      <c r="C358" s="83"/>
      <c r="F358" s="1"/>
      <c r="G358" s="83"/>
    </row>
    <row r="359" spans="1:7">
      <c r="A359" s="83"/>
      <c r="B359" s="83"/>
      <c r="C359" s="83"/>
      <c r="F359" s="1"/>
      <c r="G359" s="83"/>
    </row>
    <row r="360" spans="1:7">
      <c r="A360" s="83"/>
      <c r="B360" s="83"/>
      <c r="C360" s="83"/>
      <c r="F360" s="1"/>
      <c r="G360" s="83"/>
    </row>
    <row r="361" spans="1:7">
      <c r="A361" s="83"/>
      <c r="B361" s="83"/>
      <c r="C361" s="83"/>
      <c r="F361" s="1"/>
      <c r="G361" s="83"/>
    </row>
    <row r="362" spans="1:7">
      <c r="A362" s="83"/>
      <c r="B362" s="83"/>
      <c r="C362" s="83"/>
      <c r="F362" s="1"/>
      <c r="G362" s="83"/>
    </row>
    <row r="363" spans="1:7">
      <c r="A363" s="83"/>
      <c r="B363" s="83"/>
      <c r="C363" s="83"/>
      <c r="F363" s="1"/>
      <c r="G363" s="83"/>
    </row>
    <row r="364" spans="1:7">
      <c r="A364" s="83"/>
      <c r="B364" s="83"/>
      <c r="C364" s="83"/>
      <c r="F364" s="1"/>
      <c r="G364" s="83"/>
    </row>
    <row r="365" spans="1:7">
      <c r="A365" s="83"/>
      <c r="B365" s="83"/>
      <c r="C365" s="83"/>
      <c r="F365" s="1"/>
      <c r="G365" s="83"/>
    </row>
    <row r="366" spans="1:7">
      <c r="A366" s="83"/>
      <c r="B366" s="83"/>
      <c r="C366" s="83"/>
      <c r="F366" s="1"/>
      <c r="G366" s="83"/>
    </row>
    <row r="367" spans="1:7">
      <c r="A367" s="83"/>
      <c r="B367" s="83"/>
      <c r="C367" s="83"/>
      <c r="F367" s="1"/>
      <c r="G367" s="83"/>
    </row>
    <row r="368" spans="1:7">
      <c r="A368" s="83"/>
      <c r="B368" s="83"/>
      <c r="C368" s="83"/>
      <c r="F368" s="1"/>
      <c r="G368" s="83"/>
    </row>
    <row r="369" spans="1:7">
      <c r="A369" s="83"/>
      <c r="B369" s="83"/>
      <c r="C369" s="83"/>
      <c r="F369" s="1"/>
      <c r="G369" s="83"/>
    </row>
    <row r="370" spans="1:7">
      <c r="A370" s="83"/>
      <c r="B370" s="83"/>
      <c r="C370" s="83"/>
      <c r="F370" s="1"/>
      <c r="G370" s="83"/>
    </row>
    <row r="371" spans="1:7">
      <c r="A371" s="83"/>
      <c r="B371" s="83"/>
      <c r="C371" s="83"/>
      <c r="F371" s="1"/>
      <c r="G371" s="83"/>
    </row>
    <row r="372" spans="1:7">
      <c r="A372" s="83"/>
      <c r="B372" s="83"/>
      <c r="C372" s="83"/>
      <c r="F372" s="1"/>
      <c r="G372" s="83"/>
    </row>
    <row r="373" spans="1:7">
      <c r="A373" s="83"/>
      <c r="B373" s="83"/>
      <c r="C373" s="83"/>
      <c r="F373" s="1"/>
      <c r="G373" s="83"/>
    </row>
    <row r="374" spans="1:7">
      <c r="A374" s="83"/>
      <c r="B374" s="83"/>
      <c r="C374" s="83"/>
      <c r="F374" s="1"/>
      <c r="G374" s="83"/>
    </row>
    <row r="375" spans="1:7">
      <c r="A375" s="83"/>
      <c r="B375" s="83"/>
      <c r="C375" s="83"/>
      <c r="F375" s="1"/>
      <c r="G375" s="83"/>
    </row>
    <row r="376" spans="1:7">
      <c r="A376" s="83"/>
      <c r="B376" s="83"/>
      <c r="C376" s="83"/>
      <c r="F376" s="1"/>
      <c r="G376" s="83"/>
    </row>
    <row r="377" spans="1:7">
      <c r="A377" s="83"/>
      <c r="B377" s="83"/>
      <c r="C377" s="83"/>
      <c r="F377" s="1"/>
      <c r="G377" s="83"/>
    </row>
    <row r="378" spans="1:7">
      <c r="A378" s="83"/>
      <c r="B378" s="83"/>
      <c r="C378" s="83"/>
      <c r="F378" s="1"/>
      <c r="G378" s="83"/>
    </row>
    <row r="379" spans="1:7">
      <c r="A379" s="83"/>
      <c r="B379" s="83"/>
      <c r="C379" s="83"/>
      <c r="F379" s="1"/>
      <c r="G379" s="83"/>
    </row>
    <row r="380" spans="1:7">
      <c r="A380" s="83"/>
      <c r="B380" s="83"/>
      <c r="C380" s="83"/>
      <c r="F380" s="1"/>
      <c r="G380" s="83"/>
    </row>
    <row r="381" spans="1:7">
      <c r="A381" s="83"/>
      <c r="B381" s="83"/>
      <c r="C381" s="83"/>
      <c r="F381" s="1"/>
      <c r="G381" s="83"/>
    </row>
    <row r="382" spans="1:7">
      <c r="A382" s="83"/>
      <c r="B382" s="83"/>
      <c r="C382" s="83"/>
      <c r="F382" s="1"/>
      <c r="G382" s="83"/>
    </row>
    <row r="383" spans="1:7">
      <c r="A383" s="83"/>
      <c r="B383" s="83"/>
      <c r="C383" s="83"/>
      <c r="F383" s="1"/>
      <c r="G383" s="83"/>
    </row>
    <row r="384" spans="1:7">
      <c r="A384" s="83"/>
      <c r="B384" s="83"/>
      <c r="C384" s="83"/>
      <c r="F384" s="1"/>
      <c r="G384" s="83"/>
    </row>
    <row r="385" spans="1:7">
      <c r="A385" s="83"/>
      <c r="B385" s="83"/>
      <c r="C385" s="83"/>
      <c r="F385" s="1"/>
      <c r="G385" s="83"/>
    </row>
    <row r="386" spans="1:7">
      <c r="A386" s="83"/>
      <c r="B386" s="83"/>
      <c r="C386" s="83"/>
      <c r="G386" s="83"/>
    </row>
    <row r="387" spans="1:7">
      <c r="A387" s="83"/>
      <c r="B387" s="83"/>
      <c r="C387" s="83"/>
    </row>
    <row r="388" spans="1:7">
      <c r="A388" s="83"/>
      <c r="B388" s="83"/>
      <c r="C388" s="83"/>
    </row>
    <row r="389" spans="1:7">
      <c r="A389" s="83"/>
      <c r="B389" s="83"/>
      <c r="C389" s="83"/>
    </row>
    <row r="390" spans="1:7">
      <c r="A390" s="83"/>
      <c r="B390" s="83"/>
      <c r="C390" s="83"/>
    </row>
    <row r="391" spans="1:7">
      <c r="A391" s="83"/>
      <c r="B391" s="83"/>
      <c r="C391" s="83"/>
    </row>
    <row r="392" spans="1:7">
      <c r="A392" s="83"/>
      <c r="B392" s="83"/>
      <c r="C392" s="83"/>
    </row>
    <row r="393" spans="1:7">
      <c r="A393" s="83"/>
      <c r="B393" s="83"/>
      <c r="C393" s="83"/>
    </row>
    <row r="394" spans="1:7">
      <c r="A394" s="83"/>
      <c r="B394" s="83"/>
      <c r="C394" s="83"/>
    </row>
    <row r="395" spans="1:7">
      <c r="A395" s="83"/>
      <c r="B395" s="83"/>
      <c r="C395" s="83"/>
    </row>
    <row r="396" spans="1:7">
      <c r="A396" s="83"/>
      <c r="B396" s="83"/>
      <c r="C396" s="83"/>
    </row>
    <row r="397" spans="1:7">
      <c r="A397" s="83"/>
      <c r="B397" s="83"/>
      <c r="C397" s="83"/>
    </row>
    <row r="398" spans="1:7">
      <c r="A398" s="83"/>
      <c r="B398" s="83"/>
      <c r="C398" s="83"/>
    </row>
    <row r="399" spans="1:7">
      <c r="A399" s="83"/>
      <c r="B399" s="83"/>
      <c r="C399" s="83"/>
    </row>
  </sheetData>
  <sortState ref="A5:A12">
    <sortCondition ref="A7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L43" sqref="L43"/>
    </sheetView>
  </sheetViews>
  <sheetFormatPr defaultRowHeight="14.25"/>
  <cols>
    <col min="1" max="1" width="16" customWidth="1"/>
    <col min="2" max="2" width="20.125" customWidth="1"/>
    <col min="3" max="3" width="11.875" customWidth="1"/>
    <col min="4" max="4" width="16.125" customWidth="1"/>
    <col min="6" max="6" width="11.875" customWidth="1"/>
  </cols>
  <sheetData>
    <row r="1" spans="1:6">
      <c r="A1" t="s">
        <v>2</v>
      </c>
      <c r="B1" s="83" t="s">
        <v>80</v>
      </c>
      <c r="C1" t="s">
        <v>1</v>
      </c>
      <c r="D1" s="83" t="s">
        <v>81</v>
      </c>
      <c r="E1" t="s">
        <v>1</v>
      </c>
      <c r="F1" t="s">
        <v>0</v>
      </c>
    </row>
    <row r="2" spans="1:6">
      <c r="A2">
        <v>1024</v>
      </c>
      <c r="B2" s="2">
        <v>26895533.629390001</v>
      </c>
      <c r="C2" s="2">
        <f t="shared" ref="C2:C20" si="0">B2/1000000</f>
        <v>26.895533629390002</v>
      </c>
      <c r="D2" s="1">
        <v>28833688.292576998</v>
      </c>
      <c r="E2" s="2">
        <f t="shared" ref="E2:E20" si="1">D2/1000000</f>
        <v>28.833688292576998</v>
      </c>
      <c r="F2">
        <f t="shared" ref="F2:F20" si="2">A2/1024</f>
        <v>1</v>
      </c>
    </row>
    <row r="3" spans="1:6">
      <c r="A3">
        <v>2048</v>
      </c>
      <c r="B3" s="2">
        <v>60536335.120399997</v>
      </c>
      <c r="C3" s="2">
        <f t="shared" si="0"/>
        <v>60.536335120399997</v>
      </c>
      <c r="D3" s="1">
        <v>59843015.315517999</v>
      </c>
      <c r="E3" s="2">
        <f t="shared" si="1"/>
        <v>59.843015315518002</v>
      </c>
      <c r="F3">
        <f t="shared" si="2"/>
        <v>2</v>
      </c>
    </row>
    <row r="4" spans="1:6">
      <c r="A4">
        <v>4096</v>
      </c>
      <c r="B4" s="2">
        <v>113287680.81624</v>
      </c>
      <c r="C4" s="2">
        <f t="shared" si="0"/>
        <v>113.28768081624</v>
      </c>
      <c r="D4" s="1">
        <v>113347914.589536</v>
      </c>
      <c r="E4" s="2">
        <f t="shared" si="1"/>
        <v>113.347914589536</v>
      </c>
      <c r="F4">
        <f t="shared" si="2"/>
        <v>4</v>
      </c>
    </row>
    <row r="5" spans="1:6">
      <c r="A5">
        <v>8192</v>
      </c>
      <c r="B5" s="2">
        <v>219393596.54214299</v>
      </c>
      <c r="C5" s="2">
        <f t="shared" si="0"/>
        <v>219.393596542143</v>
      </c>
      <c r="D5" s="1">
        <v>220848189.95131001</v>
      </c>
      <c r="E5" s="2">
        <f t="shared" si="1"/>
        <v>220.84818995131002</v>
      </c>
      <c r="F5">
        <f t="shared" si="2"/>
        <v>8</v>
      </c>
    </row>
    <row r="6" spans="1:6">
      <c r="A6">
        <v>16384</v>
      </c>
      <c r="B6" s="2">
        <v>283867853.20905501</v>
      </c>
      <c r="C6" s="2">
        <f t="shared" si="0"/>
        <v>283.867853209055</v>
      </c>
      <c r="D6" s="1">
        <v>392931080.56400299</v>
      </c>
      <c r="E6" s="2">
        <f t="shared" si="1"/>
        <v>392.93108056400297</v>
      </c>
      <c r="F6">
        <f t="shared" si="2"/>
        <v>16</v>
      </c>
    </row>
    <row r="7" spans="1:6">
      <c r="A7">
        <v>32768</v>
      </c>
      <c r="B7" s="2">
        <v>862397887.37864101</v>
      </c>
      <c r="C7" s="2">
        <f t="shared" si="0"/>
        <v>862.39788737864103</v>
      </c>
      <c r="D7" s="1">
        <v>983891809.20733798</v>
      </c>
      <c r="E7" s="2">
        <f t="shared" si="1"/>
        <v>983.89180920733793</v>
      </c>
      <c r="F7">
        <f t="shared" si="2"/>
        <v>32</v>
      </c>
    </row>
    <row r="8" spans="1:6">
      <c r="A8">
        <v>65536</v>
      </c>
      <c r="B8" s="2">
        <v>1493805782.6749499</v>
      </c>
      <c r="C8" s="2">
        <f t="shared" si="0"/>
        <v>1493.8057826749498</v>
      </c>
      <c r="D8" s="1">
        <v>1940248079.7269599</v>
      </c>
      <c r="E8" s="2">
        <f t="shared" si="1"/>
        <v>1940.24807972696</v>
      </c>
      <c r="F8">
        <f t="shared" si="2"/>
        <v>64</v>
      </c>
    </row>
    <row r="9" spans="1:6">
      <c r="A9">
        <v>131072</v>
      </c>
      <c r="B9" s="2">
        <v>3193031709.9555302</v>
      </c>
      <c r="C9" s="2">
        <f t="shared" si="0"/>
        <v>3193.03170995553</v>
      </c>
      <c r="D9" s="1">
        <v>3849403142.0381398</v>
      </c>
      <c r="E9" s="2">
        <f t="shared" si="1"/>
        <v>3849.4031420381398</v>
      </c>
      <c r="F9">
        <f t="shared" si="2"/>
        <v>128</v>
      </c>
    </row>
    <row r="10" spans="1:6">
      <c r="A10">
        <v>262144</v>
      </c>
      <c r="B10" s="2">
        <v>3271586537.6558599</v>
      </c>
      <c r="C10" s="2">
        <f t="shared" si="0"/>
        <v>3271.58653765586</v>
      </c>
      <c r="D10" s="1">
        <v>5003235972.3652296</v>
      </c>
      <c r="E10" s="2">
        <f t="shared" si="1"/>
        <v>5003.2359723652298</v>
      </c>
      <c r="F10">
        <f t="shared" si="2"/>
        <v>256</v>
      </c>
    </row>
    <row r="11" spans="1:6">
      <c r="A11">
        <v>524288</v>
      </c>
      <c r="B11" s="2">
        <v>4233399887.2568102</v>
      </c>
      <c r="C11" s="2">
        <f t="shared" si="0"/>
        <v>4233.39988725681</v>
      </c>
      <c r="D11" s="1">
        <v>5674523580.3693199</v>
      </c>
      <c r="E11" s="2">
        <f t="shared" si="1"/>
        <v>5674.5235803693195</v>
      </c>
      <c r="F11">
        <f t="shared" si="2"/>
        <v>512</v>
      </c>
    </row>
    <row r="12" spans="1:6">
      <c r="A12">
        <v>1048576</v>
      </c>
      <c r="B12" s="2">
        <v>4758837305.4672899</v>
      </c>
      <c r="C12" s="2">
        <f t="shared" si="0"/>
        <v>4758.8373054672902</v>
      </c>
      <c r="D12" s="1">
        <v>6012216932.8838596</v>
      </c>
      <c r="E12" s="2">
        <f t="shared" si="1"/>
        <v>6012.21693288386</v>
      </c>
      <c r="F12">
        <f t="shared" si="2"/>
        <v>1024</v>
      </c>
    </row>
    <row r="13" spans="1:6">
      <c r="A13">
        <v>2097152</v>
      </c>
      <c r="B13" s="2">
        <v>4888244808.2833204</v>
      </c>
      <c r="C13" s="2">
        <f t="shared" si="0"/>
        <v>4888.2448082833207</v>
      </c>
      <c r="D13" s="1">
        <v>6181998163.4281397</v>
      </c>
      <c r="E13" s="2">
        <f t="shared" si="1"/>
        <v>6181.9981634281394</v>
      </c>
      <c r="F13">
        <f t="shared" si="2"/>
        <v>2048</v>
      </c>
    </row>
    <row r="14" spans="1:6">
      <c r="A14">
        <v>4194304</v>
      </c>
      <c r="B14" s="2">
        <v>4654768434.4506397</v>
      </c>
      <c r="C14" s="2">
        <f t="shared" si="0"/>
        <v>4654.7684344506397</v>
      </c>
      <c r="D14" s="1">
        <v>6283422905.3329601</v>
      </c>
      <c r="E14" s="2">
        <f t="shared" si="1"/>
        <v>6283.42290533296</v>
      </c>
      <c r="F14">
        <f t="shared" si="2"/>
        <v>4096</v>
      </c>
    </row>
    <row r="15" spans="1:6">
      <c r="A15">
        <v>8388608</v>
      </c>
      <c r="B15" s="2">
        <v>4684695570.4061003</v>
      </c>
      <c r="C15" s="2">
        <f t="shared" si="0"/>
        <v>4684.6955704061002</v>
      </c>
      <c r="D15" s="1">
        <v>6338263155.4169598</v>
      </c>
      <c r="E15" s="2">
        <f t="shared" si="1"/>
        <v>6338.2631554169602</v>
      </c>
      <c r="F15">
        <f t="shared" si="2"/>
        <v>8192</v>
      </c>
    </row>
    <row r="16" spans="1:6">
      <c r="A16">
        <v>16777216</v>
      </c>
      <c r="B16" s="2">
        <v>4728583229.4604502</v>
      </c>
      <c r="C16" s="2">
        <f t="shared" si="0"/>
        <v>4728.5832294604497</v>
      </c>
      <c r="D16" s="1">
        <v>6364716743.8438501</v>
      </c>
      <c r="E16" s="2">
        <f t="shared" si="1"/>
        <v>6364.7167438438501</v>
      </c>
      <c r="F16">
        <f t="shared" si="2"/>
        <v>16384</v>
      </c>
    </row>
    <row r="17" spans="1:6">
      <c r="A17">
        <v>33554432</v>
      </c>
      <c r="B17" s="2">
        <v>4714961648.1377001</v>
      </c>
      <c r="C17" s="2">
        <f t="shared" si="0"/>
        <v>4714.9616481376997</v>
      </c>
      <c r="D17" s="1">
        <v>6377011101.1746798</v>
      </c>
      <c r="E17" s="2">
        <f t="shared" si="1"/>
        <v>6377.0111011746794</v>
      </c>
      <c r="F17">
        <f t="shared" si="2"/>
        <v>32768</v>
      </c>
    </row>
    <row r="18" spans="1:6">
      <c r="A18">
        <v>67108864</v>
      </c>
      <c r="B18" s="2">
        <v>4728736871.9509201</v>
      </c>
      <c r="C18" s="2">
        <f t="shared" si="0"/>
        <v>4728.7368719509204</v>
      </c>
      <c r="D18" s="1">
        <v>6383584421.4558001</v>
      </c>
      <c r="E18" s="2">
        <f t="shared" si="1"/>
        <v>6383.5844214558001</v>
      </c>
      <c r="F18">
        <f t="shared" si="2"/>
        <v>65536</v>
      </c>
    </row>
    <row r="19" spans="1:6">
      <c r="A19">
        <v>134217728</v>
      </c>
      <c r="B19" s="2">
        <v>4732694042.5666904</v>
      </c>
      <c r="C19" s="2">
        <f t="shared" si="0"/>
        <v>4732.6940425666908</v>
      </c>
      <c r="D19" s="1">
        <v>6388454371.4707098</v>
      </c>
      <c r="E19" s="2">
        <f t="shared" si="1"/>
        <v>6388.4543714707097</v>
      </c>
      <c r="F19">
        <f t="shared" si="2"/>
        <v>131072</v>
      </c>
    </row>
    <row r="20" spans="1:6">
      <c r="A20">
        <v>268435456</v>
      </c>
      <c r="B20" s="2">
        <v>4981792013.5153399</v>
      </c>
      <c r="C20" s="2">
        <f t="shared" si="0"/>
        <v>4981.7920135153399</v>
      </c>
      <c r="D20" s="1">
        <v>6389696690.7227297</v>
      </c>
      <c r="E20" s="2">
        <f t="shared" si="1"/>
        <v>6389.6966907227297</v>
      </c>
      <c r="F20">
        <f t="shared" si="2"/>
        <v>262144</v>
      </c>
    </row>
    <row r="22" spans="1:6">
      <c r="A22" t="s">
        <v>3</v>
      </c>
    </row>
    <row r="23" spans="1:6">
      <c r="A23">
        <v>16</v>
      </c>
      <c r="B23" s="1">
        <v>186065.099651</v>
      </c>
      <c r="C23">
        <f t="shared" ref="C23:C28" si="3">B23/1000000</f>
        <v>0.18606509965099999</v>
      </c>
      <c r="D23" s="1">
        <v>181871.44229899999</v>
      </c>
      <c r="E23">
        <f t="shared" ref="E23:E28" si="4">D23/1000000</f>
        <v>0.18187144229899999</v>
      </c>
      <c r="F23">
        <f t="shared" ref="F23:F28" si="5">A23/1024</f>
        <v>1.5625E-2</v>
      </c>
    </row>
    <row r="24" spans="1:6">
      <c r="A24">
        <v>32</v>
      </c>
      <c r="B24" s="1">
        <v>826882.09711099998</v>
      </c>
      <c r="C24">
        <f t="shared" si="3"/>
        <v>0.82688209711100003</v>
      </c>
      <c r="D24" s="1">
        <v>954554.05777199997</v>
      </c>
      <c r="E24">
        <f t="shared" si="4"/>
        <v>0.95455405777199998</v>
      </c>
      <c r="F24">
        <f t="shared" si="5"/>
        <v>3.125E-2</v>
      </c>
    </row>
    <row r="25" spans="1:6">
      <c r="A25">
        <v>64</v>
      </c>
      <c r="B25" s="1">
        <v>1982981.212049</v>
      </c>
      <c r="C25">
        <f t="shared" si="3"/>
        <v>1.982981212049</v>
      </c>
      <c r="D25" s="1">
        <v>1877895.9521929999</v>
      </c>
      <c r="E25">
        <f t="shared" si="4"/>
        <v>1.8778959521929999</v>
      </c>
      <c r="F25">
        <f t="shared" si="5"/>
        <v>6.25E-2</v>
      </c>
    </row>
    <row r="26" spans="1:6">
      <c r="A26">
        <v>128</v>
      </c>
      <c r="B26" s="1">
        <v>3571364.6831780002</v>
      </c>
      <c r="C26">
        <f t="shared" si="3"/>
        <v>3.5713646831779999</v>
      </c>
      <c r="D26" s="1">
        <v>3497125.2913390002</v>
      </c>
      <c r="E26">
        <f t="shared" si="4"/>
        <v>3.4971252913390001</v>
      </c>
      <c r="F26">
        <f t="shared" si="5"/>
        <v>0.125</v>
      </c>
    </row>
    <row r="27" spans="1:6">
      <c r="A27">
        <v>256</v>
      </c>
      <c r="B27" s="1">
        <v>6683410.5938999997</v>
      </c>
      <c r="C27">
        <f t="shared" si="3"/>
        <v>6.6834105938999997</v>
      </c>
      <c r="D27" s="1">
        <v>7214667.186485</v>
      </c>
      <c r="E27">
        <f t="shared" si="4"/>
        <v>7.2146671864850003</v>
      </c>
      <c r="F27">
        <f t="shared" si="5"/>
        <v>0.25</v>
      </c>
    </row>
    <row r="28" spans="1:6">
      <c r="A28">
        <v>512</v>
      </c>
      <c r="B28" s="1">
        <v>12394462.660465</v>
      </c>
      <c r="C28">
        <f t="shared" si="3"/>
        <v>12.394462660465001</v>
      </c>
      <c r="D28" s="1">
        <v>14360904.677732</v>
      </c>
      <c r="E28">
        <f t="shared" si="4"/>
        <v>14.360904677732</v>
      </c>
      <c r="F28">
        <f t="shared" si="5"/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J37"/>
  <sheetViews>
    <sheetView workbookViewId="0">
      <selection activeCell="J14" sqref="J14"/>
    </sheetView>
  </sheetViews>
  <sheetFormatPr defaultRowHeight="14.25"/>
  <cols>
    <col min="4" max="4" width="11.75" customWidth="1"/>
    <col min="5" max="5" width="11.875" customWidth="1"/>
    <col min="6" max="6" width="14.375" customWidth="1"/>
    <col min="7" max="7" width="10.125" customWidth="1"/>
    <col min="8" max="8" width="12.25" customWidth="1"/>
    <col min="9" max="9" width="14.5" customWidth="1"/>
    <col min="10" max="10" width="14.25" customWidth="1"/>
  </cols>
  <sheetData>
    <row r="2" spans="2:10">
      <c r="B2" s="30" t="s">
        <v>4</v>
      </c>
      <c r="C2" s="32" t="s">
        <v>5</v>
      </c>
      <c r="D2" s="31" t="s">
        <v>22</v>
      </c>
      <c r="E2" s="31" t="s">
        <v>23</v>
      </c>
      <c r="F2" s="31" t="s">
        <v>25</v>
      </c>
      <c r="G2" s="33" t="s">
        <v>12</v>
      </c>
      <c r="H2" s="11" t="s">
        <v>24</v>
      </c>
      <c r="I2" s="4" t="s">
        <v>7</v>
      </c>
      <c r="J2" s="11" t="s">
        <v>8</v>
      </c>
    </row>
    <row r="3" spans="2:10">
      <c r="B3" s="14">
        <v>5</v>
      </c>
      <c r="C3" s="15">
        <v>3</v>
      </c>
      <c r="D3" s="20">
        <v>7.7120909000000001E-2</v>
      </c>
      <c r="E3" s="21">
        <v>0.15395</v>
      </c>
      <c r="F3" s="22">
        <v>3.4351817999999999E-2</v>
      </c>
      <c r="G3" s="20">
        <v>6.3256366670000004</v>
      </c>
      <c r="H3" s="22">
        <v>0.31279144399999997</v>
      </c>
      <c r="I3" s="2">
        <f>H3/MIN(D3:F3)</f>
        <v>9.1055280975231057</v>
      </c>
      <c r="J3" s="2">
        <f>G3/MIN(D3:F3)</f>
        <v>184.14270438321489</v>
      </c>
    </row>
    <row r="4" spans="2:10">
      <c r="B4" s="16">
        <v>17</v>
      </c>
      <c r="C4" s="17">
        <v>5</v>
      </c>
      <c r="D4" s="23">
        <v>0.208423636</v>
      </c>
      <c r="E4" s="24">
        <v>0.194970909</v>
      </c>
      <c r="F4" s="25">
        <v>9.4699090999999999E-2</v>
      </c>
      <c r="G4" s="23">
        <v>22.140766670000001</v>
      </c>
      <c r="H4" s="25">
        <v>0.74171611100000001</v>
      </c>
      <c r="I4" s="2">
        <f t="shared" ref="I4:I36" si="0">H4/MIN(D4:F4)</f>
        <v>7.8323466800753136</v>
      </c>
      <c r="J4" s="2">
        <f t="shared" ref="J4:J14" si="1">G4/MIN(D4:F4)</f>
        <v>233.80125866255676</v>
      </c>
    </row>
    <row r="5" spans="2:10">
      <c r="B5" s="16">
        <v>33</v>
      </c>
      <c r="C5" s="17">
        <v>7</v>
      </c>
      <c r="D5" s="23">
        <v>0.38358636400000001</v>
      </c>
      <c r="E5" s="24">
        <v>0.27833181800000001</v>
      </c>
      <c r="F5" s="25">
        <v>0.175798182</v>
      </c>
      <c r="G5" s="23">
        <v>42.936022219999998</v>
      </c>
      <c r="H5" s="25">
        <v>1.336942222</v>
      </c>
      <c r="I5" s="2">
        <f t="shared" si="0"/>
        <v>7.6049832073917578</v>
      </c>
      <c r="J5" s="2">
        <f t="shared" si="1"/>
        <v>244.23473400879652</v>
      </c>
    </row>
    <row r="6" spans="2:10">
      <c r="B6" s="16">
        <v>57</v>
      </c>
      <c r="C6" s="17">
        <v>9</v>
      </c>
      <c r="D6" s="23">
        <v>0.64526363600000003</v>
      </c>
      <c r="E6" s="24">
        <v>0.45406000000000002</v>
      </c>
      <c r="F6" s="25">
        <v>0.297850909</v>
      </c>
      <c r="G6" s="23">
        <v>75.281899999999993</v>
      </c>
      <c r="H6" s="25">
        <v>2.2092677780000001</v>
      </c>
      <c r="I6" s="2">
        <f t="shared" si="0"/>
        <v>7.4173612073817781</v>
      </c>
      <c r="J6" s="2">
        <f t="shared" si="1"/>
        <v>252.75027782439972</v>
      </c>
    </row>
    <row r="7" spans="2:10">
      <c r="B7" s="16">
        <v>89</v>
      </c>
      <c r="C7" s="17">
        <v>11</v>
      </c>
      <c r="D7" s="23">
        <v>0.99747363600000005</v>
      </c>
      <c r="E7" s="24">
        <v>0.70080818199999995</v>
      </c>
      <c r="F7" s="25">
        <v>0.46121272699999999</v>
      </c>
      <c r="G7" s="23">
        <v>118.0905556</v>
      </c>
      <c r="H7" s="25">
        <v>3.427596667</v>
      </c>
      <c r="I7" s="2">
        <f t="shared" si="0"/>
        <v>7.4317044312612826</v>
      </c>
      <c r="J7" s="2">
        <f t="shared" si="1"/>
        <v>256.04357531096491</v>
      </c>
    </row>
    <row r="8" spans="2:10">
      <c r="B8" s="16">
        <v>121</v>
      </c>
      <c r="C8" s="17">
        <v>13</v>
      </c>
      <c r="D8" s="23">
        <v>1.3484954549999999</v>
      </c>
      <c r="E8" s="24">
        <v>0.94537272699999997</v>
      </c>
      <c r="F8" s="25">
        <v>0.62422181799999998</v>
      </c>
      <c r="G8" s="23">
        <v>160.10755560000001</v>
      </c>
      <c r="H8" s="25">
        <v>4.6127966669999996</v>
      </c>
      <c r="I8" s="2">
        <f t="shared" si="0"/>
        <v>7.3896754871198684</v>
      </c>
      <c r="J8" s="2">
        <f t="shared" si="1"/>
        <v>256.49144420004882</v>
      </c>
    </row>
    <row r="9" spans="2:10">
      <c r="B9" s="16">
        <v>169</v>
      </c>
      <c r="C9" s="17">
        <v>15</v>
      </c>
      <c r="D9" s="23">
        <v>1.8859999999999999</v>
      </c>
      <c r="E9" s="24">
        <v>1.315476364</v>
      </c>
      <c r="F9" s="25">
        <v>0.86852454499999998</v>
      </c>
      <c r="G9" s="23">
        <v>223.5335556</v>
      </c>
      <c r="H9" s="25">
        <v>6.4374577779999997</v>
      </c>
      <c r="I9" s="2">
        <f t="shared" si="0"/>
        <v>7.4119468644377804</v>
      </c>
      <c r="J9" s="2">
        <f t="shared" si="1"/>
        <v>257.37160439144526</v>
      </c>
    </row>
    <row r="10" spans="2:10">
      <c r="B10" s="16">
        <v>213</v>
      </c>
      <c r="C10" s="17">
        <v>17</v>
      </c>
      <c r="D10" s="23">
        <v>2.3703027269999999</v>
      </c>
      <c r="E10" s="24">
        <v>1.6518781819999999</v>
      </c>
      <c r="F10" s="25">
        <v>1.0928681819999999</v>
      </c>
      <c r="G10" s="23">
        <v>281.44811110000001</v>
      </c>
      <c r="H10" s="25">
        <v>8.0207999999999995</v>
      </c>
      <c r="I10" s="2">
        <f t="shared" si="0"/>
        <v>7.3392199828908549</v>
      </c>
      <c r="J10" s="2">
        <f t="shared" si="1"/>
        <v>257.53161793487004</v>
      </c>
    </row>
    <row r="11" spans="2:10">
      <c r="B11" s="16">
        <v>269</v>
      </c>
      <c r="C11" s="17">
        <v>19</v>
      </c>
      <c r="D11" s="23">
        <v>2.9908772730000002</v>
      </c>
      <c r="E11" s="24">
        <v>2.0813345449999998</v>
      </c>
      <c r="F11" s="25">
        <v>1.378100909</v>
      </c>
      <c r="G11" s="23">
        <v>356.74011109999998</v>
      </c>
      <c r="H11" s="25">
        <v>10.166522219999999</v>
      </c>
      <c r="I11" s="2">
        <f t="shared" si="0"/>
        <v>7.3771972383192139</v>
      </c>
      <c r="J11" s="2">
        <f t="shared" si="1"/>
        <v>258.86356272623283</v>
      </c>
    </row>
    <row r="12" spans="2:10">
      <c r="B12" s="16">
        <v>333</v>
      </c>
      <c r="C12" s="17">
        <v>21</v>
      </c>
      <c r="D12" s="23">
        <v>3.7107172730000002</v>
      </c>
      <c r="E12" s="24">
        <v>2.572889091</v>
      </c>
      <c r="F12" s="25">
        <v>1.7038790909999999</v>
      </c>
      <c r="G12" s="23">
        <v>439.70122220000002</v>
      </c>
      <c r="H12" s="25">
        <v>12.404955559999999</v>
      </c>
      <c r="I12" s="2">
        <f t="shared" si="0"/>
        <v>7.2804200870377374</v>
      </c>
      <c r="J12" s="2">
        <f t="shared" si="1"/>
        <v>258.0589341829068</v>
      </c>
    </row>
    <row r="13" spans="2:10">
      <c r="B13" s="16">
        <v>401</v>
      </c>
      <c r="C13" s="17">
        <v>23</v>
      </c>
      <c r="D13" s="23">
        <v>4.4710909089999999</v>
      </c>
      <c r="E13" s="24">
        <v>3.0936554549999999</v>
      </c>
      <c r="F13" s="25">
        <v>2.0512227269999999</v>
      </c>
      <c r="G13" s="23">
        <v>529.03177779999999</v>
      </c>
      <c r="H13" s="25">
        <v>14.93268889</v>
      </c>
      <c r="I13" s="2">
        <f t="shared" si="0"/>
        <v>7.2798963727550392</v>
      </c>
      <c r="J13" s="2">
        <f t="shared" si="1"/>
        <v>257.91045059925375</v>
      </c>
    </row>
    <row r="14" spans="2:10">
      <c r="B14" s="16">
        <v>477</v>
      </c>
      <c r="C14" s="17">
        <v>25</v>
      </c>
      <c r="D14" s="23">
        <v>5.3064763639999999</v>
      </c>
      <c r="E14" s="24">
        <v>3.6781418179999998</v>
      </c>
      <c r="F14" s="25">
        <v>2.4375863639999999</v>
      </c>
      <c r="G14" s="23">
        <v>629.40166669999996</v>
      </c>
      <c r="H14" s="25">
        <v>17.675711110000002</v>
      </c>
      <c r="I14" s="2">
        <f t="shared" si="0"/>
        <v>7.2513168645211543</v>
      </c>
      <c r="J14" s="2">
        <f t="shared" si="1"/>
        <v>258.20691976105917</v>
      </c>
    </row>
    <row r="15" spans="2:10">
      <c r="B15" s="16">
        <v>553</v>
      </c>
      <c r="C15" s="17">
        <v>27</v>
      </c>
      <c r="D15" s="23">
        <v>6.1747563640000003</v>
      </c>
      <c r="E15" s="24">
        <v>4.2593136359999999</v>
      </c>
      <c r="F15" s="25">
        <v>2.826385455</v>
      </c>
      <c r="G15" s="23"/>
      <c r="H15" s="25">
        <v>20.542188889999998</v>
      </c>
      <c r="I15" s="2">
        <f t="shared" si="0"/>
        <v>7.2680068649730574</v>
      </c>
      <c r="J15" s="2"/>
    </row>
    <row r="16" spans="2:10">
      <c r="B16" s="16">
        <v>641</v>
      </c>
      <c r="C16" s="17">
        <v>29</v>
      </c>
      <c r="D16" s="23">
        <v>7.1301318179999997</v>
      </c>
      <c r="E16" s="24">
        <v>4.9394854549999998</v>
      </c>
      <c r="F16" s="25">
        <v>3.29501</v>
      </c>
      <c r="G16" s="23"/>
      <c r="H16" s="25">
        <v>23.677666670000001</v>
      </c>
      <c r="I16" s="2">
        <f t="shared" si="0"/>
        <v>7.1859164828027842</v>
      </c>
      <c r="J16" s="2"/>
    </row>
    <row r="17" spans="2:10">
      <c r="B17" s="16">
        <v>729</v>
      </c>
      <c r="C17" s="17">
        <v>31</v>
      </c>
      <c r="D17" s="23">
        <v>8.0701718180000004</v>
      </c>
      <c r="E17" s="24">
        <v>5.6128472729999999</v>
      </c>
      <c r="F17" s="34" t="s">
        <v>26</v>
      </c>
      <c r="G17" s="23"/>
      <c r="H17" s="25">
        <v>27.088100000000001</v>
      </c>
      <c r="I17" s="2">
        <f t="shared" si="0"/>
        <v>4.8260889139642904</v>
      </c>
      <c r="J17" s="2"/>
    </row>
    <row r="18" spans="2:10">
      <c r="B18" s="16">
        <v>833</v>
      </c>
      <c r="C18" s="17">
        <v>33</v>
      </c>
      <c r="D18" s="23">
        <v>9.3498081820000003</v>
      </c>
      <c r="E18" s="24">
        <v>6.4067072730000003</v>
      </c>
      <c r="F18" s="25"/>
      <c r="G18" s="23"/>
      <c r="H18" s="25">
        <v>30.615688890000001</v>
      </c>
      <c r="I18" s="2">
        <f t="shared" si="0"/>
        <v>4.7786932640148425</v>
      </c>
      <c r="J18" s="2"/>
    </row>
    <row r="19" spans="2:10">
      <c r="B19" s="16">
        <v>941</v>
      </c>
      <c r="C19" s="17">
        <v>35</v>
      </c>
      <c r="D19" s="23">
        <v>10.533525450000001</v>
      </c>
      <c r="E19" s="24">
        <v>7.2377463640000004</v>
      </c>
      <c r="F19" s="25"/>
      <c r="G19" s="23"/>
      <c r="H19" s="25">
        <v>34.650855559999997</v>
      </c>
      <c r="I19" s="2">
        <f t="shared" si="0"/>
        <v>4.78752001207872</v>
      </c>
      <c r="J19" s="2"/>
    </row>
    <row r="20" spans="2:10">
      <c r="B20" s="16">
        <v>1049</v>
      </c>
      <c r="C20" s="17">
        <v>37</v>
      </c>
      <c r="D20" s="23">
        <v>11.680475449999999</v>
      </c>
      <c r="E20" s="24">
        <v>8.0709890909999995</v>
      </c>
      <c r="F20" s="25"/>
      <c r="G20" s="23"/>
      <c r="H20" s="25">
        <v>38.736311110000003</v>
      </c>
      <c r="I20" s="2">
        <f t="shared" si="0"/>
        <v>4.7994503118824756</v>
      </c>
      <c r="J20" s="2"/>
    </row>
    <row r="21" spans="2:10">
      <c r="B21" s="16">
        <v>1169</v>
      </c>
      <c r="C21" s="17">
        <v>39</v>
      </c>
      <c r="D21" s="23">
        <v>13.146666359999999</v>
      </c>
      <c r="E21" s="24">
        <v>8.9898681820000004</v>
      </c>
      <c r="F21" s="25"/>
      <c r="G21" s="23"/>
      <c r="H21" s="25">
        <v>42.979444440000002</v>
      </c>
      <c r="I21" s="2">
        <f t="shared" si="0"/>
        <v>4.7808759338713962</v>
      </c>
      <c r="J21" s="2"/>
    </row>
    <row r="22" spans="2:10">
      <c r="B22" s="16">
        <v>1293</v>
      </c>
      <c r="C22" s="17">
        <v>41</v>
      </c>
      <c r="D22" s="23">
        <v>14.55805273</v>
      </c>
      <c r="E22" s="24">
        <v>9.9472427270000008</v>
      </c>
      <c r="F22" s="25"/>
      <c r="G22" s="23"/>
      <c r="H22" s="25">
        <v>47.601722219999999</v>
      </c>
      <c r="I22" s="2">
        <f t="shared" si="0"/>
        <v>4.7854187865340503</v>
      </c>
      <c r="J22" s="2"/>
    </row>
    <row r="23" spans="2:10">
      <c r="B23" s="16">
        <v>1421</v>
      </c>
      <c r="C23" s="17">
        <v>43</v>
      </c>
      <c r="D23" s="23">
        <v>15.89986</v>
      </c>
      <c r="E23" s="24">
        <v>10.93556727</v>
      </c>
      <c r="F23" s="25"/>
      <c r="G23" s="23"/>
      <c r="H23" s="25">
        <v>52.174900000000001</v>
      </c>
      <c r="I23" s="2">
        <f t="shared" si="0"/>
        <v>4.7711196604435502</v>
      </c>
      <c r="J23" s="2"/>
    </row>
    <row r="24" spans="2:10">
      <c r="B24" s="16">
        <v>1561</v>
      </c>
      <c r="C24" s="17">
        <v>45</v>
      </c>
      <c r="D24" s="23">
        <v>17.481010000000001</v>
      </c>
      <c r="E24" s="24">
        <v>12.001486359999999</v>
      </c>
      <c r="F24" s="25"/>
      <c r="G24" s="23"/>
      <c r="H24" s="25">
        <v>57.292122220000003</v>
      </c>
      <c r="I24" s="2">
        <f t="shared" si="0"/>
        <v>4.7737522254701794</v>
      </c>
      <c r="J24" s="2"/>
    </row>
    <row r="25" spans="2:10">
      <c r="B25" s="16">
        <v>1701</v>
      </c>
      <c r="C25" s="17">
        <v>47</v>
      </c>
      <c r="D25" s="23">
        <v>19.10833182</v>
      </c>
      <c r="E25" s="24">
        <v>13.09040364</v>
      </c>
      <c r="F25" s="25"/>
      <c r="G25" s="23"/>
      <c r="H25" s="25">
        <v>62.491044440000003</v>
      </c>
      <c r="I25" s="2">
        <f t="shared" si="0"/>
        <v>4.7738057708967636</v>
      </c>
      <c r="J25" s="2"/>
    </row>
    <row r="26" spans="2:10">
      <c r="B26" s="16">
        <v>1857</v>
      </c>
      <c r="C26" s="17">
        <v>49</v>
      </c>
      <c r="D26" s="23">
        <v>20.868414550000001</v>
      </c>
      <c r="E26" s="24">
        <v>14.28304</v>
      </c>
      <c r="F26" s="25"/>
      <c r="G26" s="23"/>
      <c r="H26" s="25">
        <v>68.386566669999993</v>
      </c>
      <c r="I26" s="2">
        <f t="shared" si="0"/>
        <v>4.7879559722580067</v>
      </c>
      <c r="J26" s="2"/>
    </row>
    <row r="27" spans="2:10">
      <c r="B27" s="16">
        <v>2005</v>
      </c>
      <c r="C27" s="17">
        <v>51</v>
      </c>
      <c r="D27" s="23">
        <v>22.518979999999999</v>
      </c>
      <c r="E27" s="24">
        <v>15.437879089999999</v>
      </c>
      <c r="F27" s="25"/>
      <c r="G27" s="23"/>
      <c r="H27" s="25">
        <v>73.531666670000007</v>
      </c>
      <c r="I27" s="2">
        <f t="shared" si="0"/>
        <v>4.763067921527556</v>
      </c>
      <c r="J27" s="2"/>
    </row>
    <row r="28" spans="2:10">
      <c r="B28" s="16">
        <v>2177</v>
      </c>
      <c r="C28" s="17">
        <v>53</v>
      </c>
      <c r="D28" s="23">
        <v>24.281719089999999</v>
      </c>
      <c r="E28" s="24">
        <v>16.763868179999999</v>
      </c>
      <c r="F28" s="25"/>
      <c r="G28" s="23"/>
      <c r="H28" s="25">
        <v>80.546988889999994</v>
      </c>
      <c r="I28" s="2">
        <f t="shared" si="0"/>
        <v>4.8047973191590678</v>
      </c>
      <c r="J28" s="2"/>
    </row>
    <row r="29" spans="2:10">
      <c r="B29" s="16">
        <v>2337</v>
      </c>
      <c r="C29" s="17">
        <v>55</v>
      </c>
      <c r="D29" s="23">
        <v>26.39915182</v>
      </c>
      <c r="E29" s="24">
        <v>17.989869089999999</v>
      </c>
      <c r="F29" s="25"/>
      <c r="G29" s="23"/>
      <c r="H29" s="25">
        <v>85.867466669999999</v>
      </c>
      <c r="I29" s="2">
        <f t="shared" si="0"/>
        <v>4.7731012516222817</v>
      </c>
      <c r="J29" s="2"/>
    </row>
    <row r="30" spans="2:10">
      <c r="B30" s="16">
        <v>2517</v>
      </c>
      <c r="C30" s="17">
        <v>57</v>
      </c>
      <c r="D30" s="23">
        <v>28.329453640000001</v>
      </c>
      <c r="E30" s="24">
        <v>19.363405449999998</v>
      </c>
      <c r="F30" s="25"/>
      <c r="G30" s="23"/>
      <c r="H30" s="25">
        <v>92.57813333</v>
      </c>
      <c r="I30" s="2">
        <f t="shared" si="0"/>
        <v>4.7810873747933638</v>
      </c>
      <c r="J30" s="2"/>
    </row>
    <row r="31" spans="2:10">
      <c r="B31" s="16">
        <v>2701</v>
      </c>
      <c r="C31" s="17">
        <v>59</v>
      </c>
      <c r="D31" s="23">
        <v>30.875637269999999</v>
      </c>
      <c r="E31" s="24">
        <v>20.790382730000001</v>
      </c>
      <c r="F31" s="25"/>
      <c r="G31" s="23"/>
      <c r="H31" s="25">
        <v>99.584155559999999</v>
      </c>
      <c r="I31" s="2">
        <f t="shared" si="0"/>
        <v>4.7899144933153428</v>
      </c>
      <c r="J31" s="2"/>
    </row>
    <row r="32" spans="2:10">
      <c r="B32" s="16">
        <v>2881</v>
      </c>
      <c r="C32" s="17">
        <v>61</v>
      </c>
      <c r="D32" s="23">
        <v>32.52740455</v>
      </c>
      <c r="E32" s="24">
        <v>22.160150909999999</v>
      </c>
      <c r="F32" s="25"/>
      <c r="G32" s="23"/>
      <c r="H32" s="25">
        <v>106.0482222</v>
      </c>
      <c r="I32" s="2">
        <f t="shared" si="0"/>
        <v>4.7855370042694352</v>
      </c>
      <c r="J32" s="2"/>
    </row>
    <row r="33" spans="2:10">
      <c r="B33" s="16">
        <v>3081</v>
      </c>
      <c r="C33" s="17">
        <v>63</v>
      </c>
      <c r="D33" s="23">
        <v>34.915708180000003</v>
      </c>
      <c r="E33" s="24">
        <v>23.692151819999999</v>
      </c>
      <c r="F33" s="25"/>
      <c r="G33" s="23"/>
      <c r="H33" s="25">
        <v>114.7097778</v>
      </c>
      <c r="I33" s="2">
        <f t="shared" si="0"/>
        <v>4.8416783191118347</v>
      </c>
      <c r="J33" s="2"/>
    </row>
    <row r="34" spans="2:10">
      <c r="B34" s="16">
        <v>3273</v>
      </c>
      <c r="C34" s="17">
        <v>65</v>
      </c>
      <c r="D34" s="23">
        <v>37.068404549999997</v>
      </c>
      <c r="E34" s="24">
        <v>25.178171819999999</v>
      </c>
      <c r="F34" s="25"/>
      <c r="G34" s="23"/>
      <c r="H34" s="25">
        <v>123.03266669999999</v>
      </c>
      <c r="I34" s="2">
        <f t="shared" si="0"/>
        <v>4.8864813370711202</v>
      </c>
      <c r="J34" s="2"/>
    </row>
    <row r="35" spans="2:10">
      <c r="B35" s="16">
        <v>3481</v>
      </c>
      <c r="C35" s="17">
        <v>67</v>
      </c>
      <c r="D35" s="23">
        <v>39.129170909999999</v>
      </c>
      <c r="E35" s="24">
        <v>26.779990909999999</v>
      </c>
      <c r="F35" s="25"/>
      <c r="G35" s="23"/>
      <c r="H35" s="25">
        <v>132.0285556</v>
      </c>
      <c r="I35" s="2">
        <f t="shared" si="0"/>
        <v>4.9301195076469879</v>
      </c>
      <c r="J35" s="2"/>
    </row>
    <row r="36" spans="2:10">
      <c r="B36" s="16">
        <v>3689</v>
      </c>
      <c r="C36" s="17">
        <v>69</v>
      </c>
      <c r="D36" s="23">
        <v>41.361797269999997</v>
      </c>
      <c r="E36" s="24">
        <v>28.382879089999999</v>
      </c>
      <c r="F36" s="25"/>
      <c r="G36" s="23"/>
      <c r="H36" s="25">
        <v>140.8764444</v>
      </c>
      <c r="I36" s="2">
        <f t="shared" si="0"/>
        <v>4.9634303818612366</v>
      </c>
      <c r="J36" s="2"/>
    </row>
    <row r="37" spans="2:10">
      <c r="B37" s="18">
        <v>3905</v>
      </c>
      <c r="C37" s="19">
        <v>71</v>
      </c>
      <c r="D37" s="26">
        <v>43.983647269999999</v>
      </c>
      <c r="E37" s="27">
        <v>30.020686359999999</v>
      </c>
      <c r="F37" s="28"/>
      <c r="G37" s="26"/>
      <c r="H37" s="28">
        <v>149.91911110000001</v>
      </c>
      <c r="I37" s="2">
        <f t="shared" ref="I37" si="2">H37/MIN(D37:F37)</f>
        <v>4.9938602103299816</v>
      </c>
      <c r="J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13</vt:i4>
      </vt:variant>
      <vt:variant>
        <vt:lpstr>Wykresy</vt:lpstr>
      </vt:variant>
      <vt:variant>
        <vt:i4>24</vt:i4>
      </vt:variant>
    </vt:vector>
  </HeadingPairs>
  <TitlesOfParts>
    <vt:vector size="37" baseType="lpstr">
      <vt:lpstr>ErodeBufferUchar</vt:lpstr>
      <vt:lpstr>ErodeBufferUint</vt:lpstr>
      <vt:lpstr>Basic</vt:lpstr>
      <vt:lpstr>ErodeImage</vt:lpstr>
      <vt:lpstr>Hit-Miss</vt:lpstr>
      <vt:lpstr>CPU</vt:lpstr>
      <vt:lpstr>GroupSize</vt:lpstr>
      <vt:lpstr>DataTransfer</vt:lpstr>
      <vt:lpstr>ErodeImageRGB</vt:lpstr>
      <vt:lpstr>Gaussian</vt:lpstr>
      <vt:lpstr>Arkusz1</vt:lpstr>
      <vt:lpstr>Gradient</vt:lpstr>
      <vt:lpstr>Gradient2</vt:lpstr>
      <vt:lpstr>Wykres2.3</vt:lpstr>
      <vt:lpstr>Wykres2.1</vt:lpstr>
      <vt:lpstr>Wykres2.2</vt:lpstr>
      <vt:lpstr>Wykres3.1</vt:lpstr>
      <vt:lpstr>Wykres3.2</vt:lpstr>
      <vt:lpstr>Wykres3.3</vt:lpstr>
      <vt:lpstr>Wykres3.4</vt:lpstr>
      <vt:lpstr>Wykres4.1</vt:lpstr>
      <vt:lpstr>Wykres4.2</vt:lpstr>
      <vt:lpstr>Wykres4.3</vt:lpstr>
      <vt:lpstr>Wykres4.4</vt:lpstr>
      <vt:lpstr>WykresGradient</vt:lpstr>
      <vt:lpstr>WykresPorownawczy</vt:lpstr>
      <vt:lpstr>Wykres1.3</vt:lpstr>
      <vt:lpstr>Wykres1.1</vt:lpstr>
      <vt:lpstr>Wykres1.2</vt:lpstr>
      <vt:lpstr>Wykres7.1</vt:lpstr>
      <vt:lpstr>Wykres7.2</vt:lpstr>
      <vt:lpstr>Wykres7.3</vt:lpstr>
      <vt:lpstr>Wykres8</vt:lpstr>
      <vt:lpstr>WykresTransfer</vt:lpstr>
      <vt:lpstr>WykresGauss</vt:lpstr>
      <vt:lpstr>WykresGradient1</vt:lpstr>
      <vt:lpstr>WykresGradient2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kozmo</dc:creator>
  <cp:lastModifiedBy>KOZMO</cp:lastModifiedBy>
  <cp:lastPrinted>2011-11-28T19:42:58Z</cp:lastPrinted>
  <dcterms:created xsi:type="dcterms:W3CDTF">2011-11-10T09:21:07Z</dcterms:created>
  <dcterms:modified xsi:type="dcterms:W3CDTF">2011-11-30T16:00:19Z</dcterms:modified>
</cp:coreProperties>
</file>