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105" windowWidth="18240" windowHeight="10545"/>
  </bookViews>
  <sheets>
    <sheet name="ErodeImage" sheetId="10" r:id="rId1"/>
    <sheet name="ErodeBufferUchar" sheetId="7" r:id="rId2"/>
    <sheet name="ErodeBufferUint" sheetId="8" r:id="rId3"/>
    <sheet name="Hit-Miss" sheetId="4" r:id="rId4"/>
    <sheet name="Gradient" sheetId="3" r:id="rId5"/>
    <sheet name="CPU" sheetId="9" r:id="rId6"/>
    <sheet name="GroupSize" sheetId="5" r:id="rId7"/>
    <sheet name="DataTransfer" sheetId="1" r:id="rId8"/>
    <sheet name="ErodeImageRGB" sheetId="6" r:id="rId9"/>
    <sheet name="Gaussian" sheetId="2" r:id="rId10"/>
  </sheets>
  <calcPr calcId="125725"/>
</workbook>
</file>

<file path=xl/calcChain.xml><?xml version="1.0" encoding="utf-8"?>
<calcChain xmlns="http://schemas.openxmlformats.org/spreadsheetml/2006/main">
  <c r="N7" i="10"/>
  <c r="O7"/>
  <c r="N8"/>
  <c r="O8"/>
  <c r="N9"/>
  <c r="O9"/>
  <c r="N10"/>
  <c r="O10"/>
  <c r="N11"/>
  <c r="O11"/>
  <c r="N12"/>
  <c r="O12"/>
  <c r="N13"/>
  <c r="O13"/>
  <c r="N14"/>
  <c r="O14"/>
  <c r="N15"/>
  <c r="O15"/>
  <c r="N16"/>
  <c r="O16"/>
  <c r="N17"/>
  <c r="O17"/>
  <c r="N18"/>
  <c r="O18"/>
  <c r="N19"/>
  <c r="O19"/>
  <c r="N20"/>
  <c r="O20"/>
  <c r="N21"/>
  <c r="O21"/>
  <c r="N22"/>
  <c r="O22"/>
  <c r="N23"/>
  <c r="O23"/>
  <c r="N24"/>
  <c r="O24"/>
  <c r="N25"/>
  <c r="O25"/>
  <c r="N26"/>
  <c r="O26"/>
  <c r="N27"/>
  <c r="O27"/>
  <c r="N28"/>
  <c r="O28"/>
  <c r="N29"/>
  <c r="O29"/>
  <c r="N30"/>
  <c r="O30"/>
  <c r="N31"/>
  <c r="O31"/>
  <c r="N32"/>
  <c r="O32"/>
  <c r="N33"/>
  <c r="N34"/>
  <c r="N35"/>
  <c r="N36"/>
  <c r="N37"/>
  <c r="N38"/>
  <c r="N39"/>
  <c r="N40"/>
  <c r="O6"/>
  <c r="N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6" l="1"/>
  <c r="J40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6"/>
  <c r="B4"/>
  <c r="N4" i="3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"/>
  <c r="X40" i="7"/>
  <c r="X39"/>
  <c r="X38"/>
  <c r="X37"/>
  <c r="X36"/>
  <c r="X35"/>
  <c r="X34"/>
  <c r="X33"/>
  <c r="X32"/>
  <c r="X31"/>
  <c r="X30"/>
  <c r="X29"/>
  <c r="X28"/>
  <c r="X27"/>
  <c r="X26"/>
  <c r="X25"/>
  <c r="X24"/>
  <c r="X23"/>
  <c r="X22"/>
  <c r="X21"/>
  <c r="X20"/>
  <c r="X19"/>
  <c r="X18"/>
  <c r="X17"/>
  <c r="X16"/>
  <c r="X15"/>
  <c r="X14"/>
  <c r="X13"/>
  <c r="X12"/>
  <c r="X11"/>
  <c r="X10"/>
  <c r="X9"/>
  <c r="X8"/>
  <c r="X7"/>
  <c r="X6"/>
  <c r="X7" i="8"/>
  <c r="X8"/>
  <c r="X9"/>
  <c r="X10"/>
  <c r="X11"/>
  <c r="X12"/>
  <c r="X13"/>
  <c r="X14"/>
  <c r="X15"/>
  <c r="X16"/>
  <c r="X17"/>
  <c r="X18"/>
  <c r="X19"/>
  <c r="X20"/>
  <c r="X21"/>
  <c r="X22"/>
  <c r="X23"/>
  <c r="X24"/>
  <c r="X25"/>
  <c r="X26"/>
  <c r="X27"/>
  <c r="X28"/>
  <c r="X29"/>
  <c r="X30"/>
  <c r="X31"/>
  <c r="X32"/>
  <c r="X33"/>
  <c r="X34"/>
  <c r="X35"/>
  <c r="X36"/>
  <c r="X37"/>
  <c r="X38"/>
  <c r="X39"/>
  <c r="X40"/>
  <c r="X6"/>
  <c r="H12" i="4"/>
  <c r="F12"/>
  <c r="D12"/>
  <c r="B4" i="8" l="1"/>
  <c r="L40" s="1"/>
  <c r="V7" i="7"/>
  <c r="V8"/>
  <c r="V9"/>
  <c r="V10"/>
  <c r="V11"/>
  <c r="V12"/>
  <c r="T7"/>
  <c r="T8"/>
  <c r="T9"/>
  <c r="T10"/>
  <c r="T11"/>
  <c r="T12"/>
  <c r="R7"/>
  <c r="R8"/>
  <c r="R9"/>
  <c r="R10"/>
  <c r="R11"/>
  <c r="R12"/>
  <c r="V6"/>
  <c r="T6"/>
  <c r="R6"/>
  <c r="P7"/>
  <c r="P8"/>
  <c r="P9"/>
  <c r="P10"/>
  <c r="P11"/>
  <c r="P12"/>
  <c r="P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6"/>
  <c r="L6"/>
  <c r="J6"/>
  <c r="H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6"/>
  <c r="B4"/>
  <c r="H5" i="4"/>
  <c r="H6"/>
  <c r="H7"/>
  <c r="H8"/>
  <c r="H9"/>
  <c r="H10"/>
  <c r="H4"/>
  <c r="F5"/>
  <c r="F6"/>
  <c r="F7"/>
  <c r="F8"/>
  <c r="F9"/>
  <c r="F10"/>
  <c r="F4"/>
  <c r="D5"/>
  <c r="D6"/>
  <c r="D7"/>
  <c r="D8"/>
  <c r="D9"/>
  <c r="D10"/>
  <c r="D4"/>
  <c r="C16"/>
  <c r="C10"/>
  <c r="F6" i="8" l="1"/>
  <c r="J6"/>
  <c r="N6"/>
  <c r="R6"/>
  <c r="V6"/>
  <c r="H7"/>
  <c r="L7"/>
  <c r="P7"/>
  <c r="T7"/>
  <c r="F8"/>
  <c r="J8"/>
  <c r="N8"/>
  <c r="R8"/>
  <c r="V8"/>
  <c r="H9"/>
  <c r="L9"/>
  <c r="P9"/>
  <c r="T9"/>
  <c r="F10"/>
  <c r="J10"/>
  <c r="N10"/>
  <c r="R10"/>
  <c r="V10"/>
  <c r="H11"/>
  <c r="L11"/>
  <c r="P11"/>
  <c r="T11"/>
  <c r="F12"/>
  <c r="J12"/>
  <c r="N12"/>
  <c r="R12"/>
  <c r="V12"/>
  <c r="H13"/>
  <c r="L13"/>
  <c r="F14"/>
  <c r="J14"/>
  <c r="N14"/>
  <c r="H15"/>
  <c r="L15"/>
  <c r="F16"/>
  <c r="J16"/>
  <c r="N16"/>
  <c r="H17"/>
  <c r="L17"/>
  <c r="F18"/>
  <c r="J18"/>
  <c r="N18"/>
  <c r="H19"/>
  <c r="L19"/>
  <c r="F20"/>
  <c r="J20"/>
  <c r="N20"/>
  <c r="H21"/>
  <c r="L21"/>
  <c r="F22"/>
  <c r="J22"/>
  <c r="N22"/>
  <c r="H23"/>
  <c r="L23"/>
  <c r="F24"/>
  <c r="J24"/>
  <c r="N24"/>
  <c r="H25"/>
  <c r="L25"/>
  <c r="F26"/>
  <c r="J26"/>
  <c r="N26"/>
  <c r="H27"/>
  <c r="L27"/>
  <c r="F28"/>
  <c r="J28"/>
  <c r="N28"/>
  <c r="H29"/>
  <c r="L29"/>
  <c r="F30"/>
  <c r="J30"/>
  <c r="H31"/>
  <c r="L31"/>
  <c r="F32"/>
  <c r="J32"/>
  <c r="H33"/>
  <c r="L33"/>
  <c r="F34"/>
  <c r="J34"/>
  <c r="H35"/>
  <c r="L35"/>
  <c r="F36"/>
  <c r="J36"/>
  <c r="H37"/>
  <c r="L37"/>
  <c r="F38"/>
  <c r="J38"/>
  <c r="H39"/>
  <c r="L39"/>
  <c r="F40"/>
  <c r="J40"/>
  <c r="H6"/>
  <c r="L6"/>
  <c r="P6"/>
  <c r="T6"/>
  <c r="F7"/>
  <c r="J7"/>
  <c r="N7"/>
  <c r="R7"/>
  <c r="V7"/>
  <c r="H8"/>
  <c r="L8"/>
  <c r="P8"/>
  <c r="T8"/>
  <c r="F9"/>
  <c r="J9"/>
  <c r="N9"/>
  <c r="R9"/>
  <c r="V9"/>
  <c r="H10"/>
  <c r="L10"/>
  <c r="P10"/>
  <c r="T10"/>
  <c r="F11"/>
  <c r="J11"/>
  <c r="N11"/>
  <c r="R11"/>
  <c r="V11"/>
  <c r="H12"/>
  <c r="L12"/>
  <c r="P12"/>
  <c r="T12"/>
  <c r="F13"/>
  <c r="J13"/>
  <c r="N13"/>
  <c r="H14"/>
  <c r="L14"/>
  <c r="F15"/>
  <c r="J15"/>
  <c r="N15"/>
  <c r="H16"/>
  <c r="L16"/>
  <c r="F17"/>
  <c r="J17"/>
  <c r="N17"/>
  <c r="H18"/>
  <c r="L18"/>
  <c r="F19"/>
  <c r="J19"/>
  <c r="N19"/>
  <c r="H20"/>
  <c r="L20"/>
  <c r="F21"/>
  <c r="J21"/>
  <c r="N21"/>
  <c r="H22"/>
  <c r="L22"/>
  <c r="F23"/>
  <c r="J23"/>
  <c r="N23"/>
  <c r="H24"/>
  <c r="L24"/>
  <c r="F25"/>
  <c r="J25"/>
  <c r="N25"/>
  <c r="H26"/>
  <c r="L26"/>
  <c r="F27"/>
  <c r="J27"/>
  <c r="N27"/>
  <c r="H28"/>
  <c r="L28"/>
  <c r="F29"/>
  <c r="J29"/>
  <c r="H30"/>
  <c r="L30"/>
  <c r="F31"/>
  <c r="J31"/>
  <c r="H32"/>
  <c r="L32"/>
  <c r="F33"/>
  <c r="J33"/>
  <c r="H34"/>
  <c r="L34"/>
  <c r="F35"/>
  <c r="J35"/>
  <c r="H36"/>
  <c r="L36"/>
  <c r="F37"/>
  <c r="J37"/>
  <c r="H38"/>
  <c r="L38"/>
  <c r="F39"/>
  <c r="J39"/>
  <c r="H40"/>
  <c r="I4" i="6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J4"/>
  <c r="J5"/>
  <c r="J6"/>
  <c r="J7"/>
  <c r="J8"/>
  <c r="J9"/>
  <c r="J10"/>
  <c r="J11"/>
  <c r="J12"/>
  <c r="J13"/>
  <c r="J14"/>
  <c r="J3"/>
  <c r="I37"/>
  <c r="I3"/>
  <c r="C27" i="2"/>
  <c r="C26"/>
  <c r="D27"/>
  <c r="D26"/>
  <c r="E27"/>
  <c r="E26"/>
  <c r="F27"/>
  <c r="F26"/>
  <c r="G27"/>
  <c r="G26"/>
  <c r="D17"/>
  <c r="E17"/>
  <c r="F17"/>
  <c r="G17"/>
  <c r="D18"/>
  <c r="E18"/>
  <c r="F18"/>
  <c r="G18"/>
  <c r="D19"/>
  <c r="E19"/>
  <c r="F19"/>
  <c r="G19"/>
  <c r="D20"/>
  <c r="E20"/>
  <c r="F20"/>
  <c r="G20"/>
  <c r="D21"/>
  <c r="E21"/>
  <c r="F21"/>
  <c r="G21"/>
  <c r="D22"/>
  <c r="E22"/>
  <c r="F22"/>
  <c r="G22"/>
  <c r="D23"/>
  <c r="E23"/>
  <c r="F23"/>
  <c r="G23"/>
  <c r="D24"/>
  <c r="E24"/>
  <c r="F24"/>
  <c r="G24"/>
  <c r="D25"/>
  <c r="E25"/>
  <c r="F25"/>
  <c r="G25"/>
  <c r="G16"/>
  <c r="F16"/>
  <c r="E16"/>
  <c r="D16"/>
  <c r="C17"/>
  <c r="C18"/>
  <c r="C19"/>
  <c r="C20"/>
  <c r="C21"/>
  <c r="C22"/>
  <c r="C23"/>
  <c r="C24"/>
  <c r="C25"/>
  <c r="C16"/>
  <c r="I12"/>
  <c r="H12"/>
  <c r="A12"/>
  <c r="I11"/>
  <c r="H11"/>
  <c r="A11"/>
  <c r="I10"/>
  <c r="H10"/>
  <c r="A10"/>
  <c r="I9"/>
  <c r="H9"/>
  <c r="A9"/>
  <c r="I8"/>
  <c r="H8"/>
  <c r="A8"/>
  <c r="I7"/>
  <c r="H7"/>
  <c r="A7"/>
  <c r="I6"/>
  <c r="H6"/>
  <c r="A6"/>
  <c r="I5"/>
  <c r="H5"/>
  <c r="A5"/>
  <c r="I4"/>
  <c r="H4"/>
  <c r="A4"/>
  <c r="I3"/>
  <c r="H3"/>
  <c r="A3"/>
  <c r="C2" i="1" l="1"/>
  <c r="E2"/>
  <c r="F2"/>
  <c r="C3"/>
  <c r="E3"/>
  <c r="F3"/>
  <c r="C4"/>
  <c r="E4"/>
  <c r="F4"/>
  <c r="C5"/>
  <c r="E5"/>
  <c r="F5"/>
  <c r="C6"/>
  <c r="E6"/>
  <c r="F6"/>
  <c r="C7"/>
  <c r="E7"/>
  <c r="F7"/>
  <c r="C8"/>
  <c r="E8"/>
  <c r="F8"/>
  <c r="C9"/>
  <c r="E9"/>
  <c r="F9"/>
  <c r="C10"/>
  <c r="E10"/>
  <c r="F10"/>
  <c r="C11"/>
  <c r="E11"/>
  <c r="F11"/>
  <c r="C12"/>
  <c r="E12"/>
  <c r="F12"/>
  <c r="C13"/>
  <c r="E13"/>
  <c r="F13"/>
  <c r="C14"/>
  <c r="E14"/>
  <c r="F14"/>
  <c r="C15"/>
  <c r="E15"/>
  <c r="F15"/>
  <c r="C16"/>
  <c r="E16"/>
  <c r="F16"/>
  <c r="C17"/>
  <c r="E17"/>
  <c r="F17"/>
  <c r="C18"/>
  <c r="E18"/>
  <c r="F18"/>
  <c r="C19"/>
  <c r="E19"/>
  <c r="F19"/>
  <c r="C20"/>
  <c r="E20"/>
  <c r="F20"/>
  <c r="C23"/>
  <c r="E23"/>
  <c r="F23"/>
  <c r="C24"/>
  <c r="E24"/>
  <c r="F24"/>
  <c r="C25"/>
  <c r="E25"/>
  <c r="F25"/>
  <c r="C26"/>
  <c r="E26"/>
  <c r="F26"/>
  <c r="C27"/>
  <c r="E27"/>
  <c r="F27"/>
  <c r="C28"/>
  <c r="E28"/>
  <c r="F28"/>
</calcChain>
</file>

<file path=xl/sharedStrings.xml><?xml version="1.0" encoding="utf-8"?>
<sst xmlns="http://schemas.openxmlformats.org/spreadsheetml/2006/main" count="185" uniqueCount="80">
  <si>
    <t>Size (kbytes)</t>
  </si>
  <si>
    <t>MB/s</t>
  </si>
  <si>
    <t>GPU -&gt; CPU</t>
  </si>
  <si>
    <t>CPU -&gt; GPU</t>
  </si>
  <si>
    <t>Size (bytes)</t>
  </si>
  <si>
    <t>Dla malych wartosci mamy</t>
  </si>
  <si>
    <t>Ilosc pkt</t>
  </si>
  <si>
    <t>Rozmiar</t>
  </si>
  <si>
    <t>cypress</t>
  </si>
  <si>
    <t>best CPU/GPU</t>
  </si>
  <si>
    <t>worst CPU/GPU</t>
  </si>
  <si>
    <t>Obraz</t>
  </si>
  <si>
    <t>GFLOPS</t>
  </si>
  <si>
    <t>ocv-i7-sse</t>
  </si>
  <si>
    <t>ocv-i7</t>
  </si>
  <si>
    <t>ocv-c2d-sse</t>
  </si>
  <si>
    <t>ocv-c2d</t>
  </si>
  <si>
    <t>szerokosc</t>
  </si>
  <si>
    <t>wysokosc</t>
  </si>
  <si>
    <t>Czas [ms]</t>
  </si>
  <si>
    <t>Min GFLOPS</t>
  </si>
  <si>
    <t>Max GFLOPS</t>
  </si>
  <si>
    <t>Charakter liniowy ponieważ filtracja Gaussa jest separowalna (zamiast m*m mamy 2m 'tapow')</t>
  </si>
  <si>
    <t>GFLOPS = calkowita ilosc pikseli * calkowita ilosc tapow * 8 (4 kanaly, operacja FMAD)</t>
  </si>
  <si>
    <t>rgb</t>
  </si>
  <si>
    <t>rgb_c4</t>
  </si>
  <si>
    <t>ocv-sse-i7</t>
  </si>
  <si>
    <t>rgb_c4_pragma</t>
  </si>
  <si>
    <t>register spilling</t>
  </si>
  <si>
    <t>lena512</t>
  </si>
  <si>
    <t>OpenCL Image</t>
  </si>
  <si>
    <t>OpenCL Buffer</t>
  </si>
  <si>
    <t>Zlozenie 3 op.</t>
  </si>
  <si>
    <t>Osobny kernel _c4</t>
  </si>
  <si>
    <t>Osobny kernel _c4_pragma</t>
  </si>
  <si>
    <t>Boost 3 op.</t>
  </si>
  <si>
    <t>Zlozenie 3 op. = Obliczenie gradientu morfologicznego jako zlozenie 3 kerneli, t1=erode(src), t2=dilate(src) oraz dst=subtract(t1,t2)</t>
  </si>
  <si>
    <t>Wysokosc</t>
  </si>
  <si>
    <t>Szerekosc</t>
  </si>
  <si>
    <t>OpenCL (buffer uchar)</t>
  </si>
  <si>
    <t>OpenCL (buffer uint)</t>
  </si>
  <si>
    <t>OpenCL (image)</t>
  </si>
  <si>
    <t>własna</t>
  </si>
  <si>
    <t>własna (omp)</t>
  </si>
  <si>
    <t>Matlab</t>
  </si>
  <si>
    <t>ImageJ</t>
  </si>
  <si>
    <t>pandore</t>
  </si>
  <si>
    <t>Outline</t>
  </si>
  <si>
    <t>ms</t>
  </si>
  <si>
    <t>Skeleton8</t>
  </si>
  <si>
    <t>Skeleton Zhang Suen</t>
  </si>
  <si>
    <t>num iters</t>
  </si>
  <si>
    <t>sample2.png</t>
  </si>
  <si>
    <t>Ilosc pikseli</t>
  </si>
  <si>
    <t>lena.jpg</t>
  </si>
  <si>
    <t>erode</t>
  </si>
  <si>
    <t>w. bazowa</t>
  </si>
  <si>
    <t>_local</t>
  </si>
  <si>
    <t>_c4_local</t>
  </si>
  <si>
    <t>_c4_local_unroll</t>
  </si>
  <si>
    <t>_c4_local_pragma</t>
  </si>
  <si>
    <t>Mpix/s</t>
  </si>
  <si>
    <t>MPix/s</t>
  </si>
  <si>
    <t>erode4</t>
  </si>
  <si>
    <t>c4_local_pragma</t>
  </si>
  <si>
    <t>local gorsze (m.in znacznie wieksze zuczycie pamieci lokalnej - x4)</t>
  </si>
  <si>
    <t>Czas</t>
  </si>
  <si>
    <t>matlab</t>
  </si>
  <si>
    <t>wlasna-i7</t>
  </si>
  <si>
    <t>wlasna-c2d</t>
  </si>
  <si>
    <t>wlasna-c2d (2C)</t>
  </si>
  <si>
    <t>wlasna-i7 (4C)</t>
  </si>
  <si>
    <t>BOOST</t>
  </si>
  <si>
    <t>Boost osobny kernel</t>
  </si>
  <si>
    <t>_c4_unroll jest w zasadzie identyczne co _c4</t>
  </si>
  <si>
    <t>H30: Warning: kernel erode_c4_pragma has register spilling. Lower performance is expected</t>
  </si>
  <si>
    <t>MIPS</t>
  </si>
  <si>
    <t>k. bazowy</t>
  </si>
  <si>
    <t>_c4</t>
  </si>
  <si>
    <t>_c4_pragma</t>
  </si>
</sst>
</file>

<file path=xl/styles.xml><?xml version="1.0" encoding="utf-8"?>
<styleSheet xmlns="http://schemas.openxmlformats.org/spreadsheetml/2006/main">
  <numFmts count="3">
    <numFmt numFmtId="164" formatCode="0.000"/>
    <numFmt numFmtId="165" formatCode="0.0"/>
    <numFmt numFmtId="166" formatCode="h:mm;@"/>
  </numFmts>
  <fonts count="5">
    <font>
      <sz val="11"/>
      <color theme="1"/>
      <name val="Czcionka tekstu podstawowego"/>
      <family val="2"/>
      <charset val="238"/>
    </font>
    <font>
      <sz val="11"/>
      <color rgb="FF006100"/>
      <name val="Czcionka tekstu podstawowego"/>
      <family val="2"/>
      <charset val="238"/>
    </font>
    <font>
      <sz val="11"/>
      <color rgb="FF9C0006"/>
      <name val="Czcionka tekstu podstawowego"/>
      <family val="2"/>
      <charset val="238"/>
    </font>
    <font>
      <sz val="11"/>
      <color rgb="FF9C6500"/>
      <name val="Czcionka tekstu podstawowego"/>
      <family val="2"/>
      <charset val="238"/>
    </font>
    <font>
      <b/>
      <sz val="11"/>
      <color rgb="FF3F3F3F"/>
      <name val="Czcionka tekstu podstawowego"/>
      <family val="2"/>
      <charset val="238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16" applyNumberFormat="0" applyAlignment="0" applyProtection="0"/>
  </cellStyleXfs>
  <cellXfs count="96">
    <xf numFmtId="0" fontId="0" fillId="0" borderId="0" xfId="0"/>
    <xf numFmtId="164" fontId="0" fillId="0" borderId="0" xfId="0" applyNumberFormat="1"/>
    <xf numFmtId="2" fontId="0" fillId="0" borderId="0" xfId="0" applyNumberFormat="1"/>
    <xf numFmtId="0" fontId="3" fillId="4" borderId="0" xfId="3"/>
    <xf numFmtId="0" fontId="1" fillId="2" borderId="1" xfId="1" applyBorder="1" applyAlignment="1">
      <alignment horizontal="center"/>
    </xf>
    <xf numFmtId="2" fontId="1" fillId="2" borderId="5" xfId="1" applyNumberFormat="1" applyBorder="1"/>
    <xf numFmtId="2" fontId="1" fillId="2" borderId="7" xfId="1" applyNumberFormat="1" applyBorder="1"/>
    <xf numFmtId="2" fontId="1" fillId="2" borderId="9" xfId="1" applyNumberFormat="1" applyBorder="1"/>
    <xf numFmtId="2" fontId="1" fillId="2" borderId="10" xfId="1" applyNumberFormat="1" applyBorder="1"/>
    <xf numFmtId="0" fontId="1" fillId="2" borderId="11" xfId="1" applyBorder="1"/>
    <xf numFmtId="0" fontId="1" fillId="2" borderId="12" xfId="1" applyBorder="1"/>
    <xf numFmtId="0" fontId="1" fillId="2" borderId="13" xfId="1" applyBorder="1" applyAlignment="1">
      <alignment horizontal="center"/>
    </xf>
    <xf numFmtId="0" fontId="3" fillId="4" borderId="11" xfId="3" applyBorder="1"/>
    <xf numFmtId="0" fontId="3" fillId="4" borderId="13" xfId="3" applyBorder="1"/>
    <xf numFmtId="0" fontId="3" fillId="4" borderId="2" xfId="3" applyBorder="1"/>
    <xf numFmtId="0" fontId="3" fillId="4" borderId="3" xfId="3" applyBorder="1"/>
    <xf numFmtId="0" fontId="3" fillId="4" borderId="4" xfId="3" applyBorder="1"/>
    <xf numFmtId="0" fontId="3" fillId="4" borderId="5" xfId="3" applyBorder="1"/>
    <xf numFmtId="0" fontId="3" fillId="4" borderId="6" xfId="3" applyBorder="1"/>
    <xf numFmtId="0" fontId="3" fillId="4" borderId="7" xfId="3" applyBorder="1"/>
    <xf numFmtId="164" fontId="1" fillId="2" borderId="2" xfId="1" applyNumberFormat="1" applyBorder="1"/>
    <xf numFmtId="164" fontId="1" fillId="2" borderId="14" xfId="1" applyNumberFormat="1" applyBorder="1"/>
    <xf numFmtId="164" fontId="1" fillId="2" borderId="3" xfId="1" applyNumberFormat="1" applyBorder="1"/>
    <xf numFmtId="164" fontId="1" fillId="2" borderId="4" xfId="1" applyNumberFormat="1" applyBorder="1"/>
    <xf numFmtId="164" fontId="1" fillId="2" borderId="0" xfId="1" applyNumberFormat="1" applyBorder="1"/>
    <xf numFmtId="164" fontId="1" fillId="2" borderId="5" xfId="1" applyNumberFormat="1" applyBorder="1"/>
    <xf numFmtId="164" fontId="1" fillId="2" borderId="6" xfId="1" applyNumberFormat="1" applyBorder="1"/>
    <xf numFmtId="164" fontId="1" fillId="2" borderId="15" xfId="1" applyNumberFormat="1" applyBorder="1"/>
    <xf numFmtId="164" fontId="1" fillId="2" borderId="7" xfId="1" applyNumberFormat="1" applyBorder="1"/>
    <xf numFmtId="0" fontId="1" fillId="2" borderId="13" xfId="1" applyBorder="1"/>
    <xf numFmtId="0" fontId="3" fillId="4" borderId="11" xfId="3" applyBorder="1" applyAlignment="1">
      <alignment horizontal="center"/>
    </xf>
    <xf numFmtId="0" fontId="1" fillId="2" borderId="12" xfId="1" applyBorder="1" applyAlignment="1">
      <alignment horizontal="center"/>
    </xf>
    <xf numFmtId="0" fontId="3" fillId="4" borderId="13" xfId="3" applyBorder="1" applyAlignment="1">
      <alignment horizontal="center"/>
    </xf>
    <xf numFmtId="0" fontId="1" fillId="2" borderId="11" xfId="1" applyBorder="1" applyAlignment="1">
      <alignment horizontal="center"/>
    </xf>
    <xf numFmtId="164" fontId="1" fillId="2" borderId="5" xfId="1" applyNumberFormat="1" applyBorder="1" applyAlignment="1">
      <alignment horizontal="center"/>
    </xf>
    <xf numFmtId="0" fontId="1" fillId="2" borderId="1" xfId="1" applyBorder="1"/>
    <xf numFmtId="164" fontId="1" fillId="2" borderId="8" xfId="1" applyNumberFormat="1" applyBorder="1"/>
    <xf numFmtId="164" fontId="1" fillId="2" borderId="9" xfId="1" applyNumberFormat="1" applyBorder="1"/>
    <xf numFmtId="164" fontId="1" fillId="2" borderId="10" xfId="1" applyNumberFormat="1" applyBorder="1"/>
    <xf numFmtId="0" fontId="3" fillId="4" borderId="1" xfId="3" applyBorder="1"/>
    <xf numFmtId="0" fontId="0" fillId="0" borderId="1" xfId="0" applyBorder="1"/>
    <xf numFmtId="164" fontId="3" fillId="4" borderId="3" xfId="3" applyNumberFormat="1" applyBorder="1"/>
    <xf numFmtId="164" fontId="3" fillId="4" borderId="5" xfId="3" applyNumberFormat="1" applyBorder="1"/>
    <xf numFmtId="164" fontId="3" fillId="4" borderId="7" xfId="3" applyNumberForma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165" fontId="2" fillId="3" borderId="9" xfId="2" applyNumberFormat="1" applyBorder="1"/>
    <xf numFmtId="165" fontId="2" fillId="3" borderId="10" xfId="2" applyNumberFormat="1" applyBorder="1"/>
    <xf numFmtId="0" fontId="2" fillId="3" borderId="1" xfId="2" applyBorder="1"/>
    <xf numFmtId="165" fontId="2" fillId="3" borderId="8" xfId="2" applyNumberFormat="1" applyBorder="1"/>
    <xf numFmtId="166" fontId="0" fillId="0" borderId="0" xfId="0" applyNumberFormat="1"/>
    <xf numFmtId="0" fontId="0" fillId="0" borderId="2" xfId="0" applyBorder="1"/>
    <xf numFmtId="0" fontId="0" fillId="0" borderId="4" xfId="0" applyBorder="1"/>
    <xf numFmtId="2" fontId="0" fillId="0" borderId="4" xfId="0" applyNumberFormat="1" applyBorder="1"/>
    <xf numFmtId="164" fontId="0" fillId="0" borderId="4" xfId="0" applyNumberFormat="1" applyBorder="1"/>
    <xf numFmtId="2" fontId="0" fillId="0" borderId="6" xfId="0" applyNumberFormat="1" applyBorder="1"/>
    <xf numFmtId="0" fontId="0" fillId="0" borderId="11" xfId="0" applyBorder="1"/>
    <xf numFmtId="164" fontId="0" fillId="0" borderId="5" xfId="0" applyNumberFormat="1" applyBorder="1"/>
    <xf numFmtId="164" fontId="0" fillId="0" borderId="7" xfId="0" applyNumberFormat="1" applyBorder="1"/>
    <xf numFmtId="2" fontId="0" fillId="0" borderId="5" xfId="0" applyNumberFormat="1" applyBorder="1"/>
    <xf numFmtId="2" fontId="0" fillId="0" borderId="7" xfId="0" applyNumberFormat="1" applyBorder="1"/>
    <xf numFmtId="164" fontId="0" fillId="0" borderId="3" xfId="0" applyNumberFormat="1" applyBorder="1"/>
    <xf numFmtId="0" fontId="0" fillId="0" borderId="6" xfId="0" applyBorder="1"/>
    <xf numFmtId="164" fontId="0" fillId="0" borderId="15" xfId="0" applyNumberFormat="1" applyBorder="1"/>
    <xf numFmtId="164" fontId="0" fillId="0" borderId="8" xfId="0" applyNumberFormat="1" applyBorder="1"/>
    <xf numFmtId="164" fontId="0" fillId="0" borderId="9" xfId="0" applyNumberFormat="1" applyBorder="1"/>
    <xf numFmtId="164" fontId="0" fillId="0" borderId="10" xfId="0" applyNumberFormat="1" applyBorder="1"/>
    <xf numFmtId="2" fontId="0" fillId="0" borderId="8" xfId="0" applyNumberFormat="1" applyBorder="1"/>
    <xf numFmtId="2" fontId="0" fillId="0" borderId="9" xfId="0" applyNumberFormat="1" applyBorder="1"/>
    <xf numFmtId="2" fontId="0" fillId="0" borderId="10" xfId="0" applyNumberFormat="1" applyBorder="1"/>
    <xf numFmtId="164" fontId="0" fillId="0" borderId="6" xfId="0" applyNumberFormat="1" applyBorder="1"/>
    <xf numFmtId="0" fontId="4" fillId="5" borderId="16" xfId="4" applyAlignment="1">
      <alignment horizontal="center"/>
    </xf>
    <xf numFmtId="0" fontId="4" fillId="5" borderId="17" xfId="4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0" fontId="4" fillId="5" borderId="11" xfId="4" applyBorder="1" applyAlignment="1">
      <alignment horizontal="center"/>
    </xf>
    <xf numFmtId="0" fontId="4" fillId="5" borderId="12" xfId="4" applyBorder="1" applyAlignment="1">
      <alignment horizontal="center"/>
    </xf>
    <xf numFmtId="0" fontId="4" fillId="5" borderId="13" xfId="4" applyBorder="1" applyAlignment="1">
      <alignment horizontal="center"/>
    </xf>
    <xf numFmtId="0" fontId="1" fillId="2" borderId="11" xfId="1" applyBorder="1" applyAlignment="1">
      <alignment horizontal="center"/>
    </xf>
    <xf numFmtId="0" fontId="1" fillId="2" borderId="12" xfId="1" applyBorder="1" applyAlignment="1">
      <alignment horizontal="center"/>
    </xf>
    <xf numFmtId="0" fontId="1" fillId="2" borderId="13" xfId="1" applyBorder="1" applyAlignment="1">
      <alignment horizontal="center"/>
    </xf>
    <xf numFmtId="0" fontId="3" fillId="4" borderId="8" xfId="3" applyBorder="1"/>
    <xf numFmtId="0" fontId="3" fillId="4" borderId="9" xfId="3" applyBorder="1"/>
    <xf numFmtId="0" fontId="3" fillId="4" borderId="10" xfId="3" applyBorder="1"/>
    <xf numFmtId="0" fontId="2" fillId="3" borderId="11" xfId="2" applyBorder="1"/>
    <xf numFmtId="0" fontId="2" fillId="3" borderId="12" xfId="2" applyBorder="1"/>
    <xf numFmtId="2" fontId="2" fillId="3" borderId="12" xfId="2" applyNumberFormat="1" applyBorder="1"/>
    <xf numFmtId="2" fontId="2" fillId="3" borderId="13" xfId="2" applyNumberFormat="1" applyBorder="1"/>
    <xf numFmtId="0" fontId="2" fillId="3" borderId="8" xfId="2" applyBorder="1"/>
    <xf numFmtId="2" fontId="2" fillId="3" borderId="9" xfId="2" applyNumberFormat="1" applyBorder="1"/>
    <xf numFmtId="2" fontId="2" fillId="3" borderId="10" xfId="2" applyNumberFormat="1" applyBorder="1"/>
    <xf numFmtId="2" fontId="2" fillId="3" borderId="8" xfId="2" applyNumberFormat="1" applyBorder="1"/>
    <xf numFmtId="2" fontId="2" fillId="3" borderId="2" xfId="2" applyNumberFormat="1" applyBorder="1"/>
    <xf numFmtId="2" fontId="2" fillId="3" borderId="4" xfId="2" applyNumberFormat="1" applyBorder="1"/>
    <xf numFmtId="2" fontId="2" fillId="3" borderId="6" xfId="2" applyNumberFormat="1" applyBorder="1"/>
  </cellXfs>
  <cellStyles count="5">
    <cellStyle name="Dane wyjściowe" xfId="4" builtinId="21"/>
    <cellStyle name="Dobre" xfId="1" builtinId="26"/>
    <cellStyle name="Neutralne" xfId="3" builtinId="28"/>
    <cellStyle name="Normalny" xfId="0" builtinId="0"/>
    <cellStyle name="Złe" xfId="2" builtinId="27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Outline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strRef>
              <c:f>'Hit-Miss'!$B$4:$B$11</c:f>
              <c:strCache>
                <c:ptCount val="8"/>
                <c:pt idx="0">
                  <c:v>OpenCL (buffer uchar)</c:v>
                </c:pt>
                <c:pt idx="1">
                  <c:v>OpenCL (buffer uint)</c:v>
                </c:pt>
                <c:pt idx="2">
                  <c:v>OpenCL (image)</c:v>
                </c:pt>
                <c:pt idx="3">
                  <c:v>własna</c:v>
                </c:pt>
                <c:pt idx="4">
                  <c:v>własna (omp)</c:v>
                </c:pt>
                <c:pt idx="5">
                  <c:v>Matlab</c:v>
                </c:pt>
                <c:pt idx="6">
                  <c:v>ImageJ</c:v>
                </c:pt>
                <c:pt idx="7">
                  <c:v>pandore</c:v>
                </c:pt>
              </c:strCache>
            </c:strRef>
          </c:cat>
          <c:val>
            <c:numRef>
              <c:f>'Hit-Miss'!$D$4:$D$10</c:f>
              <c:numCache>
                <c:formatCode>0.00</c:formatCode>
                <c:ptCount val="7"/>
                <c:pt idx="0">
                  <c:v>2555.411764705882</c:v>
                </c:pt>
                <c:pt idx="1">
                  <c:v>2555.411764705882</c:v>
                </c:pt>
                <c:pt idx="2">
                  <c:v>3949.272727272727</c:v>
                </c:pt>
                <c:pt idx="3">
                  <c:v>368.15254237288138</c:v>
                </c:pt>
                <c:pt idx="4">
                  <c:v>578.25757500126747</c:v>
                </c:pt>
                <c:pt idx="5">
                  <c:v>58.033704487920218</c:v>
                </c:pt>
                <c:pt idx="6">
                  <c:v>52.656969696969696</c:v>
                </c:pt>
              </c:numCache>
            </c:numRef>
          </c:val>
        </c:ser>
        <c:dLbls>
          <c:showVal val="1"/>
        </c:dLbls>
        <c:overlap val="-25"/>
        <c:axId val="95669248"/>
        <c:axId val="95421184"/>
      </c:barChart>
      <c:catAx>
        <c:axId val="95669248"/>
        <c:scaling>
          <c:orientation val="minMax"/>
        </c:scaling>
        <c:axPos val="b"/>
        <c:majorTickMark val="none"/>
        <c:tickLblPos val="nextTo"/>
        <c:crossAx val="95421184"/>
        <c:crosses val="autoZero"/>
        <c:auto val="1"/>
        <c:lblAlgn val="ctr"/>
        <c:lblOffset val="100"/>
      </c:catAx>
      <c:valAx>
        <c:axId val="95421184"/>
        <c:scaling>
          <c:orientation val="minMax"/>
        </c:scaling>
        <c:delete val="1"/>
        <c:axPos val="l"/>
        <c:numFmt formatCode="0.00" sourceLinked="1"/>
        <c:majorTickMark val="none"/>
        <c:tickLblPos val="none"/>
        <c:crossAx val="95669248"/>
        <c:crosses val="autoZero"/>
        <c:crossBetween val="between"/>
      </c:valAx>
    </c:plotArea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Skeleton8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strRef>
              <c:f>'Hit-Miss'!$B$4:$B$11</c:f>
              <c:strCache>
                <c:ptCount val="8"/>
                <c:pt idx="0">
                  <c:v>OpenCL (buffer uchar)</c:v>
                </c:pt>
                <c:pt idx="1">
                  <c:v>OpenCL (buffer uint)</c:v>
                </c:pt>
                <c:pt idx="2">
                  <c:v>OpenCL (image)</c:v>
                </c:pt>
                <c:pt idx="3">
                  <c:v>własna</c:v>
                </c:pt>
                <c:pt idx="4">
                  <c:v>własna (omp)</c:v>
                </c:pt>
                <c:pt idx="5">
                  <c:v>Matlab</c:v>
                </c:pt>
                <c:pt idx="6">
                  <c:v>ImageJ</c:v>
                </c:pt>
                <c:pt idx="7">
                  <c:v>pandore</c:v>
                </c:pt>
              </c:strCache>
            </c:strRef>
          </c:cat>
          <c:val>
            <c:numRef>
              <c:f>'Hit-Miss'!$F$4:$F$10</c:f>
              <c:numCache>
                <c:formatCode>0.00</c:formatCode>
                <c:ptCount val="7"/>
                <c:pt idx="0">
                  <c:v>7.035141700404858</c:v>
                </c:pt>
                <c:pt idx="1">
                  <c:v>1.1053944020356234</c:v>
                </c:pt>
                <c:pt idx="2">
                  <c:v>12.067222222222222</c:v>
                </c:pt>
                <c:pt idx="3">
                  <c:v>1.0405269461077844</c:v>
                </c:pt>
                <c:pt idx="4">
                  <c:v>2.6840343597132077</c:v>
                </c:pt>
                <c:pt idx="5">
                  <c:v>0.92205590322084952</c:v>
                </c:pt>
                <c:pt idx="6">
                  <c:v>0.2300496458595353</c:v>
                </c:pt>
              </c:numCache>
            </c:numRef>
          </c:val>
        </c:ser>
        <c:dLbls>
          <c:showVal val="1"/>
        </c:dLbls>
        <c:overlap val="-25"/>
        <c:axId val="95457664"/>
        <c:axId val="95459200"/>
      </c:barChart>
      <c:catAx>
        <c:axId val="95457664"/>
        <c:scaling>
          <c:orientation val="minMax"/>
        </c:scaling>
        <c:axPos val="b"/>
        <c:majorTickMark val="none"/>
        <c:tickLblPos val="nextTo"/>
        <c:crossAx val="95459200"/>
        <c:crosses val="autoZero"/>
        <c:auto val="1"/>
        <c:lblAlgn val="ctr"/>
        <c:lblOffset val="100"/>
      </c:catAx>
      <c:valAx>
        <c:axId val="95459200"/>
        <c:scaling>
          <c:orientation val="minMax"/>
        </c:scaling>
        <c:delete val="1"/>
        <c:axPos val="l"/>
        <c:numFmt formatCode="0.00" sourceLinked="1"/>
        <c:tickLblPos val="none"/>
        <c:crossAx val="95457664"/>
        <c:crosses val="autoZero"/>
        <c:crossBetween val="between"/>
      </c:valAx>
    </c:plotArea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Skeleton Zhang Suen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strRef>
              <c:f>'Hit-Miss'!$B$4:$B$11</c:f>
              <c:strCache>
                <c:ptCount val="8"/>
                <c:pt idx="0">
                  <c:v>OpenCL (buffer uchar)</c:v>
                </c:pt>
                <c:pt idx="1">
                  <c:v>OpenCL (buffer uint)</c:v>
                </c:pt>
                <c:pt idx="2">
                  <c:v>OpenCL (image)</c:v>
                </c:pt>
                <c:pt idx="3">
                  <c:v>własna</c:v>
                </c:pt>
                <c:pt idx="4">
                  <c:v>własna (omp)</c:v>
                </c:pt>
                <c:pt idx="5">
                  <c:v>Matlab</c:v>
                </c:pt>
                <c:pt idx="6">
                  <c:v>ImageJ</c:v>
                </c:pt>
                <c:pt idx="7">
                  <c:v>pandore</c:v>
                </c:pt>
              </c:strCache>
            </c:strRef>
          </c:cat>
          <c:val>
            <c:numRef>
              <c:f>'Hit-Miss'!$H$4:$H$10</c:f>
              <c:numCache>
                <c:formatCode>0.00</c:formatCode>
                <c:ptCount val="7"/>
                <c:pt idx="0">
                  <c:v>40.224074074074075</c:v>
                </c:pt>
                <c:pt idx="1">
                  <c:v>5.3097842693882535</c:v>
                </c:pt>
                <c:pt idx="2">
                  <c:v>65.821212121212127</c:v>
                </c:pt>
                <c:pt idx="3">
                  <c:v>5.3632098765432099</c:v>
                </c:pt>
                <c:pt idx="4">
                  <c:v>13.268144888449763</c:v>
                </c:pt>
                <c:pt idx="5">
                  <c:v>3.3760068200902018</c:v>
                </c:pt>
                <c:pt idx="6">
                  <c:v>4.7477595628415301</c:v>
                </c:pt>
              </c:numCache>
            </c:numRef>
          </c:val>
        </c:ser>
        <c:dLbls>
          <c:showVal val="1"/>
        </c:dLbls>
        <c:overlap val="-25"/>
        <c:axId val="95688192"/>
        <c:axId val="95689728"/>
      </c:barChart>
      <c:catAx>
        <c:axId val="95688192"/>
        <c:scaling>
          <c:orientation val="minMax"/>
        </c:scaling>
        <c:axPos val="b"/>
        <c:majorTickMark val="none"/>
        <c:tickLblPos val="nextTo"/>
        <c:crossAx val="95689728"/>
        <c:crosses val="autoZero"/>
        <c:auto val="1"/>
        <c:lblAlgn val="ctr"/>
        <c:lblOffset val="100"/>
      </c:catAx>
      <c:valAx>
        <c:axId val="95689728"/>
        <c:scaling>
          <c:orientation val="minMax"/>
        </c:scaling>
        <c:delete val="1"/>
        <c:axPos val="l"/>
        <c:numFmt formatCode="0.00" sourceLinked="1"/>
        <c:tickLblPos val="none"/>
        <c:crossAx val="95688192"/>
        <c:crosses val="autoZero"/>
        <c:crossBetween val="between"/>
      </c:valAx>
    </c:plotArea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/>
      <c:scatterChart>
        <c:scatterStyle val="lineMarker"/>
        <c:ser>
          <c:idx val="0"/>
          <c:order val="0"/>
          <c:tx>
            <c:v>Transfer CPU -&gt; GPU</c:v>
          </c:tx>
          <c:xVal>
            <c:numRef>
              <c:f>DataTransfer!$F$2:$F$20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</c:numCache>
            </c:numRef>
          </c:xVal>
          <c:yVal>
            <c:numRef>
              <c:f>DataTransfer!$C$2:$C$20</c:f>
              <c:numCache>
                <c:formatCode>0.00</c:formatCode>
                <c:ptCount val="19"/>
                <c:pt idx="0">
                  <c:v>26.895533629390002</c:v>
                </c:pt>
                <c:pt idx="1">
                  <c:v>60.536335120399997</c:v>
                </c:pt>
                <c:pt idx="2">
                  <c:v>113.28768081624</c:v>
                </c:pt>
                <c:pt idx="3">
                  <c:v>219.393596542143</c:v>
                </c:pt>
                <c:pt idx="4">
                  <c:v>283.867853209055</c:v>
                </c:pt>
                <c:pt idx="5">
                  <c:v>862.39788737864103</c:v>
                </c:pt>
                <c:pt idx="6">
                  <c:v>1493.8057826749498</c:v>
                </c:pt>
                <c:pt idx="7">
                  <c:v>3193.03170995553</c:v>
                </c:pt>
                <c:pt idx="8">
                  <c:v>3271.58653765586</c:v>
                </c:pt>
                <c:pt idx="9">
                  <c:v>4233.39988725681</c:v>
                </c:pt>
                <c:pt idx="10">
                  <c:v>4758.8373054672902</c:v>
                </c:pt>
                <c:pt idx="11">
                  <c:v>4888.2448082833207</c:v>
                </c:pt>
                <c:pt idx="12">
                  <c:v>4654.7684344506397</c:v>
                </c:pt>
                <c:pt idx="13">
                  <c:v>4684.6955704061002</c:v>
                </c:pt>
                <c:pt idx="14">
                  <c:v>4728.5832294604497</c:v>
                </c:pt>
                <c:pt idx="15">
                  <c:v>4714.9616481376997</c:v>
                </c:pt>
                <c:pt idx="16">
                  <c:v>4728.7368719509204</c:v>
                </c:pt>
                <c:pt idx="17">
                  <c:v>4732.6940425666908</c:v>
                </c:pt>
                <c:pt idx="18">
                  <c:v>4981.7920135153399</c:v>
                </c:pt>
              </c:numCache>
            </c:numRef>
          </c:yVal>
        </c:ser>
        <c:ser>
          <c:idx val="1"/>
          <c:order val="1"/>
          <c:tx>
            <c:v>Transfer GPU -&gt; CPU</c:v>
          </c:tx>
          <c:xVal>
            <c:numRef>
              <c:f>DataTransfer!$F$2:$F$20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</c:numCache>
            </c:numRef>
          </c:xVal>
          <c:yVal>
            <c:numRef>
              <c:f>DataTransfer!$E$2:$E$20</c:f>
              <c:numCache>
                <c:formatCode>0.00</c:formatCode>
                <c:ptCount val="19"/>
                <c:pt idx="0">
                  <c:v>28.833688292576998</c:v>
                </c:pt>
                <c:pt idx="1">
                  <c:v>59.843015315518002</c:v>
                </c:pt>
                <c:pt idx="2">
                  <c:v>113.347914589536</c:v>
                </c:pt>
                <c:pt idx="3">
                  <c:v>220.84818995131002</c:v>
                </c:pt>
                <c:pt idx="4">
                  <c:v>392.93108056400297</c:v>
                </c:pt>
                <c:pt idx="5">
                  <c:v>983.89180920733793</c:v>
                </c:pt>
                <c:pt idx="6">
                  <c:v>1940.24807972696</c:v>
                </c:pt>
                <c:pt idx="7">
                  <c:v>3849.4031420381398</c:v>
                </c:pt>
                <c:pt idx="8">
                  <c:v>5003.2359723652298</c:v>
                </c:pt>
                <c:pt idx="9">
                  <c:v>5674.5235803693195</c:v>
                </c:pt>
                <c:pt idx="10">
                  <c:v>6012.21693288386</c:v>
                </c:pt>
                <c:pt idx="11">
                  <c:v>6181.9981634281394</c:v>
                </c:pt>
                <c:pt idx="12">
                  <c:v>6283.42290533296</c:v>
                </c:pt>
                <c:pt idx="13">
                  <c:v>6338.2631554169602</c:v>
                </c:pt>
                <c:pt idx="14">
                  <c:v>6364.7167438438501</c:v>
                </c:pt>
                <c:pt idx="15">
                  <c:v>6377.0111011746794</c:v>
                </c:pt>
                <c:pt idx="16">
                  <c:v>6383.5844214558001</c:v>
                </c:pt>
                <c:pt idx="17">
                  <c:v>6388.4543714707097</c:v>
                </c:pt>
                <c:pt idx="18">
                  <c:v>6389.6966907227297</c:v>
                </c:pt>
              </c:numCache>
            </c:numRef>
          </c:yVal>
        </c:ser>
        <c:axId val="95751552"/>
        <c:axId val="97465472"/>
      </c:scatterChart>
      <c:valAx>
        <c:axId val="95751552"/>
        <c:scaling>
          <c:logBase val="10"/>
          <c:orientation val="minMax"/>
        </c:scaling>
        <c:axPos val="b"/>
        <c:numFmt formatCode="General" sourceLinked="1"/>
        <c:tickLblPos val="nextTo"/>
        <c:crossAx val="97465472"/>
        <c:crosses val="autoZero"/>
        <c:crossBetween val="midCat"/>
      </c:valAx>
      <c:valAx>
        <c:axId val="97465472"/>
        <c:scaling>
          <c:orientation val="minMax"/>
        </c:scaling>
        <c:axPos val="l"/>
        <c:majorGridlines/>
        <c:numFmt formatCode="0.00" sourceLinked="1"/>
        <c:tickLblPos val="nextTo"/>
        <c:crossAx val="95751552"/>
        <c:crosses val="autoZero"/>
        <c:crossBetween val="midCat"/>
      </c:valAx>
    </c:plotArea>
    <c:legend>
      <c:legendPos val="b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/>
      <c:scatterChart>
        <c:scatterStyle val="lineMarker"/>
        <c:ser>
          <c:idx val="0"/>
          <c:order val="0"/>
          <c:tx>
            <c:v>OpenCV Core i7 920 w/ SSE</c:v>
          </c:tx>
          <c:xVal>
            <c:numRef>
              <c:f>Gaussian!$B$3:$B$12</c:f>
              <c:numCache>
                <c:formatCode>General</c:formatCode>
                <c:ptCount val="10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</c:numCache>
            </c:numRef>
          </c:xVal>
          <c:yVal>
            <c:numRef>
              <c:f>Gaussian!$C$3:$C$12</c:f>
              <c:numCache>
                <c:formatCode>0.000</c:formatCode>
                <c:ptCount val="10"/>
                <c:pt idx="0">
                  <c:v>6.857709166666667</c:v>
                </c:pt>
                <c:pt idx="1">
                  <c:v>9.5126650000000001</c:v>
                </c:pt>
                <c:pt idx="2">
                  <c:v>17.506141666666668</c:v>
                </c:pt>
                <c:pt idx="3">
                  <c:v>21.207158333333336</c:v>
                </c:pt>
                <c:pt idx="4">
                  <c:v>25.442449999999997</c:v>
                </c:pt>
                <c:pt idx="5">
                  <c:v>30.741583333333338</c:v>
                </c:pt>
                <c:pt idx="6">
                  <c:v>34.971800000000002</c:v>
                </c:pt>
                <c:pt idx="7">
                  <c:v>39.333300000000001</c:v>
                </c:pt>
                <c:pt idx="8">
                  <c:v>43.479275000000008</c:v>
                </c:pt>
                <c:pt idx="9">
                  <c:v>49.286166666666666</c:v>
                </c:pt>
              </c:numCache>
            </c:numRef>
          </c:yVal>
        </c:ser>
        <c:ser>
          <c:idx val="1"/>
          <c:order val="1"/>
          <c:tx>
            <c:v>OpenCV Core i7 920 w/o SSE</c:v>
          </c:tx>
          <c:xVal>
            <c:numRef>
              <c:f>Gaussian!$B$3:$B$12</c:f>
              <c:numCache>
                <c:formatCode>General</c:formatCode>
                <c:ptCount val="10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</c:numCache>
            </c:numRef>
          </c:xVal>
          <c:yVal>
            <c:numRef>
              <c:f>Gaussian!$D$3:$D$12</c:f>
              <c:numCache>
                <c:formatCode>0.000</c:formatCode>
                <c:ptCount val="10"/>
                <c:pt idx="0">
                  <c:v>26.797441666666668</c:v>
                </c:pt>
                <c:pt idx="1">
                  <c:v>51.540441666666652</c:v>
                </c:pt>
                <c:pt idx="2">
                  <c:v>73.043949999999995</c:v>
                </c:pt>
                <c:pt idx="3">
                  <c:v>87.727816666666669</c:v>
                </c:pt>
                <c:pt idx="4">
                  <c:v>104.51349999999998</c:v>
                </c:pt>
                <c:pt idx="5">
                  <c:v>118.89808333333333</c:v>
                </c:pt>
                <c:pt idx="6">
                  <c:v>135.5505</c:v>
                </c:pt>
                <c:pt idx="7">
                  <c:v>150.21074999999999</c:v>
                </c:pt>
                <c:pt idx="8">
                  <c:v>168.58416666666668</c:v>
                </c:pt>
                <c:pt idx="9">
                  <c:v>184.51624999999999</c:v>
                </c:pt>
              </c:numCache>
            </c:numRef>
          </c:yVal>
        </c:ser>
        <c:ser>
          <c:idx val="2"/>
          <c:order val="2"/>
          <c:tx>
            <c:v>OpenCV Core2Duo w/ SSE</c:v>
          </c:tx>
          <c:xVal>
            <c:numRef>
              <c:f>Gaussian!$B$3:$B$12</c:f>
              <c:numCache>
                <c:formatCode>General</c:formatCode>
                <c:ptCount val="10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</c:numCache>
            </c:numRef>
          </c:xVal>
          <c:yVal>
            <c:numRef>
              <c:f>Gaussian!$E$3:$E$12</c:f>
              <c:numCache>
                <c:formatCode>0.000</c:formatCode>
                <c:ptCount val="10"/>
                <c:pt idx="0">
                  <c:v>8.4781691666666656</c:v>
                </c:pt>
                <c:pt idx="1">
                  <c:v>12.822158333333334</c:v>
                </c:pt>
                <c:pt idx="2">
                  <c:v>22.556075000000003</c:v>
                </c:pt>
                <c:pt idx="3">
                  <c:v>28.935516666666668</c:v>
                </c:pt>
                <c:pt idx="4">
                  <c:v>32.570450000000001</c:v>
                </c:pt>
                <c:pt idx="5">
                  <c:v>38.893208333333341</c:v>
                </c:pt>
                <c:pt idx="6">
                  <c:v>44.227083333333333</c:v>
                </c:pt>
                <c:pt idx="7">
                  <c:v>50.345258333333334</c:v>
                </c:pt>
                <c:pt idx="8">
                  <c:v>54.36375833333333</c:v>
                </c:pt>
                <c:pt idx="9">
                  <c:v>58.228166666666674</c:v>
                </c:pt>
              </c:numCache>
            </c:numRef>
          </c:yVal>
        </c:ser>
        <c:ser>
          <c:idx val="3"/>
          <c:order val="3"/>
          <c:tx>
            <c:v>OpenCV Core2Duo w/o SSE</c:v>
          </c:tx>
          <c:xVal>
            <c:numRef>
              <c:f>Gaussian!$B$3:$B$12</c:f>
              <c:numCache>
                <c:formatCode>General</c:formatCode>
                <c:ptCount val="10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</c:numCache>
            </c:numRef>
          </c:xVal>
          <c:yVal>
            <c:numRef>
              <c:f>Gaussian!$F$3:$F$12</c:f>
              <c:numCache>
                <c:formatCode>0.000</c:formatCode>
                <c:ptCount val="10"/>
                <c:pt idx="0">
                  <c:v>30.208724999999998</c:v>
                </c:pt>
                <c:pt idx="1">
                  <c:v>58.066908333333323</c:v>
                </c:pt>
                <c:pt idx="2">
                  <c:v>85.063866666666669</c:v>
                </c:pt>
                <c:pt idx="3">
                  <c:v>100.96908333333333</c:v>
                </c:pt>
                <c:pt idx="4">
                  <c:v>118.95933333333335</c:v>
                </c:pt>
                <c:pt idx="5">
                  <c:v>135.45933333333332</c:v>
                </c:pt>
                <c:pt idx="6">
                  <c:v>151.81658333333334</c:v>
                </c:pt>
                <c:pt idx="7">
                  <c:v>168.96841666666663</c:v>
                </c:pt>
                <c:pt idx="8">
                  <c:v>186.70841666666669</c:v>
                </c:pt>
                <c:pt idx="9">
                  <c:v>203.53699999999995</c:v>
                </c:pt>
              </c:numCache>
            </c:numRef>
          </c:yVal>
        </c:ser>
        <c:ser>
          <c:idx val="4"/>
          <c:order val="4"/>
          <c:tx>
            <c:v>OpenCL Radeon 5850</c:v>
          </c:tx>
          <c:xVal>
            <c:numRef>
              <c:f>Gaussian!$B$3:$B$12</c:f>
              <c:numCache>
                <c:formatCode>General</c:formatCode>
                <c:ptCount val="10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</c:numCache>
            </c:numRef>
          </c:xVal>
          <c:yVal>
            <c:numRef>
              <c:f>Gaussian!$G$3:$G$12</c:f>
              <c:numCache>
                <c:formatCode>0.000</c:formatCode>
                <c:ptCount val="10"/>
                <c:pt idx="0">
                  <c:v>0.43742591666666675</c:v>
                </c:pt>
                <c:pt idx="1">
                  <c:v>0.51639808333333326</c:v>
                </c:pt>
                <c:pt idx="2">
                  <c:v>0.63640758333333325</c:v>
                </c:pt>
                <c:pt idx="3">
                  <c:v>0.79016666666666679</c:v>
                </c:pt>
                <c:pt idx="4">
                  <c:v>0.95263875000000009</c:v>
                </c:pt>
                <c:pt idx="5">
                  <c:v>1.1141758333333331</c:v>
                </c:pt>
                <c:pt idx="6">
                  <c:v>1.2782208333333334</c:v>
                </c:pt>
                <c:pt idx="7">
                  <c:v>1.4420266666666668</c:v>
                </c:pt>
                <c:pt idx="8">
                  <c:v>1.6082416666666666</c:v>
                </c:pt>
                <c:pt idx="9">
                  <c:v>1.77125</c:v>
                </c:pt>
              </c:numCache>
            </c:numRef>
          </c:yVal>
        </c:ser>
        <c:axId val="97411072"/>
        <c:axId val="97412608"/>
      </c:scatterChart>
      <c:valAx>
        <c:axId val="97411072"/>
        <c:scaling>
          <c:orientation val="minMax"/>
        </c:scaling>
        <c:axPos val="b"/>
        <c:numFmt formatCode="General" sourceLinked="1"/>
        <c:tickLblPos val="nextTo"/>
        <c:crossAx val="97412608"/>
        <c:crosses val="autoZero"/>
        <c:crossBetween val="midCat"/>
      </c:valAx>
      <c:valAx>
        <c:axId val="97412608"/>
        <c:scaling>
          <c:orientation val="minMax"/>
        </c:scaling>
        <c:axPos val="l"/>
        <c:majorGridlines/>
        <c:numFmt formatCode="0.000" sourceLinked="1"/>
        <c:tickLblPos val="nextTo"/>
        <c:crossAx val="9741107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/>
      <c:barChart>
        <c:barDir val="col"/>
        <c:grouping val="clustered"/>
        <c:ser>
          <c:idx val="0"/>
          <c:order val="0"/>
          <c:tx>
            <c:v>OpenCV Core i7 920 w/ SSE</c:v>
          </c:tx>
          <c:cat>
            <c:strRef>
              <c:f>Gaussian!$B$26:$B$27</c:f>
              <c:strCache>
                <c:ptCount val="2"/>
                <c:pt idx="0">
                  <c:v>Max GFLOPS</c:v>
                </c:pt>
                <c:pt idx="1">
                  <c:v>Min GFLOPS</c:v>
                </c:pt>
              </c:strCache>
            </c:strRef>
          </c:cat>
          <c:val>
            <c:numRef>
              <c:f>Gaussian!$C$26:$C$27</c:f>
              <c:numCache>
                <c:formatCode>0.000</c:formatCode>
                <c:ptCount val="2"/>
                <c:pt idx="0">
                  <c:v>7.3693559915368008</c:v>
                </c:pt>
                <c:pt idx="1">
                  <c:v>5.6062096724259369</c:v>
                </c:pt>
              </c:numCache>
            </c:numRef>
          </c:val>
        </c:ser>
        <c:ser>
          <c:idx val="1"/>
          <c:order val="1"/>
          <c:tx>
            <c:v>OpenCV Core i7 920 w/o SSE</c:v>
          </c:tx>
          <c:cat>
            <c:strRef>
              <c:f>Gaussian!$B$26:$B$27</c:f>
              <c:strCache>
                <c:ptCount val="2"/>
                <c:pt idx="0">
                  <c:v>Max GFLOPS</c:v>
                </c:pt>
                <c:pt idx="1">
                  <c:v>Min GFLOPS</c:v>
                </c:pt>
              </c:strCache>
            </c:strRef>
          </c:cat>
          <c:val>
            <c:numRef>
              <c:f>Gaussian!$D$26:$D$27</c:f>
              <c:numCache>
                <c:formatCode>0.000</c:formatCode>
                <c:ptCount val="2"/>
                <c:pt idx="0">
                  <c:v>1.5956822351179161</c:v>
                </c:pt>
                <c:pt idx="1">
                  <c:v>1.3436171063931428</c:v>
                </c:pt>
              </c:numCache>
            </c:numRef>
          </c:val>
        </c:ser>
        <c:ser>
          <c:idx val="2"/>
          <c:order val="2"/>
          <c:tx>
            <c:v>OpenCV Core2Duo w/ SSE</c:v>
          </c:tx>
          <c:cat>
            <c:strRef>
              <c:f>Gaussian!$B$26:$B$27</c:f>
              <c:strCache>
                <c:ptCount val="2"/>
                <c:pt idx="0">
                  <c:v>Max GFLOPS</c:v>
                </c:pt>
                <c:pt idx="1">
                  <c:v>Min GFLOPS</c:v>
                </c:pt>
              </c:strCache>
            </c:strRef>
          </c:cat>
          <c:val>
            <c:numRef>
              <c:f>Gaussian!$E$26:$E$27</c:f>
              <c:numCache>
                <c:formatCode>0.000</c:formatCode>
                <c:ptCount val="2"/>
                <c:pt idx="0">
                  <c:v>5.467271031195275</c:v>
                </c:pt>
                <c:pt idx="1">
                  <c:v>4.351071750671399</c:v>
                </c:pt>
              </c:numCache>
            </c:numRef>
          </c:val>
        </c:ser>
        <c:ser>
          <c:idx val="3"/>
          <c:order val="3"/>
          <c:tx>
            <c:v>OpenCV Core2Duo w/p SSE</c:v>
          </c:tx>
          <c:cat>
            <c:strRef>
              <c:f>Gaussian!$B$26:$B$27</c:f>
              <c:strCache>
                <c:ptCount val="2"/>
                <c:pt idx="0">
                  <c:v>Max GFLOPS</c:v>
                </c:pt>
                <c:pt idx="1">
                  <c:v>Min GFLOPS</c:v>
                </c:pt>
              </c:strCache>
            </c:strRef>
          </c:cat>
          <c:val>
            <c:numRef>
              <c:f>Gaussian!$F$26:$F$27</c:f>
              <c:numCache>
                <c:formatCode>0.000</c:formatCode>
                <c:ptCount val="2"/>
                <c:pt idx="0">
                  <c:v>1.4465640262732391</c:v>
                </c:pt>
                <c:pt idx="1">
                  <c:v>1.1537578126222656</c:v>
                </c:pt>
              </c:numCache>
            </c:numRef>
          </c:val>
        </c:ser>
        <c:ser>
          <c:idx val="4"/>
          <c:order val="4"/>
          <c:tx>
            <c:v>OpenCL Radeon 5850</c:v>
          </c:tx>
          <c:cat>
            <c:strRef>
              <c:f>Gaussian!$B$26:$B$27</c:f>
              <c:strCache>
                <c:ptCount val="2"/>
                <c:pt idx="0">
                  <c:v>Max GFLOPS</c:v>
                </c:pt>
                <c:pt idx="1">
                  <c:v>Min GFLOPS</c:v>
                </c:pt>
              </c:strCache>
            </c:strRef>
          </c:cat>
          <c:val>
            <c:numRef>
              <c:f>Gaussian!$G$26:$G$27</c:f>
              <c:numCache>
                <c:formatCode>0.000</c:formatCode>
                <c:ptCount val="2"/>
                <c:pt idx="0">
                  <c:v>166.22684669898442</c:v>
                </c:pt>
                <c:pt idx="1">
                  <c:v>96.15646280965926</c:v>
                </c:pt>
              </c:numCache>
            </c:numRef>
          </c:val>
        </c:ser>
        <c:axId val="97538048"/>
        <c:axId val="97539584"/>
      </c:barChart>
      <c:catAx>
        <c:axId val="97538048"/>
        <c:scaling>
          <c:orientation val="minMax"/>
        </c:scaling>
        <c:axPos val="b"/>
        <c:tickLblPos val="nextTo"/>
        <c:crossAx val="97539584"/>
        <c:crosses val="autoZero"/>
        <c:auto val="1"/>
        <c:lblAlgn val="ctr"/>
        <c:lblOffset val="100"/>
      </c:catAx>
      <c:valAx>
        <c:axId val="97539584"/>
        <c:scaling>
          <c:orientation val="minMax"/>
        </c:scaling>
        <c:axPos val="l"/>
        <c:majorGridlines/>
        <c:numFmt formatCode="0.000" sourceLinked="1"/>
        <c:tickLblPos val="nextTo"/>
        <c:crossAx val="9753804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422930883639546"/>
          <c:y val="0.15085848643919531"/>
          <c:w val="0.34104024496937885"/>
          <c:h val="0.6982830271216095"/>
        </c:manualLayout>
      </c:layout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609600</xdr:colOff>
      <xdr:row>16</xdr:row>
      <xdr:rowOff>104775</xdr:rowOff>
    </xdr:from>
    <xdr:to>
      <xdr:col>4</xdr:col>
      <xdr:colOff>638175</xdr:colOff>
      <xdr:row>34</xdr:row>
      <xdr:rowOff>28575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609601</xdr:colOff>
      <xdr:row>34</xdr:row>
      <xdr:rowOff>76200</xdr:rowOff>
    </xdr:from>
    <xdr:to>
      <xdr:col>4</xdr:col>
      <xdr:colOff>638176</xdr:colOff>
      <xdr:row>52</xdr:row>
      <xdr:rowOff>28575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609600</xdr:colOff>
      <xdr:row>52</xdr:row>
      <xdr:rowOff>66675</xdr:rowOff>
    </xdr:from>
    <xdr:to>
      <xdr:col>4</xdr:col>
      <xdr:colOff>647700</xdr:colOff>
      <xdr:row>70</xdr:row>
      <xdr:rowOff>9525</xdr:rowOff>
    </xdr:to>
    <xdr:graphicFrame macro="">
      <xdr:nvGraphicFramePr>
        <xdr:cNvPr id="5" name="Wykres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190499</xdr:colOff>
      <xdr:row>0</xdr:row>
      <xdr:rowOff>104774</xdr:rowOff>
    </xdr:from>
    <xdr:to>
      <xdr:col>14</xdr:col>
      <xdr:colOff>428624</xdr:colOff>
      <xdr:row>23</xdr:row>
      <xdr:rowOff>123824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485775</xdr:colOff>
      <xdr:row>3</xdr:row>
      <xdr:rowOff>142875</xdr:rowOff>
    </xdr:from>
    <xdr:to>
      <xdr:col>12</xdr:col>
      <xdr:colOff>152400</xdr:colOff>
      <xdr:row>18</xdr:row>
      <xdr:rowOff>171450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504825</xdr:colOff>
      <xdr:row>19</xdr:row>
      <xdr:rowOff>57150</xdr:rowOff>
    </xdr:from>
    <xdr:to>
      <xdr:col>12</xdr:col>
      <xdr:colOff>171450</xdr:colOff>
      <xdr:row>34</xdr:row>
      <xdr:rowOff>85725</xdr:rowOff>
    </xdr:to>
    <xdr:graphicFrame macro="">
      <xdr:nvGraphicFramePr>
        <xdr:cNvPr id="8" name="Wykres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43"/>
  <sheetViews>
    <sheetView tabSelected="1" workbookViewId="0">
      <selection activeCell="E31" sqref="E31"/>
    </sheetView>
  </sheetViews>
  <sheetFormatPr defaultRowHeight="14.25"/>
  <cols>
    <col min="6" max="6" width="9.75" customWidth="1"/>
    <col min="7" max="7" width="11.25" customWidth="1"/>
    <col min="8" max="8" width="12" customWidth="1"/>
    <col min="13" max="13" width="9.625" customWidth="1"/>
    <col min="15" max="15" width="11.25" customWidth="1"/>
  </cols>
  <sheetData>
    <row r="1" spans="1:15">
      <c r="A1" t="s">
        <v>54</v>
      </c>
    </row>
    <row r="2" spans="1:15">
      <c r="A2" t="s">
        <v>38</v>
      </c>
      <c r="B2">
        <v>512</v>
      </c>
    </row>
    <row r="3" spans="1:15">
      <c r="A3" t="s">
        <v>37</v>
      </c>
      <c r="B3">
        <v>512</v>
      </c>
    </row>
    <row r="4" spans="1:15">
      <c r="A4" t="s">
        <v>53</v>
      </c>
      <c r="B4">
        <f>B2*B3</f>
        <v>262144</v>
      </c>
      <c r="E4" t="s">
        <v>66</v>
      </c>
      <c r="L4" t="s">
        <v>76</v>
      </c>
    </row>
    <row r="5" spans="1:15">
      <c r="C5" s="40" t="s">
        <v>13</v>
      </c>
      <c r="D5" s="39" t="s">
        <v>6</v>
      </c>
      <c r="E5" s="39" t="s">
        <v>7</v>
      </c>
      <c r="F5" s="35" t="s">
        <v>77</v>
      </c>
      <c r="G5" s="35" t="s">
        <v>78</v>
      </c>
      <c r="H5" s="35" t="s">
        <v>79</v>
      </c>
      <c r="J5" s="49" t="s">
        <v>72</v>
      </c>
      <c r="L5" s="40" t="s">
        <v>13</v>
      </c>
      <c r="M5" s="40" t="s">
        <v>77</v>
      </c>
      <c r="N5" s="40" t="s">
        <v>78</v>
      </c>
      <c r="O5" s="40" t="s">
        <v>79</v>
      </c>
    </row>
    <row r="6" spans="1:15">
      <c r="C6" s="66">
        <v>0.16862949999999999</v>
      </c>
      <c r="D6" s="83">
        <v>5</v>
      </c>
      <c r="E6" s="82">
        <v>3</v>
      </c>
      <c r="F6" s="36">
        <v>7.4200000000000002E-2</v>
      </c>
      <c r="G6" s="36">
        <v>6.0805833333333344E-2</v>
      </c>
      <c r="H6" s="36">
        <v>3.3829999999999999E-2</v>
      </c>
      <c r="J6" s="90">
        <f>C6/MIN(F6:H6)</f>
        <v>4.9846142477091337</v>
      </c>
      <c r="L6" s="68">
        <f>$B$4*$D6/C6/1000000</f>
        <v>7.7727799702898963</v>
      </c>
      <c r="M6" s="68">
        <f>$B$4*$D6/F6/1000000</f>
        <v>17.664690026954176</v>
      </c>
      <c r="N6" s="68">
        <f>$B$4*$D6/G6/1000000</f>
        <v>21.555826606548159</v>
      </c>
      <c r="O6" s="68">
        <f>$B$4*$D6/H6/1000000</f>
        <v>38.744309784215197</v>
      </c>
    </row>
    <row r="7" spans="1:15">
      <c r="C7" s="66">
        <v>0.37655025000000003</v>
      </c>
      <c r="D7" s="83">
        <v>17</v>
      </c>
      <c r="E7" s="83">
        <v>5</v>
      </c>
      <c r="F7" s="37">
        <v>0.20401000000000002</v>
      </c>
      <c r="G7" s="37">
        <v>0.14615749999999997</v>
      </c>
      <c r="H7" s="37">
        <v>9.4470833333333323E-2</v>
      </c>
      <c r="J7" s="90">
        <f>C7/MIN(F7:H7)</f>
        <v>3.9858889427953961</v>
      </c>
      <c r="L7" s="69">
        <f t="shared" ref="L7:L40" si="0">$B$4*$D7/C7/1000000</f>
        <v>11.834935709111864</v>
      </c>
      <c r="M7" s="69">
        <f t="shared" ref="M7:M40" si="1">$B$4*$D7/F7/1000000</f>
        <v>21.844262536150186</v>
      </c>
      <c r="N7" s="69">
        <f t="shared" ref="N7:N40" si="2">$B$4*$D7/G7/1000000</f>
        <v>30.490724047688285</v>
      </c>
      <c r="O7" s="69">
        <f t="shared" ref="O7:O40" si="3">$B$4*$D7/H7/1000000</f>
        <v>47.172739381643368</v>
      </c>
    </row>
    <row r="8" spans="1:15">
      <c r="C8" s="66">
        <v>0.51892149999999992</v>
      </c>
      <c r="D8" s="83">
        <v>33</v>
      </c>
      <c r="E8" s="83">
        <v>7</v>
      </c>
      <c r="F8" s="37">
        <v>0.37626000000000004</v>
      </c>
      <c r="G8" s="37">
        <v>0.26875000000000004</v>
      </c>
      <c r="H8" s="37">
        <v>0.17549499999999998</v>
      </c>
      <c r="J8" s="90">
        <f>C8/MIN(F8:H8)</f>
        <v>2.956901906037209</v>
      </c>
      <c r="L8" s="69">
        <f t="shared" si="0"/>
        <v>16.67063708094577</v>
      </c>
      <c r="M8" s="69">
        <f t="shared" si="1"/>
        <v>22.991420826024555</v>
      </c>
      <c r="N8" s="69">
        <f t="shared" si="2"/>
        <v>32.188844651162782</v>
      </c>
      <c r="O8" s="69">
        <f t="shared" si="3"/>
        <v>49.293438559503123</v>
      </c>
    </row>
    <row r="9" spans="1:15">
      <c r="C9" s="66">
        <v>0.84193050000000003</v>
      </c>
      <c r="D9" s="83">
        <v>57</v>
      </c>
      <c r="E9" s="83">
        <v>9</v>
      </c>
      <c r="F9" s="37">
        <v>0.63575749999999986</v>
      </c>
      <c r="G9" s="37">
        <v>0.4530183333333333</v>
      </c>
      <c r="H9" s="37">
        <v>0.29652499999999998</v>
      </c>
      <c r="J9" s="90">
        <f>C9/MIN(F9:H9)</f>
        <v>2.8393238344153109</v>
      </c>
      <c r="L9" s="69">
        <f t="shared" si="0"/>
        <v>17.747555172309355</v>
      </c>
      <c r="M9" s="69">
        <f t="shared" si="1"/>
        <v>23.50299917814576</v>
      </c>
      <c r="N9" s="69">
        <f t="shared" si="2"/>
        <v>32.983671742497549</v>
      </c>
      <c r="O9" s="69">
        <f t="shared" si="3"/>
        <v>50.391056403338681</v>
      </c>
    </row>
    <row r="10" spans="1:15">
      <c r="C10" s="66">
        <v>1.2798041666666669</v>
      </c>
      <c r="D10" s="83">
        <v>89</v>
      </c>
      <c r="E10" s="83">
        <v>11</v>
      </c>
      <c r="F10" s="37">
        <v>0.98801916666666678</v>
      </c>
      <c r="G10" s="37">
        <v>0.69858500000000001</v>
      </c>
      <c r="H10" s="37">
        <v>0.45952750000000009</v>
      </c>
      <c r="J10" s="90">
        <f>C10/MIN(F10:H10)</f>
        <v>2.7850436952449344</v>
      </c>
      <c r="L10" s="69">
        <f t="shared" si="0"/>
        <v>18.229989093383423</v>
      </c>
      <c r="M10" s="69">
        <f t="shared" si="1"/>
        <v>23.613728141238823</v>
      </c>
      <c r="N10" s="69">
        <f t="shared" si="2"/>
        <v>33.39724729274176</v>
      </c>
      <c r="O10" s="69">
        <f t="shared" si="3"/>
        <v>50.77131618891142</v>
      </c>
    </row>
    <row r="11" spans="1:15">
      <c r="C11" s="66">
        <v>1.7014083333333332</v>
      </c>
      <c r="D11" s="83">
        <v>121</v>
      </c>
      <c r="E11" s="83">
        <v>13</v>
      </c>
      <c r="F11" s="37">
        <v>1.3357508333333332</v>
      </c>
      <c r="G11" s="37">
        <v>0.94437083333333327</v>
      </c>
      <c r="H11" s="37">
        <v>0.62264749999999991</v>
      </c>
      <c r="J11" s="90">
        <f>C11/MIN(F11:H11)</f>
        <v>2.7325386086563159</v>
      </c>
      <c r="L11" s="69">
        <f t="shared" si="0"/>
        <v>18.643040226479044</v>
      </c>
      <c r="M11" s="69">
        <f t="shared" si="1"/>
        <v>23.746512604334267</v>
      </c>
      <c r="N11" s="69">
        <f t="shared" si="2"/>
        <v>33.587890350277306</v>
      </c>
      <c r="O11" s="69">
        <f t="shared" si="3"/>
        <v>50.94282720158678</v>
      </c>
    </row>
    <row r="12" spans="1:15">
      <c r="C12" s="66">
        <v>2.37724</v>
      </c>
      <c r="D12" s="83">
        <v>169</v>
      </c>
      <c r="E12" s="83">
        <v>15</v>
      </c>
      <c r="F12" s="37">
        <v>1.8690175</v>
      </c>
      <c r="G12" s="37">
        <v>1.3121758333333335</v>
      </c>
      <c r="H12" s="37">
        <v>0.86690666666666683</v>
      </c>
      <c r="J12" s="90">
        <f>C12/MIN(F12:H12)</f>
        <v>2.7422098495801159</v>
      </c>
      <c r="L12" s="69">
        <f t="shared" si="0"/>
        <v>18.636038431121804</v>
      </c>
      <c r="M12" s="69">
        <f t="shared" si="1"/>
        <v>23.703542636706185</v>
      </c>
      <c r="N12" s="69">
        <f t="shared" si="2"/>
        <v>33.762499563384218</v>
      </c>
      <c r="O12" s="69">
        <f t="shared" si="3"/>
        <v>51.103928142975782</v>
      </c>
    </row>
    <row r="13" spans="1:15">
      <c r="C13" s="66">
        <v>2.9383350000000004</v>
      </c>
      <c r="D13" s="83">
        <v>213</v>
      </c>
      <c r="E13" s="83">
        <v>17</v>
      </c>
      <c r="F13" s="37">
        <v>2.3563433333333337</v>
      </c>
      <c r="G13" s="37">
        <v>1.6504899999999998</v>
      </c>
      <c r="H13" s="37">
        <v>1.0899708333333333</v>
      </c>
      <c r="J13" s="90">
        <f>C13/MIN(F13:H13)</f>
        <v>2.6957923186017978</v>
      </c>
      <c r="L13" s="69">
        <f t="shared" si="0"/>
        <v>19.002827111272197</v>
      </c>
      <c r="M13" s="69">
        <f t="shared" si="1"/>
        <v>23.696322692080805</v>
      </c>
      <c r="N13" s="69">
        <f t="shared" si="2"/>
        <v>33.830360680767534</v>
      </c>
      <c r="O13" s="69">
        <f t="shared" si="3"/>
        <v>51.22767535828558</v>
      </c>
    </row>
    <row r="14" spans="1:15">
      <c r="C14" s="66">
        <v>3.6127566666666664</v>
      </c>
      <c r="D14" s="83">
        <v>269</v>
      </c>
      <c r="E14" s="83">
        <v>19</v>
      </c>
      <c r="F14" s="37">
        <v>2.9732599999999998</v>
      </c>
      <c r="G14" s="37">
        <v>2.0815741666666665</v>
      </c>
      <c r="H14" s="37">
        <v>1.3742408333333334</v>
      </c>
      <c r="J14" s="90">
        <f>C14/MIN(F14:H14)</f>
        <v>2.6289108713962674</v>
      </c>
      <c r="L14" s="69">
        <f t="shared" si="0"/>
        <v>19.518816932960704</v>
      </c>
      <c r="M14" s="69">
        <f t="shared" si="1"/>
        <v>23.716975979228188</v>
      </c>
      <c r="N14" s="69">
        <f t="shared" si="2"/>
        <v>33.876638713729875</v>
      </c>
      <c r="O14" s="69">
        <f t="shared" si="3"/>
        <v>51.313230031853955</v>
      </c>
    </row>
    <row r="15" spans="1:15">
      <c r="C15" s="66">
        <v>4.4817766666666676</v>
      </c>
      <c r="D15" s="83">
        <v>333</v>
      </c>
      <c r="E15" s="83">
        <v>21</v>
      </c>
      <c r="F15" s="37">
        <v>3.6809733333333337</v>
      </c>
      <c r="G15" s="37">
        <v>2.5724533333333337</v>
      </c>
      <c r="H15" s="37">
        <v>1.7004908333333333</v>
      </c>
      <c r="J15" s="90">
        <f>C15/MIN(F15:H15)</f>
        <v>2.635578257062055</v>
      </c>
      <c r="L15" s="69">
        <f t="shared" si="0"/>
        <v>19.477532793914314</v>
      </c>
      <c r="M15" s="69">
        <f t="shared" si="1"/>
        <v>23.714910186798416</v>
      </c>
      <c r="N15" s="69">
        <f t="shared" si="2"/>
        <v>33.934124622928046</v>
      </c>
      <c r="O15" s="69">
        <f t="shared" si="3"/>
        <v>51.334561932853696</v>
      </c>
    </row>
    <row r="16" spans="1:15">
      <c r="C16" s="66">
        <v>5.3780816666666666</v>
      </c>
      <c r="D16" s="83">
        <v>401</v>
      </c>
      <c r="E16" s="83">
        <v>23</v>
      </c>
      <c r="F16" s="37">
        <v>4.4683224999999993</v>
      </c>
      <c r="G16" s="37">
        <v>3.1012950000000004</v>
      </c>
      <c r="H16" s="37">
        <v>2.0508233333333337</v>
      </c>
      <c r="J16" s="90">
        <f>C16/MIN(F16:H16)</f>
        <v>2.6224012469788551</v>
      </c>
      <c r="L16" s="69">
        <f t="shared" si="0"/>
        <v>19.545955326697964</v>
      </c>
      <c r="M16" s="69">
        <f t="shared" si="1"/>
        <v>23.525549912746904</v>
      </c>
      <c r="N16" s="69">
        <f t="shared" si="2"/>
        <v>33.895435293965903</v>
      </c>
      <c r="O16" s="69">
        <f t="shared" si="3"/>
        <v>51.257337622125739</v>
      </c>
    </row>
    <row r="17" spans="3:15">
      <c r="C17" s="66">
        <v>6.4336966666666662</v>
      </c>
      <c r="D17" s="83">
        <v>477</v>
      </c>
      <c r="E17" s="83">
        <v>25</v>
      </c>
      <c r="F17" s="37">
        <v>5.3074266666666672</v>
      </c>
      <c r="G17" s="37">
        <v>3.6781491666666675</v>
      </c>
      <c r="H17" s="37">
        <v>2.4324999999999997</v>
      </c>
      <c r="J17" s="90">
        <f>C17/MIN(F17:H17)</f>
        <v>2.6448907159986299</v>
      </c>
      <c r="L17" s="69">
        <f t="shared" si="0"/>
        <v>19.435589596235243</v>
      </c>
      <c r="M17" s="69">
        <f t="shared" si="1"/>
        <v>23.559946439831482</v>
      </c>
      <c r="N17" s="69">
        <f t="shared" si="2"/>
        <v>33.996089428129494</v>
      </c>
      <c r="O17" s="69">
        <f t="shared" si="3"/>
        <v>51.40501048304214</v>
      </c>
    </row>
    <row r="18" spans="3:15">
      <c r="C18" s="66">
        <v>7.3723658333333333</v>
      </c>
      <c r="D18" s="83">
        <v>553</v>
      </c>
      <c r="E18" s="83">
        <v>27</v>
      </c>
      <c r="F18" s="37">
        <v>6.1416575</v>
      </c>
      <c r="G18" s="37">
        <v>4.2669075000000003</v>
      </c>
      <c r="H18" s="37">
        <v>2.8269725000000001</v>
      </c>
      <c r="J18" s="90">
        <f>C18/MIN(F18:H18)</f>
        <v>2.6078661300501977</v>
      </c>
      <c r="L18" s="69">
        <f t="shared" si="0"/>
        <v>19.663380151939016</v>
      </c>
      <c r="M18" s="69">
        <f t="shared" si="1"/>
        <v>23.603665948483776</v>
      </c>
      <c r="N18" s="69">
        <f t="shared" si="2"/>
        <v>33.974402304244933</v>
      </c>
      <c r="O18" s="69">
        <f t="shared" si="3"/>
        <v>51.279463100543069</v>
      </c>
    </row>
    <row r="19" spans="3:15">
      <c r="C19" s="66">
        <v>8.5017608333333321</v>
      </c>
      <c r="D19" s="83">
        <v>641</v>
      </c>
      <c r="E19" s="83">
        <v>29</v>
      </c>
      <c r="F19" s="37">
        <v>7.1308166666666679</v>
      </c>
      <c r="G19" s="37">
        <v>4.9401308333333338</v>
      </c>
      <c r="H19" s="37">
        <v>3.284065</v>
      </c>
      <c r="J19" s="90">
        <f>C19/MIN(F19:H19)</f>
        <v>2.5887918885080934</v>
      </c>
      <c r="L19" s="69">
        <f t="shared" si="0"/>
        <v>19.764647264738198</v>
      </c>
      <c r="M19" s="69">
        <f t="shared" si="1"/>
        <v>23.564524493454464</v>
      </c>
      <c r="N19" s="69">
        <f t="shared" si="2"/>
        <v>34.014140448709433</v>
      </c>
      <c r="O19" s="69">
        <f t="shared" si="3"/>
        <v>51.166558518177929</v>
      </c>
    </row>
    <row r="20" spans="3:15">
      <c r="C20" s="66">
        <v>9.6545974999999995</v>
      </c>
      <c r="D20" s="83">
        <v>729</v>
      </c>
      <c r="E20" s="83">
        <v>31</v>
      </c>
      <c r="F20" s="37">
        <v>8.1672608333333319</v>
      </c>
      <c r="G20" s="37">
        <v>5.6167875000000009</v>
      </c>
      <c r="H20" s="37">
        <v>3.8143324999999995</v>
      </c>
      <c r="J20" s="90">
        <f>C20/MIN(F20:H20)</f>
        <v>2.5311368371792446</v>
      </c>
      <c r="L20" s="69">
        <f t="shared" si="0"/>
        <v>19.793986854449393</v>
      </c>
      <c r="M20" s="69">
        <f t="shared" si="1"/>
        <v>23.398662036119212</v>
      </c>
      <c r="N20" s="69">
        <f t="shared" si="2"/>
        <v>34.023536763674961</v>
      </c>
      <c r="O20" s="69">
        <f t="shared" si="3"/>
        <v>50.101289281938591</v>
      </c>
    </row>
    <row r="21" spans="3:15">
      <c r="C21" s="66">
        <v>10.984375</v>
      </c>
      <c r="D21" s="83">
        <v>833</v>
      </c>
      <c r="E21" s="83">
        <v>33</v>
      </c>
      <c r="F21" s="37">
        <v>9.3122316666666656</v>
      </c>
      <c r="G21" s="37">
        <v>6.4156291666666654</v>
      </c>
      <c r="H21" s="37">
        <v>4.6137591666666662</v>
      </c>
      <c r="J21" s="90">
        <f>C21/MIN(F21:H21)</f>
        <v>2.38078638333781</v>
      </c>
      <c r="L21" s="69">
        <f t="shared" si="0"/>
        <v>19.879688375533426</v>
      </c>
      <c r="M21" s="69">
        <f t="shared" si="1"/>
        <v>23.449368509768249</v>
      </c>
      <c r="N21" s="69">
        <f t="shared" si="2"/>
        <v>34.036560768591812</v>
      </c>
      <c r="O21" s="69">
        <f t="shared" si="3"/>
        <v>47.329291389468928</v>
      </c>
    </row>
    <row r="22" spans="3:15">
      <c r="C22" s="66">
        <v>12.518349999999998</v>
      </c>
      <c r="D22" s="83">
        <v>941</v>
      </c>
      <c r="E22" s="83">
        <v>35</v>
      </c>
      <c r="F22" s="37">
        <v>10.567675833333334</v>
      </c>
      <c r="G22" s="37">
        <v>7.2490558333333324</v>
      </c>
      <c r="H22" s="37">
        <v>5.2197416666666667</v>
      </c>
      <c r="J22" s="90">
        <f>C22/MIN(F22:H22)</f>
        <v>2.3982700293277599</v>
      </c>
      <c r="L22" s="69">
        <f t="shared" si="0"/>
        <v>19.705272979266439</v>
      </c>
      <c r="M22" s="69">
        <f t="shared" si="1"/>
        <v>23.342644862545065</v>
      </c>
      <c r="N22" s="69">
        <f t="shared" si="2"/>
        <v>34.028914892019856</v>
      </c>
      <c r="O22" s="69">
        <f t="shared" si="3"/>
        <v>47.258565605896848</v>
      </c>
    </row>
    <row r="23" spans="3:15">
      <c r="C23" s="66">
        <v>13.990616666666668</v>
      </c>
      <c r="D23" s="83">
        <v>1049</v>
      </c>
      <c r="E23" s="83">
        <v>37</v>
      </c>
      <c r="F23" s="37">
        <v>11.625408333333333</v>
      </c>
      <c r="G23" s="37">
        <v>8.0787691666666657</v>
      </c>
      <c r="H23" s="37">
        <v>6.1412225000000005</v>
      </c>
      <c r="J23" s="90">
        <f>C23/MIN(F23:H23)</f>
        <v>2.2781484739669775</v>
      </c>
      <c r="L23" s="69">
        <f t="shared" si="0"/>
        <v>19.655249125306604</v>
      </c>
      <c r="M23" s="69">
        <f t="shared" si="1"/>
        <v>23.65414169681495</v>
      </c>
      <c r="N23" s="69">
        <f t="shared" si="2"/>
        <v>34.03848412139515</v>
      </c>
      <c r="O23" s="69">
        <f t="shared" si="3"/>
        <v>44.777575800258013</v>
      </c>
    </row>
    <row r="24" spans="3:15">
      <c r="C24" s="66">
        <v>15.350008333333335</v>
      </c>
      <c r="D24" s="83">
        <v>1169</v>
      </c>
      <c r="E24" s="83">
        <v>39</v>
      </c>
      <c r="F24" s="37">
        <v>13.018620000000004</v>
      </c>
      <c r="G24" s="37">
        <v>8.9984450000000002</v>
      </c>
      <c r="H24" s="37">
        <v>7.0425533333333341</v>
      </c>
      <c r="J24" s="90">
        <f>C24/MIN(F24:H24)</f>
        <v>2.1796083901388039</v>
      </c>
      <c r="L24" s="69">
        <f t="shared" si="0"/>
        <v>19.963919845863277</v>
      </c>
      <c r="M24" s="69">
        <f t="shared" si="1"/>
        <v>23.539079871752914</v>
      </c>
      <c r="N24" s="69">
        <f t="shared" si="2"/>
        <v>34.055476918512035</v>
      </c>
      <c r="O24" s="69">
        <f t="shared" si="3"/>
        <v>43.513527196102167</v>
      </c>
    </row>
    <row r="25" spans="3:15">
      <c r="C25" s="66">
        <v>17.082425000000001</v>
      </c>
      <c r="D25" s="83">
        <v>1293</v>
      </c>
      <c r="E25" s="83">
        <v>41</v>
      </c>
      <c r="F25" s="37">
        <v>14.463759166666664</v>
      </c>
      <c r="G25" s="37">
        <v>9.9520641666666663</v>
      </c>
      <c r="H25" s="37">
        <v>8.0976291666666658</v>
      </c>
      <c r="J25" s="90">
        <f>C25/MIN(F25:H25)</f>
        <v>2.1095588163407912</v>
      </c>
      <c r="L25" s="69">
        <f t="shared" si="0"/>
        <v>19.84215894406093</v>
      </c>
      <c r="M25" s="69">
        <f t="shared" si="1"/>
        <v>23.434584888633442</v>
      </c>
      <c r="N25" s="69">
        <f t="shared" si="2"/>
        <v>34.058481368647399</v>
      </c>
      <c r="O25" s="69">
        <f t="shared" si="3"/>
        <v>41.85820133567902</v>
      </c>
    </row>
    <row r="26" spans="3:15">
      <c r="C26" s="66">
        <v>18.829375000000002</v>
      </c>
      <c r="D26" s="83">
        <v>1421</v>
      </c>
      <c r="E26" s="83">
        <v>43</v>
      </c>
      <c r="F26" s="37">
        <v>16.091314999999998</v>
      </c>
      <c r="G26" s="37">
        <v>10.934435833333332</v>
      </c>
      <c r="H26" s="37">
        <v>9.3643799999999988</v>
      </c>
      <c r="J26" s="90">
        <f>C26/MIN(F26:H26)</f>
        <v>2.0107444379659949</v>
      </c>
      <c r="L26" s="69">
        <f t="shared" si="0"/>
        <v>19.783270767085998</v>
      </c>
      <c r="M26" s="69">
        <f t="shared" si="1"/>
        <v>23.149545204975482</v>
      </c>
      <c r="N26" s="69">
        <f t="shared" si="2"/>
        <v>34.067292513110154</v>
      </c>
      <c r="O26" s="69">
        <f t="shared" si="3"/>
        <v>39.779101659693445</v>
      </c>
    </row>
    <row r="27" spans="3:15">
      <c r="C27" s="66">
        <v>20.770424999999999</v>
      </c>
      <c r="D27" s="83">
        <v>1561</v>
      </c>
      <c r="E27" s="83">
        <v>45</v>
      </c>
      <c r="F27" s="37">
        <v>17.548861666666667</v>
      </c>
      <c r="G27" s="37">
        <v>12.01036</v>
      </c>
      <c r="H27" s="37">
        <v>10.886175833333333</v>
      </c>
      <c r="J27" s="90">
        <f>C27/MIN(F27:H27)</f>
        <v>1.9079633948591221</v>
      </c>
      <c r="L27" s="69">
        <f t="shared" si="0"/>
        <v>19.701416027837659</v>
      </c>
      <c r="M27" s="69">
        <f t="shared" si="1"/>
        <v>23.318138336988049</v>
      </c>
      <c r="N27" s="69">
        <f t="shared" si="2"/>
        <v>34.07115057333835</v>
      </c>
      <c r="O27" s="69">
        <f t="shared" si="3"/>
        <v>37.589580608005065</v>
      </c>
    </row>
    <row r="28" spans="3:15">
      <c r="C28" s="66">
        <v>22.5899</v>
      </c>
      <c r="D28" s="83">
        <v>1701</v>
      </c>
      <c r="E28" s="83">
        <v>47</v>
      </c>
      <c r="F28" s="37">
        <v>19.027102500000002</v>
      </c>
      <c r="G28" s="37">
        <v>13.090909166666664</v>
      </c>
      <c r="H28" s="37">
        <v>12.268825</v>
      </c>
      <c r="J28" s="90">
        <f>C28/MIN(F28:H28)</f>
        <v>1.8412439659054556</v>
      </c>
      <c r="L28" s="69">
        <f t="shared" si="0"/>
        <v>19.739217260811248</v>
      </c>
      <c r="M28" s="69">
        <f t="shared" si="1"/>
        <v>23.435357222677492</v>
      </c>
      <c r="N28" s="69">
        <f t="shared" si="2"/>
        <v>34.062335802880007</v>
      </c>
      <c r="O28" s="69">
        <f t="shared" si="3"/>
        <v>36.34471467316552</v>
      </c>
    </row>
    <row r="29" spans="3:15">
      <c r="C29" s="66">
        <v>24.657499999999999</v>
      </c>
      <c r="D29" s="83">
        <v>1857</v>
      </c>
      <c r="E29" s="83">
        <v>49</v>
      </c>
      <c r="F29" s="37">
        <v>20.8963325</v>
      </c>
      <c r="G29" s="37">
        <v>14.284695833333332</v>
      </c>
      <c r="H29" s="37">
        <v>14.050275833333332</v>
      </c>
      <c r="J29" s="90">
        <f>C29/MIN(F29:H29)</f>
        <v>1.7549477528050903</v>
      </c>
      <c r="L29" s="69">
        <f t="shared" si="0"/>
        <v>19.742528966845789</v>
      </c>
      <c r="M29" s="69">
        <f t="shared" si="1"/>
        <v>23.296021347286661</v>
      </c>
      <c r="N29" s="69">
        <f t="shared" si="2"/>
        <v>34.078528075064021</v>
      </c>
      <c r="O29" s="69">
        <f t="shared" si="3"/>
        <v>34.647106845055418</v>
      </c>
    </row>
    <row r="30" spans="3:15">
      <c r="C30" s="66">
        <v>26.459549999999997</v>
      </c>
      <c r="D30" s="83">
        <v>2005</v>
      </c>
      <c r="E30" s="83">
        <v>51</v>
      </c>
      <c r="F30" s="37">
        <v>22.415916666666671</v>
      </c>
      <c r="G30" s="37">
        <v>15.427351666666667</v>
      </c>
      <c r="H30" s="37">
        <v>255.46617749999996</v>
      </c>
      <c r="J30" s="90">
        <f>C30/MIN(F30:H30)</f>
        <v>1.7151064273183201</v>
      </c>
      <c r="L30" s="69">
        <f t="shared" si="0"/>
        <v>19.864235030452146</v>
      </c>
      <c r="M30" s="69">
        <f t="shared" si="1"/>
        <v>23.447567539434399</v>
      </c>
      <c r="N30" s="69">
        <f t="shared" si="2"/>
        <v>34.069277174490196</v>
      </c>
      <c r="O30" s="69">
        <f t="shared" si="3"/>
        <v>2.0574102025697711</v>
      </c>
    </row>
    <row r="31" spans="3:15">
      <c r="C31" s="66">
        <v>28.678425000000004</v>
      </c>
      <c r="D31" s="83">
        <v>2177</v>
      </c>
      <c r="E31" s="83">
        <v>53</v>
      </c>
      <c r="F31" s="37">
        <v>24.381482500000001</v>
      </c>
      <c r="G31" s="37">
        <v>16.760009999999998</v>
      </c>
      <c r="H31" s="37">
        <v>17.131823333333333</v>
      </c>
      <c r="J31" s="90">
        <f>C31/MIN(F31:H31)</f>
        <v>1.7111221890679067</v>
      </c>
      <c r="L31" s="69">
        <f t="shared" si="0"/>
        <v>19.89954078719455</v>
      </c>
      <c r="M31" s="69">
        <f t="shared" si="1"/>
        <v>23.406595066563323</v>
      </c>
      <c r="N31" s="69">
        <f t="shared" si="2"/>
        <v>34.050545793230434</v>
      </c>
      <c r="O31" s="69">
        <f t="shared" si="3"/>
        <v>33.311544071880263</v>
      </c>
    </row>
    <row r="32" spans="3:15">
      <c r="C32" s="66">
        <v>30.780341666666668</v>
      </c>
      <c r="D32" s="83">
        <v>2337</v>
      </c>
      <c r="E32" s="83">
        <v>55</v>
      </c>
      <c r="F32" s="37">
        <v>26.28237</v>
      </c>
      <c r="G32" s="37">
        <v>17.978676666666669</v>
      </c>
      <c r="H32" s="37">
        <v>18.186684166666666</v>
      </c>
      <c r="J32" s="90">
        <f>C32/MIN(F32:H32)</f>
        <v>1.7120471232309831</v>
      </c>
      <c r="L32" s="69">
        <f t="shared" si="0"/>
        <v>19.903304993636358</v>
      </c>
      <c r="M32" s="69">
        <f t="shared" si="1"/>
        <v>23.309561808923625</v>
      </c>
      <c r="N32" s="69">
        <f t="shared" si="2"/>
        <v>34.075396057143983</v>
      </c>
      <c r="O32" s="69">
        <f t="shared" si="3"/>
        <v>33.685663773875589</v>
      </c>
    </row>
    <row r="33" spans="3:15">
      <c r="C33" s="66">
        <v>33.169808333333336</v>
      </c>
      <c r="D33" s="83">
        <v>2517</v>
      </c>
      <c r="E33" s="83">
        <v>57</v>
      </c>
      <c r="F33" s="37">
        <v>28.171768333333336</v>
      </c>
      <c r="G33" s="37">
        <v>19.359471666666664</v>
      </c>
      <c r="H33" s="37"/>
      <c r="J33" s="90">
        <f>C33/MIN(F33:H33)</f>
        <v>1.7133633037334097</v>
      </c>
      <c r="L33" s="69">
        <f t="shared" si="0"/>
        <v>19.89207900658656</v>
      </c>
      <c r="M33" s="69">
        <f t="shared" si="1"/>
        <v>23.421193877250989</v>
      </c>
      <c r="N33" s="69">
        <f t="shared" si="2"/>
        <v>34.082358204851154</v>
      </c>
      <c r="O33" s="69"/>
    </row>
    <row r="34" spans="3:15">
      <c r="C34" s="66">
        <v>35.788699999999999</v>
      </c>
      <c r="D34" s="83">
        <v>2701</v>
      </c>
      <c r="E34" s="83">
        <v>59</v>
      </c>
      <c r="F34" s="37">
        <v>30.69920333333333</v>
      </c>
      <c r="G34" s="37">
        <v>20.774953333333329</v>
      </c>
      <c r="H34" s="37"/>
      <c r="J34" s="90">
        <f>C34/MIN(F34:H34)</f>
        <v>1.722684976749246</v>
      </c>
      <c r="L34" s="69">
        <f t="shared" si="0"/>
        <v>19.784204064411394</v>
      </c>
      <c r="M34" s="69">
        <f t="shared" si="1"/>
        <v>23.064147180366572</v>
      </c>
      <c r="N34" s="69">
        <f t="shared" si="2"/>
        <v>34.081951118702882</v>
      </c>
      <c r="O34" s="69"/>
    </row>
    <row r="35" spans="3:15">
      <c r="C35" s="66">
        <v>38.014324999999999</v>
      </c>
      <c r="D35" s="83">
        <v>2881</v>
      </c>
      <c r="E35" s="83">
        <v>61</v>
      </c>
      <c r="F35" s="37">
        <v>32.001202500000005</v>
      </c>
      <c r="G35" s="37">
        <v>22.163583333333335</v>
      </c>
      <c r="H35" s="37"/>
      <c r="J35" s="90">
        <f>C35/MIN(F35:H35)</f>
        <v>1.7151705312393075</v>
      </c>
      <c r="L35" s="69">
        <f t="shared" si="0"/>
        <v>19.867164917435733</v>
      </c>
      <c r="M35" s="69">
        <f t="shared" si="1"/>
        <v>23.600265146286297</v>
      </c>
      <c r="N35" s="69">
        <f t="shared" si="2"/>
        <v>34.075575805657181</v>
      </c>
      <c r="O35" s="69"/>
    </row>
    <row r="36" spans="3:15">
      <c r="C36" s="66">
        <v>40.821216666666665</v>
      </c>
      <c r="D36" s="83">
        <v>3081</v>
      </c>
      <c r="E36" s="83">
        <v>63</v>
      </c>
      <c r="F36" s="37">
        <v>34.610029166666671</v>
      </c>
      <c r="G36" s="37">
        <v>23.7030925</v>
      </c>
      <c r="H36" s="37"/>
      <c r="J36" s="90">
        <f>C36/MIN(F36:H36)</f>
        <v>1.7221894850499639</v>
      </c>
      <c r="L36" s="69">
        <f t="shared" si="0"/>
        <v>19.785438307612097</v>
      </c>
      <c r="M36" s="69">
        <f t="shared" si="1"/>
        <v>23.336174035295883</v>
      </c>
      <c r="N36" s="69">
        <f t="shared" si="2"/>
        <v>34.07427381047431</v>
      </c>
      <c r="O36" s="69"/>
    </row>
    <row r="37" spans="3:15">
      <c r="C37" s="66">
        <v>43.367741666666667</v>
      </c>
      <c r="D37" s="83">
        <v>3273</v>
      </c>
      <c r="E37" s="83">
        <v>65</v>
      </c>
      <c r="F37" s="37">
        <v>37.014694166666665</v>
      </c>
      <c r="G37" s="37">
        <v>25.174974166666669</v>
      </c>
      <c r="H37" s="37"/>
      <c r="J37" s="90">
        <f>C37/MIN(F37:H37)</f>
        <v>1.7226528766050702</v>
      </c>
      <c r="L37" s="69">
        <f t="shared" si="0"/>
        <v>19.784228530845411</v>
      </c>
      <c r="M37" s="69">
        <f t="shared" si="1"/>
        <v>23.179910879087142</v>
      </c>
      <c r="N37" s="69">
        <f t="shared" si="2"/>
        <v>34.081358190072947</v>
      </c>
      <c r="O37" s="69"/>
    </row>
    <row r="38" spans="3:15">
      <c r="C38" s="66">
        <v>46.582341666666672</v>
      </c>
      <c r="D38" s="83">
        <v>3481</v>
      </c>
      <c r="E38" s="83">
        <v>67</v>
      </c>
      <c r="F38" s="37">
        <v>39.236778333333334</v>
      </c>
      <c r="G38" s="37">
        <v>26.795120833333332</v>
      </c>
      <c r="H38" s="37"/>
      <c r="J38" s="90">
        <f>C38/MIN(F38:H38)</f>
        <v>1.7384635791124288</v>
      </c>
      <c r="L38" s="69">
        <f t="shared" si="0"/>
        <v>19.589467410844701</v>
      </c>
      <c r="M38" s="69">
        <f t="shared" si="1"/>
        <v>23.256834601651587</v>
      </c>
      <c r="N38" s="69">
        <f t="shared" si="2"/>
        <v>34.055575627963364</v>
      </c>
      <c r="O38" s="69"/>
    </row>
    <row r="39" spans="3:15">
      <c r="C39" s="66">
        <v>49.683191666666666</v>
      </c>
      <c r="D39" s="83">
        <v>3689</v>
      </c>
      <c r="E39" s="83">
        <v>69</v>
      </c>
      <c r="F39" s="37">
        <v>41.672584166666667</v>
      </c>
      <c r="G39" s="37">
        <v>28.38080416666666</v>
      </c>
      <c r="H39" s="37"/>
      <c r="J39" s="90">
        <f>C39/MIN(F39:H39)</f>
        <v>1.7505913988518946</v>
      </c>
      <c r="L39" s="69">
        <f t="shared" si="0"/>
        <v>19.464313454097404</v>
      </c>
      <c r="M39" s="69">
        <f t="shared" si="1"/>
        <v>23.20588548414354</v>
      </c>
      <c r="N39" s="69">
        <f t="shared" si="2"/>
        <v>34.074059717300123</v>
      </c>
      <c r="O39" s="69"/>
    </row>
    <row r="40" spans="3:15">
      <c r="C40" s="67">
        <v>52.352166666666669</v>
      </c>
      <c r="D40" s="84">
        <v>3905</v>
      </c>
      <c r="E40" s="84">
        <v>71</v>
      </c>
      <c r="F40" s="38">
        <v>44.348063333333329</v>
      </c>
      <c r="G40" s="38">
        <v>30.039156666666667</v>
      </c>
      <c r="H40" s="38"/>
      <c r="J40" s="91">
        <f>C40/MIN(F40:H40)</f>
        <v>1.7427974842169893</v>
      </c>
      <c r="L40" s="70">
        <f t="shared" si="0"/>
        <v>19.553580781438527</v>
      </c>
      <c r="M40" s="70">
        <f t="shared" si="1"/>
        <v>23.082683730871679</v>
      </c>
      <c r="N40" s="70">
        <f t="shared" si="2"/>
        <v>34.077931393324732</v>
      </c>
      <c r="O40" s="70"/>
    </row>
    <row r="42" spans="3:15">
      <c r="D42" t="s">
        <v>75</v>
      </c>
    </row>
    <row r="43" spans="3:15">
      <c r="D43" t="s">
        <v>74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I30"/>
  <sheetViews>
    <sheetView workbookViewId="0">
      <selection activeCell="F26" sqref="F26"/>
    </sheetView>
  </sheetViews>
  <sheetFormatPr defaultRowHeight="14.25"/>
  <cols>
    <col min="2" max="2" width="12.125" customWidth="1"/>
    <col min="3" max="3" width="12.625" customWidth="1"/>
    <col min="4" max="4" width="10.25" customWidth="1"/>
    <col min="5" max="5" width="13.5" customWidth="1"/>
    <col min="6" max="6" width="11.75" customWidth="1"/>
    <col min="8" max="8" width="17.125" customWidth="1"/>
    <col min="9" max="9" width="17" customWidth="1"/>
    <col min="11" max="11" width="12.25" customWidth="1"/>
    <col min="13" max="13" width="12.375" customWidth="1"/>
  </cols>
  <sheetData>
    <row r="1" spans="1:9">
      <c r="C1" t="s">
        <v>19</v>
      </c>
    </row>
    <row r="2" spans="1:9">
      <c r="A2" s="12" t="s">
        <v>6</v>
      </c>
      <c r="B2" s="13" t="s">
        <v>7</v>
      </c>
      <c r="C2" s="9" t="s">
        <v>13</v>
      </c>
      <c r="D2" s="10" t="s">
        <v>14</v>
      </c>
      <c r="E2" s="10" t="s">
        <v>15</v>
      </c>
      <c r="F2" s="10" t="s">
        <v>16</v>
      </c>
      <c r="G2" s="10" t="s">
        <v>8</v>
      </c>
      <c r="H2" s="4" t="s">
        <v>9</v>
      </c>
      <c r="I2" s="11" t="s">
        <v>10</v>
      </c>
    </row>
    <row r="3" spans="1:9">
      <c r="A3" s="14">
        <f>B3*2</f>
        <v>6</v>
      </c>
      <c r="B3" s="15">
        <v>3</v>
      </c>
      <c r="C3" s="20">
        <v>6.857709166666667</v>
      </c>
      <c r="D3" s="21">
        <v>26.797441666666668</v>
      </c>
      <c r="E3" s="21">
        <v>8.4781691666666656</v>
      </c>
      <c r="F3" s="21">
        <v>30.208724999999998</v>
      </c>
      <c r="G3" s="22">
        <v>0.43742591666666675</v>
      </c>
      <c r="H3" s="7">
        <f>C3/G3</f>
        <v>15.677418519059701</v>
      </c>
      <c r="I3" s="5">
        <f>F3/G3</f>
        <v>69.060208481017057</v>
      </c>
    </row>
    <row r="4" spans="1:9">
      <c r="A4" s="16">
        <f t="shared" ref="A4:A12" si="0">B4*2</f>
        <v>10</v>
      </c>
      <c r="B4" s="17">
        <v>5</v>
      </c>
      <c r="C4" s="23">
        <v>9.5126650000000001</v>
      </c>
      <c r="D4" s="24">
        <v>51.540441666666652</v>
      </c>
      <c r="E4" s="24">
        <v>12.822158333333334</v>
      </c>
      <c r="F4" s="24">
        <v>58.066908333333323</v>
      </c>
      <c r="G4" s="25">
        <v>0.51639808333333326</v>
      </c>
      <c r="H4" s="7">
        <f t="shared" ref="H4:H12" si="1">C4/G4</f>
        <v>18.421185722836245</v>
      </c>
      <c r="I4" s="5">
        <f t="shared" ref="I4:I12" si="2">F4/G4</f>
        <v>112.44601830919524</v>
      </c>
    </row>
    <row r="5" spans="1:9">
      <c r="A5" s="16">
        <f t="shared" si="0"/>
        <v>14</v>
      </c>
      <c r="B5" s="17">
        <v>7</v>
      </c>
      <c r="C5" s="23">
        <v>17.506141666666668</v>
      </c>
      <c r="D5" s="24">
        <v>73.043949999999995</v>
      </c>
      <c r="E5" s="24">
        <v>22.556075000000003</v>
      </c>
      <c r="F5" s="24">
        <v>85.063866666666669</v>
      </c>
      <c r="G5" s="25">
        <v>0.63640758333333325</v>
      </c>
      <c r="H5" s="7">
        <f t="shared" si="1"/>
        <v>27.507751518255276</v>
      </c>
      <c r="I5" s="5">
        <f t="shared" si="2"/>
        <v>133.66255980345932</v>
      </c>
    </row>
    <row r="6" spans="1:9">
      <c r="A6" s="16">
        <f t="shared" si="0"/>
        <v>18</v>
      </c>
      <c r="B6" s="17">
        <v>9</v>
      </c>
      <c r="C6" s="23">
        <v>21.207158333333336</v>
      </c>
      <c r="D6" s="24">
        <v>87.727816666666669</v>
      </c>
      <c r="E6" s="24">
        <v>28.935516666666668</v>
      </c>
      <c r="F6" s="24">
        <v>100.96908333333333</v>
      </c>
      <c r="G6" s="25">
        <v>0.79016666666666679</v>
      </c>
      <c r="H6" s="7">
        <f t="shared" si="1"/>
        <v>26.838842016452222</v>
      </c>
      <c r="I6" s="5">
        <f t="shared" si="2"/>
        <v>127.78200801518665</v>
      </c>
    </row>
    <row r="7" spans="1:9">
      <c r="A7" s="16">
        <f t="shared" si="0"/>
        <v>22</v>
      </c>
      <c r="B7" s="17">
        <v>11</v>
      </c>
      <c r="C7" s="23">
        <v>25.442449999999997</v>
      </c>
      <c r="D7" s="24">
        <v>104.51349999999998</v>
      </c>
      <c r="E7" s="24">
        <v>32.570450000000001</v>
      </c>
      <c r="F7" s="24">
        <v>118.95933333333335</v>
      </c>
      <c r="G7" s="25">
        <v>0.95263875000000009</v>
      </c>
      <c r="H7" s="7">
        <f t="shared" si="1"/>
        <v>26.70734315604944</v>
      </c>
      <c r="I7" s="5">
        <f t="shared" si="2"/>
        <v>124.87349830492759</v>
      </c>
    </row>
    <row r="8" spans="1:9">
      <c r="A8" s="16">
        <f t="shared" si="0"/>
        <v>26</v>
      </c>
      <c r="B8" s="17">
        <v>13</v>
      </c>
      <c r="C8" s="23">
        <v>30.741583333333338</v>
      </c>
      <c r="D8" s="24">
        <v>118.89808333333333</v>
      </c>
      <c r="E8" s="24">
        <v>38.893208333333341</v>
      </c>
      <c r="F8" s="24">
        <v>135.45933333333332</v>
      </c>
      <c r="G8" s="25">
        <v>1.1141758333333331</v>
      </c>
      <c r="H8" s="7">
        <f t="shared" si="1"/>
        <v>27.591321238194759</v>
      </c>
      <c r="I8" s="5">
        <f t="shared" si="2"/>
        <v>121.57805732338777</v>
      </c>
    </row>
    <row r="9" spans="1:9">
      <c r="A9" s="16">
        <f t="shared" si="0"/>
        <v>30</v>
      </c>
      <c r="B9" s="17">
        <v>15</v>
      </c>
      <c r="C9" s="23">
        <v>34.971800000000002</v>
      </c>
      <c r="D9" s="24">
        <v>135.5505</v>
      </c>
      <c r="E9" s="24">
        <v>44.227083333333333</v>
      </c>
      <c r="F9" s="24">
        <v>151.81658333333334</v>
      </c>
      <c r="G9" s="25">
        <v>1.2782208333333334</v>
      </c>
      <c r="H9" s="7">
        <f t="shared" si="1"/>
        <v>27.359748087347974</v>
      </c>
      <c r="I9" s="5">
        <f t="shared" si="2"/>
        <v>118.77179543180137</v>
      </c>
    </row>
    <row r="10" spans="1:9">
      <c r="A10" s="16">
        <f t="shared" si="0"/>
        <v>34</v>
      </c>
      <c r="B10" s="17">
        <v>17</v>
      </c>
      <c r="C10" s="23">
        <v>39.333300000000001</v>
      </c>
      <c r="D10" s="24">
        <v>150.21074999999999</v>
      </c>
      <c r="E10" s="24">
        <v>50.345258333333334</v>
      </c>
      <c r="F10" s="24">
        <v>168.96841666666663</v>
      </c>
      <c r="G10" s="25">
        <v>1.4420266666666668</v>
      </c>
      <c r="H10" s="7">
        <f t="shared" si="1"/>
        <v>27.276402655521856</v>
      </c>
      <c r="I10" s="5">
        <f t="shared" si="2"/>
        <v>117.17426631037794</v>
      </c>
    </row>
    <row r="11" spans="1:9">
      <c r="A11" s="16">
        <f t="shared" si="0"/>
        <v>38</v>
      </c>
      <c r="B11" s="17">
        <v>19</v>
      </c>
      <c r="C11" s="23">
        <v>43.479275000000008</v>
      </c>
      <c r="D11" s="24">
        <v>168.58416666666668</v>
      </c>
      <c r="E11" s="24">
        <v>54.36375833333333</v>
      </c>
      <c r="F11" s="24">
        <v>186.70841666666669</v>
      </c>
      <c r="G11" s="25">
        <v>1.6082416666666666</v>
      </c>
      <c r="H11" s="7">
        <f t="shared" si="1"/>
        <v>27.035286985268598</v>
      </c>
      <c r="I11" s="5">
        <f t="shared" si="2"/>
        <v>116.09475151433504</v>
      </c>
    </row>
    <row r="12" spans="1:9">
      <c r="A12" s="18">
        <f t="shared" si="0"/>
        <v>42</v>
      </c>
      <c r="B12" s="19">
        <v>21</v>
      </c>
      <c r="C12" s="26">
        <v>49.286166666666666</v>
      </c>
      <c r="D12" s="27">
        <v>184.51624999999999</v>
      </c>
      <c r="E12" s="27">
        <v>58.228166666666674</v>
      </c>
      <c r="F12" s="27">
        <v>203.53699999999995</v>
      </c>
      <c r="G12" s="28">
        <v>1.77125</v>
      </c>
      <c r="H12" s="8">
        <f t="shared" si="1"/>
        <v>27.825641025641026</v>
      </c>
      <c r="I12" s="6">
        <f t="shared" si="2"/>
        <v>114.91150317572333</v>
      </c>
    </row>
    <row r="14" spans="1:9">
      <c r="C14" t="s">
        <v>12</v>
      </c>
    </row>
    <row r="15" spans="1:9">
      <c r="B15" t="s">
        <v>11</v>
      </c>
      <c r="C15" s="9" t="s">
        <v>13</v>
      </c>
      <c r="D15" s="10" t="s">
        <v>14</v>
      </c>
      <c r="E15" s="10" t="s">
        <v>15</v>
      </c>
      <c r="F15" s="10" t="s">
        <v>16</v>
      </c>
      <c r="G15" s="29" t="s">
        <v>8</v>
      </c>
    </row>
    <row r="16" spans="1:9">
      <c r="A16" t="s">
        <v>17</v>
      </c>
      <c r="B16">
        <v>1188</v>
      </c>
      <c r="C16" s="23">
        <f t="shared" ref="C16:G25" si="3">$B$16*$B$17*2*$B3*8*1000/C3/(1024*1024*1024)</f>
        <v>6.1334372551678573</v>
      </c>
      <c r="D16" s="24">
        <f t="shared" si="3"/>
        <v>1.5696024050034423</v>
      </c>
      <c r="E16" s="24">
        <f t="shared" si="3"/>
        <v>4.961133478358815</v>
      </c>
      <c r="F16" s="24">
        <f t="shared" si="3"/>
        <v>1.3923569726275922</v>
      </c>
      <c r="G16" s="25">
        <f t="shared" si="3"/>
        <v>96.15646280965926</v>
      </c>
    </row>
    <row r="17" spans="1:7">
      <c r="A17" t="s">
        <v>18</v>
      </c>
      <c r="B17">
        <v>792</v>
      </c>
      <c r="C17" s="23">
        <f t="shared" si="3"/>
        <v>7.3693559915368008</v>
      </c>
      <c r="D17" s="24">
        <f t="shared" si="3"/>
        <v>1.3601399706004158</v>
      </c>
      <c r="E17" s="24">
        <f t="shared" si="3"/>
        <v>5.467271031195275</v>
      </c>
      <c r="F17" s="24">
        <f t="shared" si="3"/>
        <v>1.2072661835345249</v>
      </c>
      <c r="G17" s="25">
        <f t="shared" si="3"/>
        <v>135.75227537779546</v>
      </c>
    </row>
    <row r="18" spans="1:7">
      <c r="C18" s="23">
        <f t="shared" si="3"/>
        <v>5.6062096724259369</v>
      </c>
      <c r="D18" s="24">
        <f t="shared" si="3"/>
        <v>1.3436171063931428</v>
      </c>
      <c r="E18" s="24">
        <f t="shared" si="3"/>
        <v>4.351071750671399</v>
      </c>
      <c r="F18" s="24">
        <f t="shared" si="3"/>
        <v>1.1537578126222656</v>
      </c>
      <c r="G18" s="25">
        <f t="shared" si="3"/>
        <v>154.21422262833198</v>
      </c>
    </row>
    <row r="19" spans="1:7">
      <c r="C19" s="23">
        <f t="shared" si="3"/>
        <v>5.9500657598940458</v>
      </c>
      <c r="D19" s="24">
        <f t="shared" si="3"/>
        <v>1.4383577690445772</v>
      </c>
      <c r="E19" s="24">
        <f t="shared" si="3"/>
        <v>4.3608686209906402</v>
      </c>
      <c r="F19" s="24">
        <f t="shared" si="3"/>
        <v>1.2497289516558454</v>
      </c>
      <c r="G19" s="25">
        <f t="shared" si="3"/>
        <v>159.69287491729804</v>
      </c>
    </row>
    <row r="20" spans="1:7">
      <c r="C20" s="23">
        <f t="shared" si="3"/>
        <v>6.0617146772072399</v>
      </c>
      <c r="D20" s="24">
        <f t="shared" si="3"/>
        <v>1.4756454677061945</v>
      </c>
      <c r="E20" s="24">
        <f t="shared" si="3"/>
        <v>4.7351164196107618</v>
      </c>
      <c r="F20" s="24">
        <f t="shared" si="3"/>
        <v>1.2964503773483766</v>
      </c>
      <c r="G20" s="25">
        <f t="shared" si="3"/>
        <v>161.89229399823523</v>
      </c>
    </row>
    <row r="21" spans="1:7">
      <c r="C21" s="23">
        <f t="shared" si="3"/>
        <v>5.928964573427554</v>
      </c>
      <c r="D21" s="24">
        <f t="shared" si="3"/>
        <v>1.5329579199642631</v>
      </c>
      <c r="E21" s="24">
        <f t="shared" si="3"/>
        <v>4.6863132748602236</v>
      </c>
      <c r="F21" s="24">
        <f t="shared" si="3"/>
        <v>1.3455385762595735</v>
      </c>
      <c r="G21" s="25">
        <f t="shared" si="3"/>
        <v>163.587966155316</v>
      </c>
    </row>
    <row r="22" spans="1:7">
      <c r="C22" s="23">
        <f t="shared" si="3"/>
        <v>6.0136065183861644</v>
      </c>
      <c r="D22" s="24">
        <f t="shared" si="3"/>
        <v>1.5515003223130661</v>
      </c>
      <c r="E22" s="24">
        <f t="shared" si="3"/>
        <v>4.7551551806987939</v>
      </c>
      <c r="F22" s="24">
        <f t="shared" si="3"/>
        <v>1.3852679320146553</v>
      </c>
      <c r="G22" s="25">
        <f t="shared" si="3"/>
        <v>164.53075943947917</v>
      </c>
    </row>
    <row r="23" spans="1:7">
      <c r="C23" s="23">
        <f t="shared" si="3"/>
        <v>6.0596881107100149</v>
      </c>
      <c r="D23" s="24">
        <f t="shared" si="3"/>
        <v>1.5867541461912029</v>
      </c>
      <c r="E23" s="24">
        <f t="shared" si="3"/>
        <v>4.7342597546506493</v>
      </c>
      <c r="F23" s="24">
        <f t="shared" si="3"/>
        <v>1.4106040351623323</v>
      </c>
      <c r="G23" s="25">
        <f t="shared" si="3"/>
        <v>165.28649287460487</v>
      </c>
    </row>
    <row r="24" spans="1:7">
      <c r="C24" s="23">
        <f t="shared" si="3"/>
        <v>6.1267906672841983</v>
      </c>
      <c r="D24" s="24">
        <f t="shared" si="3"/>
        <v>1.5801508620735429</v>
      </c>
      <c r="E24" s="24">
        <f t="shared" si="3"/>
        <v>4.9001103760507707</v>
      </c>
      <c r="F24" s="24">
        <f t="shared" si="3"/>
        <v>1.4267616910161602</v>
      </c>
      <c r="G24" s="25">
        <f t="shared" si="3"/>
        <v>165.63954398869359</v>
      </c>
    </row>
    <row r="25" spans="1:7">
      <c r="C25" s="26">
        <f t="shared" si="3"/>
        <v>5.9738730383895993</v>
      </c>
      <c r="D25" s="27">
        <f t="shared" si="3"/>
        <v>1.5956822351179161</v>
      </c>
      <c r="E25" s="27">
        <f t="shared" si="3"/>
        <v>5.0564755696511616</v>
      </c>
      <c r="F25" s="27">
        <f t="shared" si="3"/>
        <v>1.4465640262732391</v>
      </c>
      <c r="G25" s="28">
        <f t="shared" si="3"/>
        <v>166.22684669898442</v>
      </c>
    </row>
    <row r="26" spans="1:7">
      <c r="B26" t="s">
        <v>21</v>
      </c>
      <c r="C26" s="1">
        <f>MAX(C16:C25)</f>
        <v>7.3693559915368008</v>
      </c>
      <c r="D26" s="1">
        <f>MAX(D16:D25)</f>
        <v>1.5956822351179161</v>
      </c>
      <c r="E26" s="1">
        <f>MAX(E16:E25)</f>
        <v>5.467271031195275</v>
      </c>
      <c r="F26" s="1">
        <f>MAX(F16:F25)</f>
        <v>1.4465640262732391</v>
      </c>
      <c r="G26" s="1">
        <f>MAX(G16:G25)</f>
        <v>166.22684669898442</v>
      </c>
    </row>
    <row r="27" spans="1:7">
      <c r="B27" t="s">
        <v>20</v>
      </c>
      <c r="C27" s="1">
        <f>MIN(C16:C25)</f>
        <v>5.6062096724259369</v>
      </c>
      <c r="D27" s="1">
        <f>MIN(D16:D25)</f>
        <v>1.3436171063931428</v>
      </c>
      <c r="E27" s="1">
        <f>MIN(E16:E25)</f>
        <v>4.351071750671399</v>
      </c>
      <c r="F27" s="1">
        <f>MIN(F16:F25)</f>
        <v>1.1537578126222656</v>
      </c>
      <c r="G27" s="1">
        <f>MIN(G16:G25)</f>
        <v>96.15646280965926</v>
      </c>
    </row>
    <row r="29" spans="1:7">
      <c r="A29" t="s">
        <v>22</v>
      </c>
    </row>
    <row r="30" spans="1:7">
      <c r="A30" t="s">
        <v>23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X40"/>
  <sheetViews>
    <sheetView workbookViewId="0">
      <selection activeCell="C5" sqref="C5:C40"/>
    </sheetView>
  </sheetViews>
  <sheetFormatPr defaultRowHeight="14.25"/>
  <cols>
    <col min="1" max="1" width="10.375" customWidth="1"/>
    <col min="5" max="5" width="10.875" customWidth="1"/>
    <col min="6" max="6" width="8.75" customWidth="1"/>
    <col min="7" max="7" width="9.75" customWidth="1"/>
    <col min="8" max="8" width="15" customWidth="1"/>
    <col min="9" max="9" width="12.875" customWidth="1"/>
    <col min="11" max="11" width="10.25" customWidth="1"/>
  </cols>
  <sheetData>
    <row r="1" spans="1:24">
      <c r="A1" t="s">
        <v>54</v>
      </c>
    </row>
    <row r="2" spans="1:24">
      <c r="A2" t="s">
        <v>38</v>
      </c>
      <c r="B2">
        <v>512</v>
      </c>
    </row>
    <row r="3" spans="1:24" ht="15">
      <c r="A3" t="s">
        <v>37</v>
      </c>
      <c r="B3">
        <v>512</v>
      </c>
      <c r="E3" s="72" t="s">
        <v>55</v>
      </c>
      <c r="F3" s="72"/>
      <c r="G3" s="72"/>
      <c r="H3" s="72"/>
      <c r="I3" s="72"/>
      <c r="J3" s="72"/>
      <c r="K3" s="72"/>
      <c r="L3" s="72"/>
      <c r="M3" s="72"/>
      <c r="N3" s="73"/>
      <c r="O3" s="76" t="s">
        <v>63</v>
      </c>
      <c r="P3" s="77"/>
      <c r="Q3" s="77"/>
      <c r="R3" s="77"/>
      <c r="S3" s="77"/>
      <c r="T3" s="77"/>
      <c r="U3" s="77"/>
      <c r="V3" s="78"/>
    </row>
    <row r="4" spans="1:24">
      <c r="A4" t="s">
        <v>53</v>
      </c>
      <c r="B4">
        <f>B2*B3</f>
        <v>262144</v>
      </c>
      <c r="E4" s="74" t="s">
        <v>56</v>
      </c>
      <c r="F4" s="75"/>
      <c r="G4" s="74" t="s">
        <v>57</v>
      </c>
      <c r="H4" s="75"/>
      <c r="I4" s="74" t="s">
        <v>58</v>
      </c>
      <c r="J4" s="75"/>
      <c r="K4" s="74" t="s">
        <v>59</v>
      </c>
      <c r="L4" s="75"/>
      <c r="M4" s="74" t="s">
        <v>60</v>
      </c>
      <c r="N4" s="75"/>
      <c r="O4" s="74" t="s">
        <v>57</v>
      </c>
      <c r="P4" s="75"/>
      <c r="Q4" s="74" t="s">
        <v>58</v>
      </c>
      <c r="R4" s="75"/>
      <c r="S4" s="74" t="s">
        <v>59</v>
      </c>
      <c r="T4" s="75"/>
      <c r="U4" s="74" t="s">
        <v>64</v>
      </c>
      <c r="V4" s="75"/>
    </row>
    <row r="5" spans="1:24">
      <c r="C5" s="40" t="s">
        <v>13</v>
      </c>
      <c r="D5" s="40" t="s">
        <v>7</v>
      </c>
      <c r="E5" s="40" t="s">
        <v>19</v>
      </c>
      <c r="F5" s="40" t="s">
        <v>62</v>
      </c>
      <c r="G5" s="40" t="s">
        <v>19</v>
      </c>
      <c r="H5" s="40" t="s">
        <v>62</v>
      </c>
      <c r="I5" s="40" t="s">
        <v>19</v>
      </c>
      <c r="J5" s="40" t="s">
        <v>62</v>
      </c>
      <c r="K5" s="40" t="s">
        <v>19</v>
      </c>
      <c r="L5" s="40" t="s">
        <v>62</v>
      </c>
      <c r="M5" s="40" t="s">
        <v>19</v>
      </c>
      <c r="N5" s="40" t="s">
        <v>61</v>
      </c>
      <c r="O5" s="40" t="s">
        <v>19</v>
      </c>
      <c r="P5" s="40" t="s">
        <v>62</v>
      </c>
      <c r="Q5" s="40" t="s">
        <v>19</v>
      </c>
      <c r="R5" s="40" t="s">
        <v>62</v>
      </c>
      <c r="S5" s="40" t="s">
        <v>19</v>
      </c>
      <c r="T5" s="40" t="s">
        <v>62</v>
      </c>
      <c r="U5" s="40" t="s">
        <v>19</v>
      </c>
      <c r="V5" s="40" t="s">
        <v>62</v>
      </c>
      <c r="X5" s="49" t="s">
        <v>72</v>
      </c>
    </row>
    <row r="6" spans="1:24">
      <c r="C6" s="66">
        <v>0.16862949999999999</v>
      </c>
      <c r="D6" s="52">
        <v>3</v>
      </c>
      <c r="E6" s="66">
        <v>0.61012181818181821</v>
      </c>
      <c r="F6" s="68">
        <f>$B$4/E6/1000</f>
        <v>429.65845866846263</v>
      </c>
      <c r="G6" s="66">
        <v>0.31464636363636361</v>
      </c>
      <c r="H6" s="68">
        <f>$B$4/G6/1000</f>
        <v>833.13850181011298</v>
      </c>
      <c r="I6" s="65">
        <v>0.30310090909090903</v>
      </c>
      <c r="J6" s="68">
        <f>$B$4/I6/1000</f>
        <v>864.87368443152764</v>
      </c>
      <c r="K6" s="65">
        <v>0.29596090909090905</v>
      </c>
      <c r="L6" s="68">
        <f>$B$4/K6/1000</f>
        <v>885.73859569906358</v>
      </c>
      <c r="M6" s="62">
        <v>0.26689999999999997</v>
      </c>
      <c r="N6" s="68">
        <f>$B$4/M6/1000</f>
        <v>982.18059198201593</v>
      </c>
      <c r="O6" s="65">
        <v>0.22850454545454549</v>
      </c>
      <c r="P6" s="68">
        <f>$B$4/O6/1000</f>
        <v>1147.2156909550235</v>
      </c>
      <c r="Q6" s="65">
        <v>0.19040777777777779</v>
      </c>
      <c r="R6" s="68">
        <f>$B$4/Q6/1000</f>
        <v>1376.7504828817684</v>
      </c>
      <c r="S6" s="65">
        <v>0.17655666666666667</v>
      </c>
      <c r="T6" s="68">
        <f>$B$4/S6/1000</f>
        <v>1484.7584344969507</v>
      </c>
      <c r="U6" s="65">
        <v>0.10075727272727274</v>
      </c>
      <c r="V6" s="68">
        <f>$B$4/U6/1000</f>
        <v>2601.7377495872165</v>
      </c>
      <c r="X6" s="90">
        <f>C6/MIN(E6,G6,I6,K6,M6,O6,Q6,S6,U6)</f>
        <v>1.6736211236725522</v>
      </c>
    </row>
    <row r="7" spans="1:24">
      <c r="C7" s="66">
        <v>0.37655025000000003</v>
      </c>
      <c r="D7" s="53">
        <v>5</v>
      </c>
      <c r="E7" s="66">
        <v>1.9610609090909092</v>
      </c>
      <c r="F7" s="69">
        <f t="shared" ref="F7:F40" si="0">$B$4/E7/1000</f>
        <v>133.6745833771794</v>
      </c>
      <c r="G7" s="66">
        <v>0.4200109090909091</v>
      </c>
      <c r="H7" s="69">
        <f t="shared" ref="H7:H40" si="1">$B$4/G7/1000</f>
        <v>624.13616962329991</v>
      </c>
      <c r="I7" s="66">
        <v>0.34929181818181815</v>
      </c>
      <c r="J7" s="69">
        <f t="shared" ref="J7:J40" si="2">$B$4/I7/1000</f>
        <v>750.501404139805</v>
      </c>
      <c r="K7" s="66">
        <v>0.33744454545454544</v>
      </c>
      <c r="L7" s="69">
        <f t="shared" ref="L7:L40" si="3">$B$4/K7/1000</f>
        <v>776.85060710311996</v>
      </c>
      <c r="M7" s="58">
        <v>0.28668727272727274</v>
      </c>
      <c r="N7" s="69">
        <f t="shared" ref="N7:N40" si="4">$B$4/M7/1000</f>
        <v>914.39008612488749</v>
      </c>
      <c r="O7" s="66">
        <v>0.403969090909091</v>
      </c>
      <c r="P7" s="69">
        <f t="shared" ref="P7:P12" si="5">$B$4/O7/1000</f>
        <v>648.92093454494704</v>
      </c>
      <c r="Q7" s="66">
        <v>0.2668618181818182</v>
      </c>
      <c r="R7" s="69">
        <f t="shared" ref="R7:R12" si="6">$B$4/Q7/1000</f>
        <v>982.32111954433344</v>
      </c>
      <c r="S7" s="66">
        <v>0.28580624999999998</v>
      </c>
      <c r="T7" s="69">
        <f t="shared" ref="T7:T12" si="7">$B$4/S7/1000</f>
        <v>917.20877342605354</v>
      </c>
      <c r="U7" s="66">
        <v>0.13253727272727273</v>
      </c>
      <c r="V7" s="69">
        <f t="shared" ref="V7:V12" si="8">$B$4/U7/1000</f>
        <v>1977.8888957480228</v>
      </c>
      <c r="X7" s="90">
        <f t="shared" ref="X7:X40" si="9">C7/MIN(E7,G7,I7,K7,M7,O7,Q7,S7,U7)</f>
        <v>2.8410894705434493</v>
      </c>
    </row>
    <row r="8" spans="1:24">
      <c r="C8" s="66">
        <v>0.51892149999999992</v>
      </c>
      <c r="D8" s="53">
        <v>7</v>
      </c>
      <c r="E8" s="66">
        <v>3.8216263636363639</v>
      </c>
      <c r="F8" s="69">
        <f t="shared" si="0"/>
        <v>68.594879524162607</v>
      </c>
      <c r="G8" s="66">
        <v>0.72633272727272724</v>
      </c>
      <c r="H8" s="69">
        <f t="shared" si="1"/>
        <v>360.91448196794363</v>
      </c>
      <c r="I8" s="66">
        <v>0.45031363636363636</v>
      </c>
      <c r="J8" s="69">
        <f t="shared" si="2"/>
        <v>582.13649072868395</v>
      </c>
      <c r="K8" s="66">
        <v>0.38615999999999995</v>
      </c>
      <c r="L8" s="69">
        <f t="shared" si="3"/>
        <v>678.84814584628145</v>
      </c>
      <c r="M8" s="58">
        <v>0.32970545454545452</v>
      </c>
      <c r="N8" s="69">
        <f t="shared" si="4"/>
        <v>795.08542059579349</v>
      </c>
      <c r="O8" s="66">
        <v>0.71001727272727255</v>
      </c>
      <c r="P8" s="69">
        <f t="shared" si="5"/>
        <v>369.20791939760755</v>
      </c>
      <c r="Q8" s="66">
        <v>0.43296250000000008</v>
      </c>
      <c r="R8" s="69">
        <f t="shared" si="6"/>
        <v>605.46583133643207</v>
      </c>
      <c r="S8" s="66">
        <v>0.32319090909090908</v>
      </c>
      <c r="T8" s="69">
        <f t="shared" si="7"/>
        <v>811.111923715226</v>
      </c>
      <c r="U8" s="66">
        <v>0.18968818181818181</v>
      </c>
      <c r="V8" s="69">
        <f t="shared" si="8"/>
        <v>1381.9732863024008</v>
      </c>
      <c r="X8" s="90">
        <f t="shared" si="9"/>
        <v>2.7356554057616083</v>
      </c>
    </row>
    <row r="9" spans="1:24">
      <c r="C9" s="66">
        <v>0.84193050000000003</v>
      </c>
      <c r="D9" s="53">
        <v>9</v>
      </c>
      <c r="E9" s="66">
        <v>6.5630218181818183</v>
      </c>
      <c r="F9" s="69">
        <f t="shared" si="0"/>
        <v>39.942576340942722</v>
      </c>
      <c r="G9" s="66">
        <v>1.1712327272727274</v>
      </c>
      <c r="H9" s="69">
        <f t="shared" si="1"/>
        <v>223.81888235860271</v>
      </c>
      <c r="I9" s="66">
        <v>0.68576636363636367</v>
      </c>
      <c r="J9" s="69">
        <f t="shared" si="2"/>
        <v>382.26430151800969</v>
      </c>
      <c r="K9" s="66">
        <v>0.51488909090909085</v>
      </c>
      <c r="L9" s="69">
        <f t="shared" si="3"/>
        <v>509.12712005056699</v>
      </c>
      <c r="M9" s="58">
        <v>0.37262545454545448</v>
      </c>
      <c r="N9" s="69">
        <f t="shared" si="4"/>
        <v>703.5053478023267</v>
      </c>
      <c r="O9" s="66">
        <v>1.1611418181818181</v>
      </c>
      <c r="P9" s="69">
        <f t="shared" si="5"/>
        <v>225.76398153541658</v>
      </c>
      <c r="Q9" s="66">
        <v>0.67061636363636368</v>
      </c>
      <c r="R9" s="69">
        <f t="shared" si="6"/>
        <v>390.90009462123038</v>
      </c>
      <c r="S9" s="66">
        <v>0.51886909090909084</v>
      </c>
      <c r="T9" s="69">
        <f t="shared" si="7"/>
        <v>505.22184611287491</v>
      </c>
      <c r="U9" s="66">
        <v>0.26396909090909088</v>
      </c>
      <c r="V9" s="69">
        <f t="shared" si="8"/>
        <v>993.08596736532536</v>
      </c>
      <c r="X9" s="90">
        <f t="shared" si="9"/>
        <v>3.1895041086077578</v>
      </c>
    </row>
    <row r="10" spans="1:24">
      <c r="C10" s="66">
        <v>1.2798041666666669</v>
      </c>
      <c r="D10" s="53">
        <v>11</v>
      </c>
      <c r="E10" s="66">
        <v>10.265405454545455</v>
      </c>
      <c r="F10" s="69">
        <f t="shared" si="0"/>
        <v>25.536643551076136</v>
      </c>
      <c r="G10" s="66">
        <v>1.7835645454545457</v>
      </c>
      <c r="H10" s="69">
        <f t="shared" si="1"/>
        <v>146.97757962731424</v>
      </c>
      <c r="I10" s="66">
        <v>1.0156263636363638</v>
      </c>
      <c r="J10" s="69">
        <f t="shared" si="2"/>
        <v>258.1106688304306</v>
      </c>
      <c r="K10" s="66">
        <v>0.73808090909090895</v>
      </c>
      <c r="L10" s="69">
        <f t="shared" si="3"/>
        <v>355.16973379365908</v>
      </c>
      <c r="M10" s="58">
        <v>0.45239363636363628</v>
      </c>
      <c r="N10" s="69">
        <f t="shared" si="4"/>
        <v>579.45996346705317</v>
      </c>
      <c r="O10" s="66">
        <v>1.7667163636363634</v>
      </c>
      <c r="P10" s="69">
        <f t="shared" si="5"/>
        <v>148.37922226544572</v>
      </c>
      <c r="Q10" s="66">
        <v>0.99524090909090901</v>
      </c>
      <c r="R10" s="69">
        <f t="shared" si="6"/>
        <v>263.39753280384377</v>
      </c>
      <c r="S10" s="66">
        <v>0.93954636363636368</v>
      </c>
      <c r="T10" s="69">
        <f t="shared" si="7"/>
        <v>279.01124430455314</v>
      </c>
      <c r="U10" s="66">
        <v>0.36471818181818177</v>
      </c>
      <c r="V10" s="69">
        <f t="shared" si="8"/>
        <v>718.75769585483192</v>
      </c>
      <c r="X10" s="90">
        <f t="shared" si="9"/>
        <v>3.5090221175336715</v>
      </c>
    </row>
    <row r="11" spans="1:24">
      <c r="C11" s="66">
        <v>1.7014083333333332</v>
      </c>
      <c r="D11" s="53">
        <v>13</v>
      </c>
      <c r="E11" s="66">
        <v>13.96572818181818</v>
      </c>
      <c r="F11" s="69">
        <f t="shared" si="0"/>
        <v>18.770521421237614</v>
      </c>
      <c r="G11" s="66">
        <v>2.3833954545454543</v>
      </c>
      <c r="H11" s="69">
        <f t="shared" si="1"/>
        <v>109.98762270023477</v>
      </c>
      <c r="I11" s="66">
        <v>1.3326345454545456</v>
      </c>
      <c r="J11" s="69">
        <f t="shared" si="2"/>
        <v>196.71109449634281</v>
      </c>
      <c r="K11" s="66">
        <v>0.95385818181818172</v>
      </c>
      <c r="L11" s="69">
        <f t="shared" si="3"/>
        <v>274.82492156257268</v>
      </c>
      <c r="M11" s="58">
        <v>0.70656545454545461</v>
      </c>
      <c r="N11" s="69">
        <f t="shared" si="4"/>
        <v>371.01162859517609</v>
      </c>
      <c r="O11" s="66">
        <v>2.3704436363636359</v>
      </c>
      <c r="P11" s="69">
        <f t="shared" si="5"/>
        <v>110.58858180747143</v>
      </c>
      <c r="Q11" s="66">
        <v>1.3233636363636363</v>
      </c>
      <c r="R11" s="69">
        <f t="shared" si="6"/>
        <v>198.08916672391291</v>
      </c>
      <c r="S11" s="66">
        <v>0.94276818181818201</v>
      </c>
      <c r="T11" s="69">
        <f t="shared" si="7"/>
        <v>278.0577506279862</v>
      </c>
      <c r="U11" s="66">
        <v>0.6246799999999999</v>
      </c>
      <c r="V11" s="69">
        <f t="shared" si="8"/>
        <v>419.64525837228666</v>
      </c>
      <c r="X11" s="90">
        <f t="shared" si="9"/>
        <v>2.7236478410279399</v>
      </c>
    </row>
    <row r="12" spans="1:24">
      <c r="C12" s="66">
        <v>2.37724</v>
      </c>
      <c r="D12" s="53">
        <v>15</v>
      </c>
      <c r="E12" s="66">
        <v>19.777363636363635</v>
      </c>
      <c r="F12" s="69">
        <f t="shared" si="0"/>
        <v>13.254749461045916</v>
      </c>
      <c r="G12" s="66">
        <v>3.2969172727272733</v>
      </c>
      <c r="H12" s="69">
        <f t="shared" si="1"/>
        <v>79.511852532213965</v>
      </c>
      <c r="I12" s="66">
        <v>1.8227763636363639</v>
      </c>
      <c r="J12" s="69">
        <f t="shared" si="2"/>
        <v>143.81577753018121</v>
      </c>
      <c r="K12" s="66">
        <v>1.2928472727272726</v>
      </c>
      <c r="L12" s="69">
        <f t="shared" si="3"/>
        <v>202.76486289599001</v>
      </c>
      <c r="M12" s="58">
        <v>1.1063345454545457</v>
      </c>
      <c r="N12" s="69">
        <f t="shared" si="4"/>
        <v>236.94821885209797</v>
      </c>
      <c r="O12" s="67">
        <v>3.2730799999999998</v>
      </c>
      <c r="P12" s="70">
        <f t="shared" si="5"/>
        <v>80.090923533796911</v>
      </c>
      <c r="Q12" s="67">
        <v>1.8072009090909091</v>
      </c>
      <c r="R12" s="70">
        <f t="shared" si="6"/>
        <v>145.05526125032131</v>
      </c>
      <c r="S12" s="67">
        <v>1.2720175</v>
      </c>
      <c r="T12" s="70">
        <f t="shared" si="7"/>
        <v>206.08521502259205</v>
      </c>
      <c r="U12" s="67">
        <v>0.81494909090909107</v>
      </c>
      <c r="V12" s="70">
        <f t="shared" si="8"/>
        <v>321.66917286523187</v>
      </c>
      <c r="X12" s="90">
        <f t="shared" si="9"/>
        <v>2.9170411090932613</v>
      </c>
    </row>
    <row r="13" spans="1:24">
      <c r="C13" s="66">
        <v>2.9383350000000004</v>
      </c>
      <c r="D13" s="53">
        <v>17</v>
      </c>
      <c r="E13" s="66">
        <v>24.589504545454545</v>
      </c>
      <c r="F13" s="69">
        <f t="shared" si="0"/>
        <v>10.660808537862884</v>
      </c>
      <c r="G13" s="66">
        <v>3.9442009090909091</v>
      </c>
      <c r="H13" s="69">
        <f t="shared" si="1"/>
        <v>66.463145778347553</v>
      </c>
      <c r="I13" s="66">
        <v>2.1654745454545452</v>
      </c>
      <c r="J13" s="69">
        <f t="shared" si="2"/>
        <v>121.05614473753812</v>
      </c>
      <c r="K13" s="66">
        <v>1.5254345454545453</v>
      </c>
      <c r="L13" s="69">
        <f t="shared" si="3"/>
        <v>171.84873699178419</v>
      </c>
      <c r="M13" s="58">
        <v>0.8058909090909091</v>
      </c>
      <c r="N13" s="69">
        <f t="shared" si="4"/>
        <v>325.28472159552388</v>
      </c>
      <c r="X13" s="90">
        <f t="shared" si="9"/>
        <v>3.6460704133200981</v>
      </c>
    </row>
    <row r="14" spans="1:24">
      <c r="C14" s="66">
        <v>3.6127566666666664</v>
      </c>
      <c r="D14" s="53">
        <v>19</v>
      </c>
      <c r="E14" s="66">
        <v>30.938029090909087</v>
      </c>
      <c r="F14" s="69">
        <f t="shared" si="0"/>
        <v>8.4731965061416634</v>
      </c>
      <c r="G14" s="66">
        <v>4.9919190909090911</v>
      </c>
      <c r="H14" s="69">
        <f t="shared" si="1"/>
        <v>52.513671641312655</v>
      </c>
      <c r="I14" s="66">
        <v>2.7478472727272729</v>
      </c>
      <c r="J14" s="69">
        <f t="shared" si="2"/>
        <v>95.399770795783269</v>
      </c>
      <c r="K14" s="66">
        <v>1.9320918181818181</v>
      </c>
      <c r="L14" s="69">
        <f t="shared" si="3"/>
        <v>135.67885207789391</v>
      </c>
      <c r="M14" s="58">
        <v>1.051930909090909</v>
      </c>
      <c r="N14" s="69">
        <f t="shared" si="4"/>
        <v>249.20267836463509</v>
      </c>
      <c r="X14" s="90">
        <f t="shared" si="9"/>
        <v>3.4344048981209734</v>
      </c>
    </row>
    <row r="15" spans="1:24">
      <c r="C15" s="66">
        <v>4.4817766666666676</v>
      </c>
      <c r="D15" s="53">
        <v>21</v>
      </c>
      <c r="E15" s="66">
        <v>38.46659727272727</v>
      </c>
      <c r="F15" s="69">
        <f t="shared" si="0"/>
        <v>6.8148476492840064</v>
      </c>
      <c r="G15" s="66">
        <v>6.0992018181818191</v>
      </c>
      <c r="H15" s="69">
        <f t="shared" si="1"/>
        <v>42.980050146651074</v>
      </c>
      <c r="I15" s="66">
        <v>3.3328781818181823</v>
      </c>
      <c r="J15" s="69">
        <f t="shared" si="2"/>
        <v>78.653939837966959</v>
      </c>
      <c r="K15" s="66">
        <v>2.3355354545454547</v>
      </c>
      <c r="L15" s="69">
        <f t="shared" si="3"/>
        <v>112.24149883480096</v>
      </c>
      <c r="M15" s="58">
        <v>1.2514554545454546</v>
      </c>
      <c r="N15" s="69">
        <f t="shared" si="4"/>
        <v>209.47129923630737</v>
      </c>
      <c r="X15" s="90">
        <f t="shared" si="9"/>
        <v>3.5812514543671945</v>
      </c>
    </row>
    <row r="16" spans="1:24">
      <c r="C16" s="66">
        <v>5.3780816666666666</v>
      </c>
      <c r="D16" s="53">
        <v>23</v>
      </c>
      <c r="E16" s="66">
        <v>46.382110000000004</v>
      </c>
      <c r="F16" s="69">
        <f t="shared" si="0"/>
        <v>5.6518342955937095</v>
      </c>
      <c r="G16" s="66">
        <v>7.3215045454545455</v>
      </c>
      <c r="H16" s="69">
        <f t="shared" si="1"/>
        <v>35.804662603501143</v>
      </c>
      <c r="I16" s="66">
        <v>3.9898790909090907</v>
      </c>
      <c r="J16" s="69">
        <f t="shared" si="2"/>
        <v>65.70224160358471</v>
      </c>
      <c r="K16" s="66">
        <v>2.7878890909090912</v>
      </c>
      <c r="L16" s="69">
        <f t="shared" si="3"/>
        <v>94.029565542909936</v>
      </c>
      <c r="M16" s="58">
        <v>1.4271918181818182</v>
      </c>
      <c r="N16" s="69">
        <f t="shared" si="4"/>
        <v>183.67818303075779</v>
      </c>
      <c r="X16" s="90">
        <f t="shared" si="9"/>
        <v>3.76829631318803</v>
      </c>
    </row>
    <row r="17" spans="3:24">
      <c r="C17" s="66">
        <v>6.4336966666666662</v>
      </c>
      <c r="D17" s="53">
        <v>25</v>
      </c>
      <c r="E17" s="66">
        <v>55.01072727272728</v>
      </c>
      <c r="F17" s="69">
        <f t="shared" si="0"/>
        <v>4.7653251101438068</v>
      </c>
      <c r="G17" s="66">
        <v>8.6263736363636365</v>
      </c>
      <c r="H17" s="69">
        <f t="shared" si="1"/>
        <v>30.388667480731133</v>
      </c>
      <c r="I17" s="66">
        <v>4.6820409090909081</v>
      </c>
      <c r="J17" s="69">
        <f t="shared" si="2"/>
        <v>55.989258763418057</v>
      </c>
      <c r="K17" s="66">
        <v>3.2650099999999997</v>
      </c>
      <c r="L17" s="69">
        <f t="shared" si="3"/>
        <v>80.288881197913639</v>
      </c>
      <c r="M17" s="58">
        <v>1.6309609090909092</v>
      </c>
      <c r="N17" s="69">
        <f t="shared" si="4"/>
        <v>160.72978729215404</v>
      </c>
      <c r="X17" s="90">
        <f t="shared" si="9"/>
        <v>3.9447276944563816</v>
      </c>
    </row>
    <row r="18" spans="3:24">
      <c r="C18" s="66">
        <v>7.3723658333333333</v>
      </c>
      <c r="D18" s="53">
        <v>27</v>
      </c>
      <c r="E18" s="66">
        <v>64.418211818181817</v>
      </c>
      <c r="F18" s="69">
        <f t="shared" si="0"/>
        <v>4.0694082092792705</v>
      </c>
      <c r="G18" s="66">
        <v>9.9881809090909108</v>
      </c>
      <c r="H18" s="69">
        <f t="shared" si="1"/>
        <v>26.245419700138314</v>
      </c>
      <c r="I18" s="66">
        <v>5.4088809090909091</v>
      </c>
      <c r="J18" s="69">
        <f t="shared" si="2"/>
        <v>48.465478239575347</v>
      </c>
      <c r="K18" s="66">
        <v>3.7749799999999998</v>
      </c>
      <c r="L18" s="69">
        <f t="shared" si="3"/>
        <v>69.442487112514513</v>
      </c>
      <c r="M18" s="58">
        <v>1.8739790909090908</v>
      </c>
      <c r="N18" s="69">
        <f t="shared" si="4"/>
        <v>139.88629930381489</v>
      </c>
      <c r="X18" s="90">
        <f t="shared" si="9"/>
        <v>3.9340704862170615</v>
      </c>
    </row>
    <row r="19" spans="3:24">
      <c r="C19" s="66">
        <v>8.5017608333333321</v>
      </c>
      <c r="D19" s="53">
        <v>29</v>
      </c>
      <c r="E19" s="66">
        <v>75.181515454545448</v>
      </c>
      <c r="F19" s="69">
        <f t="shared" si="0"/>
        <v>3.4868145236908878</v>
      </c>
      <c r="G19" s="66">
        <v>11.461617272727272</v>
      </c>
      <c r="H19" s="69">
        <f t="shared" si="1"/>
        <v>22.871466893574198</v>
      </c>
      <c r="I19" s="66">
        <v>6.2030718181818179</v>
      </c>
      <c r="J19" s="69">
        <f t="shared" si="2"/>
        <v>42.260352238971343</v>
      </c>
      <c r="K19" s="66">
        <v>4.3117872727272735</v>
      </c>
      <c r="L19" s="69">
        <f t="shared" si="3"/>
        <v>60.797062428868337</v>
      </c>
      <c r="M19" s="58">
        <v>2.1157781818181816</v>
      </c>
      <c r="N19" s="69">
        <f t="shared" si="4"/>
        <v>123.89956671862836</v>
      </c>
      <c r="X19" s="90">
        <f t="shared" si="9"/>
        <v>4.0182666152778808</v>
      </c>
    </row>
    <row r="20" spans="3:24">
      <c r="C20" s="66">
        <v>9.6545974999999995</v>
      </c>
      <c r="D20" s="53">
        <v>31</v>
      </c>
      <c r="E20" s="66">
        <v>85.889415454545471</v>
      </c>
      <c r="F20" s="69">
        <f t="shared" si="0"/>
        <v>3.0521106542951411</v>
      </c>
      <c r="G20" s="66">
        <v>13.023101818181818</v>
      </c>
      <c r="H20" s="69">
        <f t="shared" si="1"/>
        <v>20.129152306404869</v>
      </c>
      <c r="I20" s="66">
        <v>7.0397163636363622</v>
      </c>
      <c r="J20" s="69">
        <f t="shared" si="2"/>
        <v>37.237863922203481</v>
      </c>
      <c r="K20" s="66">
        <v>4.8892727272727274</v>
      </c>
      <c r="L20" s="69">
        <f t="shared" si="3"/>
        <v>53.616154103603435</v>
      </c>
      <c r="M20" s="58">
        <v>2.3838481818181814</v>
      </c>
      <c r="N20" s="69">
        <f t="shared" si="4"/>
        <v>109.96673445876093</v>
      </c>
      <c r="X20" s="90">
        <f t="shared" si="9"/>
        <v>4.0500051864193614</v>
      </c>
    </row>
    <row r="21" spans="3:24">
      <c r="C21" s="66">
        <v>10.984375</v>
      </c>
      <c r="D21" s="53">
        <v>33</v>
      </c>
      <c r="E21" s="66">
        <v>97.171768181818194</v>
      </c>
      <c r="F21" s="69">
        <f t="shared" si="0"/>
        <v>2.6977382927673199</v>
      </c>
      <c r="G21" s="66">
        <v>14.110052727272729</v>
      </c>
      <c r="H21" s="69">
        <f t="shared" si="1"/>
        <v>18.578527314310662</v>
      </c>
      <c r="I21" s="66">
        <v>7.6168490909090911</v>
      </c>
      <c r="J21" s="69">
        <f t="shared" si="2"/>
        <v>34.416331066986181</v>
      </c>
      <c r="K21" s="66">
        <v>5.2818490909090912</v>
      </c>
      <c r="L21" s="69">
        <f t="shared" si="3"/>
        <v>49.631103707826831</v>
      </c>
      <c r="M21" s="58">
        <v>2.5456372727272729</v>
      </c>
      <c r="N21" s="69">
        <f t="shared" si="4"/>
        <v>102.97775052576581</v>
      </c>
      <c r="X21" s="90">
        <f t="shared" si="9"/>
        <v>4.3149804246195185</v>
      </c>
    </row>
    <row r="22" spans="3:24">
      <c r="C22" s="66">
        <v>12.518349999999998</v>
      </c>
      <c r="D22" s="53">
        <v>35</v>
      </c>
      <c r="E22" s="66">
        <v>110.48351636363637</v>
      </c>
      <c r="F22" s="69">
        <f t="shared" si="0"/>
        <v>2.3726978342832683</v>
      </c>
      <c r="G22" s="66">
        <v>15.972100909090909</v>
      </c>
      <c r="H22" s="69">
        <f t="shared" si="1"/>
        <v>16.412618571098207</v>
      </c>
      <c r="I22" s="66">
        <v>8.6306454545454532</v>
      </c>
      <c r="J22" s="69">
        <f t="shared" si="2"/>
        <v>30.3736263273262</v>
      </c>
      <c r="K22" s="66">
        <v>6.0007272727272722</v>
      </c>
      <c r="L22" s="69">
        <f t="shared" si="3"/>
        <v>43.685371470124842</v>
      </c>
      <c r="M22" s="58">
        <v>2.9168790909090911</v>
      </c>
      <c r="N22" s="69">
        <f t="shared" si="4"/>
        <v>89.87139741822439</v>
      </c>
      <c r="X22" s="90">
        <f t="shared" si="9"/>
        <v>4.2916931452576792</v>
      </c>
    </row>
    <row r="23" spans="3:24">
      <c r="C23" s="66">
        <v>13.990616666666668</v>
      </c>
      <c r="D23" s="53">
        <v>37</v>
      </c>
      <c r="E23" s="66">
        <v>122.31469727272726</v>
      </c>
      <c r="F23" s="69">
        <f t="shared" si="0"/>
        <v>2.1431929755382777</v>
      </c>
      <c r="G23" s="66">
        <v>17.666840000000001</v>
      </c>
      <c r="H23" s="69">
        <f t="shared" si="1"/>
        <v>14.838194040360358</v>
      </c>
      <c r="I23" s="66">
        <v>9.5275345454545448</v>
      </c>
      <c r="J23" s="69">
        <f t="shared" si="2"/>
        <v>27.514358384044407</v>
      </c>
      <c r="K23" s="66">
        <v>6.6110109090909104</v>
      </c>
      <c r="L23" s="69">
        <f t="shared" si="3"/>
        <v>39.652634612888242</v>
      </c>
      <c r="M23" s="58">
        <v>3.201565454545455</v>
      </c>
      <c r="N23" s="69">
        <f t="shared" si="4"/>
        <v>81.879943959233572</v>
      </c>
      <c r="X23" s="90">
        <f t="shared" si="9"/>
        <v>4.369929918753761</v>
      </c>
    </row>
    <row r="24" spans="3:24">
      <c r="C24" s="66">
        <v>15.350008333333335</v>
      </c>
      <c r="D24" s="53">
        <v>39</v>
      </c>
      <c r="E24" s="66">
        <v>136.35035272727271</v>
      </c>
      <c r="F24" s="69">
        <f t="shared" si="0"/>
        <v>1.922576617930275</v>
      </c>
      <c r="G24" s="66">
        <v>19.675001818181823</v>
      </c>
      <c r="H24" s="69">
        <f t="shared" si="1"/>
        <v>13.323709060994886</v>
      </c>
      <c r="I24" s="66">
        <v>10.601859090909091</v>
      </c>
      <c r="J24" s="69">
        <f t="shared" si="2"/>
        <v>24.726229404877103</v>
      </c>
      <c r="K24" s="66">
        <v>7.3535245454545448</v>
      </c>
      <c r="L24" s="69">
        <f t="shared" si="3"/>
        <v>35.648755692539275</v>
      </c>
      <c r="M24" s="58">
        <v>3.5326272727272725</v>
      </c>
      <c r="N24" s="69">
        <f t="shared" si="4"/>
        <v>74.206526690153368</v>
      </c>
      <c r="X24" s="90">
        <f t="shared" si="9"/>
        <v>4.3452102778685626</v>
      </c>
    </row>
    <row r="25" spans="3:24">
      <c r="C25" s="66">
        <v>17.082425000000001</v>
      </c>
      <c r="D25" s="53">
        <v>41</v>
      </c>
      <c r="E25" s="66">
        <v>151.63756636363635</v>
      </c>
      <c r="F25" s="69">
        <f t="shared" si="0"/>
        <v>1.7287536742139631</v>
      </c>
      <c r="G25" s="66">
        <v>21.677938181818181</v>
      </c>
      <c r="H25" s="69">
        <f t="shared" si="1"/>
        <v>12.092662955366604</v>
      </c>
      <c r="I25" s="66">
        <v>11.672646363636364</v>
      </c>
      <c r="J25" s="69">
        <f t="shared" si="2"/>
        <v>22.457974981290757</v>
      </c>
      <c r="K25" s="66">
        <v>8.0828872727272749</v>
      </c>
      <c r="L25" s="69">
        <f t="shared" si="3"/>
        <v>32.431975252767451</v>
      </c>
      <c r="M25" s="58">
        <v>3.8704145454545453</v>
      </c>
      <c r="N25" s="69">
        <f t="shared" si="4"/>
        <v>67.730212596442584</v>
      </c>
      <c r="X25" s="90">
        <f t="shared" si="9"/>
        <v>4.4135905338775085</v>
      </c>
    </row>
    <row r="26" spans="3:24">
      <c r="C26" s="66">
        <v>18.829375000000002</v>
      </c>
      <c r="D26" s="53">
        <v>43</v>
      </c>
      <c r="E26" s="66">
        <v>168.74468636363633</v>
      </c>
      <c r="F26" s="69">
        <f t="shared" si="0"/>
        <v>1.5534948427062931</v>
      </c>
      <c r="G26" s="66">
        <v>23.825303636363632</v>
      </c>
      <c r="H26" s="69">
        <f t="shared" si="1"/>
        <v>11.002755893524052</v>
      </c>
      <c r="I26" s="66">
        <v>12.829434545454545</v>
      </c>
      <c r="J26" s="69">
        <f t="shared" si="2"/>
        <v>20.433012777860682</v>
      </c>
      <c r="K26" s="66">
        <v>8.8821927272727255</v>
      </c>
      <c r="L26" s="69">
        <f t="shared" si="3"/>
        <v>29.513433005691066</v>
      </c>
      <c r="M26" s="58">
        <v>4.2777472727272725</v>
      </c>
      <c r="N26" s="69">
        <f t="shared" si="4"/>
        <v>61.280852581286418</v>
      </c>
      <c r="X26" s="90">
        <f t="shared" si="9"/>
        <v>4.4017034666929629</v>
      </c>
    </row>
    <row r="27" spans="3:24">
      <c r="C27" s="66">
        <v>20.770424999999999</v>
      </c>
      <c r="D27" s="53">
        <v>45</v>
      </c>
      <c r="E27" s="66">
        <v>184.78982909090911</v>
      </c>
      <c r="F27" s="69">
        <f t="shared" si="0"/>
        <v>1.4186062149071841</v>
      </c>
      <c r="G27" s="66">
        <v>26.086736363636362</v>
      </c>
      <c r="H27" s="69">
        <f t="shared" si="1"/>
        <v>10.048938140280972</v>
      </c>
      <c r="I27" s="66">
        <v>14.033261818181819</v>
      </c>
      <c r="J27" s="69">
        <f t="shared" si="2"/>
        <v>18.680190207836084</v>
      </c>
      <c r="K27" s="66">
        <v>9.7094436363636358</v>
      </c>
      <c r="L27" s="69">
        <f t="shared" si="3"/>
        <v>26.998869329466309</v>
      </c>
      <c r="M27" s="58">
        <v>4.6637690909090912</v>
      </c>
      <c r="N27" s="69">
        <f t="shared" si="4"/>
        <v>56.208614725584802</v>
      </c>
      <c r="X27" s="90">
        <f t="shared" si="9"/>
        <v>4.4535706196275893</v>
      </c>
    </row>
    <row r="28" spans="3:24">
      <c r="C28" s="66">
        <v>22.5899</v>
      </c>
      <c r="D28" s="53">
        <v>47</v>
      </c>
      <c r="E28" s="66">
        <v>201.60867636363636</v>
      </c>
      <c r="F28" s="69">
        <f t="shared" si="0"/>
        <v>1.3002615002896882</v>
      </c>
      <c r="G28" s="66">
        <v>28.410879090909088</v>
      </c>
      <c r="H28" s="69">
        <f t="shared" si="1"/>
        <v>9.2268880227602974</v>
      </c>
      <c r="I28" s="66">
        <v>15.277859090909089</v>
      </c>
      <c r="J28" s="69">
        <f t="shared" si="2"/>
        <v>17.158425041109702</v>
      </c>
      <c r="K28" s="66">
        <v>10.568677272727273</v>
      </c>
      <c r="L28" s="69">
        <f t="shared" si="3"/>
        <v>24.803860808245979</v>
      </c>
      <c r="M28" s="58">
        <v>5.0847572727272725</v>
      </c>
      <c r="N28" s="69">
        <f t="shared" si="4"/>
        <v>51.554869965188296</v>
      </c>
      <c r="X28" s="90">
        <f t="shared" si="9"/>
        <v>4.4426702767433435</v>
      </c>
    </row>
    <row r="29" spans="3:24">
      <c r="C29" s="66">
        <v>24.657499999999999</v>
      </c>
      <c r="D29" s="53">
        <v>49</v>
      </c>
      <c r="E29" s="66">
        <v>212.22224363636369</v>
      </c>
      <c r="F29" s="69">
        <f t="shared" si="0"/>
        <v>1.2352333832130042</v>
      </c>
      <c r="G29" s="66">
        <v>29.43644545454546</v>
      </c>
      <c r="H29" s="69">
        <f t="shared" si="1"/>
        <v>8.9054230547228244</v>
      </c>
      <c r="I29" s="66">
        <v>15.823535454545453</v>
      </c>
      <c r="J29" s="69">
        <f t="shared" si="2"/>
        <v>16.566714862998381</v>
      </c>
      <c r="K29" s="66">
        <v>10.93791</v>
      </c>
      <c r="L29" s="69">
        <f t="shared" si="3"/>
        <v>23.96655302521231</v>
      </c>
      <c r="M29" s="58">
        <v>5.302160909090909</v>
      </c>
      <c r="N29" s="69">
        <f t="shared" si="4"/>
        <v>49.440974065976874</v>
      </c>
      <c r="X29" s="90">
        <f t="shared" si="9"/>
        <v>4.650462410094546</v>
      </c>
    </row>
    <row r="30" spans="3:24">
      <c r="C30" s="66">
        <v>26.459549999999997</v>
      </c>
      <c r="D30" s="53">
        <v>51</v>
      </c>
      <c r="E30" s="66">
        <v>227.45589909090913</v>
      </c>
      <c r="F30" s="69">
        <f t="shared" si="0"/>
        <v>1.1525047318962995</v>
      </c>
      <c r="G30" s="66">
        <v>31.841395454545456</v>
      </c>
      <c r="H30" s="69">
        <f t="shared" si="1"/>
        <v>8.232805009259673</v>
      </c>
      <c r="I30" s="66">
        <v>17.138342727272725</v>
      </c>
      <c r="J30" s="69">
        <f t="shared" si="2"/>
        <v>15.295761333028013</v>
      </c>
      <c r="K30" s="66">
        <v>11.86391818181818</v>
      </c>
      <c r="L30" s="69">
        <f t="shared" si="3"/>
        <v>22.095904235225067</v>
      </c>
      <c r="M30" s="58">
        <v>5.8506363636363634</v>
      </c>
      <c r="N30" s="69">
        <f t="shared" si="4"/>
        <v>44.80606616218904</v>
      </c>
      <c r="X30" s="90">
        <f t="shared" si="9"/>
        <v>4.5225080410833316</v>
      </c>
    </row>
    <row r="31" spans="3:24">
      <c r="C31" s="66">
        <v>28.678425000000004</v>
      </c>
      <c r="D31" s="53">
        <v>53</v>
      </c>
      <c r="E31" s="66">
        <v>245.43795909090906</v>
      </c>
      <c r="F31" s="69">
        <f t="shared" si="0"/>
        <v>1.0680662476618097</v>
      </c>
      <c r="G31" s="66">
        <v>34.388435454545451</v>
      </c>
      <c r="H31" s="69">
        <f t="shared" si="1"/>
        <v>7.6230278154556146</v>
      </c>
      <c r="I31" s="66">
        <v>18.495544545454546</v>
      </c>
      <c r="J31" s="69">
        <f t="shared" si="2"/>
        <v>14.17335939235292</v>
      </c>
      <c r="K31" s="66">
        <v>12.781636363636363</v>
      </c>
      <c r="L31" s="69">
        <f t="shared" si="3"/>
        <v>20.5094240316363</v>
      </c>
      <c r="M31" s="58">
        <v>6.3282309090909088</v>
      </c>
      <c r="N31" s="69">
        <f t="shared" si="4"/>
        <v>41.424531399986272</v>
      </c>
      <c r="X31" s="90">
        <f t="shared" si="9"/>
        <v>4.5318234135232975</v>
      </c>
    </row>
    <row r="32" spans="3:24">
      <c r="C32" s="66">
        <v>30.780341666666668</v>
      </c>
      <c r="D32" s="53">
        <v>55</v>
      </c>
      <c r="E32" s="66">
        <v>261.38272818181815</v>
      </c>
      <c r="F32" s="69">
        <f t="shared" si="0"/>
        <v>1.0029124794261552</v>
      </c>
      <c r="G32" s="66">
        <v>36.899030909090918</v>
      </c>
      <c r="H32" s="69">
        <f t="shared" si="1"/>
        <v>7.104360020886479</v>
      </c>
      <c r="I32" s="66">
        <v>19.839728181818181</v>
      </c>
      <c r="J32" s="69">
        <f t="shared" si="2"/>
        <v>13.213084251841611</v>
      </c>
      <c r="K32" s="66">
        <v>13.706767272727273</v>
      </c>
      <c r="L32" s="69">
        <f t="shared" si="3"/>
        <v>19.125151451399852</v>
      </c>
      <c r="M32" s="58">
        <v>6.8437381818181819</v>
      </c>
      <c r="N32" s="69">
        <f t="shared" si="4"/>
        <v>38.304212264642182</v>
      </c>
      <c r="X32" s="90">
        <f t="shared" si="9"/>
        <v>4.4975919371727375</v>
      </c>
    </row>
    <row r="33" spans="3:24">
      <c r="C33" s="66">
        <v>33.169808333333336</v>
      </c>
      <c r="D33" s="53">
        <v>57</v>
      </c>
      <c r="E33" s="66">
        <v>282.84560636363636</v>
      </c>
      <c r="F33" s="69">
        <f t="shared" si="0"/>
        <v>0.92680951763832009</v>
      </c>
      <c r="G33" s="66">
        <v>39.571374545454553</v>
      </c>
      <c r="H33" s="69">
        <f t="shared" si="1"/>
        <v>6.6245866617264557</v>
      </c>
      <c r="I33" s="66">
        <v>21.261566363636366</v>
      </c>
      <c r="J33" s="69">
        <f t="shared" si="2"/>
        <v>12.329477307389009</v>
      </c>
      <c r="K33" s="66">
        <v>14.683071818181821</v>
      </c>
      <c r="L33" s="69">
        <f t="shared" si="3"/>
        <v>17.85348483247158</v>
      </c>
      <c r="M33" s="58">
        <v>7.2831200000000003</v>
      </c>
      <c r="N33" s="69">
        <f t="shared" si="4"/>
        <v>35.993365480728038</v>
      </c>
      <c r="X33" s="90">
        <f t="shared" si="9"/>
        <v>4.5543404932684526</v>
      </c>
    </row>
    <row r="34" spans="3:24">
      <c r="C34" s="66">
        <v>35.788699999999999</v>
      </c>
      <c r="D34" s="53">
        <v>59</v>
      </c>
      <c r="E34" s="66">
        <v>300.55774818181811</v>
      </c>
      <c r="F34" s="69">
        <f t="shared" si="0"/>
        <v>0.87219178871881797</v>
      </c>
      <c r="G34" s="66">
        <v>42.485898181818179</v>
      </c>
      <c r="H34" s="69">
        <f t="shared" si="1"/>
        <v>6.1701414167627133</v>
      </c>
      <c r="I34" s="66">
        <v>22.81953636363636</v>
      </c>
      <c r="J34" s="69">
        <f t="shared" si="2"/>
        <v>11.487700530924659</v>
      </c>
      <c r="K34" s="66">
        <v>15.761262727272729</v>
      </c>
      <c r="L34" s="69">
        <f t="shared" si="3"/>
        <v>16.63216993054721</v>
      </c>
      <c r="M34" s="58">
        <v>7.8775263636363642</v>
      </c>
      <c r="N34" s="69">
        <f t="shared" si="4"/>
        <v>33.277451308838415</v>
      </c>
      <c r="X34" s="90">
        <f t="shared" si="9"/>
        <v>4.5431393495812422</v>
      </c>
    </row>
    <row r="35" spans="3:24">
      <c r="C35" s="66">
        <v>38.014324999999999</v>
      </c>
      <c r="D35" s="53">
        <v>61</v>
      </c>
      <c r="E35" s="66">
        <v>318.66701</v>
      </c>
      <c r="F35" s="69">
        <f t="shared" si="0"/>
        <v>0.82262672875990517</v>
      </c>
      <c r="G35" s="66">
        <v>45.179454545454547</v>
      </c>
      <c r="H35" s="69">
        <f t="shared" si="1"/>
        <v>5.802283419253321</v>
      </c>
      <c r="I35" s="66">
        <v>24.263283636363635</v>
      </c>
      <c r="J35" s="69">
        <f t="shared" si="2"/>
        <v>10.804143574661184</v>
      </c>
      <c r="K35" s="66">
        <v>16.757190909090909</v>
      </c>
      <c r="L35" s="69">
        <f t="shared" si="3"/>
        <v>15.643672106032092</v>
      </c>
      <c r="M35" s="58">
        <v>8.3917090909090906</v>
      </c>
      <c r="N35" s="69">
        <f t="shared" si="4"/>
        <v>31.238451805245003</v>
      </c>
      <c r="X35" s="90">
        <f t="shared" si="9"/>
        <v>4.5299860360009019</v>
      </c>
    </row>
    <row r="36" spans="3:24">
      <c r="C36" s="66">
        <v>40.821216666666665</v>
      </c>
      <c r="D36" s="53">
        <v>63</v>
      </c>
      <c r="E36" s="66">
        <v>340.15417090909096</v>
      </c>
      <c r="F36" s="69">
        <f t="shared" si="0"/>
        <v>0.77066231261959206</v>
      </c>
      <c r="G36" s="66">
        <v>48.323029090909088</v>
      </c>
      <c r="H36" s="69">
        <f t="shared" si="1"/>
        <v>5.4248254906958344</v>
      </c>
      <c r="I36" s="66">
        <v>25.950647272727277</v>
      </c>
      <c r="J36" s="69">
        <f t="shared" si="2"/>
        <v>10.101636280783607</v>
      </c>
      <c r="K36" s="66">
        <v>17.922192727272726</v>
      </c>
      <c r="L36" s="69">
        <f t="shared" si="3"/>
        <v>14.626781666123241</v>
      </c>
      <c r="M36" s="58">
        <v>9.0211818181818177</v>
      </c>
      <c r="N36" s="69">
        <f t="shared" si="4"/>
        <v>29.058720385355677</v>
      </c>
      <c r="X36" s="90">
        <f t="shared" si="9"/>
        <v>4.5250408970134259</v>
      </c>
    </row>
    <row r="37" spans="3:24">
      <c r="C37" s="66">
        <v>43.367741666666667</v>
      </c>
      <c r="D37" s="53">
        <v>65</v>
      </c>
      <c r="E37" s="66">
        <v>348.32414181818183</v>
      </c>
      <c r="F37" s="69">
        <f t="shared" si="0"/>
        <v>0.75258636576741755</v>
      </c>
      <c r="G37" s="66">
        <v>48.545354545454551</v>
      </c>
      <c r="H37" s="69">
        <f t="shared" si="1"/>
        <v>5.3999811610098813</v>
      </c>
      <c r="I37" s="66">
        <v>26.064848181818181</v>
      </c>
      <c r="J37" s="69">
        <f t="shared" si="2"/>
        <v>10.057376823044816</v>
      </c>
      <c r="K37" s="66">
        <v>17.993061818181818</v>
      </c>
      <c r="L37" s="69">
        <f t="shared" si="3"/>
        <v>14.56917130886006</v>
      </c>
      <c r="M37" s="58">
        <v>9.1750509090909116</v>
      </c>
      <c r="N37" s="69">
        <f t="shared" si="4"/>
        <v>28.571394600138944</v>
      </c>
      <c r="X37" s="90">
        <f t="shared" si="9"/>
        <v>4.7267031100281551</v>
      </c>
    </row>
    <row r="38" spans="3:24">
      <c r="C38" s="66">
        <v>46.582341666666672</v>
      </c>
      <c r="D38" s="53">
        <v>67</v>
      </c>
      <c r="E38" s="66">
        <v>369.42765727272723</v>
      </c>
      <c r="F38" s="69">
        <f t="shared" si="0"/>
        <v>0.70959495002420503</v>
      </c>
      <c r="G38" s="66">
        <v>51.963545454545446</v>
      </c>
      <c r="H38" s="69">
        <f t="shared" si="1"/>
        <v>5.0447673981235104</v>
      </c>
      <c r="I38" s="66">
        <v>27.938200909090913</v>
      </c>
      <c r="J38" s="69">
        <f t="shared" si="2"/>
        <v>9.3829950200801946</v>
      </c>
      <c r="K38" s="66">
        <v>19.182341818181815</v>
      </c>
      <c r="L38" s="69">
        <f t="shared" si="3"/>
        <v>13.665901821827047</v>
      </c>
      <c r="M38" s="58">
        <v>9.6848481818181806</v>
      </c>
      <c r="N38" s="69">
        <f t="shared" si="4"/>
        <v>27.067435139782081</v>
      </c>
      <c r="X38" s="90">
        <f t="shared" si="9"/>
        <v>4.8098164051882488</v>
      </c>
    </row>
    <row r="39" spans="3:24">
      <c r="C39" s="66">
        <v>49.683191666666666</v>
      </c>
      <c r="D39" s="53">
        <v>69</v>
      </c>
      <c r="E39" s="66">
        <v>385.09373636363637</v>
      </c>
      <c r="F39" s="69">
        <f t="shared" si="0"/>
        <v>0.68072776897223441</v>
      </c>
      <c r="G39" s="66">
        <v>54.507452727272728</v>
      </c>
      <c r="H39" s="69">
        <f t="shared" si="1"/>
        <v>4.8093239893567183</v>
      </c>
      <c r="I39" s="66">
        <v>29.290150909090915</v>
      </c>
      <c r="J39" s="69">
        <f t="shared" si="2"/>
        <v>8.9499026759413933</v>
      </c>
      <c r="K39" s="66">
        <v>20.121556363636362</v>
      </c>
      <c r="L39" s="69">
        <f t="shared" si="3"/>
        <v>13.028018074871492</v>
      </c>
      <c r="M39" s="58">
        <v>10.285313636363638</v>
      </c>
      <c r="N39" s="69">
        <f t="shared" si="4"/>
        <v>25.487215000735823</v>
      </c>
      <c r="X39" s="90">
        <f t="shared" si="9"/>
        <v>4.8304984585994708</v>
      </c>
    </row>
    <row r="40" spans="3:24">
      <c r="C40" s="67">
        <v>52.352166666666669</v>
      </c>
      <c r="D40" s="63">
        <v>71</v>
      </c>
      <c r="E40" s="67">
        <v>402.72595000000001</v>
      </c>
      <c r="F40" s="70">
        <f t="shared" si="0"/>
        <v>0.65092403407329469</v>
      </c>
      <c r="G40" s="67">
        <v>57.679819090909092</v>
      </c>
      <c r="H40" s="70">
        <f t="shared" si="1"/>
        <v>4.5448131449031628</v>
      </c>
      <c r="I40" s="67">
        <v>30.980870000000003</v>
      </c>
      <c r="J40" s="70">
        <f t="shared" si="2"/>
        <v>8.4614796162922463</v>
      </c>
      <c r="K40" s="67">
        <v>21.274375454545453</v>
      </c>
      <c r="L40" s="70">
        <f t="shared" si="3"/>
        <v>12.322053851126835</v>
      </c>
      <c r="M40" s="59">
        <v>10.870030909090907</v>
      </c>
      <c r="N40" s="70">
        <f t="shared" si="4"/>
        <v>24.116214773663774</v>
      </c>
      <c r="X40" s="91">
        <f t="shared" si="9"/>
        <v>4.8161929901122091</v>
      </c>
    </row>
  </sheetData>
  <mergeCells count="11">
    <mergeCell ref="E3:N3"/>
    <mergeCell ref="O4:P4"/>
    <mergeCell ref="Q4:R4"/>
    <mergeCell ref="S4:T4"/>
    <mergeCell ref="U4:V4"/>
    <mergeCell ref="O3:V3"/>
    <mergeCell ref="E4:F4"/>
    <mergeCell ref="G4:H4"/>
    <mergeCell ref="I4:J4"/>
    <mergeCell ref="K4:L4"/>
    <mergeCell ref="M4:N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40"/>
  <sheetViews>
    <sheetView workbookViewId="0">
      <selection activeCell="I25" sqref="I25"/>
    </sheetView>
  </sheetViews>
  <sheetFormatPr defaultRowHeight="14.25"/>
  <cols>
    <col min="1" max="1" width="10.375" customWidth="1"/>
    <col min="5" max="5" width="10.875" customWidth="1"/>
    <col min="6" max="6" width="8.75" customWidth="1"/>
    <col min="7" max="7" width="9.75" customWidth="1"/>
    <col min="8" max="8" width="15" customWidth="1"/>
    <col min="9" max="9" width="12.75" customWidth="1"/>
    <col min="11" max="11" width="10.25" customWidth="1"/>
    <col min="13" max="13" width="9.875" customWidth="1"/>
    <col min="14" max="14" width="9.75" customWidth="1"/>
  </cols>
  <sheetData>
    <row r="1" spans="1:24">
      <c r="A1" t="s">
        <v>54</v>
      </c>
      <c r="E1" t="s">
        <v>65</v>
      </c>
    </row>
    <row r="2" spans="1:24">
      <c r="A2" t="s">
        <v>38</v>
      </c>
      <c r="B2">
        <v>512</v>
      </c>
    </row>
    <row r="3" spans="1:24" ht="15">
      <c r="A3" t="s">
        <v>37</v>
      </c>
      <c r="B3">
        <v>512</v>
      </c>
      <c r="E3" s="72" t="s">
        <v>55</v>
      </c>
      <c r="F3" s="72"/>
      <c r="G3" s="72"/>
      <c r="H3" s="72"/>
      <c r="I3" s="72"/>
      <c r="J3" s="72"/>
      <c r="K3" s="72"/>
      <c r="L3" s="72"/>
      <c r="M3" s="72"/>
      <c r="N3" s="73"/>
      <c r="O3" s="76" t="s">
        <v>63</v>
      </c>
      <c r="P3" s="77"/>
      <c r="Q3" s="77"/>
      <c r="R3" s="77"/>
      <c r="S3" s="77"/>
      <c r="T3" s="77"/>
      <c r="U3" s="77"/>
      <c r="V3" s="78"/>
    </row>
    <row r="4" spans="1:24">
      <c r="A4" t="s">
        <v>53</v>
      </c>
      <c r="B4">
        <f>B2*B3</f>
        <v>262144</v>
      </c>
      <c r="E4" s="74" t="s">
        <v>56</v>
      </c>
      <c r="F4" s="75"/>
      <c r="G4" s="74" t="s">
        <v>57</v>
      </c>
      <c r="H4" s="75"/>
      <c r="I4" s="74" t="s">
        <v>58</v>
      </c>
      <c r="J4" s="75"/>
      <c r="K4" s="74" t="s">
        <v>59</v>
      </c>
      <c r="L4" s="75"/>
      <c r="M4" s="74" t="s">
        <v>60</v>
      </c>
      <c r="N4" s="75"/>
      <c r="O4" s="74" t="s">
        <v>57</v>
      </c>
      <c r="P4" s="75"/>
      <c r="Q4" s="74" t="s">
        <v>58</v>
      </c>
      <c r="R4" s="75"/>
      <c r="S4" s="74" t="s">
        <v>59</v>
      </c>
      <c r="T4" s="75"/>
      <c r="U4" s="74" t="s">
        <v>64</v>
      </c>
      <c r="V4" s="75"/>
    </row>
    <row r="5" spans="1:24">
      <c r="C5" s="40" t="s">
        <v>13</v>
      </c>
      <c r="D5" s="40" t="s">
        <v>7</v>
      </c>
      <c r="E5" s="40" t="s">
        <v>19</v>
      </c>
      <c r="F5" s="40" t="s">
        <v>62</v>
      </c>
      <c r="G5" s="40" t="s">
        <v>19</v>
      </c>
      <c r="H5" s="40" t="s">
        <v>62</v>
      </c>
      <c r="I5" s="40" t="s">
        <v>19</v>
      </c>
      <c r="J5" s="40" t="s">
        <v>62</v>
      </c>
      <c r="K5" s="40" t="s">
        <v>19</v>
      </c>
      <c r="L5" s="40" t="s">
        <v>62</v>
      </c>
      <c r="M5" s="40" t="s">
        <v>19</v>
      </c>
      <c r="N5" s="40" t="s">
        <v>62</v>
      </c>
      <c r="O5" s="40" t="s">
        <v>19</v>
      </c>
      <c r="P5" s="40" t="s">
        <v>62</v>
      </c>
      <c r="Q5" s="40" t="s">
        <v>19</v>
      </c>
      <c r="R5" s="40" t="s">
        <v>62</v>
      </c>
      <c r="S5" s="40" t="s">
        <v>19</v>
      </c>
      <c r="T5" s="40" t="s">
        <v>62</v>
      </c>
      <c r="U5" s="40" t="s">
        <v>19</v>
      </c>
      <c r="V5" s="40" t="s">
        <v>62</v>
      </c>
      <c r="X5" s="49" t="s">
        <v>72</v>
      </c>
    </row>
    <row r="6" spans="1:24">
      <c r="C6" s="66">
        <v>0.16862949999999999</v>
      </c>
      <c r="D6" s="52">
        <v>3</v>
      </c>
      <c r="E6" s="65">
        <v>0.1108490909090909</v>
      </c>
      <c r="F6" s="68">
        <f>$B$4/E6/1000</f>
        <v>2364.8728000393658</v>
      </c>
      <c r="G6" s="1">
        <v>0.24539000000000005</v>
      </c>
      <c r="H6" s="68">
        <f>$B$4/G6/1000</f>
        <v>1068.274990830922</v>
      </c>
      <c r="I6" s="1">
        <v>0.24539000000000005</v>
      </c>
      <c r="J6" s="68">
        <f>$B$4/I6/1000</f>
        <v>1068.274990830922</v>
      </c>
      <c r="K6" s="1">
        <v>0.18132454545454546</v>
      </c>
      <c r="L6" s="68">
        <f>$B$4/K6/1000</f>
        <v>1445.7171219861925</v>
      </c>
      <c r="M6" s="1">
        <v>0.14013181818181819</v>
      </c>
      <c r="N6" s="68">
        <f>$B$4/M6/1000</f>
        <v>1870.6957734600539</v>
      </c>
      <c r="O6" s="1">
        <v>0.17222181818181814</v>
      </c>
      <c r="P6" s="68">
        <f>$B$4/O6/1000</f>
        <v>1522.1300225924285</v>
      </c>
      <c r="Q6" s="1">
        <v>0.18535888888888888</v>
      </c>
      <c r="R6" s="68">
        <f>$B$4/Q6/1000</f>
        <v>1414.2510325314856</v>
      </c>
      <c r="S6" s="1">
        <v>0.17488875000000001</v>
      </c>
      <c r="T6" s="68">
        <f>$B$4/S6/1000</f>
        <v>1498.9185982517456</v>
      </c>
      <c r="U6" s="1">
        <v>0.12518666666666667</v>
      </c>
      <c r="V6" s="68">
        <f>$B$4/U6/1000</f>
        <v>2094.0249227819791</v>
      </c>
      <c r="X6" s="90">
        <f>C6/MIN(E6,G6,I6,K6,M6,O6,Q6,S6,U6)</f>
        <v>1.5212528909081964</v>
      </c>
    </row>
    <row r="7" spans="1:24">
      <c r="C7" s="66">
        <v>0.37655025000000003</v>
      </c>
      <c r="D7" s="53">
        <v>5</v>
      </c>
      <c r="E7" s="66">
        <v>0.28261636363636367</v>
      </c>
      <c r="F7" s="69">
        <f t="shared" ref="F7:F40" si="0">$B$4/E7/1000</f>
        <v>927.5612941411099</v>
      </c>
      <c r="G7" s="1">
        <v>0.3820590909090909</v>
      </c>
      <c r="H7" s="69">
        <f t="shared" ref="H7:H40" si="1">$B$4/G7/1000</f>
        <v>686.13470072454288</v>
      </c>
      <c r="I7" s="1">
        <v>0.3820590909090909</v>
      </c>
      <c r="J7" s="69">
        <f t="shared" ref="J7:J40" si="2">$B$4/I7/1000</f>
        <v>686.13470072454288</v>
      </c>
      <c r="K7" s="1">
        <v>0.25328181818181822</v>
      </c>
      <c r="L7" s="69">
        <f t="shared" ref="L7:L40" si="3">$B$4/K7/1000</f>
        <v>1034.9894117224792</v>
      </c>
      <c r="M7" s="1">
        <v>0.16839454545454546</v>
      </c>
      <c r="N7" s="69">
        <f t="shared" ref="N7:N28" si="4">$B$4/M7/1000</f>
        <v>1556.7250072880788</v>
      </c>
      <c r="O7" s="1">
        <v>0.38414999999999999</v>
      </c>
      <c r="P7" s="69">
        <f t="shared" ref="P7:P12" si="5">$B$4/O7/1000</f>
        <v>682.40010412599247</v>
      </c>
      <c r="Q7" s="1">
        <v>0.32493909090909096</v>
      </c>
      <c r="R7" s="69">
        <f t="shared" ref="R7:R12" si="6">$B$4/Q7/1000</f>
        <v>806.74811782907557</v>
      </c>
      <c r="S7" s="1">
        <v>0.2729890909090909</v>
      </c>
      <c r="T7" s="69">
        <f t="shared" ref="T7:T12" si="7">$B$4/S7/1000</f>
        <v>960.27280477408351</v>
      </c>
      <c r="U7" s="1">
        <v>0.12658818181818179</v>
      </c>
      <c r="V7" s="69">
        <f t="shared" ref="V7:V12" si="8">$B$4/U7/1000</f>
        <v>2070.8410235049951</v>
      </c>
      <c r="X7" s="90">
        <f t="shared" ref="X7:X40" si="9">C7/MIN(E7,G7,I7,K7,M7,O7,Q7,S7,U7)</f>
        <v>2.9746082500879738</v>
      </c>
    </row>
    <row r="8" spans="1:24">
      <c r="C8" s="66">
        <v>0.51892149999999992</v>
      </c>
      <c r="D8" s="53">
        <v>7</v>
      </c>
      <c r="E8" s="66">
        <v>0.50644363636363632</v>
      </c>
      <c r="F8" s="69">
        <f t="shared" si="0"/>
        <v>517.61732437245109</v>
      </c>
      <c r="G8" s="1">
        <v>0.467422</v>
      </c>
      <c r="H8" s="69">
        <f t="shared" si="1"/>
        <v>560.82940041333097</v>
      </c>
      <c r="I8" s="1">
        <v>0.467422</v>
      </c>
      <c r="J8" s="69">
        <f t="shared" si="2"/>
        <v>560.82940041333097</v>
      </c>
      <c r="K8" s="1">
        <v>0.36270818181818182</v>
      </c>
      <c r="L8" s="69">
        <f t="shared" si="3"/>
        <v>722.74079588148754</v>
      </c>
      <c r="M8" s="1">
        <v>0.21279727272727272</v>
      </c>
      <c r="N8" s="69">
        <f t="shared" si="4"/>
        <v>1231.895487382357</v>
      </c>
      <c r="O8" s="1">
        <v>0.6713336363636363</v>
      </c>
      <c r="P8" s="69">
        <f t="shared" si="5"/>
        <v>390.48244539024768</v>
      </c>
      <c r="Q8" s="1">
        <v>0.51605090909090912</v>
      </c>
      <c r="R8" s="69">
        <f t="shared" si="6"/>
        <v>507.98088983468858</v>
      </c>
      <c r="S8" s="1">
        <v>0.4108181818181818</v>
      </c>
      <c r="T8" s="69">
        <f t="shared" si="7"/>
        <v>638.10223500774509</v>
      </c>
      <c r="U8" s="1">
        <v>0.16752636363636364</v>
      </c>
      <c r="V8" s="69">
        <f t="shared" si="8"/>
        <v>1564.7925156963083</v>
      </c>
      <c r="X8" s="90">
        <f t="shared" si="9"/>
        <v>3.0975512673717565</v>
      </c>
    </row>
    <row r="9" spans="1:24">
      <c r="C9" s="66">
        <v>0.84193050000000003</v>
      </c>
      <c r="D9" s="53">
        <v>9</v>
      </c>
      <c r="E9" s="66">
        <v>0.84141363636363631</v>
      </c>
      <c r="F9" s="69">
        <f t="shared" si="0"/>
        <v>311.551879683001</v>
      </c>
      <c r="G9" s="1">
        <v>0.64548454545454548</v>
      </c>
      <c r="H9" s="69">
        <f t="shared" si="1"/>
        <v>406.11971556251609</v>
      </c>
      <c r="I9" s="1">
        <v>0.64548454545454548</v>
      </c>
      <c r="J9" s="69">
        <f t="shared" si="2"/>
        <v>406.11971556251609</v>
      </c>
      <c r="K9" s="1">
        <v>0.5164563636363636</v>
      </c>
      <c r="L9" s="69">
        <f t="shared" si="3"/>
        <v>507.58208913188133</v>
      </c>
      <c r="M9" s="1">
        <v>0.30194090909090915</v>
      </c>
      <c r="N9" s="69">
        <f t="shared" si="4"/>
        <v>868.1963659355381</v>
      </c>
      <c r="O9" s="1">
        <v>1.0932827272727275</v>
      </c>
      <c r="P9" s="69">
        <f t="shared" si="5"/>
        <v>239.77695198197915</v>
      </c>
      <c r="Q9" s="1">
        <v>0.60357545454545469</v>
      </c>
      <c r="R9" s="69">
        <f t="shared" si="6"/>
        <v>434.31852310398779</v>
      </c>
      <c r="S9" s="1">
        <v>0.46346545454545451</v>
      </c>
      <c r="T9" s="69">
        <f t="shared" si="7"/>
        <v>565.61712945164095</v>
      </c>
      <c r="U9" s="1">
        <v>0.25812181818181812</v>
      </c>
      <c r="V9" s="69">
        <f t="shared" si="8"/>
        <v>1015.5824945233754</v>
      </c>
      <c r="X9" s="90">
        <f t="shared" si="9"/>
        <v>3.2617564293110379</v>
      </c>
    </row>
    <row r="10" spans="1:24">
      <c r="C10" s="66">
        <v>1.2798041666666669</v>
      </c>
      <c r="D10" s="53">
        <v>11</v>
      </c>
      <c r="E10" s="66">
        <v>1.2866563636363637</v>
      </c>
      <c r="F10" s="69">
        <f t="shared" si="0"/>
        <v>203.74049156305065</v>
      </c>
      <c r="G10" s="1">
        <v>0.94000090909090905</v>
      </c>
      <c r="H10" s="69">
        <f t="shared" si="1"/>
        <v>278.87632603836937</v>
      </c>
      <c r="I10" s="1">
        <v>0.94000090909090905</v>
      </c>
      <c r="J10" s="69">
        <f t="shared" si="2"/>
        <v>278.87632603836937</v>
      </c>
      <c r="K10" s="1">
        <v>0.73321181818181813</v>
      </c>
      <c r="L10" s="69">
        <f t="shared" si="3"/>
        <v>357.52833424050851</v>
      </c>
      <c r="M10" s="1">
        <v>0.4000309090909091</v>
      </c>
      <c r="N10" s="69">
        <f t="shared" si="4"/>
        <v>655.30936245835551</v>
      </c>
      <c r="O10" s="1">
        <v>1.6585554545454548</v>
      </c>
      <c r="P10" s="69">
        <f t="shared" si="5"/>
        <v>158.05561356514511</v>
      </c>
      <c r="Q10" s="1">
        <v>0.88701090909090896</v>
      </c>
      <c r="R10" s="69">
        <f t="shared" si="6"/>
        <v>295.53638778656</v>
      </c>
      <c r="S10" s="1">
        <v>0.66580818181818169</v>
      </c>
      <c r="T10" s="69">
        <f t="shared" si="7"/>
        <v>393.72300785511533</v>
      </c>
      <c r="U10" s="1">
        <v>0.34989909090909088</v>
      </c>
      <c r="V10" s="69">
        <f t="shared" si="8"/>
        <v>749.19885993104515</v>
      </c>
      <c r="X10" s="90">
        <f t="shared" si="9"/>
        <v>3.6576378730837558</v>
      </c>
    </row>
    <row r="11" spans="1:24">
      <c r="C11" s="66">
        <v>1.7014083333333332</v>
      </c>
      <c r="D11" s="53">
        <v>13</v>
      </c>
      <c r="E11" s="66">
        <v>1.7272027272727271</v>
      </c>
      <c r="F11" s="69">
        <f t="shared" si="0"/>
        <v>151.77372977746995</v>
      </c>
      <c r="G11" s="1">
        <v>1.2220781818181818</v>
      </c>
      <c r="H11" s="69">
        <f t="shared" si="1"/>
        <v>214.50673443002455</v>
      </c>
      <c r="I11" s="1">
        <v>1.2220781818181818</v>
      </c>
      <c r="J11" s="69">
        <f t="shared" si="2"/>
        <v>214.50673443002455</v>
      </c>
      <c r="K11" s="1">
        <v>0.93944363636363637</v>
      </c>
      <c r="L11" s="69">
        <f t="shared" si="3"/>
        <v>279.04175392011518</v>
      </c>
      <c r="M11" s="1">
        <v>0.51713181818181819</v>
      </c>
      <c r="N11" s="69">
        <f t="shared" si="4"/>
        <v>506.91910801712243</v>
      </c>
      <c r="O11" s="1">
        <v>2.2211718181818183</v>
      </c>
      <c r="P11" s="69">
        <f t="shared" si="5"/>
        <v>118.02058618526092</v>
      </c>
      <c r="Q11" s="1">
        <v>1.1697472727272726</v>
      </c>
      <c r="R11" s="69">
        <f t="shared" si="6"/>
        <v>224.10310851916731</v>
      </c>
      <c r="S11" s="1">
        <v>0.86871636363636351</v>
      </c>
      <c r="T11" s="69">
        <f t="shared" si="7"/>
        <v>301.7601727941331</v>
      </c>
      <c r="U11" s="1">
        <v>0.45646454545454557</v>
      </c>
      <c r="V11" s="69">
        <f t="shared" si="8"/>
        <v>574.29213859086929</v>
      </c>
      <c r="X11" s="90">
        <f t="shared" si="9"/>
        <v>3.727361413445764</v>
      </c>
    </row>
    <row r="12" spans="1:24">
      <c r="C12" s="66">
        <v>2.37724</v>
      </c>
      <c r="D12" s="53">
        <v>15</v>
      </c>
      <c r="E12" s="66">
        <v>2.3930500000000006</v>
      </c>
      <c r="F12" s="69">
        <f t="shared" si="0"/>
        <v>109.543887507574</v>
      </c>
      <c r="G12" s="1">
        <v>1.6567081818181819</v>
      </c>
      <c r="H12" s="69">
        <f t="shared" si="1"/>
        <v>158.23184968659098</v>
      </c>
      <c r="I12" s="1">
        <v>1.6567081818181819</v>
      </c>
      <c r="J12" s="69">
        <f t="shared" si="2"/>
        <v>158.23184968659098</v>
      </c>
      <c r="K12" s="1">
        <v>1.2653854545454546</v>
      </c>
      <c r="L12" s="69">
        <f t="shared" si="3"/>
        <v>207.16533373948576</v>
      </c>
      <c r="M12" s="1">
        <v>0.65142363636363632</v>
      </c>
      <c r="N12" s="69">
        <f t="shared" si="4"/>
        <v>402.41708370198978</v>
      </c>
      <c r="O12" s="71">
        <v>3.0672118181818182</v>
      </c>
      <c r="P12" s="70">
        <f t="shared" si="5"/>
        <v>85.46654601617756</v>
      </c>
      <c r="Q12" s="64">
        <v>1.5927372727272726</v>
      </c>
      <c r="R12" s="70">
        <f t="shared" si="6"/>
        <v>164.58709448742044</v>
      </c>
      <c r="S12" s="64">
        <v>1.1717581818181817</v>
      </c>
      <c r="T12" s="70">
        <f t="shared" si="7"/>
        <v>223.71851467957245</v>
      </c>
      <c r="U12" s="64">
        <v>0.61486000000000007</v>
      </c>
      <c r="V12" s="70">
        <f t="shared" si="8"/>
        <v>426.34746121068207</v>
      </c>
      <c r="X12" s="90">
        <f t="shared" si="9"/>
        <v>3.8663110301532053</v>
      </c>
    </row>
    <row r="13" spans="1:24">
      <c r="C13" s="66">
        <v>2.9383350000000004</v>
      </c>
      <c r="D13" s="53">
        <v>17</v>
      </c>
      <c r="E13" s="66">
        <v>2.8628890909090909</v>
      </c>
      <c r="F13" s="69">
        <f t="shared" si="0"/>
        <v>91.566243635640788</v>
      </c>
      <c r="G13" s="1">
        <v>1.9559609090909087</v>
      </c>
      <c r="H13" s="69">
        <f t="shared" si="1"/>
        <v>134.02312836703842</v>
      </c>
      <c r="I13" s="1">
        <v>1.9559609090909087</v>
      </c>
      <c r="J13" s="69">
        <f t="shared" si="2"/>
        <v>134.02312836703842</v>
      </c>
      <c r="K13" s="1">
        <v>1.4845654545454545</v>
      </c>
      <c r="L13" s="69">
        <f t="shared" si="3"/>
        <v>176.5796174209533</v>
      </c>
      <c r="M13" s="1">
        <v>0.75270727272727278</v>
      </c>
      <c r="N13" s="69">
        <f t="shared" si="4"/>
        <v>348.26819070071906</v>
      </c>
      <c r="X13" s="90">
        <f t="shared" si="9"/>
        <v>3.9036888661292934</v>
      </c>
    </row>
    <row r="14" spans="1:24">
      <c r="C14" s="66">
        <v>3.6127566666666664</v>
      </c>
      <c r="D14" s="53">
        <v>19</v>
      </c>
      <c r="E14" s="66">
        <v>3.6021727272727273</v>
      </c>
      <c r="F14" s="69">
        <f t="shared" si="0"/>
        <v>72.773856182758394</v>
      </c>
      <c r="G14" s="1">
        <v>2.4921927272727271</v>
      </c>
      <c r="H14" s="69">
        <f t="shared" si="1"/>
        <v>105.18608658603669</v>
      </c>
      <c r="I14" s="1">
        <v>2.4921927272727271</v>
      </c>
      <c r="J14" s="69">
        <f t="shared" si="2"/>
        <v>105.18608658603669</v>
      </c>
      <c r="K14" s="1">
        <v>1.8887663636363634</v>
      </c>
      <c r="L14" s="69">
        <f t="shared" si="3"/>
        <v>138.79112051492967</v>
      </c>
      <c r="M14" s="1">
        <v>0.97413181818181804</v>
      </c>
      <c r="N14" s="69">
        <f t="shared" si="4"/>
        <v>269.10526389465684</v>
      </c>
      <c r="X14" s="90">
        <f t="shared" si="9"/>
        <v>3.7086938330479202</v>
      </c>
    </row>
    <row r="15" spans="1:24">
      <c r="C15" s="66">
        <v>4.4817766666666676</v>
      </c>
      <c r="D15" s="53">
        <v>21</v>
      </c>
      <c r="E15" s="66">
        <v>4.4261727272727276</v>
      </c>
      <c r="F15" s="69">
        <f t="shared" si="0"/>
        <v>59.225885692338338</v>
      </c>
      <c r="G15" s="1">
        <v>3.0146072727272726</v>
      </c>
      <c r="H15" s="69">
        <f t="shared" si="1"/>
        <v>86.957927280140225</v>
      </c>
      <c r="I15" s="1">
        <v>3.0146072727272726</v>
      </c>
      <c r="J15" s="69">
        <f t="shared" si="2"/>
        <v>86.957927280140225</v>
      </c>
      <c r="K15" s="1">
        <v>2.2704254545454545</v>
      </c>
      <c r="L15" s="69">
        <f t="shared" si="3"/>
        <v>115.46029819000684</v>
      </c>
      <c r="M15" s="1">
        <v>1.148191818181818</v>
      </c>
      <c r="N15" s="69">
        <f t="shared" si="4"/>
        <v>228.31028391676719</v>
      </c>
      <c r="X15" s="90">
        <f t="shared" si="9"/>
        <v>3.9033344391563771</v>
      </c>
    </row>
    <row r="16" spans="1:24">
      <c r="C16" s="66">
        <v>5.3780816666666666</v>
      </c>
      <c r="D16" s="53">
        <v>23</v>
      </c>
      <c r="E16" s="66">
        <v>5.3185663636363634</v>
      </c>
      <c r="F16" s="69">
        <f t="shared" si="0"/>
        <v>49.288470252492857</v>
      </c>
      <c r="G16" s="1">
        <v>3.5977654545454545</v>
      </c>
      <c r="H16" s="69">
        <f t="shared" si="1"/>
        <v>72.863004359776852</v>
      </c>
      <c r="I16" s="1">
        <v>3.5977654545454545</v>
      </c>
      <c r="J16" s="69">
        <f t="shared" si="2"/>
        <v>72.863004359776852</v>
      </c>
      <c r="K16" s="1">
        <v>2.7039690909090912</v>
      </c>
      <c r="L16" s="69">
        <f t="shared" si="3"/>
        <v>96.947853761104042</v>
      </c>
      <c r="M16" s="1">
        <v>1.3939999999999999</v>
      </c>
      <c r="N16" s="69">
        <f t="shared" si="4"/>
        <v>188.051649928264</v>
      </c>
      <c r="X16" s="90">
        <f t="shared" si="9"/>
        <v>3.8580212816834054</v>
      </c>
    </row>
    <row r="17" spans="3:24">
      <c r="C17" s="66">
        <v>6.4336966666666662</v>
      </c>
      <c r="D17" s="53">
        <v>25</v>
      </c>
      <c r="E17" s="66">
        <v>6.2838363636363646</v>
      </c>
      <c r="F17" s="69">
        <f t="shared" si="0"/>
        <v>41.717190714415914</v>
      </c>
      <c r="G17" s="1">
        <v>4.2072018181818178</v>
      </c>
      <c r="H17" s="69">
        <f t="shared" si="1"/>
        <v>62.308396727516154</v>
      </c>
      <c r="I17" s="1">
        <v>4.2072018181818178</v>
      </c>
      <c r="J17" s="69">
        <f t="shared" si="2"/>
        <v>62.308396727516154</v>
      </c>
      <c r="K17" s="1">
        <v>3.1542609090909086</v>
      </c>
      <c r="L17" s="69">
        <f t="shared" si="3"/>
        <v>83.10789993448978</v>
      </c>
      <c r="M17" s="1">
        <v>1.5461499999999999</v>
      </c>
      <c r="N17" s="69">
        <f t="shared" si="4"/>
        <v>169.54629240371247</v>
      </c>
      <c r="X17" s="90">
        <f t="shared" si="9"/>
        <v>4.1611076976145052</v>
      </c>
    </row>
    <row r="18" spans="3:24">
      <c r="C18" s="66">
        <v>7.3723658333333333</v>
      </c>
      <c r="D18" s="53">
        <v>27</v>
      </c>
      <c r="E18" s="66">
        <v>7.2715972727272717</v>
      </c>
      <c r="F18" s="69">
        <f t="shared" si="0"/>
        <v>36.050401331106826</v>
      </c>
      <c r="G18" s="1">
        <v>4.8656854545454555</v>
      </c>
      <c r="H18" s="69">
        <f t="shared" si="1"/>
        <v>53.876067914564587</v>
      </c>
      <c r="I18" s="1">
        <v>4.8656854545454555</v>
      </c>
      <c r="J18" s="69">
        <f t="shared" si="2"/>
        <v>53.876067914564587</v>
      </c>
      <c r="K18" s="1">
        <v>3.6417181818181819</v>
      </c>
      <c r="L18" s="69">
        <f t="shared" si="3"/>
        <v>71.98360414289958</v>
      </c>
      <c r="M18" s="1">
        <v>1.7802409090909093</v>
      </c>
      <c r="N18" s="69">
        <f t="shared" si="4"/>
        <v>147.25198070741192</v>
      </c>
      <c r="X18" s="90">
        <f t="shared" si="9"/>
        <v>4.1412180765456492</v>
      </c>
    </row>
    <row r="19" spans="3:24">
      <c r="C19" s="66">
        <v>8.5017608333333321</v>
      </c>
      <c r="D19" s="53">
        <v>29</v>
      </c>
      <c r="E19" s="66">
        <v>8.4040809090909097</v>
      </c>
      <c r="F19" s="69">
        <f t="shared" si="0"/>
        <v>31.192465045931687</v>
      </c>
      <c r="G19" s="1">
        <v>5.5817081818181817</v>
      </c>
      <c r="H19" s="69">
        <f t="shared" si="1"/>
        <v>46.964834323282268</v>
      </c>
      <c r="I19" s="1">
        <v>5.5817081818181817</v>
      </c>
      <c r="J19" s="69">
        <f t="shared" si="2"/>
        <v>46.964834323282268</v>
      </c>
      <c r="K19" s="1">
        <v>4.163554545454546</v>
      </c>
      <c r="L19" s="69">
        <f t="shared" si="3"/>
        <v>62.9615865813957</v>
      </c>
      <c r="M19" s="1">
        <v>2.0115872727272723</v>
      </c>
      <c r="N19" s="69">
        <f t="shared" si="4"/>
        <v>130.31699074362808</v>
      </c>
      <c r="X19" s="90">
        <f t="shared" si="9"/>
        <v>4.2263942253953539</v>
      </c>
    </row>
    <row r="20" spans="3:24">
      <c r="C20" s="66">
        <v>9.6545974999999995</v>
      </c>
      <c r="D20" s="53">
        <v>31</v>
      </c>
      <c r="E20" s="66">
        <v>9.5472418181818188</v>
      </c>
      <c r="F20" s="69">
        <f t="shared" si="0"/>
        <v>27.457563659985187</v>
      </c>
      <c r="G20" s="1">
        <v>6.5427990909090905</v>
      </c>
      <c r="H20" s="69">
        <f t="shared" si="1"/>
        <v>40.06603234451088</v>
      </c>
      <c r="I20" s="1">
        <v>6.5427990909090905</v>
      </c>
      <c r="J20" s="69">
        <f t="shared" si="2"/>
        <v>40.06603234451088</v>
      </c>
      <c r="K20" s="1">
        <v>4.4295154545454549</v>
      </c>
      <c r="L20" s="69">
        <f t="shared" si="3"/>
        <v>59.181190965480113</v>
      </c>
      <c r="M20" s="1">
        <v>3.098999090909091</v>
      </c>
      <c r="N20" s="69">
        <f t="shared" si="4"/>
        <v>84.589892513682571</v>
      </c>
      <c r="X20" s="90">
        <f t="shared" si="9"/>
        <v>3.1153921691431745</v>
      </c>
    </row>
    <row r="21" spans="3:24">
      <c r="C21" s="66">
        <v>10.984375</v>
      </c>
      <c r="D21" s="53">
        <v>33</v>
      </c>
      <c r="E21" s="66">
        <v>10.38701</v>
      </c>
      <c r="F21" s="69">
        <f t="shared" si="0"/>
        <v>25.237676675000795</v>
      </c>
      <c r="G21" s="1">
        <v>7.0008699999999999</v>
      </c>
      <c r="H21" s="69">
        <f t="shared" si="1"/>
        <v>37.444489042076199</v>
      </c>
      <c r="I21" s="1">
        <v>7.0008699999999999</v>
      </c>
      <c r="J21" s="69">
        <f t="shared" si="2"/>
        <v>37.444489042076199</v>
      </c>
      <c r="K21" s="1">
        <v>4.722040909090909</v>
      </c>
      <c r="L21" s="69">
        <f t="shared" si="3"/>
        <v>55.514978596504399</v>
      </c>
      <c r="M21" s="1">
        <v>2.2434554545454546</v>
      </c>
      <c r="N21" s="69">
        <f t="shared" si="4"/>
        <v>116.84831961734355</v>
      </c>
      <c r="X21" s="90">
        <f t="shared" si="9"/>
        <v>4.8961859161253276</v>
      </c>
    </row>
    <row r="22" spans="3:24">
      <c r="C22" s="66">
        <v>12.518349999999998</v>
      </c>
      <c r="D22" s="53">
        <v>35</v>
      </c>
      <c r="E22" s="66">
        <v>11.71383909090909</v>
      </c>
      <c r="F22" s="69">
        <f t="shared" si="0"/>
        <v>22.378999571835116</v>
      </c>
      <c r="G22" s="1">
        <v>7.9643327272727253</v>
      </c>
      <c r="H22" s="69">
        <f t="shared" si="1"/>
        <v>32.914747409073598</v>
      </c>
      <c r="I22" s="1">
        <v>7.9643327272727253</v>
      </c>
      <c r="J22" s="69">
        <f t="shared" si="2"/>
        <v>32.914747409073598</v>
      </c>
      <c r="K22" s="1">
        <v>5.875505454545455</v>
      </c>
      <c r="L22" s="69">
        <f t="shared" si="3"/>
        <v>44.61641675393188</v>
      </c>
      <c r="M22" s="1">
        <v>2.8373227272727273</v>
      </c>
      <c r="N22" s="69">
        <f t="shared" si="4"/>
        <v>92.391322805910178</v>
      </c>
      <c r="X22" s="90">
        <f t="shared" si="9"/>
        <v>4.4120289453405972</v>
      </c>
    </row>
    <row r="23" spans="3:24">
      <c r="C23" s="66">
        <v>13.990616666666668</v>
      </c>
      <c r="D23" s="53">
        <v>37</v>
      </c>
      <c r="E23" s="66">
        <v>12.985929999999998</v>
      </c>
      <c r="F23" s="69">
        <f t="shared" si="0"/>
        <v>20.186771374864954</v>
      </c>
      <c r="G23" s="1">
        <v>8.8081818181818186</v>
      </c>
      <c r="H23" s="69">
        <f t="shared" si="1"/>
        <v>29.761420167199915</v>
      </c>
      <c r="I23" s="1">
        <v>8.8081818181818186</v>
      </c>
      <c r="J23" s="69">
        <f t="shared" si="2"/>
        <v>29.761420167199915</v>
      </c>
      <c r="K23" s="1">
        <v>6.4867072727272728</v>
      </c>
      <c r="L23" s="69">
        <f t="shared" si="3"/>
        <v>40.412491111192708</v>
      </c>
      <c r="M23" s="1">
        <v>3.1059390909090907</v>
      </c>
      <c r="N23" s="69">
        <f t="shared" si="4"/>
        <v>84.400882415009605</v>
      </c>
      <c r="X23" s="90">
        <f t="shared" si="9"/>
        <v>4.5044723213074001</v>
      </c>
    </row>
    <row r="24" spans="3:24">
      <c r="C24" s="66">
        <v>15.350008333333335</v>
      </c>
      <c r="D24" s="53">
        <v>39</v>
      </c>
      <c r="E24" s="66">
        <v>14.463809090909091</v>
      </c>
      <c r="F24" s="69">
        <f t="shared" si="0"/>
        <v>18.124133024181354</v>
      </c>
      <c r="G24" s="1">
        <v>11.254989999999999</v>
      </c>
      <c r="H24" s="69">
        <f t="shared" si="1"/>
        <v>23.291357877705803</v>
      </c>
      <c r="I24" s="1">
        <v>11.254989999999999</v>
      </c>
      <c r="J24" s="69">
        <f t="shared" si="2"/>
        <v>23.291357877705803</v>
      </c>
      <c r="K24" s="1">
        <v>7.891505454545455</v>
      </c>
      <c r="L24" s="69">
        <f t="shared" si="3"/>
        <v>33.218503302054586</v>
      </c>
      <c r="M24" s="1">
        <v>4.2430200000000005</v>
      </c>
      <c r="N24" s="69">
        <f t="shared" si="4"/>
        <v>61.782409698752296</v>
      </c>
      <c r="X24" s="90">
        <f t="shared" si="9"/>
        <v>3.6177082204027635</v>
      </c>
    </row>
    <row r="25" spans="3:24">
      <c r="C25" s="66">
        <v>17.082425000000001</v>
      </c>
      <c r="D25" s="53">
        <v>41</v>
      </c>
      <c r="E25" s="66">
        <v>15.918303636363634</v>
      </c>
      <c r="F25" s="69">
        <f t="shared" si="0"/>
        <v>16.468086423553359</v>
      </c>
      <c r="G25" s="1">
        <v>12.388375454545455</v>
      </c>
      <c r="H25" s="69">
        <f t="shared" si="1"/>
        <v>21.160482337804506</v>
      </c>
      <c r="I25" s="1">
        <v>12.388375454545455</v>
      </c>
      <c r="J25" s="69">
        <f t="shared" si="2"/>
        <v>21.160482337804506</v>
      </c>
      <c r="K25" s="1">
        <v>8.5769281818181806</v>
      </c>
      <c r="L25" s="69">
        <f t="shared" si="3"/>
        <v>30.563856248173618</v>
      </c>
      <c r="M25" s="1">
        <v>4.5789600000000004</v>
      </c>
      <c r="N25" s="69">
        <f t="shared" si="4"/>
        <v>57.249681150304866</v>
      </c>
      <c r="X25" s="90">
        <f t="shared" si="9"/>
        <v>3.7306342488250603</v>
      </c>
    </row>
    <row r="26" spans="3:24">
      <c r="C26" s="66">
        <v>18.829375000000002</v>
      </c>
      <c r="D26" s="53">
        <v>43</v>
      </c>
      <c r="E26" s="66">
        <v>17.486292727272726</v>
      </c>
      <c r="F26" s="69">
        <f t="shared" si="0"/>
        <v>14.991399497226972</v>
      </c>
      <c r="G26" s="1">
        <v>13.563059999999997</v>
      </c>
      <c r="H26" s="69">
        <f t="shared" si="1"/>
        <v>19.327791810992508</v>
      </c>
      <c r="I26" s="1">
        <v>13.563059999999997</v>
      </c>
      <c r="J26" s="69">
        <f t="shared" si="2"/>
        <v>19.327791810992508</v>
      </c>
      <c r="K26" s="1">
        <v>9.4506272727272727</v>
      </c>
      <c r="L26" s="69">
        <f t="shared" si="3"/>
        <v>27.738264607736475</v>
      </c>
      <c r="M26" s="1">
        <v>5.0562827272727269</v>
      </c>
      <c r="N26" s="69">
        <f t="shared" si="4"/>
        <v>51.84520212567228</v>
      </c>
      <c r="X26" s="90">
        <f t="shared" si="9"/>
        <v>3.7239561186793542</v>
      </c>
    </row>
    <row r="27" spans="3:24">
      <c r="C27" s="66">
        <v>20.770424999999999</v>
      </c>
      <c r="D27" s="53">
        <v>45</v>
      </c>
      <c r="E27" s="66">
        <v>19.144586363636368</v>
      </c>
      <c r="F27" s="69">
        <f t="shared" si="0"/>
        <v>13.692852643602782</v>
      </c>
      <c r="G27" s="1">
        <v>14.835989999999999</v>
      </c>
      <c r="H27" s="69">
        <f t="shared" si="1"/>
        <v>17.669464592521297</v>
      </c>
      <c r="I27" s="1">
        <v>14.835989999999999</v>
      </c>
      <c r="J27" s="69">
        <f t="shared" si="2"/>
        <v>17.669464592521297</v>
      </c>
      <c r="K27" s="1">
        <v>10.232323636363637</v>
      </c>
      <c r="L27" s="69">
        <f t="shared" si="3"/>
        <v>25.619205306250528</v>
      </c>
      <c r="M27" s="1">
        <v>5.5292736363636354</v>
      </c>
      <c r="N27" s="69">
        <f t="shared" si="4"/>
        <v>47.410205614710868</v>
      </c>
      <c r="X27" s="90">
        <f t="shared" si="9"/>
        <v>3.7564472959706534</v>
      </c>
    </row>
    <row r="28" spans="3:24">
      <c r="C28" s="66">
        <v>22.5899</v>
      </c>
      <c r="D28" s="53">
        <v>47</v>
      </c>
      <c r="E28" s="66">
        <v>20.854252727272726</v>
      </c>
      <c r="F28" s="69">
        <f t="shared" si="0"/>
        <v>12.570289783492166</v>
      </c>
      <c r="G28" s="1">
        <v>16.119251818181819</v>
      </c>
      <c r="H28" s="69">
        <f t="shared" si="1"/>
        <v>16.262789548601312</v>
      </c>
      <c r="I28" s="1">
        <v>16.119251818181819</v>
      </c>
      <c r="J28" s="69">
        <f t="shared" si="2"/>
        <v>16.262789548601312</v>
      </c>
      <c r="K28" s="1">
        <v>11.14997909090909</v>
      </c>
      <c r="L28" s="69">
        <f t="shared" si="3"/>
        <v>23.510716734324088</v>
      </c>
      <c r="M28" s="1">
        <v>5.8892827272727279</v>
      </c>
      <c r="N28" s="69">
        <f t="shared" si="4"/>
        <v>44.512041981960756</v>
      </c>
      <c r="X28" s="90">
        <f t="shared" si="9"/>
        <v>3.835764225648099</v>
      </c>
    </row>
    <row r="29" spans="3:24">
      <c r="C29" s="66">
        <v>24.657499999999999</v>
      </c>
      <c r="D29" s="53">
        <v>49</v>
      </c>
      <c r="E29" s="66">
        <v>21.615463636363636</v>
      </c>
      <c r="F29" s="69">
        <f t="shared" si="0"/>
        <v>12.127614027163213</v>
      </c>
      <c r="G29" s="1">
        <v>16.611859090909093</v>
      </c>
      <c r="H29" s="69">
        <f t="shared" si="1"/>
        <v>15.780533567339212</v>
      </c>
      <c r="I29" s="1">
        <v>16.611859090909093</v>
      </c>
      <c r="J29" s="69">
        <f t="shared" si="2"/>
        <v>15.780533567339212</v>
      </c>
      <c r="K29" s="1">
        <v>11.814858181818181</v>
      </c>
      <c r="L29" s="69">
        <f t="shared" si="3"/>
        <v>22.187655235964822</v>
      </c>
      <c r="M29" s="58"/>
      <c r="N29" s="69"/>
      <c r="X29" s="90">
        <f t="shared" si="9"/>
        <v>2.0869907721740821</v>
      </c>
    </row>
    <row r="30" spans="3:24">
      <c r="C30" s="66">
        <v>26.459549999999997</v>
      </c>
      <c r="D30" s="53">
        <v>51</v>
      </c>
      <c r="E30" s="66">
        <v>23.30805909090909</v>
      </c>
      <c r="F30" s="69">
        <f t="shared" si="0"/>
        <v>11.246925322162273</v>
      </c>
      <c r="G30" s="1">
        <v>28.985120909090906</v>
      </c>
      <c r="H30" s="69">
        <f t="shared" si="1"/>
        <v>9.0440885453674618</v>
      </c>
      <c r="I30" s="1">
        <v>28.985120909090906</v>
      </c>
      <c r="J30" s="69">
        <f t="shared" si="2"/>
        <v>9.0440885453674618</v>
      </c>
      <c r="K30" s="1">
        <v>19.117474545454545</v>
      </c>
      <c r="L30" s="69">
        <f t="shared" si="3"/>
        <v>13.712271428776585</v>
      </c>
      <c r="M30" s="58"/>
      <c r="N30" s="69"/>
      <c r="X30" s="90">
        <f t="shared" si="9"/>
        <v>1.3840504893618983</v>
      </c>
    </row>
    <row r="31" spans="3:24">
      <c r="C31" s="66">
        <v>28.678425000000004</v>
      </c>
      <c r="D31" s="53">
        <v>53</v>
      </c>
      <c r="E31" s="66">
        <v>25.184848181818179</v>
      </c>
      <c r="F31" s="69">
        <f t="shared" si="0"/>
        <v>10.408798103823827</v>
      </c>
      <c r="G31" s="1">
        <v>31.342162727272729</v>
      </c>
      <c r="H31" s="69">
        <f t="shared" si="1"/>
        <v>8.3639410043612745</v>
      </c>
      <c r="I31" s="1">
        <v>31.342162727272729</v>
      </c>
      <c r="J31" s="69">
        <f t="shared" si="2"/>
        <v>8.3639410043612745</v>
      </c>
      <c r="K31" s="1">
        <v>20.573454545454545</v>
      </c>
      <c r="L31" s="69">
        <f t="shared" si="3"/>
        <v>12.741856231330752</v>
      </c>
      <c r="M31" s="58"/>
      <c r="N31" s="69"/>
      <c r="X31" s="90">
        <f t="shared" si="9"/>
        <v>1.3939528209343022</v>
      </c>
    </row>
    <row r="32" spans="3:24">
      <c r="C32" s="66">
        <v>30.780341666666668</v>
      </c>
      <c r="D32" s="53">
        <v>55</v>
      </c>
      <c r="E32" s="66">
        <v>27.024759090909093</v>
      </c>
      <c r="F32" s="69">
        <f t="shared" si="0"/>
        <v>9.7001419741862982</v>
      </c>
      <c r="G32" s="1">
        <v>33.572859999999999</v>
      </c>
      <c r="H32" s="69">
        <f t="shared" si="1"/>
        <v>7.8082117519925323</v>
      </c>
      <c r="I32" s="1">
        <v>33.572859999999999</v>
      </c>
      <c r="J32" s="69">
        <f t="shared" si="2"/>
        <v>7.8082117519925323</v>
      </c>
      <c r="K32" s="1">
        <v>22.010231818181822</v>
      </c>
      <c r="L32" s="69">
        <f t="shared" si="3"/>
        <v>11.910097184140184</v>
      </c>
      <c r="M32" s="58"/>
      <c r="N32" s="69"/>
      <c r="X32" s="90">
        <f t="shared" si="9"/>
        <v>1.3984560417596414</v>
      </c>
    </row>
    <row r="33" spans="3:24">
      <c r="C33" s="66">
        <v>33.169808333333336</v>
      </c>
      <c r="D33" s="53">
        <v>57</v>
      </c>
      <c r="E33" s="66">
        <v>28.935020909090905</v>
      </c>
      <c r="F33" s="69">
        <f t="shared" si="0"/>
        <v>9.0597480756490043</v>
      </c>
      <c r="G33" s="1">
        <v>36.034162727272729</v>
      </c>
      <c r="H33" s="69">
        <f t="shared" si="1"/>
        <v>7.2748741793740725</v>
      </c>
      <c r="I33" s="1">
        <v>36.034162727272729</v>
      </c>
      <c r="J33" s="69">
        <f t="shared" si="2"/>
        <v>7.2748741793740725</v>
      </c>
      <c r="K33" s="1">
        <v>23.586636363636366</v>
      </c>
      <c r="L33" s="69">
        <f t="shared" si="3"/>
        <v>11.114090027866318</v>
      </c>
      <c r="M33" s="58"/>
      <c r="N33" s="69"/>
      <c r="X33" s="90">
        <f t="shared" si="9"/>
        <v>1.4062966767262921</v>
      </c>
    </row>
    <row r="34" spans="3:24">
      <c r="C34" s="66">
        <v>35.788699999999999</v>
      </c>
      <c r="D34" s="53">
        <v>59</v>
      </c>
      <c r="E34" s="66">
        <v>31.038234545454547</v>
      </c>
      <c r="F34" s="69">
        <f t="shared" si="0"/>
        <v>8.4458411968019025</v>
      </c>
      <c r="G34" s="1">
        <v>38.596443636363638</v>
      </c>
      <c r="H34" s="69">
        <f t="shared" si="1"/>
        <v>6.7919211021043662</v>
      </c>
      <c r="I34" s="1">
        <v>38.596443636363638</v>
      </c>
      <c r="J34" s="69">
        <f t="shared" si="2"/>
        <v>6.7919211021043662</v>
      </c>
      <c r="K34" s="1">
        <v>25.233060909090909</v>
      </c>
      <c r="L34" s="69">
        <f t="shared" si="3"/>
        <v>10.388910047197459</v>
      </c>
      <c r="M34" s="58"/>
      <c r="N34" s="69"/>
      <c r="X34" s="90">
        <f t="shared" si="9"/>
        <v>1.4183257484670093</v>
      </c>
    </row>
    <row r="35" spans="3:24">
      <c r="C35" s="66">
        <v>38.014324999999999</v>
      </c>
      <c r="D35" s="53">
        <v>61</v>
      </c>
      <c r="E35" s="66">
        <v>33.015959090909092</v>
      </c>
      <c r="F35" s="69">
        <f t="shared" si="0"/>
        <v>7.9399177615343328</v>
      </c>
      <c r="G35" s="1">
        <v>41.078120909090906</v>
      </c>
      <c r="H35" s="69">
        <f t="shared" si="1"/>
        <v>6.3815966796569192</v>
      </c>
      <c r="I35" s="1">
        <v>41.078120909090906</v>
      </c>
      <c r="J35" s="69">
        <f t="shared" si="2"/>
        <v>6.3815966796569192</v>
      </c>
      <c r="K35" s="1">
        <v>26.830675454545453</v>
      </c>
      <c r="L35" s="69">
        <f t="shared" si="3"/>
        <v>9.7703093775669192</v>
      </c>
      <c r="M35" s="58"/>
      <c r="N35" s="69"/>
      <c r="X35" s="90">
        <f t="shared" si="9"/>
        <v>1.4168232575583517</v>
      </c>
    </row>
    <row r="36" spans="3:24">
      <c r="C36" s="66">
        <v>40.821216666666665</v>
      </c>
      <c r="D36" s="53">
        <v>63</v>
      </c>
      <c r="E36" s="66">
        <v>35.286090000000002</v>
      </c>
      <c r="F36" s="69">
        <f t="shared" si="0"/>
        <v>7.4291030828295224</v>
      </c>
      <c r="G36" s="1">
        <v>43.850302727272727</v>
      </c>
      <c r="H36" s="69">
        <f t="shared" si="1"/>
        <v>5.9781571322416287</v>
      </c>
      <c r="I36" s="1">
        <v>43.850302727272727</v>
      </c>
      <c r="J36" s="69">
        <f t="shared" si="2"/>
        <v>5.9781571322416287</v>
      </c>
      <c r="K36" s="1">
        <v>27.048909090909092</v>
      </c>
      <c r="L36" s="69">
        <f t="shared" si="3"/>
        <v>9.6914814242214433</v>
      </c>
      <c r="M36" s="58"/>
      <c r="N36" s="69"/>
      <c r="X36" s="90">
        <f t="shared" si="9"/>
        <v>1.5091631433071853</v>
      </c>
    </row>
    <row r="37" spans="3:24">
      <c r="C37" s="66">
        <v>43.367741666666667</v>
      </c>
      <c r="D37" s="53">
        <v>65</v>
      </c>
      <c r="E37" s="66">
        <v>35.420866363636357</v>
      </c>
      <c r="F37" s="69">
        <f t="shared" si="0"/>
        <v>7.4008353524949726</v>
      </c>
      <c r="G37" s="1">
        <v>43.583252727272729</v>
      </c>
      <c r="H37" s="69">
        <f t="shared" si="1"/>
        <v>6.0147874147989029</v>
      </c>
      <c r="I37" s="1">
        <v>43.583252727272729</v>
      </c>
      <c r="J37" s="69">
        <f t="shared" si="2"/>
        <v>6.0147874147989029</v>
      </c>
      <c r="K37" s="1">
        <v>26.905719090909088</v>
      </c>
      <c r="L37" s="69">
        <f t="shared" si="3"/>
        <v>9.7430586825896537</v>
      </c>
      <c r="M37" s="58"/>
      <c r="N37" s="69"/>
      <c r="X37" s="90">
        <f t="shared" si="9"/>
        <v>1.6118410186375496</v>
      </c>
    </row>
    <row r="38" spans="3:24">
      <c r="C38" s="66">
        <v>46.582341666666672</v>
      </c>
      <c r="D38" s="53">
        <v>67</v>
      </c>
      <c r="E38" s="66">
        <v>37.621505454545449</v>
      </c>
      <c r="F38" s="69">
        <f t="shared" si="0"/>
        <v>6.9679295613707994</v>
      </c>
      <c r="G38" s="1">
        <v>46.694790000000005</v>
      </c>
      <c r="H38" s="69">
        <f t="shared" si="1"/>
        <v>5.6139881986834075</v>
      </c>
      <c r="I38" s="1">
        <v>46.694790000000005</v>
      </c>
      <c r="J38" s="69">
        <f t="shared" si="2"/>
        <v>5.6139881986834075</v>
      </c>
      <c r="K38" s="1">
        <v>30.648080000000004</v>
      </c>
      <c r="L38" s="69">
        <f t="shared" si="3"/>
        <v>8.5533579917567426</v>
      </c>
      <c r="M38" s="58"/>
      <c r="N38" s="69"/>
      <c r="X38" s="90">
        <f t="shared" si="9"/>
        <v>1.5199106001637515</v>
      </c>
    </row>
    <row r="39" spans="3:24">
      <c r="C39" s="66">
        <v>49.683191666666666</v>
      </c>
      <c r="D39" s="53">
        <v>69</v>
      </c>
      <c r="E39" s="66">
        <v>39.673585454545453</v>
      </c>
      <c r="F39" s="69">
        <f t="shared" si="0"/>
        <v>6.6075197640087717</v>
      </c>
      <c r="G39" s="1">
        <v>49.366776363636362</v>
      </c>
      <c r="H39" s="69">
        <f t="shared" si="1"/>
        <v>5.3101299965191906</v>
      </c>
      <c r="I39" s="1">
        <v>49.366776363636362</v>
      </c>
      <c r="J39" s="69">
        <f t="shared" si="2"/>
        <v>5.3101299965191906</v>
      </c>
      <c r="K39" s="1">
        <v>32.268222727272729</v>
      </c>
      <c r="L39" s="69">
        <f t="shared" si="3"/>
        <v>8.1239057451540067</v>
      </c>
      <c r="M39" s="58"/>
      <c r="N39" s="69"/>
      <c r="X39" s="90">
        <f t="shared" si="9"/>
        <v>1.5396940850006904</v>
      </c>
    </row>
    <row r="40" spans="3:24">
      <c r="C40" s="67">
        <v>52.352166666666669</v>
      </c>
      <c r="D40" s="63">
        <v>71</v>
      </c>
      <c r="E40" s="67">
        <v>42.009100909090911</v>
      </c>
      <c r="F40" s="70">
        <f t="shared" si="0"/>
        <v>6.2401716372670846</v>
      </c>
      <c r="G40" s="64">
        <v>52.179758181818187</v>
      </c>
      <c r="H40" s="70">
        <f t="shared" si="1"/>
        <v>5.0238638340670381</v>
      </c>
      <c r="I40" s="67">
        <v>52.179758181818187</v>
      </c>
      <c r="J40" s="70">
        <f t="shared" si="2"/>
        <v>5.0238638340670381</v>
      </c>
      <c r="K40" s="64">
        <v>34.078292727272725</v>
      </c>
      <c r="L40" s="70">
        <f t="shared" si="3"/>
        <v>7.69240413825682</v>
      </c>
      <c r="M40" s="59"/>
      <c r="N40" s="70"/>
      <c r="X40" s="91">
        <f t="shared" si="9"/>
        <v>1.5362320843253228</v>
      </c>
    </row>
  </sheetData>
  <mergeCells count="11">
    <mergeCell ref="U4:V4"/>
    <mergeCell ref="E3:N3"/>
    <mergeCell ref="O3:V3"/>
    <mergeCell ref="E4:F4"/>
    <mergeCell ref="G4:H4"/>
    <mergeCell ref="I4:J4"/>
    <mergeCell ref="K4:L4"/>
    <mergeCell ref="M4:N4"/>
    <mergeCell ref="O4:P4"/>
    <mergeCell ref="Q4:R4"/>
    <mergeCell ref="S4:T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2:H16"/>
  <sheetViews>
    <sheetView workbookViewId="0">
      <selection activeCell="G32" sqref="G32"/>
    </sheetView>
  </sheetViews>
  <sheetFormatPr defaultRowHeight="14.25"/>
  <cols>
    <col min="1" max="1" width="9.25" customWidth="1"/>
    <col min="2" max="2" width="20.75" customWidth="1"/>
    <col min="4" max="4" width="10.625" customWidth="1"/>
    <col min="6" max="6" width="11.5" customWidth="1"/>
    <col min="7" max="7" width="19.375" customWidth="1"/>
  </cols>
  <sheetData>
    <row r="2" spans="2:8">
      <c r="B2" t="s">
        <v>52</v>
      </c>
      <c r="C2" s="74" t="s">
        <v>47</v>
      </c>
      <c r="D2" s="75"/>
      <c r="E2" s="74" t="s">
        <v>49</v>
      </c>
      <c r="F2" s="75"/>
      <c r="G2" s="74" t="s">
        <v>50</v>
      </c>
      <c r="H2" s="75"/>
    </row>
    <row r="3" spans="2:8">
      <c r="C3" s="57" t="s">
        <v>48</v>
      </c>
      <c r="D3" s="40" t="s">
        <v>62</v>
      </c>
      <c r="E3" s="57" t="s">
        <v>48</v>
      </c>
      <c r="F3" s="40" t="s">
        <v>62</v>
      </c>
      <c r="G3" s="57" t="s">
        <v>48</v>
      </c>
      <c r="H3" s="40" t="s">
        <v>62</v>
      </c>
    </row>
    <row r="4" spans="2:8">
      <c r="B4" t="s">
        <v>39</v>
      </c>
      <c r="C4" s="54">
        <v>0.34</v>
      </c>
      <c r="D4" s="60">
        <f>$C$16/C4/1000</f>
        <v>2555.411764705882</v>
      </c>
      <c r="E4" s="54">
        <v>123.5</v>
      </c>
      <c r="F4" s="60">
        <f>$C$16/E4/1000</f>
        <v>7.035141700404858</v>
      </c>
      <c r="G4" s="54">
        <v>21.6</v>
      </c>
      <c r="H4" s="60">
        <f>$C$16/G4/1000</f>
        <v>40.224074074074075</v>
      </c>
    </row>
    <row r="5" spans="2:8">
      <c r="B5" t="s">
        <v>40</v>
      </c>
      <c r="C5" s="54">
        <v>0.34</v>
      </c>
      <c r="D5" s="60">
        <f t="shared" ref="D5:D10" si="0">$C$16/C5/1000</f>
        <v>2555.411764705882</v>
      </c>
      <c r="E5" s="54">
        <v>786</v>
      </c>
      <c r="F5" s="60">
        <f t="shared" ref="F5:F10" si="1">$C$16/E5/1000</f>
        <v>1.1053944020356234</v>
      </c>
      <c r="G5" s="54">
        <v>163.63</v>
      </c>
      <c r="H5" s="60">
        <f t="shared" ref="H5:H10" si="2">$C$16/G5/1000</f>
        <v>5.3097842693882535</v>
      </c>
    </row>
    <row r="6" spans="2:8">
      <c r="B6" t="s">
        <v>41</v>
      </c>
      <c r="C6" s="54">
        <v>0.22</v>
      </c>
      <c r="D6" s="60">
        <f t="shared" si="0"/>
        <v>3949.272727272727</v>
      </c>
      <c r="E6" s="54">
        <v>72</v>
      </c>
      <c r="F6" s="60">
        <f t="shared" si="1"/>
        <v>12.067222222222222</v>
      </c>
      <c r="G6" s="54">
        <v>13.2</v>
      </c>
      <c r="H6" s="60">
        <f t="shared" si="2"/>
        <v>65.821212121212127</v>
      </c>
    </row>
    <row r="7" spans="2:8">
      <c r="B7" t="s">
        <v>42</v>
      </c>
      <c r="C7" s="54">
        <v>2.36</v>
      </c>
      <c r="D7" s="60">
        <f t="shared" si="0"/>
        <v>368.15254237288138</v>
      </c>
      <c r="E7" s="54">
        <v>835</v>
      </c>
      <c r="F7" s="60">
        <f t="shared" si="1"/>
        <v>1.0405269461077844</v>
      </c>
      <c r="G7" s="54">
        <v>162</v>
      </c>
      <c r="H7" s="60">
        <f t="shared" si="2"/>
        <v>5.3632098765432099</v>
      </c>
    </row>
    <row r="8" spans="2:8">
      <c r="B8" t="s">
        <v>43</v>
      </c>
      <c r="C8" s="54">
        <v>1.5025138235294118</v>
      </c>
      <c r="D8" s="60">
        <f t="shared" si="0"/>
        <v>578.25757500126747</v>
      </c>
      <c r="E8" s="55">
        <v>323.70673529411766</v>
      </c>
      <c r="F8" s="60">
        <f t="shared" si="1"/>
        <v>2.6840343597132077</v>
      </c>
      <c r="G8" s="54">
        <v>65.483155882352932</v>
      </c>
      <c r="H8" s="60">
        <f t="shared" si="2"/>
        <v>13.268144888449763</v>
      </c>
    </row>
    <row r="9" spans="2:8">
      <c r="B9" t="s">
        <v>44</v>
      </c>
      <c r="C9" s="54">
        <v>14.971300000000001</v>
      </c>
      <c r="D9" s="60">
        <f t="shared" si="0"/>
        <v>58.033704487920218</v>
      </c>
      <c r="E9" s="54">
        <v>942.28559999999993</v>
      </c>
      <c r="F9" s="60">
        <f t="shared" si="1"/>
        <v>0.92205590322084952</v>
      </c>
      <c r="G9" s="54">
        <v>257.35729999999995</v>
      </c>
      <c r="H9" s="60">
        <f t="shared" si="2"/>
        <v>3.3760068200902018</v>
      </c>
    </row>
    <row r="10" spans="2:8">
      <c r="B10" t="s">
        <v>45</v>
      </c>
      <c r="C10" s="56">
        <f>0.0165*1000</f>
        <v>16.5</v>
      </c>
      <c r="D10" s="61">
        <f t="shared" si="0"/>
        <v>52.656969696969696</v>
      </c>
      <c r="E10" s="56">
        <v>3776.75</v>
      </c>
      <c r="F10" s="61">
        <f t="shared" si="1"/>
        <v>0.2300496458595353</v>
      </c>
      <c r="G10" s="56">
        <v>183</v>
      </c>
      <c r="H10" s="61">
        <f t="shared" si="2"/>
        <v>4.7477595628415301</v>
      </c>
    </row>
    <row r="11" spans="2:8">
      <c r="B11" t="s">
        <v>46</v>
      </c>
    </row>
    <row r="12" spans="2:8">
      <c r="B12" s="85" t="s">
        <v>72</v>
      </c>
      <c r="C12" s="86"/>
      <c r="D12" s="87">
        <f>MAX(D4:D6)/MAX(D7:D10)</f>
        <v>6.8296082887700535</v>
      </c>
      <c r="E12" s="86"/>
      <c r="F12" s="87">
        <f>MAX(F4:F6)/MAX(F7:F10)</f>
        <v>4.4959268790849682</v>
      </c>
      <c r="G12" s="86"/>
      <c r="H12" s="88">
        <f>MAX(H4:H6)/MAX(H7:H10)</f>
        <v>4.9608451426024951</v>
      </c>
    </row>
    <row r="13" spans="2:8">
      <c r="D13" t="s">
        <v>51</v>
      </c>
      <c r="E13">
        <v>42</v>
      </c>
      <c r="G13">
        <v>27</v>
      </c>
    </row>
    <row r="14" spans="2:8">
      <c r="B14" t="s">
        <v>38</v>
      </c>
      <c r="C14">
        <v>1498</v>
      </c>
    </row>
    <row r="15" spans="2:8">
      <c r="B15" t="s">
        <v>37</v>
      </c>
      <c r="C15">
        <v>580</v>
      </c>
    </row>
    <row r="16" spans="2:8">
      <c r="B16" t="s">
        <v>53</v>
      </c>
      <c r="C16">
        <f>C14*C15</f>
        <v>868840</v>
      </c>
    </row>
  </sheetData>
  <mergeCells count="3">
    <mergeCell ref="C2:D2"/>
    <mergeCell ref="E2:F2"/>
    <mergeCell ref="G2:H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N40"/>
  <sheetViews>
    <sheetView workbookViewId="0">
      <selection activeCell="L10" sqref="L10"/>
    </sheetView>
  </sheetViews>
  <sheetFormatPr defaultRowHeight="14.25"/>
  <cols>
    <col min="4" max="4" width="11.625" customWidth="1"/>
    <col min="5" max="5" width="17.25" customWidth="1"/>
    <col min="6" max="6" width="23.375" customWidth="1"/>
    <col min="7" max="7" width="12.125" customWidth="1"/>
    <col min="8" max="8" width="17.25" customWidth="1"/>
    <col min="9" max="9" width="11.625" customWidth="1"/>
    <col min="10" max="10" width="12.75" customWidth="1"/>
    <col min="11" max="11" width="18" customWidth="1"/>
    <col min="12" max="12" width="23.25" customWidth="1"/>
    <col min="13" max="13" width="12.5" customWidth="1"/>
    <col min="14" max="14" width="18.5" customWidth="1"/>
  </cols>
  <sheetData>
    <row r="1" spans="1:14">
      <c r="A1" t="s">
        <v>29</v>
      </c>
      <c r="C1" s="3" t="s">
        <v>19</v>
      </c>
      <c r="D1" s="79" t="s">
        <v>30</v>
      </c>
      <c r="E1" s="80"/>
      <c r="F1" s="81"/>
      <c r="J1" s="79" t="s">
        <v>31</v>
      </c>
      <c r="K1" s="80"/>
      <c r="L1" s="81"/>
    </row>
    <row r="2" spans="1:14">
      <c r="B2" s="40" t="s">
        <v>7</v>
      </c>
      <c r="C2" s="39" t="s">
        <v>14</v>
      </c>
      <c r="D2" s="35" t="s">
        <v>32</v>
      </c>
      <c r="E2" s="35" t="s">
        <v>33</v>
      </c>
      <c r="F2" s="35" t="s">
        <v>34</v>
      </c>
      <c r="G2" s="89" t="s">
        <v>35</v>
      </c>
      <c r="H2" s="49" t="s">
        <v>73</v>
      </c>
      <c r="J2" s="35" t="s">
        <v>32</v>
      </c>
      <c r="K2" s="35" t="s">
        <v>33</v>
      </c>
      <c r="L2" s="35" t="s">
        <v>34</v>
      </c>
      <c r="M2" s="89" t="s">
        <v>35</v>
      </c>
      <c r="N2" s="89" t="s">
        <v>73</v>
      </c>
    </row>
    <row r="3" spans="1:14">
      <c r="B3" s="44">
        <v>3</v>
      </c>
      <c r="C3" s="41">
        <v>1.431405</v>
      </c>
      <c r="D3" s="20">
        <v>0.16488900000000001</v>
      </c>
      <c r="E3" s="36">
        <v>6.7646454545454496E-2</v>
      </c>
      <c r="F3" s="21">
        <v>4.8922099999999996E-2</v>
      </c>
      <c r="G3" s="92">
        <f>C3/D3</f>
        <v>8.6810217782872119</v>
      </c>
      <c r="H3" s="50">
        <f>C3/MIN(E3:F3)</f>
        <v>29.258862559047959</v>
      </c>
      <c r="J3" s="36">
        <v>1.1289633333333333</v>
      </c>
      <c r="K3" s="36">
        <v>0.7659165</v>
      </c>
      <c r="L3" s="24">
        <v>0.8466769090909092</v>
      </c>
      <c r="M3" s="93">
        <f>C3/J3</f>
        <v>1.267893259007526</v>
      </c>
      <c r="N3" s="50">
        <f>C3/MIN(K3,L3)</f>
        <v>1.868878657138213</v>
      </c>
    </row>
    <row r="4" spans="1:14">
      <c r="B4" s="45">
        <v>5</v>
      </c>
      <c r="C4" s="42">
        <v>1.9570825000000001</v>
      </c>
      <c r="D4" s="23">
        <v>0.33661627272727274</v>
      </c>
      <c r="E4" s="37">
        <v>0.15475754545454545</v>
      </c>
      <c r="F4" s="24">
        <v>9.5878545454545452E-2</v>
      </c>
      <c r="G4" s="90">
        <f t="shared" ref="G4:G37" si="0">C4/D4</f>
        <v>5.8139866030351799</v>
      </c>
      <c r="H4" s="47">
        <f t="shared" ref="H4:H37" si="1">C4/MIN(E4:F4)</f>
        <v>20.412100441467615</v>
      </c>
      <c r="J4" s="37">
        <v>1.2295163636363637</v>
      </c>
      <c r="K4" s="37">
        <v>0.79184827272727276</v>
      </c>
      <c r="L4" s="24">
        <v>0.70646463636363643</v>
      </c>
      <c r="M4" s="94">
        <f t="shared" ref="M4:M37" si="2">C4/J4</f>
        <v>1.5917498602554736</v>
      </c>
      <c r="N4" s="47">
        <f t="shared" ref="N4:N37" si="3">C4/MIN(K4,L4)</f>
        <v>2.7702483595974887</v>
      </c>
    </row>
    <row r="5" spans="1:14">
      <c r="B5" s="45">
        <v>7</v>
      </c>
      <c r="C5" s="42">
        <v>2.7218749999999998</v>
      </c>
      <c r="D5" s="23">
        <v>0.57496936363636375</v>
      </c>
      <c r="E5" s="37">
        <v>0.27394936363636363</v>
      </c>
      <c r="F5" s="24">
        <v>0.17675745454545455</v>
      </c>
      <c r="G5" s="90">
        <f t="shared" si="0"/>
        <v>4.7339478799107546</v>
      </c>
      <c r="H5" s="47">
        <f t="shared" si="1"/>
        <v>15.398926212190098</v>
      </c>
      <c r="J5" s="37">
        <v>1.3517272727272727</v>
      </c>
      <c r="K5" s="37">
        <v>0.83604018181818196</v>
      </c>
      <c r="L5" s="24">
        <v>0.80081790909090911</v>
      </c>
      <c r="M5" s="94">
        <f t="shared" si="2"/>
        <v>2.0136273454838927</v>
      </c>
      <c r="N5" s="47">
        <f t="shared" si="3"/>
        <v>3.3988687928943553</v>
      </c>
    </row>
    <row r="6" spans="1:14">
      <c r="B6" s="45">
        <v>9</v>
      </c>
      <c r="C6" s="42">
        <v>3.7622799999999996</v>
      </c>
      <c r="D6" s="23">
        <v>0.93726245454545454</v>
      </c>
      <c r="E6" s="37">
        <v>0.45437381818181827</v>
      </c>
      <c r="F6" s="24">
        <v>0.30560618181818183</v>
      </c>
      <c r="G6" s="90">
        <f t="shared" si="0"/>
        <v>4.0141157706190178</v>
      </c>
      <c r="H6" s="47">
        <f t="shared" si="1"/>
        <v>12.310876624342438</v>
      </c>
      <c r="J6" s="37">
        <v>2.0706745454545454</v>
      </c>
      <c r="K6" s="37">
        <v>1.5516372727272729</v>
      </c>
      <c r="L6" s="24">
        <v>1.3788320000000001</v>
      </c>
      <c r="M6" s="94">
        <f t="shared" si="2"/>
        <v>1.8169344903856537</v>
      </c>
      <c r="N6" s="47">
        <f t="shared" si="3"/>
        <v>2.7285992782296895</v>
      </c>
    </row>
    <row r="7" spans="1:14">
      <c r="B7" s="45">
        <v>11</v>
      </c>
      <c r="C7" s="42">
        <v>5.1929175000000001</v>
      </c>
      <c r="D7" s="23">
        <v>1.4271199999999999</v>
      </c>
      <c r="E7" s="37">
        <v>0.69931318181818181</v>
      </c>
      <c r="F7" s="24">
        <v>0.53442454545454543</v>
      </c>
      <c r="G7" s="90">
        <f t="shared" si="0"/>
        <v>3.6387392090363813</v>
      </c>
      <c r="H7" s="47">
        <f t="shared" si="1"/>
        <v>9.7168394381722401</v>
      </c>
      <c r="J7" s="37">
        <v>2.0805954545454544</v>
      </c>
      <c r="K7" s="37">
        <v>1.2398781818181819</v>
      </c>
      <c r="L7" s="24">
        <v>0.94774736363636369</v>
      </c>
      <c r="M7" s="94">
        <f t="shared" si="2"/>
        <v>2.495880440695518</v>
      </c>
      <c r="N7" s="47">
        <f t="shared" si="3"/>
        <v>5.4792212558371665</v>
      </c>
    </row>
    <row r="8" spans="1:14">
      <c r="B8" s="45">
        <v>13</v>
      </c>
      <c r="C8" s="42">
        <v>3.977665</v>
      </c>
      <c r="D8" s="23">
        <v>1.914818181818182</v>
      </c>
      <c r="E8" s="37">
        <v>0.94432327272727268</v>
      </c>
      <c r="F8" s="24">
        <v>0.90283818181818176</v>
      </c>
      <c r="G8" s="90">
        <f t="shared" si="0"/>
        <v>2.0773068888572377</v>
      </c>
      <c r="H8" s="47">
        <f t="shared" si="1"/>
        <v>4.4057341394108684</v>
      </c>
      <c r="J8" s="37">
        <v>2.5048281818181817</v>
      </c>
      <c r="K8" s="37">
        <v>1.4311409090909091</v>
      </c>
      <c r="L8" s="24">
        <v>1.0642936363636364</v>
      </c>
      <c r="M8" s="94">
        <f t="shared" si="2"/>
        <v>1.5879991405688869</v>
      </c>
      <c r="N8" s="47">
        <f t="shared" si="3"/>
        <v>3.7373755363138845</v>
      </c>
    </row>
    <row r="9" spans="1:14">
      <c r="B9" s="45">
        <v>15</v>
      </c>
      <c r="C9" s="42">
        <v>5.3174200000000003</v>
      </c>
      <c r="D9" s="23">
        <v>2.65008</v>
      </c>
      <c r="E9" s="37">
        <v>1.3096163636363636</v>
      </c>
      <c r="F9" s="24">
        <v>1.7936763636363637</v>
      </c>
      <c r="G9" s="90">
        <f t="shared" si="0"/>
        <v>2.0065130109279723</v>
      </c>
      <c r="H9" s="47">
        <f t="shared" si="1"/>
        <v>4.0602883009458708</v>
      </c>
      <c r="J9" s="37">
        <v>3.2358663636363643</v>
      </c>
      <c r="K9" s="37">
        <v>1.7893536363636364</v>
      </c>
      <c r="L9" s="24">
        <v>1.5511299999999999</v>
      </c>
      <c r="M9" s="94">
        <f t="shared" si="2"/>
        <v>1.6432755257619638</v>
      </c>
      <c r="N9" s="47">
        <f t="shared" si="3"/>
        <v>3.4280943570171427</v>
      </c>
    </row>
    <row r="10" spans="1:14">
      <c r="B10" s="45">
        <v>17</v>
      </c>
      <c r="C10" s="42">
        <v>6.4680175000000002</v>
      </c>
      <c r="D10" s="23">
        <v>3.3216972727272722</v>
      </c>
      <c r="E10" s="37">
        <v>1.6467572727272726</v>
      </c>
      <c r="F10" s="24">
        <v>1.6080109090909089</v>
      </c>
      <c r="G10" s="90">
        <f t="shared" si="0"/>
        <v>1.947202580170543</v>
      </c>
      <c r="H10" s="47">
        <f t="shared" si="1"/>
        <v>4.0223716539688787</v>
      </c>
      <c r="J10" s="37">
        <v>4.1140599999999994</v>
      </c>
      <c r="K10" s="37">
        <v>2.5906654545454546</v>
      </c>
      <c r="L10" s="24">
        <v>1.9022760000000001</v>
      </c>
      <c r="M10" s="94">
        <f t="shared" si="2"/>
        <v>1.5721738380091688</v>
      </c>
      <c r="N10" s="47">
        <f t="shared" si="3"/>
        <v>3.4001467189829446</v>
      </c>
    </row>
    <row r="11" spans="1:14">
      <c r="B11" s="45">
        <v>19</v>
      </c>
      <c r="C11" s="42">
        <v>7.8032599999999999</v>
      </c>
      <c r="D11" s="23">
        <v>4.1839599999999999</v>
      </c>
      <c r="E11" s="37">
        <v>2.0776763636363635</v>
      </c>
      <c r="F11" s="24" t="s">
        <v>28</v>
      </c>
      <c r="G11" s="90">
        <f t="shared" si="0"/>
        <v>1.8650417308004856</v>
      </c>
      <c r="H11" s="47">
        <f t="shared" si="1"/>
        <v>3.7557629939740376</v>
      </c>
      <c r="J11" s="37">
        <v>4.5574445454545458</v>
      </c>
      <c r="K11" s="37">
        <v>2.5518381818181819</v>
      </c>
      <c r="L11" s="24">
        <v>1.6757772727272728</v>
      </c>
      <c r="M11" s="94">
        <f t="shared" si="2"/>
        <v>1.7122007568435977</v>
      </c>
      <c r="N11" s="47">
        <f t="shared" si="3"/>
        <v>4.6565018675187355</v>
      </c>
    </row>
    <row r="12" spans="1:14">
      <c r="B12" s="45">
        <v>21</v>
      </c>
      <c r="C12" s="42">
        <v>9.5417875000000016</v>
      </c>
      <c r="D12" s="23">
        <v>5.1625545454545456</v>
      </c>
      <c r="E12" s="37">
        <v>2.5695454545454544</v>
      </c>
      <c r="F12" s="24"/>
      <c r="G12" s="90">
        <f t="shared" si="0"/>
        <v>1.8482686073314658</v>
      </c>
      <c r="H12" s="47">
        <f t="shared" si="1"/>
        <v>3.7134145586414302</v>
      </c>
      <c r="J12" s="37">
        <v>5.3725027272727282</v>
      </c>
      <c r="K12" s="37">
        <v>2.8847472727272727</v>
      </c>
      <c r="L12" s="24">
        <v>2.2143329999999999</v>
      </c>
      <c r="M12" s="94">
        <f t="shared" si="2"/>
        <v>1.7760414436948548</v>
      </c>
      <c r="N12" s="47">
        <f t="shared" si="3"/>
        <v>4.309102334653371</v>
      </c>
    </row>
    <row r="13" spans="1:14">
      <c r="B13" s="45">
        <v>23</v>
      </c>
      <c r="C13" s="42">
        <v>11.27955</v>
      </c>
      <c r="D13" s="23">
        <v>6.2045654545454543</v>
      </c>
      <c r="E13" s="37">
        <v>3.0878372727272732</v>
      </c>
      <c r="F13" s="24"/>
      <c r="G13" s="90">
        <f t="shared" si="0"/>
        <v>1.8179435905115033</v>
      </c>
      <c r="H13" s="47">
        <f t="shared" si="1"/>
        <v>3.6528965109736995</v>
      </c>
      <c r="J13" s="37">
        <v>6.2928781818181818</v>
      </c>
      <c r="K13" s="37">
        <v>3.4074018181818175</v>
      </c>
      <c r="L13" s="24">
        <v>2.1360281818181819</v>
      </c>
      <c r="M13" s="94">
        <f t="shared" si="2"/>
        <v>1.7924310107558821</v>
      </c>
      <c r="N13" s="47">
        <f t="shared" si="3"/>
        <v>5.2806185311651062</v>
      </c>
    </row>
    <row r="14" spans="1:14">
      <c r="B14" s="45">
        <v>25</v>
      </c>
      <c r="C14" s="42">
        <v>13.282375</v>
      </c>
      <c r="D14" s="23">
        <v>7.3772918181818197</v>
      </c>
      <c r="E14" s="37">
        <v>3.6781509090909084</v>
      </c>
      <c r="F14" s="24"/>
      <c r="G14" s="90">
        <f t="shared" si="0"/>
        <v>1.800440504097278</v>
      </c>
      <c r="H14" s="47">
        <f t="shared" si="1"/>
        <v>3.6111555312130657</v>
      </c>
      <c r="J14" s="37">
        <v>7.6120099999999988</v>
      </c>
      <c r="K14" s="37">
        <v>4.3361009090909084</v>
      </c>
      <c r="L14" s="24">
        <v>3.2578209999999999</v>
      </c>
      <c r="M14" s="94">
        <f t="shared" si="2"/>
        <v>1.7449234827594817</v>
      </c>
      <c r="N14" s="47">
        <f t="shared" si="3"/>
        <v>4.0770732953099635</v>
      </c>
    </row>
    <row r="15" spans="1:14">
      <c r="B15" s="45">
        <v>27</v>
      </c>
      <c r="C15" s="42">
        <v>15.352675</v>
      </c>
      <c r="D15" s="23">
        <v>8.5479090909090907</v>
      </c>
      <c r="E15" s="37">
        <v>4.2602418181818171</v>
      </c>
      <c r="F15" s="24"/>
      <c r="G15" s="90">
        <f t="shared" si="0"/>
        <v>1.7960737341401938</v>
      </c>
      <c r="H15" s="47">
        <f t="shared" si="1"/>
        <v>3.6037097552721087</v>
      </c>
      <c r="J15" s="37">
        <v>8.2022109090909083</v>
      </c>
      <c r="K15" s="37">
        <v>4.3146754545454549</v>
      </c>
      <c r="L15" s="24">
        <v>2.6536154545454544</v>
      </c>
      <c r="M15" s="94">
        <f t="shared" si="2"/>
        <v>1.8717727659238663</v>
      </c>
      <c r="N15" s="47">
        <f t="shared" si="3"/>
        <v>5.7855688825228837</v>
      </c>
    </row>
    <row r="16" spans="1:14">
      <c r="B16" s="45">
        <v>29</v>
      </c>
      <c r="C16" s="42">
        <v>17.916625</v>
      </c>
      <c r="D16" s="23">
        <v>9.9056254545454561</v>
      </c>
      <c r="E16" s="37">
        <v>4.9345245454545443</v>
      </c>
      <c r="F16" s="24"/>
      <c r="G16" s="90">
        <f t="shared" si="0"/>
        <v>1.8087323291411637</v>
      </c>
      <c r="H16" s="47">
        <f t="shared" si="1"/>
        <v>3.6308715935973943</v>
      </c>
      <c r="J16" s="37">
        <v>9.2944836363636352</v>
      </c>
      <c r="K16" s="37">
        <v>4.8878681818181819</v>
      </c>
      <c r="L16" s="24">
        <v>3.582768181818182</v>
      </c>
      <c r="M16" s="94">
        <f t="shared" si="2"/>
        <v>1.9276622242792696</v>
      </c>
      <c r="N16" s="47">
        <f t="shared" si="3"/>
        <v>5.0007770781607412</v>
      </c>
    </row>
    <row r="17" spans="2:14">
      <c r="B17" s="45">
        <v>31</v>
      </c>
      <c r="C17" s="42">
        <v>20.149725</v>
      </c>
      <c r="D17" s="23">
        <v>11.250409090909091</v>
      </c>
      <c r="E17" s="37">
        <v>5.6105336363636367</v>
      </c>
      <c r="F17" s="24"/>
      <c r="G17" s="90">
        <f t="shared" si="0"/>
        <v>1.7910215386107171</v>
      </c>
      <c r="H17" s="47">
        <f t="shared" si="1"/>
        <v>3.5914097135793432</v>
      </c>
      <c r="J17" s="37">
        <v>10.4579</v>
      </c>
      <c r="K17" s="37">
        <v>5.4376054545454542</v>
      </c>
      <c r="L17" s="24">
        <v>4.1575554545454541</v>
      </c>
      <c r="M17" s="94">
        <f t="shared" si="2"/>
        <v>1.9267467656030368</v>
      </c>
      <c r="N17" s="47">
        <f t="shared" si="3"/>
        <v>4.846531867174571</v>
      </c>
    </row>
    <row r="18" spans="2:14">
      <c r="B18" s="45">
        <v>33</v>
      </c>
      <c r="C18" s="42">
        <v>22.899749999999997</v>
      </c>
      <c r="D18" s="23">
        <v>12.852809090909091</v>
      </c>
      <c r="E18" s="37">
        <v>6.4143327272727273</v>
      </c>
      <c r="F18" s="24"/>
      <c r="G18" s="90">
        <f t="shared" si="0"/>
        <v>1.78169222292403</v>
      </c>
      <c r="H18" s="47">
        <f t="shared" si="1"/>
        <v>3.5700907598126124</v>
      </c>
      <c r="J18" s="37">
        <v>11.592445454545453</v>
      </c>
      <c r="K18" s="37">
        <v>6.1766063636363642</v>
      </c>
      <c r="L18" s="24">
        <v>3.9687650000000003</v>
      </c>
      <c r="M18" s="94">
        <f t="shared" si="2"/>
        <v>1.9754028681688467</v>
      </c>
      <c r="N18" s="47">
        <f t="shared" si="3"/>
        <v>5.7699939401803828</v>
      </c>
    </row>
    <row r="19" spans="2:14">
      <c r="B19" s="45">
        <v>35</v>
      </c>
      <c r="C19" s="42">
        <v>25.522375000000004</v>
      </c>
      <c r="D19" s="23">
        <v>14.511781818181818</v>
      </c>
      <c r="E19" s="37">
        <v>7.2369490909090901</v>
      </c>
      <c r="F19" s="24"/>
      <c r="G19" s="90">
        <f t="shared" si="0"/>
        <v>1.7587347522013463</v>
      </c>
      <c r="H19" s="47">
        <f t="shared" si="1"/>
        <v>3.5266760453048782</v>
      </c>
      <c r="J19" s="37">
        <v>12.874690909090909</v>
      </c>
      <c r="K19" s="37">
        <v>6.7743218181818179</v>
      </c>
      <c r="L19" s="24">
        <v>4.3350660000000003</v>
      </c>
      <c r="M19" s="94">
        <f t="shared" si="2"/>
        <v>1.9823679791783178</v>
      </c>
      <c r="N19" s="47">
        <f t="shared" si="3"/>
        <v>5.887424781998706</v>
      </c>
    </row>
    <row r="20" spans="2:14">
      <c r="B20" s="45">
        <v>37</v>
      </c>
      <c r="C20" s="42">
        <v>28.343125000000001</v>
      </c>
      <c r="D20" s="23">
        <v>16.163963636363636</v>
      </c>
      <c r="E20" s="37">
        <v>8.0694154545454548</v>
      </c>
      <c r="F20" s="24"/>
      <c r="G20" s="90">
        <f t="shared" si="0"/>
        <v>1.7534761669617489</v>
      </c>
      <c r="H20" s="47">
        <f t="shared" si="1"/>
        <v>3.5124136512310176</v>
      </c>
      <c r="J20" s="37">
        <v>14.090045454545454</v>
      </c>
      <c r="K20" s="37">
        <v>7.3851727272727281</v>
      </c>
      <c r="L20" s="24">
        <v>4.3745863636363644</v>
      </c>
      <c r="M20" s="94">
        <f t="shared" si="2"/>
        <v>2.0115708704727067</v>
      </c>
      <c r="N20" s="47">
        <f t="shared" si="3"/>
        <v>6.4790411353177273</v>
      </c>
    </row>
    <row r="21" spans="2:14">
      <c r="B21" s="45">
        <v>39</v>
      </c>
      <c r="C21" s="42">
        <v>31.5383</v>
      </c>
      <c r="D21" s="23">
        <v>17.997336363636364</v>
      </c>
      <c r="E21" s="37">
        <v>8.9760100000000005</v>
      </c>
      <c r="F21" s="24"/>
      <c r="G21" s="90">
        <f t="shared" si="0"/>
        <v>1.7523870956661767</v>
      </c>
      <c r="H21" s="47">
        <f t="shared" si="1"/>
        <v>3.513621308354157</v>
      </c>
      <c r="J21" s="37">
        <v>15.571190909090909</v>
      </c>
      <c r="K21" s="37">
        <v>8.1291399999999996</v>
      </c>
      <c r="L21" s="24">
        <v>5.5177572727272741</v>
      </c>
      <c r="M21" s="94">
        <f t="shared" si="2"/>
        <v>2.0254263263567744</v>
      </c>
      <c r="N21" s="47">
        <f t="shared" si="3"/>
        <v>5.7157824168679845</v>
      </c>
    </row>
    <row r="22" spans="2:14">
      <c r="B22" s="45">
        <v>41</v>
      </c>
      <c r="C22" s="42">
        <v>34.725549999999998</v>
      </c>
      <c r="D22" s="23">
        <v>19.878345454545453</v>
      </c>
      <c r="E22" s="37">
        <v>9.9329790909090914</v>
      </c>
      <c r="F22" s="24"/>
      <c r="G22" s="90">
        <f t="shared" si="0"/>
        <v>1.7469034371801568</v>
      </c>
      <c r="H22" s="47">
        <f t="shared" si="1"/>
        <v>3.4959854120484035</v>
      </c>
      <c r="J22" s="37">
        <v>17.202581818181816</v>
      </c>
      <c r="K22" s="37">
        <v>9.0033627272727283</v>
      </c>
      <c r="L22" s="24">
        <v>5.5558099999999992</v>
      </c>
      <c r="M22" s="94">
        <f t="shared" si="2"/>
        <v>2.0186243185483788</v>
      </c>
      <c r="N22" s="47">
        <f t="shared" si="3"/>
        <v>6.2503127356767063</v>
      </c>
    </row>
    <row r="23" spans="2:14">
      <c r="B23" s="45">
        <v>43</v>
      </c>
      <c r="C23" s="42">
        <v>38.159374999999997</v>
      </c>
      <c r="D23" s="23">
        <v>21.851972727272724</v>
      </c>
      <c r="E23" s="37">
        <v>10.909454545454544</v>
      </c>
      <c r="F23" s="24"/>
      <c r="G23" s="90">
        <f t="shared" si="0"/>
        <v>1.7462668234238892</v>
      </c>
      <c r="H23" s="47">
        <f t="shared" si="1"/>
        <v>3.4978261141295293</v>
      </c>
      <c r="J23" s="37">
        <v>18.615345454545459</v>
      </c>
      <c r="K23" s="37">
        <v>9.6526172727272712</v>
      </c>
      <c r="L23" s="24">
        <v>6.0460659999999997</v>
      </c>
      <c r="M23" s="94">
        <f t="shared" si="2"/>
        <v>2.0498880933032759</v>
      </c>
      <c r="N23" s="47">
        <f t="shared" si="3"/>
        <v>6.3114387107252883</v>
      </c>
    </row>
    <row r="24" spans="2:14">
      <c r="B24" s="45">
        <v>45</v>
      </c>
      <c r="C24" s="42">
        <v>42.024050000000003</v>
      </c>
      <c r="D24" s="23">
        <v>23.998509090909092</v>
      </c>
      <c r="E24" s="37">
        <v>11.98212727272727</v>
      </c>
      <c r="F24" s="24"/>
      <c r="G24" s="90">
        <f t="shared" si="0"/>
        <v>1.7511108644627924</v>
      </c>
      <c r="H24" s="47">
        <f t="shared" si="1"/>
        <v>3.5072278105117176</v>
      </c>
      <c r="J24" s="37">
        <v>20.278463636363636</v>
      </c>
      <c r="K24" s="37">
        <v>10.476654545454545</v>
      </c>
      <c r="L24" s="24">
        <v>6.3103770000000008</v>
      </c>
      <c r="M24" s="94">
        <f t="shared" si="2"/>
        <v>2.0723488107176848</v>
      </c>
      <c r="N24" s="47">
        <f t="shared" si="3"/>
        <v>6.659514954494794</v>
      </c>
    </row>
    <row r="25" spans="2:14">
      <c r="B25" s="45">
        <v>47</v>
      </c>
      <c r="C25" s="42">
        <v>45.602649999999997</v>
      </c>
      <c r="D25" s="23">
        <v>26.155218181818178</v>
      </c>
      <c r="E25" s="37">
        <v>13.056827272727274</v>
      </c>
      <c r="F25" s="24"/>
      <c r="G25" s="90">
        <f t="shared" si="0"/>
        <v>1.7435392694105194</v>
      </c>
      <c r="H25" s="47">
        <f t="shared" si="1"/>
        <v>3.4926287257589372</v>
      </c>
      <c r="J25" s="37">
        <v>22.008990909090912</v>
      </c>
      <c r="K25" s="37">
        <v>11.356254545454545</v>
      </c>
      <c r="L25" s="24">
        <v>6.713925555555555</v>
      </c>
      <c r="M25" s="94">
        <f t="shared" si="2"/>
        <v>2.072000946720534</v>
      </c>
      <c r="N25" s="47">
        <f t="shared" si="3"/>
        <v>6.7922483832525202</v>
      </c>
    </row>
    <row r="26" spans="2:14">
      <c r="B26" s="45">
        <v>49</v>
      </c>
      <c r="C26" s="42">
        <v>49.511425000000003</v>
      </c>
      <c r="D26" s="23">
        <v>28.524636363636361</v>
      </c>
      <c r="E26" s="37">
        <v>14.246418181818182</v>
      </c>
      <c r="F26" s="24"/>
      <c r="G26" s="90">
        <f t="shared" si="0"/>
        <v>1.7357425479091442</v>
      </c>
      <c r="H26" s="47">
        <f t="shared" si="1"/>
        <v>3.4753595162037541</v>
      </c>
      <c r="J26" s="37">
        <v>22.984927272727273</v>
      </c>
      <c r="K26" s="37">
        <v>11.87238181818182</v>
      </c>
      <c r="L26" s="24">
        <v>7.2235311111111109</v>
      </c>
      <c r="M26" s="94">
        <f t="shared" si="2"/>
        <v>2.1540822997838109</v>
      </c>
      <c r="N26" s="47">
        <f t="shared" si="3"/>
        <v>6.8541858875422275</v>
      </c>
    </row>
    <row r="27" spans="2:14">
      <c r="B27" s="45">
        <v>51</v>
      </c>
      <c r="C27" s="42">
        <v>53.427324999999996</v>
      </c>
      <c r="D27" s="23">
        <v>30.862690909090908</v>
      </c>
      <c r="E27" s="37">
        <v>15.411818181818182</v>
      </c>
      <c r="F27" s="24"/>
      <c r="G27" s="90">
        <f t="shared" si="0"/>
        <v>1.7311298343159849</v>
      </c>
      <c r="H27" s="47">
        <f t="shared" si="1"/>
        <v>3.4666464637527277</v>
      </c>
      <c r="J27" s="37">
        <v>24.743418181818182</v>
      </c>
      <c r="K27" s="37">
        <v>12.717972727272725</v>
      </c>
      <c r="L27" s="24">
        <v>7.6541340000000009</v>
      </c>
      <c r="M27" s="94">
        <f t="shared" si="2"/>
        <v>2.15925401282104</v>
      </c>
      <c r="N27" s="47">
        <f t="shared" si="3"/>
        <v>6.980192011271293</v>
      </c>
    </row>
    <row r="28" spans="2:14">
      <c r="B28" s="45">
        <v>53</v>
      </c>
      <c r="C28" s="42">
        <v>57.918950000000002</v>
      </c>
      <c r="D28" s="23">
        <v>33.505772727272728</v>
      </c>
      <c r="E28" s="37">
        <v>16.742009090909093</v>
      </c>
      <c r="F28" s="24"/>
      <c r="G28" s="90">
        <f t="shared" si="0"/>
        <v>1.7286260033888325</v>
      </c>
      <c r="H28" s="47">
        <f t="shared" si="1"/>
        <v>3.459498181221869</v>
      </c>
      <c r="J28" s="37">
        <v>26.467654545454547</v>
      </c>
      <c r="K28" s="37">
        <v>13.58090909090909</v>
      </c>
      <c r="L28" s="24">
        <v>8.1765555555555558</v>
      </c>
      <c r="M28" s="94">
        <f t="shared" si="2"/>
        <v>2.1882917468388516</v>
      </c>
      <c r="N28" s="47">
        <f t="shared" si="3"/>
        <v>7.0835389800105997</v>
      </c>
    </row>
    <row r="29" spans="2:14">
      <c r="B29" s="45">
        <v>55</v>
      </c>
      <c r="C29" s="42">
        <v>62.074925</v>
      </c>
      <c r="D29" s="23">
        <v>35.996954545454543</v>
      </c>
      <c r="E29" s="37">
        <v>17.981045454545459</v>
      </c>
      <c r="F29" s="24"/>
      <c r="G29" s="90">
        <f t="shared" si="0"/>
        <v>1.7244493536700707</v>
      </c>
      <c r="H29" s="47">
        <f t="shared" si="1"/>
        <v>3.4522422601577918</v>
      </c>
      <c r="J29" s="37">
        <v>28.311336363636368</v>
      </c>
      <c r="K29" s="37">
        <v>14.502309090909092</v>
      </c>
      <c r="L29" s="24">
        <v>8.7671111111111113</v>
      </c>
      <c r="M29" s="94">
        <f t="shared" si="2"/>
        <v>2.1925819467755767</v>
      </c>
      <c r="N29" s="47">
        <f t="shared" si="3"/>
        <v>7.0804309667443981</v>
      </c>
    </row>
    <row r="30" spans="2:14">
      <c r="B30" s="45">
        <v>57</v>
      </c>
      <c r="C30" s="42">
        <v>66.824124999999995</v>
      </c>
      <c r="D30" s="23">
        <v>38.761136363636368</v>
      </c>
      <c r="E30" s="37">
        <v>19.365472727272731</v>
      </c>
      <c r="F30" s="24"/>
      <c r="G30" s="90">
        <f t="shared" si="0"/>
        <v>1.7239980885258779</v>
      </c>
      <c r="H30" s="47">
        <f t="shared" si="1"/>
        <v>3.4506839022778113</v>
      </c>
      <c r="J30" s="37">
        <v>30.47459090909091</v>
      </c>
      <c r="K30" s="37">
        <v>15.629518181818183</v>
      </c>
      <c r="L30" s="24">
        <v>9.4729989999999979</v>
      </c>
      <c r="M30" s="94">
        <f t="shared" si="2"/>
        <v>2.1927816914538338</v>
      </c>
      <c r="N30" s="47">
        <f t="shared" si="3"/>
        <v>7.054167851173637</v>
      </c>
    </row>
    <row r="31" spans="2:14">
      <c r="B31" s="45">
        <v>59</v>
      </c>
      <c r="C31" s="42">
        <v>71.896549999999991</v>
      </c>
      <c r="D31" s="23">
        <v>41.580045454545456</v>
      </c>
      <c r="E31" s="37">
        <v>20.783336363636362</v>
      </c>
      <c r="F31" s="24"/>
      <c r="G31" s="90">
        <f t="shared" si="0"/>
        <v>1.7291118663782121</v>
      </c>
      <c r="H31" s="47">
        <f t="shared" si="1"/>
        <v>3.4593363039532981</v>
      </c>
      <c r="J31" s="37">
        <v>32.435327272727278</v>
      </c>
      <c r="K31" s="37">
        <v>16.569045454545453</v>
      </c>
      <c r="L31" s="24">
        <v>9.938388333333334</v>
      </c>
      <c r="M31" s="94">
        <f t="shared" si="2"/>
        <v>2.2166124422136799</v>
      </c>
      <c r="N31" s="47">
        <f t="shared" si="3"/>
        <v>7.2342262737771179</v>
      </c>
    </row>
    <row r="32" spans="2:14">
      <c r="B32" s="45">
        <v>61</v>
      </c>
      <c r="C32" s="42">
        <v>76.699174999999997</v>
      </c>
      <c r="D32" s="23">
        <v>44.357018181818177</v>
      </c>
      <c r="E32" s="37">
        <v>22.171936363636362</v>
      </c>
      <c r="F32" s="24"/>
      <c r="G32" s="90">
        <f t="shared" si="0"/>
        <v>1.7291327989093457</v>
      </c>
      <c r="H32" s="47">
        <f t="shared" si="1"/>
        <v>3.4592907783098457</v>
      </c>
      <c r="J32" s="37">
        <v>34.432763636363639</v>
      </c>
      <c r="K32" s="37">
        <v>17.573763636363637</v>
      </c>
      <c r="L32" s="24">
        <v>10.58375</v>
      </c>
      <c r="M32" s="94">
        <f t="shared" si="2"/>
        <v>2.2275056341687249</v>
      </c>
      <c r="N32" s="47">
        <f t="shared" si="3"/>
        <v>7.2468808314633275</v>
      </c>
    </row>
    <row r="33" spans="2:14">
      <c r="B33" s="45">
        <v>63</v>
      </c>
      <c r="C33" s="42">
        <v>82.280775000000006</v>
      </c>
      <c r="D33" s="23">
        <v>47.432618181818185</v>
      </c>
      <c r="E33" s="37">
        <v>23.713254545454546</v>
      </c>
      <c r="F33" s="24"/>
      <c r="G33" s="90">
        <f t="shared" si="0"/>
        <v>1.7346876085271585</v>
      </c>
      <c r="H33" s="47">
        <f t="shared" si="1"/>
        <v>3.4698221132945211</v>
      </c>
      <c r="J33" s="37">
        <v>36.746890909090915</v>
      </c>
      <c r="K33" s="37">
        <v>18.715518181818183</v>
      </c>
      <c r="L33" s="24">
        <v>11.27712</v>
      </c>
      <c r="M33" s="94">
        <f t="shared" si="2"/>
        <v>2.2391220852821685</v>
      </c>
      <c r="N33" s="47">
        <f t="shared" si="3"/>
        <v>7.2962578211458249</v>
      </c>
    </row>
    <row r="34" spans="2:14">
      <c r="B34" s="45">
        <v>65</v>
      </c>
      <c r="C34" s="42">
        <v>86.982175000000012</v>
      </c>
      <c r="D34" s="23">
        <v>50.40397272727273</v>
      </c>
      <c r="E34" s="37">
        <v>25.18135454545455</v>
      </c>
      <c r="F34" s="24"/>
      <c r="G34" s="90">
        <f t="shared" si="0"/>
        <v>1.725700778997038</v>
      </c>
      <c r="H34" s="47">
        <f t="shared" si="1"/>
        <v>3.4542293919490934</v>
      </c>
      <c r="J34" s="37">
        <v>37.046454545454544</v>
      </c>
      <c r="K34" s="37">
        <v>18.935199999999998</v>
      </c>
      <c r="L34" s="24">
        <v>11.933354545454545</v>
      </c>
      <c r="M34" s="94">
        <f t="shared" si="2"/>
        <v>2.3479217125427292</v>
      </c>
      <c r="N34" s="47">
        <f t="shared" si="3"/>
        <v>7.288996121642243</v>
      </c>
    </row>
    <row r="35" spans="2:14">
      <c r="B35" s="45">
        <v>67</v>
      </c>
      <c r="C35" s="42">
        <v>92.973425000000006</v>
      </c>
      <c r="D35" s="23">
        <v>53.525772727272731</v>
      </c>
      <c r="E35" s="37">
        <v>26.764345454545456</v>
      </c>
      <c r="F35" s="24"/>
      <c r="G35" s="90">
        <f t="shared" si="0"/>
        <v>1.73698426501422</v>
      </c>
      <c r="H35" s="47">
        <f t="shared" si="1"/>
        <v>3.4737791424004389</v>
      </c>
      <c r="J35" s="37">
        <v>39.436309090909091</v>
      </c>
      <c r="K35" s="37">
        <v>20.019327272727274</v>
      </c>
      <c r="L35" s="24">
        <v>12.229710000000003</v>
      </c>
      <c r="M35" s="94">
        <f t="shared" si="2"/>
        <v>2.3575589892471038</v>
      </c>
      <c r="N35" s="47">
        <f t="shared" si="3"/>
        <v>7.6022591704954561</v>
      </c>
    </row>
    <row r="36" spans="2:14">
      <c r="B36" s="45">
        <v>69</v>
      </c>
      <c r="C36" s="42">
        <v>98.756299999999996</v>
      </c>
      <c r="D36" s="23">
        <v>56.858672727272733</v>
      </c>
      <c r="E36" s="37">
        <v>28.374772727272724</v>
      </c>
      <c r="F36" s="24"/>
      <c r="G36" s="90">
        <f t="shared" si="0"/>
        <v>1.736873114743509</v>
      </c>
      <c r="H36" s="47">
        <f t="shared" si="1"/>
        <v>3.480426114746614</v>
      </c>
      <c r="J36" s="37">
        <v>41.273463636363637</v>
      </c>
      <c r="K36" s="37">
        <v>20.940209090909089</v>
      </c>
      <c r="L36" s="24">
        <v>12.7395</v>
      </c>
      <c r="M36" s="94">
        <f t="shared" si="2"/>
        <v>2.3927310988504389</v>
      </c>
      <c r="N36" s="47">
        <f t="shared" si="3"/>
        <v>7.7519761372110363</v>
      </c>
    </row>
    <row r="37" spans="2:14">
      <c r="B37" s="46">
        <v>71</v>
      </c>
      <c r="C37" s="43">
        <v>105.9585</v>
      </c>
      <c r="D37" s="26">
        <v>60.076681818181825</v>
      </c>
      <c r="E37" s="38">
        <v>30.014945454545455</v>
      </c>
      <c r="F37" s="27"/>
      <c r="G37" s="91">
        <f t="shared" si="0"/>
        <v>1.7637209112293604</v>
      </c>
      <c r="H37" s="48">
        <f t="shared" si="1"/>
        <v>3.530191322868244</v>
      </c>
      <c r="J37" s="38">
        <v>43.605581818181825</v>
      </c>
      <c r="K37" s="38">
        <v>22.112445454545451</v>
      </c>
      <c r="L37" s="27">
        <v>13.56307</v>
      </c>
      <c r="M37" s="95">
        <f t="shared" si="2"/>
        <v>2.4299297379359688</v>
      </c>
      <c r="N37" s="48">
        <f t="shared" si="3"/>
        <v>7.8122799631646815</v>
      </c>
    </row>
    <row r="40" spans="2:14">
      <c r="B40" t="s">
        <v>36</v>
      </c>
    </row>
  </sheetData>
  <mergeCells count="2">
    <mergeCell ref="D1:F1"/>
    <mergeCell ref="J1:L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B2:L38"/>
  <sheetViews>
    <sheetView workbookViewId="0">
      <selection activeCell="B3" sqref="B3:B38"/>
    </sheetView>
  </sheetViews>
  <sheetFormatPr defaultRowHeight="14.25"/>
  <cols>
    <col min="4" max="4" width="10.75" customWidth="1"/>
    <col min="5" max="5" width="12.625" customWidth="1"/>
    <col min="6" max="6" width="12.75" customWidth="1"/>
    <col min="7" max="7" width="15" customWidth="1"/>
    <col min="8" max="8" width="13.875" customWidth="1"/>
    <col min="9" max="9" width="11" customWidth="1"/>
    <col min="10" max="10" width="15.875" customWidth="1"/>
    <col min="11" max="11" width="12.125" customWidth="1"/>
    <col min="12" max="12" width="15.375" customWidth="1"/>
  </cols>
  <sheetData>
    <row r="2" spans="2:12">
      <c r="D2" t="s">
        <v>66</v>
      </c>
    </row>
    <row r="3" spans="2:12">
      <c r="B3" s="39" t="s">
        <v>6</v>
      </c>
      <c r="C3" s="39" t="s">
        <v>7</v>
      </c>
      <c r="D3" s="35" t="s">
        <v>13</v>
      </c>
      <c r="E3" s="35" t="s">
        <v>15</v>
      </c>
      <c r="F3" s="35" t="s">
        <v>14</v>
      </c>
      <c r="G3" s="35" t="s">
        <v>16</v>
      </c>
      <c r="H3" s="35" t="s">
        <v>67</v>
      </c>
      <c r="I3" s="35" t="s">
        <v>68</v>
      </c>
      <c r="J3" s="35" t="s">
        <v>71</v>
      </c>
      <c r="K3" s="35" t="s">
        <v>69</v>
      </c>
      <c r="L3" s="35" t="s">
        <v>70</v>
      </c>
    </row>
    <row r="4" spans="2:12">
      <c r="B4" s="83">
        <v>5</v>
      </c>
      <c r="C4" s="82">
        <v>3</v>
      </c>
      <c r="D4" s="36">
        <v>0.16862949999999999</v>
      </c>
      <c r="E4" s="21">
        <v>0.34371899999999994</v>
      </c>
      <c r="F4" s="36">
        <v>2.0322800000000001</v>
      </c>
      <c r="G4" s="22">
        <v>2.3048941666666667</v>
      </c>
      <c r="H4" s="36">
        <v>3.0049999999999999</v>
      </c>
      <c r="I4" s="36">
        <v>4.6358033333333326</v>
      </c>
      <c r="J4" s="21">
        <v>4.850483333333333</v>
      </c>
      <c r="K4" s="36">
        <v>5.1096159999999999</v>
      </c>
      <c r="L4" s="36">
        <v>3.804745</v>
      </c>
    </row>
    <row r="5" spans="2:12">
      <c r="B5" s="83">
        <v>17</v>
      </c>
      <c r="C5" s="83">
        <v>5</v>
      </c>
      <c r="D5" s="37">
        <v>0.37655025000000003</v>
      </c>
      <c r="E5" s="24">
        <v>0.84126066666666677</v>
      </c>
      <c r="F5" s="37">
        <v>7.3663533333333326</v>
      </c>
      <c r="G5" s="25">
        <v>8.2699308333333335</v>
      </c>
      <c r="H5" s="37">
        <v>4.8514000000000008</v>
      </c>
      <c r="I5" s="37">
        <v>11.744633333333333</v>
      </c>
      <c r="J5" s="24">
        <v>5.1084533333333333</v>
      </c>
      <c r="K5" s="37">
        <v>13.11950667</v>
      </c>
      <c r="L5" s="37">
        <v>7.8542891666666668</v>
      </c>
    </row>
    <row r="6" spans="2:12">
      <c r="B6" s="83">
        <v>33</v>
      </c>
      <c r="C6" s="83">
        <v>7</v>
      </c>
      <c r="D6" s="37">
        <v>0.51892149999999992</v>
      </c>
      <c r="E6" s="24">
        <v>1.5463624999999999</v>
      </c>
      <c r="F6" s="37">
        <v>14.440083333333334</v>
      </c>
      <c r="G6" s="25">
        <v>16.006133333333331</v>
      </c>
      <c r="H6" s="37">
        <v>7.6910000000000007</v>
      </c>
      <c r="I6" s="37">
        <v>19.570733333333333</v>
      </c>
      <c r="J6" s="24">
        <v>7.0256933333333329</v>
      </c>
      <c r="K6" s="37">
        <v>21.609713330000002</v>
      </c>
      <c r="L6" s="37">
        <v>12.980350000000001</v>
      </c>
    </row>
    <row r="7" spans="2:12">
      <c r="B7" s="83">
        <v>57</v>
      </c>
      <c r="C7" s="83">
        <v>9</v>
      </c>
      <c r="D7" s="37">
        <v>0.84193050000000003</v>
      </c>
      <c r="E7" s="24">
        <v>2.5560416666666668</v>
      </c>
      <c r="F7" s="37">
        <v>25.179916666666667</v>
      </c>
      <c r="G7" s="25">
        <v>27.693208333333331</v>
      </c>
      <c r="H7" s="37">
        <v>12.305399999999999</v>
      </c>
      <c r="I7" s="37">
        <v>29.837599999999998</v>
      </c>
      <c r="J7" s="24">
        <v>10.698399999999999</v>
      </c>
      <c r="K7" s="37">
        <v>33.107993329999999</v>
      </c>
      <c r="L7" s="37">
        <v>18.058508333333332</v>
      </c>
    </row>
    <row r="8" spans="2:12">
      <c r="B8" s="83">
        <v>89</v>
      </c>
      <c r="C8" s="83">
        <v>11</v>
      </c>
      <c r="D8" s="37">
        <v>1.2798041666666669</v>
      </c>
      <c r="E8" s="24">
        <v>3.8278049999999997</v>
      </c>
      <c r="F8" s="37">
        <v>39.883474999999997</v>
      </c>
      <c r="G8" s="25">
        <v>44.555291666666669</v>
      </c>
      <c r="H8" s="37">
        <v>19.218000000000004</v>
      </c>
      <c r="I8" s="37">
        <v>43.107266666666668</v>
      </c>
      <c r="J8" s="24">
        <v>16.547566666666665</v>
      </c>
      <c r="K8" s="37">
        <v>48.121753329999997</v>
      </c>
      <c r="L8" s="37">
        <v>25.355133333333331</v>
      </c>
    </row>
    <row r="9" spans="2:12">
      <c r="B9" s="83">
        <v>121</v>
      </c>
      <c r="C9" s="83">
        <v>13</v>
      </c>
      <c r="D9" s="37">
        <v>1.7014083333333332</v>
      </c>
      <c r="E9" s="24">
        <v>5.2262833333333338</v>
      </c>
      <c r="F9" s="37">
        <v>54.087708333333325</v>
      </c>
      <c r="G9" s="25">
        <v>62.214433333333325</v>
      </c>
      <c r="H9" s="37">
        <v>24.722200000000001</v>
      </c>
      <c r="I9" s="37">
        <v>55.962299999999999</v>
      </c>
      <c r="J9" s="24">
        <v>20.118600000000001</v>
      </c>
      <c r="K9" s="37">
        <v>61.405113329999999</v>
      </c>
      <c r="L9" s="37">
        <v>33.284308333333335</v>
      </c>
    </row>
    <row r="10" spans="2:12">
      <c r="B10" s="83">
        <v>169</v>
      </c>
      <c r="C10" s="83">
        <v>15</v>
      </c>
      <c r="D10" s="37">
        <v>2.37724</v>
      </c>
      <c r="E10" s="24">
        <v>7.2586141666666677</v>
      </c>
      <c r="F10" s="37">
        <v>75.103899999999996</v>
      </c>
      <c r="G10" s="25">
        <v>84.073975000000004</v>
      </c>
      <c r="H10" s="37">
        <v>30.623199999999997</v>
      </c>
      <c r="I10" s="37">
        <v>74.404066666666665</v>
      </c>
      <c r="J10" s="24">
        <v>21.836233333333336</v>
      </c>
      <c r="K10" s="37">
        <v>82.471706670000003</v>
      </c>
      <c r="L10" s="37">
        <v>52.834066666666672</v>
      </c>
    </row>
    <row r="11" spans="2:12">
      <c r="B11" s="83">
        <v>213</v>
      </c>
      <c r="C11" s="83">
        <v>17</v>
      </c>
      <c r="D11" s="37">
        <v>2.9383350000000004</v>
      </c>
      <c r="E11" s="24">
        <v>9.1301191666666686</v>
      </c>
      <c r="F11" s="37">
        <v>94.630783333333326</v>
      </c>
      <c r="G11" s="25">
        <v>105.97574999999999</v>
      </c>
      <c r="H11" s="37">
        <v>40.576599999999999</v>
      </c>
      <c r="I11" s="37">
        <v>91.390133333333324</v>
      </c>
      <c r="J11" s="24">
        <v>25.582366666666669</v>
      </c>
      <c r="K11" s="37">
        <v>101.63262</v>
      </c>
      <c r="L11" s="37">
        <v>53.039549999999998</v>
      </c>
    </row>
    <row r="12" spans="2:12">
      <c r="B12" s="83">
        <v>269</v>
      </c>
      <c r="C12" s="83">
        <v>19</v>
      </c>
      <c r="D12" s="37">
        <v>3.6127566666666664</v>
      </c>
      <c r="E12" s="24">
        <v>10.855066666666666</v>
      </c>
      <c r="F12" s="37">
        <v>119.75141666666666</v>
      </c>
      <c r="G12" s="25">
        <v>133.52374999999998</v>
      </c>
      <c r="H12" s="37">
        <v>51.480000000000004</v>
      </c>
      <c r="I12" s="37">
        <v>112.47866666666668</v>
      </c>
      <c r="J12" s="24">
        <v>38.868166666666667</v>
      </c>
      <c r="K12" s="37">
        <v>125.39279999999999</v>
      </c>
      <c r="L12" s="37">
        <v>65.665733333333336</v>
      </c>
    </row>
    <row r="13" spans="2:12">
      <c r="B13" s="83">
        <v>333</v>
      </c>
      <c r="C13" s="83">
        <v>21</v>
      </c>
      <c r="D13" s="37">
        <v>4.4817766666666676</v>
      </c>
      <c r="E13" s="24">
        <v>13.729225000000001</v>
      </c>
      <c r="F13" s="37">
        <v>148.28808333333333</v>
      </c>
      <c r="G13" s="25">
        <v>164.75733333333332</v>
      </c>
      <c r="H13" s="37">
        <v>64.865200000000002</v>
      </c>
      <c r="I13" s="37">
        <v>136.68466666666669</v>
      </c>
      <c r="J13" s="24">
        <v>44.997233333333327</v>
      </c>
      <c r="K13" s="37">
        <v>152.3786667</v>
      </c>
      <c r="L13" s="37">
        <v>80.821849999999998</v>
      </c>
    </row>
    <row r="14" spans="2:12">
      <c r="B14" s="83">
        <v>401</v>
      </c>
      <c r="C14" s="83">
        <v>23</v>
      </c>
      <c r="D14" s="37">
        <v>5.3780816666666666</v>
      </c>
      <c r="E14" s="24">
        <v>16.332650000000001</v>
      </c>
      <c r="F14" s="37">
        <v>178.27366666666668</v>
      </c>
      <c r="G14" s="25">
        <v>199.38775000000001</v>
      </c>
      <c r="H14" s="37">
        <v>77.92</v>
      </c>
      <c r="I14" s="37">
        <v>161.68766666666667</v>
      </c>
      <c r="J14" s="24">
        <v>54.136633333333329</v>
      </c>
      <c r="K14" s="37">
        <v>180.9352667</v>
      </c>
      <c r="L14" s="37">
        <v>94.76520833333332</v>
      </c>
    </row>
    <row r="15" spans="2:12">
      <c r="B15" s="83">
        <v>477</v>
      </c>
      <c r="C15" s="83">
        <v>25</v>
      </c>
      <c r="D15" s="37">
        <v>6.4336966666666662</v>
      </c>
      <c r="E15" s="24">
        <v>19.81700833333333</v>
      </c>
      <c r="F15" s="37">
        <v>211.995</v>
      </c>
      <c r="G15" s="25">
        <v>235.77783333333335</v>
      </c>
      <c r="H15" s="37">
        <v>92.262800000000013</v>
      </c>
      <c r="I15" s="37">
        <v>189.77266666666665</v>
      </c>
      <c r="J15" s="24">
        <v>54.900166666666671</v>
      </c>
      <c r="K15" s="37">
        <v>209.7276</v>
      </c>
      <c r="L15" s="37">
        <v>111.65208333333334</v>
      </c>
    </row>
    <row r="16" spans="2:12">
      <c r="B16" s="83">
        <v>553</v>
      </c>
      <c r="C16" s="83">
        <v>27</v>
      </c>
      <c r="D16" s="37">
        <v>7.3723658333333333</v>
      </c>
      <c r="E16" s="24">
        <v>22.832116666666668</v>
      </c>
      <c r="F16" s="37">
        <v>246.09716666666665</v>
      </c>
      <c r="G16" s="25">
        <v>273.40100000000001</v>
      </c>
      <c r="H16" s="37">
        <v>110.71559999999999</v>
      </c>
      <c r="I16" s="37">
        <v>218.381</v>
      </c>
      <c r="J16" s="24">
        <v>70.1661</v>
      </c>
      <c r="K16" s="37">
        <v>240.90799999999999</v>
      </c>
      <c r="L16" s="37">
        <v>127.64358333333335</v>
      </c>
    </row>
    <row r="17" spans="2:12">
      <c r="B17" s="83">
        <v>641</v>
      </c>
      <c r="C17" s="83">
        <v>29</v>
      </c>
      <c r="D17" s="37">
        <v>8.5017608333333321</v>
      </c>
      <c r="E17" s="24">
        <v>26.75525</v>
      </c>
      <c r="F17" s="37">
        <v>285.21649999999994</v>
      </c>
      <c r="G17" s="25">
        <v>317.33474999999993</v>
      </c>
      <c r="H17" s="37">
        <v>130.81280000000001</v>
      </c>
      <c r="I17" s="37">
        <v>250.27700000000002</v>
      </c>
      <c r="J17" s="24">
        <v>79.508066666666664</v>
      </c>
      <c r="K17" s="37">
        <v>275.56353330000002</v>
      </c>
      <c r="L17" s="37">
        <v>146.42808333333332</v>
      </c>
    </row>
    <row r="18" spans="2:12">
      <c r="B18" s="83">
        <v>729</v>
      </c>
      <c r="C18" s="83">
        <v>31</v>
      </c>
      <c r="D18" s="37">
        <v>9.6545974999999995</v>
      </c>
      <c r="E18" s="24">
        <v>30.216425000000001</v>
      </c>
      <c r="F18" s="37">
        <v>324.0385</v>
      </c>
      <c r="G18" s="25">
        <v>359.79116666666664</v>
      </c>
      <c r="H18" s="37">
        <v>152.553</v>
      </c>
      <c r="I18" s="37">
        <v>282.65199999999999</v>
      </c>
      <c r="J18" s="24">
        <v>98.022933333333341</v>
      </c>
      <c r="K18" s="37">
        <v>313.82459999999998</v>
      </c>
      <c r="L18" s="37">
        <v>165.66716666666665</v>
      </c>
    </row>
    <row r="19" spans="2:12">
      <c r="B19" s="83">
        <v>833</v>
      </c>
      <c r="C19" s="83">
        <v>33</v>
      </c>
      <c r="D19" s="37">
        <v>10.984375</v>
      </c>
      <c r="E19" s="24">
        <v>34.038525</v>
      </c>
      <c r="F19" s="37">
        <v>370.54883333333333</v>
      </c>
      <c r="G19" s="25">
        <v>412.22716666666662</v>
      </c>
      <c r="H19" s="37">
        <v>172.78939999999997</v>
      </c>
      <c r="I19" s="37">
        <v>320.33100000000002</v>
      </c>
      <c r="J19" s="24">
        <v>95.914466666666669</v>
      </c>
      <c r="K19" s="37">
        <v>352.99886670000001</v>
      </c>
      <c r="L19" s="37">
        <v>187.26208333333332</v>
      </c>
    </row>
    <row r="20" spans="2:12">
      <c r="B20" s="83">
        <v>941</v>
      </c>
      <c r="C20" s="83">
        <v>35</v>
      </c>
      <c r="D20" s="37">
        <v>12.518349999999998</v>
      </c>
      <c r="E20" s="24">
        <v>38.198824999999999</v>
      </c>
      <c r="F20" s="37">
        <v>418.77199999999999</v>
      </c>
      <c r="G20" s="25">
        <v>459.46925000000005</v>
      </c>
      <c r="H20" s="37">
        <v>197.4504</v>
      </c>
      <c r="I20" s="37">
        <v>360.26966666666664</v>
      </c>
      <c r="J20" s="24">
        <v>116.24733333333334</v>
      </c>
      <c r="K20" s="37">
        <v>396.43326669999999</v>
      </c>
      <c r="L20" s="37">
        <v>210.49966666666668</v>
      </c>
    </row>
    <row r="21" spans="2:12">
      <c r="B21" s="83">
        <v>1049</v>
      </c>
      <c r="C21" s="83">
        <v>37</v>
      </c>
      <c r="D21" s="37">
        <v>13.990616666666668</v>
      </c>
      <c r="E21" s="24">
        <v>42.144258333333333</v>
      </c>
      <c r="F21" s="37">
        <v>466.74191666666661</v>
      </c>
      <c r="G21" s="25">
        <v>515.34508333333326</v>
      </c>
      <c r="H21" s="37">
        <v>223.63300000000004</v>
      </c>
      <c r="I21" s="37">
        <v>399.1366666666666</v>
      </c>
      <c r="J21" s="24">
        <v>138.56533333333334</v>
      </c>
      <c r="K21" s="37">
        <v>436.96613330000002</v>
      </c>
      <c r="L21" s="37">
        <v>235.64333333333335</v>
      </c>
    </row>
    <row r="22" spans="2:12">
      <c r="B22" s="83">
        <v>1169</v>
      </c>
      <c r="C22" s="83">
        <v>39</v>
      </c>
      <c r="D22" s="37">
        <v>15.350008333333335</v>
      </c>
      <c r="E22" s="24">
        <v>48.397841666666665</v>
      </c>
      <c r="F22" s="37">
        <v>520.02816666666661</v>
      </c>
      <c r="G22" s="25">
        <v>574.4929166666667</v>
      </c>
      <c r="H22" s="37">
        <v>255.88719999999998</v>
      </c>
      <c r="I22" s="37">
        <v>442.1466666666667</v>
      </c>
      <c r="J22" s="24">
        <v>148.90866666666668</v>
      </c>
      <c r="K22" s="37">
        <v>489.00173330000001</v>
      </c>
      <c r="L22" s="37">
        <v>259.61158333333339</v>
      </c>
    </row>
    <row r="23" spans="2:12">
      <c r="B23" s="83">
        <v>1293</v>
      </c>
      <c r="C23" s="83">
        <v>41</v>
      </c>
      <c r="D23" s="37">
        <v>17.082425000000001</v>
      </c>
      <c r="E23" s="24">
        <v>52.467300000000016</v>
      </c>
      <c r="F23" s="37">
        <v>575.06758333333335</v>
      </c>
      <c r="G23" s="25">
        <v>634.97433333333333</v>
      </c>
      <c r="H23" s="37">
        <v>285.43920000000003</v>
      </c>
      <c r="I23" s="37">
        <v>487.47466666666668</v>
      </c>
      <c r="J23" s="24">
        <v>162.66133333333332</v>
      </c>
      <c r="K23" s="37">
        <v>539.63186670000005</v>
      </c>
      <c r="L23" s="37">
        <v>284.97558333333336</v>
      </c>
    </row>
    <row r="24" spans="2:12">
      <c r="B24" s="83">
        <v>1421</v>
      </c>
      <c r="C24" s="83">
        <v>43</v>
      </c>
      <c r="D24" s="37">
        <v>18.829375000000002</v>
      </c>
      <c r="E24" s="24">
        <v>58.67744166666666</v>
      </c>
      <c r="F24" s="37">
        <v>632.40691666666669</v>
      </c>
      <c r="G24" s="25">
        <v>696.87891666666656</v>
      </c>
      <c r="H24" s="37">
        <v>313.21440000000001</v>
      </c>
      <c r="I24" s="37">
        <v>533.86933333333343</v>
      </c>
      <c r="J24" s="24">
        <v>178.178</v>
      </c>
      <c r="K24" s="37">
        <v>589.5838</v>
      </c>
      <c r="L24" s="37">
        <v>310.56633333333326</v>
      </c>
    </row>
    <row r="25" spans="2:12">
      <c r="B25" s="83">
        <v>1561</v>
      </c>
      <c r="C25" s="83">
        <v>45</v>
      </c>
      <c r="D25" s="37">
        <v>20.770424999999999</v>
      </c>
      <c r="E25" s="24">
        <v>63.68225000000001</v>
      </c>
      <c r="F25" s="37">
        <v>694.35800000000006</v>
      </c>
      <c r="G25" s="25">
        <v>765.97116666666659</v>
      </c>
      <c r="H25" s="37">
        <v>350.63500000000005</v>
      </c>
      <c r="I25" s="37">
        <v>584.27033333333338</v>
      </c>
      <c r="J25" s="24">
        <v>178.32166666666669</v>
      </c>
      <c r="K25" s="37">
        <v>645.59453329999997</v>
      </c>
      <c r="L25" s="37">
        <v>345.93608333333333</v>
      </c>
    </row>
    <row r="26" spans="2:12">
      <c r="B26" s="83">
        <v>1701</v>
      </c>
      <c r="C26" s="83">
        <v>47</v>
      </c>
      <c r="D26" s="37">
        <v>22.5899</v>
      </c>
      <c r="E26" s="24">
        <v>69.543033333333341</v>
      </c>
      <c r="F26" s="37">
        <v>756.58033333333321</v>
      </c>
      <c r="G26" s="25">
        <v>840.70983333333334</v>
      </c>
      <c r="H26" s="37">
        <v>388.9588</v>
      </c>
      <c r="I26" s="37">
        <v>634.81533333333334</v>
      </c>
      <c r="J26" s="24">
        <v>207.5856666666667</v>
      </c>
      <c r="K26" s="37">
        <v>702.64120000000003</v>
      </c>
      <c r="L26" s="37">
        <v>377.77058333333326</v>
      </c>
    </row>
    <row r="27" spans="2:12">
      <c r="B27" s="83">
        <v>1857</v>
      </c>
      <c r="C27" s="83">
        <v>49</v>
      </c>
      <c r="D27" s="37">
        <v>24.657499999999999</v>
      </c>
      <c r="E27" s="24">
        <v>75.175866666666664</v>
      </c>
      <c r="F27" s="37">
        <v>826.20100000000002</v>
      </c>
      <c r="G27" s="25">
        <v>923.40433333333351</v>
      </c>
      <c r="H27" s="37">
        <v>428.2448</v>
      </c>
      <c r="I27" s="37">
        <v>691.0626666666667</v>
      </c>
      <c r="J27" s="24">
        <v>210.87199999999999</v>
      </c>
      <c r="K27" s="37">
        <v>762.51160000000004</v>
      </c>
      <c r="L27" s="37">
        <v>405.3968333333334</v>
      </c>
    </row>
    <row r="28" spans="2:12">
      <c r="B28" s="83">
        <v>2005</v>
      </c>
      <c r="C28" s="83">
        <v>51</v>
      </c>
      <c r="D28" s="37">
        <v>26.459549999999997</v>
      </c>
      <c r="E28" s="24">
        <v>81.014683333333352</v>
      </c>
      <c r="F28" s="37">
        <v>892.11266666666677</v>
      </c>
      <c r="G28" s="25">
        <v>988.7771666666664</v>
      </c>
      <c r="H28" s="37">
        <v>475.50720000000001</v>
      </c>
      <c r="I28" s="37">
        <v>744.32833333333338</v>
      </c>
      <c r="J28" s="24">
        <v>253.09866666666667</v>
      </c>
      <c r="K28" s="37">
        <v>824.61406669999997</v>
      </c>
      <c r="L28" s="37">
        <v>434.85816666666665</v>
      </c>
    </row>
    <row r="29" spans="2:12">
      <c r="B29" s="83">
        <v>2177</v>
      </c>
      <c r="C29" s="83">
        <v>53</v>
      </c>
      <c r="D29" s="37">
        <v>28.678425000000004</v>
      </c>
      <c r="E29" s="24">
        <v>87.996066666666664</v>
      </c>
      <c r="F29" s="37">
        <v>968.64858333333325</v>
      </c>
      <c r="G29" s="25">
        <v>1075.4008333333334</v>
      </c>
      <c r="H29" s="37">
        <v>518.99759999999992</v>
      </c>
      <c r="I29" s="37">
        <v>806.77033333333338</v>
      </c>
      <c r="J29" s="24">
        <v>257.87533333333334</v>
      </c>
      <c r="K29" s="37">
        <v>898.3974667</v>
      </c>
      <c r="L29" s="37">
        <v>478.06583333333327</v>
      </c>
    </row>
    <row r="30" spans="2:12">
      <c r="B30" s="83">
        <v>2337</v>
      </c>
      <c r="C30" s="83">
        <v>55</v>
      </c>
      <c r="D30" s="37">
        <v>30.780341666666668</v>
      </c>
      <c r="E30" s="24">
        <v>92.874008333333336</v>
      </c>
      <c r="F30" s="37">
        <v>1039.8091666666667</v>
      </c>
      <c r="G30" s="25">
        <v>1150.6866666666667</v>
      </c>
      <c r="H30" s="37">
        <v>566.20420000000001</v>
      </c>
      <c r="I30" s="37">
        <v>864.61433333333332</v>
      </c>
      <c r="J30" s="24">
        <v>268.2043333333333</v>
      </c>
      <c r="K30" s="37">
        <v>954.14273330000003</v>
      </c>
      <c r="L30" s="37">
        <v>509.7328333333333</v>
      </c>
    </row>
    <row r="31" spans="2:12">
      <c r="B31" s="83">
        <v>2517</v>
      </c>
      <c r="C31" s="83">
        <v>57</v>
      </c>
      <c r="D31" s="37">
        <v>33.169808333333336</v>
      </c>
      <c r="E31" s="24">
        <v>99.63495833333333</v>
      </c>
      <c r="F31" s="37">
        <v>1120.0899999999999</v>
      </c>
      <c r="G31" s="25">
        <v>1237.4033333333334</v>
      </c>
      <c r="H31" s="37">
        <v>612.66880000000003</v>
      </c>
      <c r="I31" s="37">
        <v>929.20366666666666</v>
      </c>
      <c r="J31" s="24">
        <v>283.14333333333337</v>
      </c>
      <c r="K31" s="37">
        <v>1027.0246669999999</v>
      </c>
      <c r="L31" s="37">
        <v>551.85900000000004</v>
      </c>
    </row>
    <row r="32" spans="2:12">
      <c r="B32" s="83">
        <v>2701</v>
      </c>
      <c r="C32" s="83">
        <v>59</v>
      </c>
      <c r="D32" s="37">
        <v>35.788699999999999</v>
      </c>
      <c r="E32" s="24">
        <v>109.11591666666665</v>
      </c>
      <c r="F32" s="37">
        <v>1202.0858333333333</v>
      </c>
      <c r="G32" s="25">
        <v>1327.0516666666665</v>
      </c>
      <c r="H32" s="37">
        <v>673.48439999999994</v>
      </c>
      <c r="I32" s="37">
        <v>993.80799999999999</v>
      </c>
      <c r="J32" s="24">
        <v>321.06166666666667</v>
      </c>
      <c r="K32" s="37">
        <v>1104.656667</v>
      </c>
      <c r="L32" s="37">
        <v>589.39075000000014</v>
      </c>
    </row>
    <row r="33" spans="2:12">
      <c r="B33" s="83">
        <v>2881</v>
      </c>
      <c r="C33" s="83">
        <v>61</v>
      </c>
      <c r="D33" s="37">
        <v>38.014324999999999</v>
      </c>
      <c r="E33" s="24">
        <v>115.14725</v>
      </c>
      <c r="F33" s="37">
        <v>1281.9408333333333</v>
      </c>
      <c r="G33" s="25">
        <v>1415.9491666666665</v>
      </c>
      <c r="H33" s="37">
        <v>717.62400000000002</v>
      </c>
      <c r="I33" s="37">
        <v>1059.5033333333333</v>
      </c>
      <c r="J33" s="24">
        <v>314.86399999999998</v>
      </c>
      <c r="K33" s="37">
        <v>1177.856667</v>
      </c>
      <c r="L33" s="37">
        <v>629.74599999999998</v>
      </c>
    </row>
    <row r="34" spans="2:12">
      <c r="B34" s="83">
        <v>3081</v>
      </c>
      <c r="C34" s="83">
        <v>63</v>
      </c>
      <c r="D34" s="37">
        <v>40.821216666666665</v>
      </c>
      <c r="E34" s="24">
        <v>122.58308333333332</v>
      </c>
      <c r="F34" s="37">
        <v>1370.9708333333335</v>
      </c>
      <c r="G34" s="25">
        <v>1510.24</v>
      </c>
      <c r="H34" s="37">
        <v>771.1751999999999</v>
      </c>
      <c r="I34" s="37">
        <v>1130.08</v>
      </c>
      <c r="J34" s="24">
        <v>347.59766666666673</v>
      </c>
      <c r="K34" s="37">
        <v>1253.1553329999999</v>
      </c>
      <c r="L34" s="37">
        <v>669.38958333333346</v>
      </c>
    </row>
    <row r="35" spans="2:12">
      <c r="B35" s="83">
        <v>3273</v>
      </c>
      <c r="C35" s="83">
        <v>65</v>
      </c>
      <c r="D35" s="37">
        <v>43.367741666666667</v>
      </c>
      <c r="E35" s="24">
        <v>132.43141666666665</v>
      </c>
      <c r="F35" s="37">
        <v>1456.5575000000001</v>
      </c>
      <c r="G35" s="25">
        <v>1607.7966666666664</v>
      </c>
      <c r="H35" s="37">
        <v>831.67499999999995</v>
      </c>
      <c r="I35" s="37">
        <v>1199.8766666666668</v>
      </c>
      <c r="J35" s="24">
        <v>360.71433333333334</v>
      </c>
      <c r="K35" s="37">
        <v>1334.452</v>
      </c>
      <c r="L35" s="37">
        <v>718.83333333333348</v>
      </c>
    </row>
    <row r="36" spans="2:12">
      <c r="B36" s="83">
        <v>3481</v>
      </c>
      <c r="C36" s="83">
        <v>67</v>
      </c>
      <c r="D36" s="37">
        <v>46.582341666666672</v>
      </c>
      <c r="E36" s="24">
        <v>141.05091666666667</v>
      </c>
      <c r="F36" s="37">
        <v>1549.2658333333336</v>
      </c>
      <c r="G36" s="25">
        <v>1706.2341666666669</v>
      </c>
      <c r="H36" s="37">
        <v>892.20100000000002</v>
      </c>
      <c r="I36" s="37">
        <v>1273.8966666666665</v>
      </c>
      <c r="J36" s="24">
        <v>370.86666666666673</v>
      </c>
      <c r="K36" s="37">
        <v>1421.3326669999999</v>
      </c>
      <c r="L36" s="37">
        <v>744.8363333333333</v>
      </c>
    </row>
    <row r="37" spans="2:12">
      <c r="B37" s="83">
        <v>3689</v>
      </c>
      <c r="C37" s="83">
        <v>69</v>
      </c>
      <c r="D37" s="37">
        <v>49.683191666666666</v>
      </c>
      <c r="E37" s="24">
        <v>150.28524999999999</v>
      </c>
      <c r="F37" s="37">
        <v>1643.2216666666666</v>
      </c>
      <c r="G37" s="25">
        <v>1808.8791666666666</v>
      </c>
      <c r="H37" s="37">
        <v>952.85500000000013</v>
      </c>
      <c r="I37" s="37">
        <v>1349.1</v>
      </c>
      <c r="J37" s="24">
        <v>422.98433333333332</v>
      </c>
      <c r="K37" s="37">
        <v>1506.9506670000001</v>
      </c>
      <c r="L37" s="37">
        <v>786.73941666666667</v>
      </c>
    </row>
    <row r="38" spans="2:12">
      <c r="B38" s="84">
        <v>3905</v>
      </c>
      <c r="C38" s="84">
        <v>71</v>
      </c>
      <c r="D38" s="38">
        <v>52.352166666666669</v>
      </c>
      <c r="E38" s="27">
        <v>157.20675</v>
      </c>
      <c r="F38" s="38">
        <v>1738.6324999999999</v>
      </c>
      <c r="G38" s="28">
        <v>1920.6733333333332</v>
      </c>
      <c r="H38" s="38">
        <v>1017.0695999999999</v>
      </c>
      <c r="I38" s="38">
        <v>1426.03</v>
      </c>
      <c r="J38" s="27">
        <v>419.43299999999999</v>
      </c>
      <c r="K38" s="38">
        <v>1587.11</v>
      </c>
      <c r="L38" s="38">
        <v>833.46608333333336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B2:C15"/>
  <sheetViews>
    <sheetView workbookViewId="0">
      <selection activeCell="H43" sqref="H43"/>
    </sheetView>
  </sheetViews>
  <sheetFormatPr defaultRowHeight="14.25"/>
  <sheetData>
    <row r="2" spans="2:3">
      <c r="B2" s="51"/>
      <c r="C2" s="51"/>
    </row>
    <row r="3" spans="2:3">
      <c r="B3" s="51"/>
      <c r="C3" s="51"/>
    </row>
    <row r="4" spans="2:3">
      <c r="B4" s="51"/>
      <c r="C4" s="51"/>
    </row>
    <row r="5" spans="2:3">
      <c r="B5" s="51"/>
      <c r="C5" s="51"/>
    </row>
    <row r="7" spans="2:3">
      <c r="B7" s="51"/>
    </row>
    <row r="8" spans="2:3">
      <c r="B8" s="51"/>
    </row>
    <row r="9" spans="2:3">
      <c r="B9" s="51"/>
    </row>
    <row r="10" spans="2:3">
      <c r="B10" s="51"/>
    </row>
    <row r="11" spans="2:3">
      <c r="B11" s="51"/>
    </row>
    <row r="12" spans="2:3">
      <c r="B12" s="51"/>
    </row>
    <row r="13" spans="2:3">
      <c r="B13" s="51"/>
    </row>
    <row r="14" spans="2:3">
      <c r="B14" s="51"/>
    </row>
    <row r="15" spans="2:3">
      <c r="B15" s="51"/>
    </row>
  </sheetData>
  <sortState ref="B7:B14">
    <sortCondition ref="B7"/>
  </sortState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F28"/>
  <sheetViews>
    <sheetView topLeftCell="B1" workbookViewId="0">
      <selection activeCell="I32" sqref="I32"/>
    </sheetView>
  </sheetViews>
  <sheetFormatPr defaultRowHeight="14.25"/>
  <cols>
    <col min="1" max="1" width="16" customWidth="1"/>
    <col min="2" max="2" width="20.125" customWidth="1"/>
    <col min="3" max="3" width="11.875" customWidth="1"/>
    <col min="4" max="4" width="16.125" customWidth="1"/>
    <col min="6" max="6" width="11.875" customWidth="1"/>
  </cols>
  <sheetData>
    <row r="1" spans="1:6">
      <c r="A1" t="s">
        <v>4</v>
      </c>
      <c r="B1" t="s">
        <v>3</v>
      </c>
      <c r="C1" t="s">
        <v>1</v>
      </c>
      <c r="D1" t="s">
        <v>2</v>
      </c>
      <c r="E1" t="s">
        <v>1</v>
      </c>
      <c r="F1" t="s">
        <v>0</v>
      </c>
    </row>
    <row r="2" spans="1:6">
      <c r="A2">
        <v>1024</v>
      </c>
      <c r="B2" s="2">
        <v>26895533.629390001</v>
      </c>
      <c r="C2" s="2">
        <f t="shared" ref="C2:C20" si="0">B2/1000000</f>
        <v>26.895533629390002</v>
      </c>
      <c r="D2" s="1">
        <v>28833688.292576998</v>
      </c>
      <c r="E2" s="2">
        <f t="shared" ref="E2:E20" si="1">D2/1000000</f>
        <v>28.833688292576998</v>
      </c>
      <c r="F2">
        <f t="shared" ref="F2:F20" si="2">A2/1024</f>
        <v>1</v>
      </c>
    </row>
    <row r="3" spans="1:6">
      <c r="A3">
        <v>2048</v>
      </c>
      <c r="B3" s="2">
        <v>60536335.120399997</v>
      </c>
      <c r="C3" s="2">
        <f t="shared" si="0"/>
        <v>60.536335120399997</v>
      </c>
      <c r="D3" s="1">
        <v>59843015.315517999</v>
      </c>
      <c r="E3" s="2">
        <f t="shared" si="1"/>
        <v>59.843015315518002</v>
      </c>
      <c r="F3">
        <f t="shared" si="2"/>
        <v>2</v>
      </c>
    </row>
    <row r="4" spans="1:6">
      <c r="A4">
        <v>4096</v>
      </c>
      <c r="B4" s="2">
        <v>113287680.81624</v>
      </c>
      <c r="C4" s="2">
        <f t="shared" si="0"/>
        <v>113.28768081624</v>
      </c>
      <c r="D4" s="1">
        <v>113347914.589536</v>
      </c>
      <c r="E4" s="2">
        <f t="shared" si="1"/>
        <v>113.347914589536</v>
      </c>
      <c r="F4">
        <f t="shared" si="2"/>
        <v>4</v>
      </c>
    </row>
    <row r="5" spans="1:6">
      <c r="A5">
        <v>8192</v>
      </c>
      <c r="B5" s="2">
        <v>219393596.54214299</v>
      </c>
      <c r="C5" s="2">
        <f t="shared" si="0"/>
        <v>219.393596542143</v>
      </c>
      <c r="D5" s="1">
        <v>220848189.95131001</v>
      </c>
      <c r="E5" s="2">
        <f t="shared" si="1"/>
        <v>220.84818995131002</v>
      </c>
      <c r="F5">
        <f t="shared" si="2"/>
        <v>8</v>
      </c>
    </row>
    <row r="6" spans="1:6">
      <c r="A6">
        <v>16384</v>
      </c>
      <c r="B6" s="2">
        <v>283867853.20905501</v>
      </c>
      <c r="C6" s="2">
        <f t="shared" si="0"/>
        <v>283.867853209055</v>
      </c>
      <c r="D6" s="1">
        <v>392931080.56400299</v>
      </c>
      <c r="E6" s="2">
        <f t="shared" si="1"/>
        <v>392.93108056400297</v>
      </c>
      <c r="F6">
        <f t="shared" si="2"/>
        <v>16</v>
      </c>
    </row>
    <row r="7" spans="1:6">
      <c r="A7">
        <v>32768</v>
      </c>
      <c r="B7" s="2">
        <v>862397887.37864101</v>
      </c>
      <c r="C7" s="2">
        <f t="shared" si="0"/>
        <v>862.39788737864103</v>
      </c>
      <c r="D7" s="1">
        <v>983891809.20733798</v>
      </c>
      <c r="E7" s="2">
        <f t="shared" si="1"/>
        <v>983.89180920733793</v>
      </c>
      <c r="F7">
        <f t="shared" si="2"/>
        <v>32</v>
      </c>
    </row>
    <row r="8" spans="1:6">
      <c r="A8">
        <v>65536</v>
      </c>
      <c r="B8" s="2">
        <v>1493805782.6749499</v>
      </c>
      <c r="C8" s="2">
        <f t="shared" si="0"/>
        <v>1493.8057826749498</v>
      </c>
      <c r="D8" s="1">
        <v>1940248079.7269599</v>
      </c>
      <c r="E8" s="2">
        <f t="shared" si="1"/>
        <v>1940.24807972696</v>
      </c>
      <c r="F8">
        <f t="shared" si="2"/>
        <v>64</v>
      </c>
    </row>
    <row r="9" spans="1:6">
      <c r="A9">
        <v>131072</v>
      </c>
      <c r="B9" s="2">
        <v>3193031709.9555302</v>
      </c>
      <c r="C9" s="2">
        <f t="shared" si="0"/>
        <v>3193.03170995553</v>
      </c>
      <c r="D9" s="1">
        <v>3849403142.0381398</v>
      </c>
      <c r="E9" s="2">
        <f t="shared" si="1"/>
        <v>3849.4031420381398</v>
      </c>
      <c r="F9">
        <f t="shared" si="2"/>
        <v>128</v>
      </c>
    </row>
    <row r="10" spans="1:6">
      <c r="A10">
        <v>262144</v>
      </c>
      <c r="B10" s="2">
        <v>3271586537.6558599</v>
      </c>
      <c r="C10" s="2">
        <f t="shared" si="0"/>
        <v>3271.58653765586</v>
      </c>
      <c r="D10" s="1">
        <v>5003235972.3652296</v>
      </c>
      <c r="E10" s="2">
        <f t="shared" si="1"/>
        <v>5003.2359723652298</v>
      </c>
      <c r="F10">
        <f t="shared" si="2"/>
        <v>256</v>
      </c>
    </row>
    <row r="11" spans="1:6">
      <c r="A11">
        <v>524288</v>
      </c>
      <c r="B11" s="2">
        <v>4233399887.2568102</v>
      </c>
      <c r="C11" s="2">
        <f t="shared" si="0"/>
        <v>4233.39988725681</v>
      </c>
      <c r="D11" s="1">
        <v>5674523580.3693199</v>
      </c>
      <c r="E11" s="2">
        <f t="shared" si="1"/>
        <v>5674.5235803693195</v>
      </c>
      <c r="F11">
        <f t="shared" si="2"/>
        <v>512</v>
      </c>
    </row>
    <row r="12" spans="1:6">
      <c r="A12">
        <v>1048576</v>
      </c>
      <c r="B12" s="2">
        <v>4758837305.4672899</v>
      </c>
      <c r="C12" s="2">
        <f t="shared" si="0"/>
        <v>4758.8373054672902</v>
      </c>
      <c r="D12" s="1">
        <v>6012216932.8838596</v>
      </c>
      <c r="E12" s="2">
        <f t="shared" si="1"/>
        <v>6012.21693288386</v>
      </c>
      <c r="F12">
        <f t="shared" si="2"/>
        <v>1024</v>
      </c>
    </row>
    <row r="13" spans="1:6">
      <c r="A13">
        <v>2097152</v>
      </c>
      <c r="B13" s="2">
        <v>4888244808.2833204</v>
      </c>
      <c r="C13" s="2">
        <f t="shared" si="0"/>
        <v>4888.2448082833207</v>
      </c>
      <c r="D13" s="1">
        <v>6181998163.4281397</v>
      </c>
      <c r="E13" s="2">
        <f t="shared" si="1"/>
        <v>6181.9981634281394</v>
      </c>
      <c r="F13">
        <f t="shared" si="2"/>
        <v>2048</v>
      </c>
    </row>
    <row r="14" spans="1:6">
      <c r="A14">
        <v>4194304</v>
      </c>
      <c r="B14" s="2">
        <v>4654768434.4506397</v>
      </c>
      <c r="C14" s="2">
        <f t="shared" si="0"/>
        <v>4654.7684344506397</v>
      </c>
      <c r="D14" s="1">
        <v>6283422905.3329601</v>
      </c>
      <c r="E14" s="2">
        <f t="shared" si="1"/>
        <v>6283.42290533296</v>
      </c>
      <c r="F14">
        <f t="shared" si="2"/>
        <v>4096</v>
      </c>
    </row>
    <row r="15" spans="1:6">
      <c r="A15">
        <v>8388608</v>
      </c>
      <c r="B15" s="2">
        <v>4684695570.4061003</v>
      </c>
      <c r="C15" s="2">
        <f t="shared" si="0"/>
        <v>4684.6955704061002</v>
      </c>
      <c r="D15" s="1">
        <v>6338263155.4169598</v>
      </c>
      <c r="E15" s="2">
        <f t="shared" si="1"/>
        <v>6338.2631554169602</v>
      </c>
      <c r="F15">
        <f t="shared" si="2"/>
        <v>8192</v>
      </c>
    </row>
    <row r="16" spans="1:6">
      <c r="A16">
        <v>16777216</v>
      </c>
      <c r="B16" s="2">
        <v>4728583229.4604502</v>
      </c>
      <c r="C16" s="2">
        <f t="shared" si="0"/>
        <v>4728.5832294604497</v>
      </c>
      <c r="D16" s="1">
        <v>6364716743.8438501</v>
      </c>
      <c r="E16" s="2">
        <f t="shared" si="1"/>
        <v>6364.7167438438501</v>
      </c>
      <c r="F16">
        <f t="shared" si="2"/>
        <v>16384</v>
      </c>
    </row>
    <row r="17" spans="1:6">
      <c r="A17">
        <v>33554432</v>
      </c>
      <c r="B17" s="2">
        <v>4714961648.1377001</v>
      </c>
      <c r="C17" s="2">
        <f t="shared" si="0"/>
        <v>4714.9616481376997</v>
      </c>
      <c r="D17" s="1">
        <v>6377011101.1746798</v>
      </c>
      <c r="E17" s="2">
        <f t="shared" si="1"/>
        <v>6377.0111011746794</v>
      </c>
      <c r="F17">
        <f t="shared" si="2"/>
        <v>32768</v>
      </c>
    </row>
    <row r="18" spans="1:6">
      <c r="A18">
        <v>67108864</v>
      </c>
      <c r="B18" s="2">
        <v>4728736871.9509201</v>
      </c>
      <c r="C18" s="2">
        <f t="shared" si="0"/>
        <v>4728.7368719509204</v>
      </c>
      <c r="D18" s="1">
        <v>6383584421.4558001</v>
      </c>
      <c r="E18" s="2">
        <f t="shared" si="1"/>
        <v>6383.5844214558001</v>
      </c>
      <c r="F18">
        <f t="shared" si="2"/>
        <v>65536</v>
      </c>
    </row>
    <row r="19" spans="1:6">
      <c r="A19">
        <v>134217728</v>
      </c>
      <c r="B19" s="2">
        <v>4732694042.5666904</v>
      </c>
      <c r="C19" s="2">
        <f t="shared" si="0"/>
        <v>4732.6940425666908</v>
      </c>
      <c r="D19" s="1">
        <v>6388454371.4707098</v>
      </c>
      <c r="E19" s="2">
        <f t="shared" si="1"/>
        <v>6388.4543714707097</v>
      </c>
      <c r="F19">
        <f t="shared" si="2"/>
        <v>131072</v>
      </c>
    </row>
    <row r="20" spans="1:6">
      <c r="A20">
        <v>268435456</v>
      </c>
      <c r="B20" s="2">
        <v>4981792013.5153399</v>
      </c>
      <c r="C20" s="2">
        <f t="shared" si="0"/>
        <v>4981.7920135153399</v>
      </c>
      <c r="D20" s="1">
        <v>6389696690.7227297</v>
      </c>
      <c r="E20" s="2">
        <f t="shared" si="1"/>
        <v>6389.6966907227297</v>
      </c>
      <c r="F20">
        <f t="shared" si="2"/>
        <v>262144</v>
      </c>
    </row>
    <row r="22" spans="1:6">
      <c r="A22" t="s">
        <v>5</v>
      </c>
    </row>
    <row r="23" spans="1:6">
      <c r="A23">
        <v>16</v>
      </c>
      <c r="B23" s="1">
        <v>186065.099651</v>
      </c>
      <c r="C23">
        <f t="shared" ref="C23:C28" si="3">B23/1000000</f>
        <v>0.18606509965099999</v>
      </c>
      <c r="D23" s="1">
        <v>181871.44229899999</v>
      </c>
      <c r="E23">
        <f t="shared" ref="E23:E28" si="4">D23/1000000</f>
        <v>0.18187144229899999</v>
      </c>
      <c r="F23">
        <f t="shared" ref="F23:F28" si="5">A23/1024</f>
        <v>1.5625E-2</v>
      </c>
    </row>
    <row r="24" spans="1:6">
      <c r="A24">
        <v>32</v>
      </c>
      <c r="B24" s="1">
        <v>826882.09711099998</v>
      </c>
      <c r="C24">
        <f t="shared" si="3"/>
        <v>0.82688209711100003</v>
      </c>
      <c r="D24" s="1">
        <v>954554.05777199997</v>
      </c>
      <c r="E24">
        <f t="shared" si="4"/>
        <v>0.95455405777199998</v>
      </c>
      <c r="F24">
        <f t="shared" si="5"/>
        <v>3.125E-2</v>
      </c>
    </row>
    <row r="25" spans="1:6">
      <c r="A25">
        <v>64</v>
      </c>
      <c r="B25" s="1">
        <v>1982981.212049</v>
      </c>
      <c r="C25">
        <f t="shared" si="3"/>
        <v>1.982981212049</v>
      </c>
      <c r="D25" s="1">
        <v>1877895.9521929999</v>
      </c>
      <c r="E25">
        <f t="shared" si="4"/>
        <v>1.8778959521929999</v>
      </c>
      <c r="F25">
        <f t="shared" si="5"/>
        <v>6.25E-2</v>
      </c>
    </row>
    <row r="26" spans="1:6">
      <c r="A26">
        <v>128</v>
      </c>
      <c r="B26" s="1">
        <v>3571364.6831780002</v>
      </c>
      <c r="C26">
        <f t="shared" si="3"/>
        <v>3.5713646831779999</v>
      </c>
      <c r="D26" s="1">
        <v>3497125.2913390002</v>
      </c>
      <c r="E26">
        <f t="shared" si="4"/>
        <v>3.4971252913390001</v>
      </c>
      <c r="F26">
        <f t="shared" si="5"/>
        <v>0.125</v>
      </c>
    </row>
    <row r="27" spans="1:6">
      <c r="A27">
        <v>256</v>
      </c>
      <c r="B27" s="1">
        <v>6683410.5938999997</v>
      </c>
      <c r="C27">
        <f t="shared" si="3"/>
        <v>6.6834105938999997</v>
      </c>
      <c r="D27" s="1">
        <v>7214667.186485</v>
      </c>
      <c r="E27">
        <f t="shared" si="4"/>
        <v>7.2146671864850003</v>
      </c>
      <c r="F27">
        <f t="shared" si="5"/>
        <v>0.25</v>
      </c>
    </row>
    <row r="28" spans="1:6">
      <c r="A28">
        <v>512</v>
      </c>
      <c r="B28" s="1">
        <v>12394462.660465</v>
      </c>
      <c r="C28">
        <f t="shared" si="3"/>
        <v>12.394462660465001</v>
      </c>
      <c r="D28" s="1">
        <v>14360904.677732</v>
      </c>
      <c r="E28">
        <f t="shared" si="4"/>
        <v>14.360904677732</v>
      </c>
      <c r="F28">
        <f t="shared" si="5"/>
        <v>0.5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2:J37"/>
  <sheetViews>
    <sheetView workbookViewId="0">
      <selection activeCell="I17" sqref="I17"/>
    </sheetView>
  </sheetViews>
  <sheetFormatPr defaultRowHeight="14.25"/>
  <cols>
    <col min="4" max="4" width="11.75" customWidth="1"/>
    <col min="5" max="5" width="11.875" customWidth="1"/>
    <col min="6" max="6" width="14.375" customWidth="1"/>
    <col min="7" max="7" width="10.125" customWidth="1"/>
    <col min="8" max="8" width="12.25" customWidth="1"/>
    <col min="9" max="9" width="14.5" customWidth="1"/>
    <col min="10" max="10" width="14.25" customWidth="1"/>
  </cols>
  <sheetData>
    <row r="2" spans="2:10">
      <c r="B2" s="30" t="s">
        <v>6</v>
      </c>
      <c r="C2" s="32" t="s">
        <v>7</v>
      </c>
      <c r="D2" s="31" t="s">
        <v>24</v>
      </c>
      <c r="E2" s="31" t="s">
        <v>25</v>
      </c>
      <c r="F2" s="31" t="s">
        <v>27</v>
      </c>
      <c r="G2" s="33" t="s">
        <v>14</v>
      </c>
      <c r="H2" s="11" t="s">
        <v>26</v>
      </c>
      <c r="I2" s="4" t="s">
        <v>9</v>
      </c>
      <c r="J2" s="11" t="s">
        <v>10</v>
      </c>
    </row>
    <row r="3" spans="2:10">
      <c r="B3" s="14">
        <v>5</v>
      </c>
      <c r="C3" s="15">
        <v>3</v>
      </c>
      <c r="D3" s="20">
        <v>7.7120909000000001E-2</v>
      </c>
      <c r="E3" s="21">
        <v>0.15395</v>
      </c>
      <c r="F3" s="22">
        <v>3.4351817999999999E-2</v>
      </c>
      <c r="G3" s="20">
        <v>6.3256366670000004</v>
      </c>
      <c r="H3" s="22">
        <v>0.31279144399999997</v>
      </c>
      <c r="I3" s="2">
        <f>H3/MIN(D3:F3)</f>
        <v>9.1055280975231057</v>
      </c>
      <c r="J3" s="2">
        <f>G3/MIN(D3:F3)</f>
        <v>184.14270438321489</v>
      </c>
    </row>
    <row r="4" spans="2:10">
      <c r="B4" s="16">
        <v>17</v>
      </c>
      <c r="C4" s="17">
        <v>5</v>
      </c>
      <c r="D4" s="23">
        <v>0.208423636</v>
      </c>
      <c r="E4" s="24">
        <v>0.194970909</v>
      </c>
      <c r="F4" s="25">
        <v>9.4699090999999999E-2</v>
      </c>
      <c r="G4" s="23">
        <v>22.140766670000001</v>
      </c>
      <c r="H4" s="25">
        <v>0.74171611100000001</v>
      </c>
      <c r="I4" s="2">
        <f t="shared" ref="I4:I36" si="0">H4/MIN(D4:F4)</f>
        <v>7.8323466800753136</v>
      </c>
      <c r="J4" s="2">
        <f t="shared" ref="J4:J14" si="1">G4/MIN(D4:F4)</f>
        <v>233.80125866255676</v>
      </c>
    </row>
    <row r="5" spans="2:10">
      <c r="B5" s="16">
        <v>33</v>
      </c>
      <c r="C5" s="17">
        <v>7</v>
      </c>
      <c r="D5" s="23">
        <v>0.38358636400000001</v>
      </c>
      <c r="E5" s="24">
        <v>0.27833181800000001</v>
      </c>
      <c r="F5" s="25">
        <v>0.175798182</v>
      </c>
      <c r="G5" s="23">
        <v>42.936022219999998</v>
      </c>
      <c r="H5" s="25">
        <v>1.336942222</v>
      </c>
      <c r="I5" s="2">
        <f t="shared" si="0"/>
        <v>7.6049832073917578</v>
      </c>
      <c r="J5" s="2">
        <f t="shared" si="1"/>
        <v>244.23473400879652</v>
      </c>
    </row>
    <row r="6" spans="2:10">
      <c r="B6" s="16">
        <v>57</v>
      </c>
      <c r="C6" s="17">
        <v>9</v>
      </c>
      <c r="D6" s="23">
        <v>0.64526363600000003</v>
      </c>
      <c r="E6" s="24">
        <v>0.45406000000000002</v>
      </c>
      <c r="F6" s="25">
        <v>0.297850909</v>
      </c>
      <c r="G6" s="23">
        <v>75.281899999999993</v>
      </c>
      <c r="H6" s="25">
        <v>2.2092677780000001</v>
      </c>
      <c r="I6" s="2">
        <f t="shared" si="0"/>
        <v>7.4173612073817781</v>
      </c>
      <c r="J6" s="2">
        <f t="shared" si="1"/>
        <v>252.75027782439972</v>
      </c>
    </row>
    <row r="7" spans="2:10">
      <c r="B7" s="16">
        <v>89</v>
      </c>
      <c r="C7" s="17">
        <v>11</v>
      </c>
      <c r="D7" s="23">
        <v>0.99747363600000005</v>
      </c>
      <c r="E7" s="24">
        <v>0.70080818199999995</v>
      </c>
      <c r="F7" s="25">
        <v>0.46121272699999999</v>
      </c>
      <c r="G7" s="23">
        <v>118.0905556</v>
      </c>
      <c r="H7" s="25">
        <v>3.427596667</v>
      </c>
      <c r="I7" s="2">
        <f t="shared" si="0"/>
        <v>7.4317044312612826</v>
      </c>
      <c r="J7" s="2">
        <f t="shared" si="1"/>
        <v>256.04357531096491</v>
      </c>
    </row>
    <row r="8" spans="2:10">
      <c r="B8" s="16">
        <v>121</v>
      </c>
      <c r="C8" s="17">
        <v>13</v>
      </c>
      <c r="D8" s="23">
        <v>1.3484954549999999</v>
      </c>
      <c r="E8" s="24">
        <v>0.94537272699999997</v>
      </c>
      <c r="F8" s="25">
        <v>0.62422181799999998</v>
      </c>
      <c r="G8" s="23">
        <v>160.10755560000001</v>
      </c>
      <c r="H8" s="25">
        <v>4.6127966669999996</v>
      </c>
      <c r="I8" s="2">
        <f t="shared" si="0"/>
        <v>7.3896754871198684</v>
      </c>
      <c r="J8" s="2">
        <f t="shared" si="1"/>
        <v>256.49144420004882</v>
      </c>
    </row>
    <row r="9" spans="2:10">
      <c r="B9" s="16">
        <v>169</v>
      </c>
      <c r="C9" s="17">
        <v>15</v>
      </c>
      <c r="D9" s="23">
        <v>1.8859999999999999</v>
      </c>
      <c r="E9" s="24">
        <v>1.315476364</v>
      </c>
      <c r="F9" s="25">
        <v>0.86852454499999998</v>
      </c>
      <c r="G9" s="23">
        <v>223.5335556</v>
      </c>
      <c r="H9" s="25">
        <v>6.4374577779999997</v>
      </c>
      <c r="I9" s="2">
        <f t="shared" si="0"/>
        <v>7.4119468644377804</v>
      </c>
      <c r="J9" s="2">
        <f t="shared" si="1"/>
        <v>257.37160439144526</v>
      </c>
    </row>
    <row r="10" spans="2:10">
      <c r="B10" s="16">
        <v>213</v>
      </c>
      <c r="C10" s="17">
        <v>17</v>
      </c>
      <c r="D10" s="23">
        <v>2.3703027269999999</v>
      </c>
      <c r="E10" s="24">
        <v>1.6518781819999999</v>
      </c>
      <c r="F10" s="25">
        <v>1.0928681819999999</v>
      </c>
      <c r="G10" s="23">
        <v>281.44811110000001</v>
      </c>
      <c r="H10" s="25">
        <v>8.0207999999999995</v>
      </c>
      <c r="I10" s="2">
        <f t="shared" si="0"/>
        <v>7.3392199828908549</v>
      </c>
      <c r="J10" s="2">
        <f t="shared" si="1"/>
        <v>257.53161793487004</v>
      </c>
    </row>
    <row r="11" spans="2:10">
      <c r="B11" s="16">
        <v>269</v>
      </c>
      <c r="C11" s="17">
        <v>19</v>
      </c>
      <c r="D11" s="23">
        <v>2.9908772730000002</v>
      </c>
      <c r="E11" s="24">
        <v>2.0813345449999998</v>
      </c>
      <c r="F11" s="25">
        <v>1.378100909</v>
      </c>
      <c r="G11" s="23">
        <v>356.74011109999998</v>
      </c>
      <c r="H11" s="25">
        <v>10.166522219999999</v>
      </c>
      <c r="I11" s="2">
        <f t="shared" si="0"/>
        <v>7.3771972383192139</v>
      </c>
      <c r="J11" s="2">
        <f t="shared" si="1"/>
        <v>258.86356272623283</v>
      </c>
    </row>
    <row r="12" spans="2:10">
      <c r="B12" s="16">
        <v>333</v>
      </c>
      <c r="C12" s="17">
        <v>21</v>
      </c>
      <c r="D12" s="23">
        <v>3.7107172730000002</v>
      </c>
      <c r="E12" s="24">
        <v>2.572889091</v>
      </c>
      <c r="F12" s="25">
        <v>1.7038790909999999</v>
      </c>
      <c r="G12" s="23">
        <v>439.70122220000002</v>
      </c>
      <c r="H12" s="25">
        <v>12.404955559999999</v>
      </c>
      <c r="I12" s="2">
        <f t="shared" si="0"/>
        <v>7.2804200870377374</v>
      </c>
      <c r="J12" s="2">
        <f t="shared" si="1"/>
        <v>258.0589341829068</v>
      </c>
    </row>
    <row r="13" spans="2:10">
      <c r="B13" s="16">
        <v>401</v>
      </c>
      <c r="C13" s="17">
        <v>23</v>
      </c>
      <c r="D13" s="23">
        <v>4.4710909089999999</v>
      </c>
      <c r="E13" s="24">
        <v>3.0936554549999999</v>
      </c>
      <c r="F13" s="25">
        <v>2.0512227269999999</v>
      </c>
      <c r="G13" s="23">
        <v>529.03177779999999</v>
      </c>
      <c r="H13" s="25">
        <v>14.93268889</v>
      </c>
      <c r="I13" s="2">
        <f t="shared" si="0"/>
        <v>7.2798963727550392</v>
      </c>
      <c r="J13" s="2">
        <f t="shared" si="1"/>
        <v>257.91045059925375</v>
      </c>
    </row>
    <row r="14" spans="2:10">
      <c r="B14" s="16">
        <v>477</v>
      </c>
      <c r="C14" s="17">
        <v>25</v>
      </c>
      <c r="D14" s="23">
        <v>5.3064763639999999</v>
      </c>
      <c r="E14" s="24">
        <v>3.6781418179999998</v>
      </c>
      <c r="F14" s="25">
        <v>2.4375863639999999</v>
      </c>
      <c r="G14" s="23">
        <v>629.40166669999996</v>
      </c>
      <c r="H14" s="25">
        <v>17.675711110000002</v>
      </c>
      <c r="I14" s="2">
        <f t="shared" si="0"/>
        <v>7.2513168645211543</v>
      </c>
      <c r="J14" s="2">
        <f t="shared" si="1"/>
        <v>258.20691976105917</v>
      </c>
    </row>
    <row r="15" spans="2:10">
      <c r="B15" s="16">
        <v>553</v>
      </c>
      <c r="C15" s="17">
        <v>27</v>
      </c>
      <c r="D15" s="23">
        <v>6.1747563640000003</v>
      </c>
      <c r="E15" s="24">
        <v>4.2593136359999999</v>
      </c>
      <c r="F15" s="25">
        <v>2.826385455</v>
      </c>
      <c r="G15" s="23"/>
      <c r="H15" s="25">
        <v>20.542188889999998</v>
      </c>
      <c r="I15" s="2">
        <f t="shared" si="0"/>
        <v>7.2680068649730574</v>
      </c>
      <c r="J15" s="2"/>
    </row>
    <row r="16" spans="2:10">
      <c r="B16" s="16">
        <v>641</v>
      </c>
      <c r="C16" s="17">
        <v>29</v>
      </c>
      <c r="D16" s="23">
        <v>7.1301318179999997</v>
      </c>
      <c r="E16" s="24">
        <v>4.9394854549999998</v>
      </c>
      <c r="F16" s="25">
        <v>3.29501</v>
      </c>
      <c r="G16" s="23"/>
      <c r="H16" s="25">
        <v>23.677666670000001</v>
      </c>
      <c r="I16" s="2">
        <f t="shared" si="0"/>
        <v>7.1859164828027842</v>
      </c>
      <c r="J16" s="2"/>
    </row>
    <row r="17" spans="2:10">
      <c r="B17" s="16">
        <v>729</v>
      </c>
      <c r="C17" s="17">
        <v>31</v>
      </c>
      <c r="D17" s="23">
        <v>8.0701718180000004</v>
      </c>
      <c r="E17" s="24">
        <v>5.6128472729999999</v>
      </c>
      <c r="F17" s="34" t="s">
        <v>28</v>
      </c>
      <c r="G17" s="23"/>
      <c r="H17" s="25">
        <v>27.088100000000001</v>
      </c>
      <c r="I17" s="2">
        <f t="shared" si="0"/>
        <v>4.8260889139642904</v>
      </c>
      <c r="J17" s="2"/>
    </row>
    <row r="18" spans="2:10">
      <c r="B18" s="16">
        <v>833</v>
      </c>
      <c r="C18" s="17">
        <v>33</v>
      </c>
      <c r="D18" s="23">
        <v>9.3498081820000003</v>
      </c>
      <c r="E18" s="24">
        <v>6.4067072730000003</v>
      </c>
      <c r="F18" s="25"/>
      <c r="G18" s="23"/>
      <c r="H18" s="25">
        <v>30.615688890000001</v>
      </c>
      <c r="I18" s="2">
        <f t="shared" si="0"/>
        <v>4.7786932640148425</v>
      </c>
      <c r="J18" s="2"/>
    </row>
    <row r="19" spans="2:10">
      <c r="B19" s="16">
        <v>941</v>
      </c>
      <c r="C19" s="17">
        <v>35</v>
      </c>
      <c r="D19" s="23">
        <v>10.533525450000001</v>
      </c>
      <c r="E19" s="24">
        <v>7.2377463640000004</v>
      </c>
      <c r="F19" s="25"/>
      <c r="G19" s="23"/>
      <c r="H19" s="25">
        <v>34.650855559999997</v>
      </c>
      <c r="I19" s="2">
        <f t="shared" si="0"/>
        <v>4.78752001207872</v>
      </c>
      <c r="J19" s="2"/>
    </row>
    <row r="20" spans="2:10">
      <c r="B20" s="16">
        <v>1049</v>
      </c>
      <c r="C20" s="17">
        <v>37</v>
      </c>
      <c r="D20" s="23">
        <v>11.680475449999999</v>
      </c>
      <c r="E20" s="24">
        <v>8.0709890909999995</v>
      </c>
      <c r="F20" s="25"/>
      <c r="G20" s="23"/>
      <c r="H20" s="25">
        <v>38.736311110000003</v>
      </c>
      <c r="I20" s="2">
        <f t="shared" si="0"/>
        <v>4.7994503118824756</v>
      </c>
      <c r="J20" s="2"/>
    </row>
    <row r="21" spans="2:10">
      <c r="B21" s="16">
        <v>1169</v>
      </c>
      <c r="C21" s="17">
        <v>39</v>
      </c>
      <c r="D21" s="23">
        <v>13.146666359999999</v>
      </c>
      <c r="E21" s="24">
        <v>8.9898681820000004</v>
      </c>
      <c r="F21" s="25"/>
      <c r="G21" s="23"/>
      <c r="H21" s="25">
        <v>42.979444440000002</v>
      </c>
      <c r="I21" s="2">
        <f t="shared" si="0"/>
        <v>4.7808759338713962</v>
      </c>
      <c r="J21" s="2"/>
    </row>
    <row r="22" spans="2:10">
      <c r="B22" s="16">
        <v>1293</v>
      </c>
      <c r="C22" s="17">
        <v>41</v>
      </c>
      <c r="D22" s="23">
        <v>14.55805273</v>
      </c>
      <c r="E22" s="24">
        <v>9.9472427270000008</v>
      </c>
      <c r="F22" s="25"/>
      <c r="G22" s="23"/>
      <c r="H22" s="25">
        <v>47.601722219999999</v>
      </c>
      <c r="I22" s="2">
        <f t="shared" si="0"/>
        <v>4.7854187865340503</v>
      </c>
      <c r="J22" s="2"/>
    </row>
    <row r="23" spans="2:10">
      <c r="B23" s="16">
        <v>1421</v>
      </c>
      <c r="C23" s="17">
        <v>43</v>
      </c>
      <c r="D23" s="23">
        <v>15.89986</v>
      </c>
      <c r="E23" s="24">
        <v>10.93556727</v>
      </c>
      <c r="F23" s="25"/>
      <c r="G23" s="23"/>
      <c r="H23" s="25">
        <v>52.174900000000001</v>
      </c>
      <c r="I23" s="2">
        <f t="shared" si="0"/>
        <v>4.7711196604435502</v>
      </c>
      <c r="J23" s="2"/>
    </row>
    <row r="24" spans="2:10">
      <c r="B24" s="16">
        <v>1561</v>
      </c>
      <c r="C24" s="17">
        <v>45</v>
      </c>
      <c r="D24" s="23">
        <v>17.481010000000001</v>
      </c>
      <c r="E24" s="24">
        <v>12.001486359999999</v>
      </c>
      <c r="F24" s="25"/>
      <c r="G24" s="23"/>
      <c r="H24" s="25">
        <v>57.292122220000003</v>
      </c>
      <c r="I24" s="2">
        <f t="shared" si="0"/>
        <v>4.7737522254701794</v>
      </c>
      <c r="J24" s="2"/>
    </row>
    <row r="25" spans="2:10">
      <c r="B25" s="16">
        <v>1701</v>
      </c>
      <c r="C25" s="17">
        <v>47</v>
      </c>
      <c r="D25" s="23">
        <v>19.10833182</v>
      </c>
      <c r="E25" s="24">
        <v>13.09040364</v>
      </c>
      <c r="F25" s="25"/>
      <c r="G25" s="23"/>
      <c r="H25" s="25">
        <v>62.491044440000003</v>
      </c>
      <c r="I25" s="2">
        <f t="shared" si="0"/>
        <v>4.7738057708967636</v>
      </c>
      <c r="J25" s="2"/>
    </row>
    <row r="26" spans="2:10">
      <c r="B26" s="16">
        <v>1857</v>
      </c>
      <c r="C26" s="17">
        <v>49</v>
      </c>
      <c r="D26" s="23">
        <v>20.868414550000001</v>
      </c>
      <c r="E26" s="24">
        <v>14.28304</v>
      </c>
      <c r="F26" s="25"/>
      <c r="G26" s="23"/>
      <c r="H26" s="25">
        <v>68.386566669999993</v>
      </c>
      <c r="I26" s="2">
        <f t="shared" si="0"/>
        <v>4.7879559722580067</v>
      </c>
      <c r="J26" s="2"/>
    </row>
    <row r="27" spans="2:10">
      <c r="B27" s="16">
        <v>2005</v>
      </c>
      <c r="C27" s="17">
        <v>51</v>
      </c>
      <c r="D27" s="23">
        <v>22.518979999999999</v>
      </c>
      <c r="E27" s="24">
        <v>15.437879089999999</v>
      </c>
      <c r="F27" s="25"/>
      <c r="G27" s="23"/>
      <c r="H27" s="25">
        <v>73.531666670000007</v>
      </c>
      <c r="I27" s="2">
        <f t="shared" si="0"/>
        <v>4.763067921527556</v>
      </c>
      <c r="J27" s="2"/>
    </row>
    <row r="28" spans="2:10">
      <c r="B28" s="16">
        <v>2177</v>
      </c>
      <c r="C28" s="17">
        <v>53</v>
      </c>
      <c r="D28" s="23">
        <v>24.281719089999999</v>
      </c>
      <c r="E28" s="24">
        <v>16.763868179999999</v>
      </c>
      <c r="F28" s="25"/>
      <c r="G28" s="23"/>
      <c r="H28" s="25">
        <v>80.546988889999994</v>
      </c>
      <c r="I28" s="2">
        <f t="shared" si="0"/>
        <v>4.8047973191590678</v>
      </c>
      <c r="J28" s="2"/>
    </row>
    <row r="29" spans="2:10">
      <c r="B29" s="16">
        <v>2337</v>
      </c>
      <c r="C29" s="17">
        <v>55</v>
      </c>
      <c r="D29" s="23">
        <v>26.39915182</v>
      </c>
      <c r="E29" s="24">
        <v>17.989869089999999</v>
      </c>
      <c r="F29" s="25"/>
      <c r="G29" s="23"/>
      <c r="H29" s="25">
        <v>85.867466669999999</v>
      </c>
      <c r="I29" s="2">
        <f t="shared" si="0"/>
        <v>4.7731012516222817</v>
      </c>
      <c r="J29" s="2"/>
    </row>
    <row r="30" spans="2:10">
      <c r="B30" s="16">
        <v>2517</v>
      </c>
      <c r="C30" s="17">
        <v>57</v>
      </c>
      <c r="D30" s="23">
        <v>28.329453640000001</v>
      </c>
      <c r="E30" s="24">
        <v>19.363405449999998</v>
      </c>
      <c r="F30" s="25"/>
      <c r="G30" s="23"/>
      <c r="H30" s="25">
        <v>92.57813333</v>
      </c>
      <c r="I30" s="2">
        <f t="shared" si="0"/>
        <v>4.7810873747933638</v>
      </c>
      <c r="J30" s="2"/>
    </row>
    <row r="31" spans="2:10">
      <c r="B31" s="16">
        <v>2701</v>
      </c>
      <c r="C31" s="17">
        <v>59</v>
      </c>
      <c r="D31" s="23">
        <v>30.875637269999999</v>
      </c>
      <c r="E31" s="24">
        <v>20.790382730000001</v>
      </c>
      <c r="F31" s="25"/>
      <c r="G31" s="23"/>
      <c r="H31" s="25">
        <v>99.584155559999999</v>
      </c>
      <c r="I31" s="2">
        <f t="shared" si="0"/>
        <v>4.7899144933153428</v>
      </c>
      <c r="J31" s="2"/>
    </row>
    <row r="32" spans="2:10">
      <c r="B32" s="16">
        <v>2881</v>
      </c>
      <c r="C32" s="17">
        <v>61</v>
      </c>
      <c r="D32" s="23">
        <v>32.52740455</v>
      </c>
      <c r="E32" s="24">
        <v>22.160150909999999</v>
      </c>
      <c r="F32" s="25"/>
      <c r="G32" s="23"/>
      <c r="H32" s="25">
        <v>106.0482222</v>
      </c>
      <c r="I32" s="2">
        <f t="shared" si="0"/>
        <v>4.7855370042694352</v>
      </c>
      <c r="J32" s="2"/>
    </row>
    <row r="33" spans="2:10">
      <c r="B33" s="16">
        <v>3081</v>
      </c>
      <c r="C33" s="17">
        <v>63</v>
      </c>
      <c r="D33" s="23">
        <v>34.915708180000003</v>
      </c>
      <c r="E33" s="24">
        <v>23.692151819999999</v>
      </c>
      <c r="F33" s="25"/>
      <c r="G33" s="23"/>
      <c r="H33" s="25">
        <v>114.7097778</v>
      </c>
      <c r="I33" s="2">
        <f t="shared" si="0"/>
        <v>4.8416783191118347</v>
      </c>
      <c r="J33" s="2"/>
    </row>
    <row r="34" spans="2:10">
      <c r="B34" s="16">
        <v>3273</v>
      </c>
      <c r="C34" s="17">
        <v>65</v>
      </c>
      <c r="D34" s="23">
        <v>37.068404549999997</v>
      </c>
      <c r="E34" s="24">
        <v>25.178171819999999</v>
      </c>
      <c r="F34" s="25"/>
      <c r="G34" s="23"/>
      <c r="H34" s="25">
        <v>123.03266669999999</v>
      </c>
      <c r="I34" s="2">
        <f t="shared" si="0"/>
        <v>4.8864813370711202</v>
      </c>
      <c r="J34" s="2"/>
    </row>
    <row r="35" spans="2:10">
      <c r="B35" s="16">
        <v>3481</v>
      </c>
      <c r="C35" s="17">
        <v>67</v>
      </c>
      <c r="D35" s="23">
        <v>39.129170909999999</v>
      </c>
      <c r="E35" s="24">
        <v>26.779990909999999</v>
      </c>
      <c r="F35" s="25"/>
      <c r="G35" s="23"/>
      <c r="H35" s="25">
        <v>132.0285556</v>
      </c>
      <c r="I35" s="2">
        <f t="shared" si="0"/>
        <v>4.9301195076469879</v>
      </c>
      <c r="J35" s="2"/>
    </row>
    <row r="36" spans="2:10">
      <c r="B36" s="16">
        <v>3689</v>
      </c>
      <c r="C36" s="17">
        <v>69</v>
      </c>
      <c r="D36" s="23">
        <v>41.361797269999997</v>
      </c>
      <c r="E36" s="24">
        <v>28.382879089999999</v>
      </c>
      <c r="F36" s="25"/>
      <c r="G36" s="23"/>
      <c r="H36" s="25">
        <v>140.8764444</v>
      </c>
      <c r="I36" s="2">
        <f t="shared" si="0"/>
        <v>4.9634303818612366</v>
      </c>
      <c r="J36" s="2"/>
    </row>
    <row r="37" spans="2:10">
      <c r="B37" s="18">
        <v>3905</v>
      </c>
      <c r="C37" s="19">
        <v>71</v>
      </c>
      <c r="D37" s="26">
        <v>43.983647269999999</v>
      </c>
      <c r="E37" s="27">
        <v>30.020686359999999</v>
      </c>
      <c r="F37" s="28"/>
      <c r="G37" s="26"/>
      <c r="H37" s="28">
        <v>149.91911110000001</v>
      </c>
      <c r="I37" s="2">
        <f t="shared" ref="I37" si="2">H37/MIN(D37:F37)</f>
        <v>4.9938602103299816</v>
      </c>
      <c r="J3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10</vt:i4>
      </vt:variant>
    </vt:vector>
  </HeadingPairs>
  <TitlesOfParts>
    <vt:vector size="10" baseType="lpstr">
      <vt:lpstr>ErodeImage</vt:lpstr>
      <vt:lpstr>ErodeBufferUchar</vt:lpstr>
      <vt:lpstr>ErodeBufferUint</vt:lpstr>
      <vt:lpstr>Hit-Miss</vt:lpstr>
      <vt:lpstr>Gradient</vt:lpstr>
      <vt:lpstr>CPU</vt:lpstr>
      <vt:lpstr>GroupSize</vt:lpstr>
      <vt:lpstr>DataTransfer</vt:lpstr>
      <vt:lpstr>ErodeImageRGB</vt:lpstr>
      <vt:lpstr>Gaussian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kozmo</dc:creator>
  <cp:lastModifiedBy>kozmo</cp:lastModifiedBy>
  <dcterms:created xsi:type="dcterms:W3CDTF">2011-11-10T09:21:07Z</dcterms:created>
  <dcterms:modified xsi:type="dcterms:W3CDTF">2011-11-10T19:07:27Z</dcterms:modified>
</cp:coreProperties>
</file>