
<file path=[Content_Types].xml><?xml version="1.0" encoding="utf-8"?>
<Types xmlns="http://schemas.openxmlformats.org/package/2006/content-types"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chartsheets/sheet11.xml" ContentType="application/vnd.openxmlformats-officedocument.spreadsheetml.chart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8.xml" ContentType="application/vnd.openxmlformats-officedocument.spreadsheetml.chartsheet+xml"/>
  <Override PartName="/xl/drawings/drawing13.xml" ContentType="application/vnd.openxmlformats-officedocument.drawing+xml"/>
  <Override PartName="/xl/theme/themeOverride13.xml" ContentType="application/vnd.openxmlformats-officedocument.themeOverride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theme/themeOverride11.xml" ContentType="application/vnd.openxmlformats-officedocument.themeOverride+xml"/>
  <Override PartName="/xl/theme/themeOverride12.xml" ContentType="application/vnd.openxmlformats-officedocument.themeOverride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theme/themeOverride8.xml" ContentType="application/vnd.openxmlformats-officedocument.themeOverride+xml"/>
  <Override PartName="/xl/drawings/drawing10.xml" ContentType="application/vnd.openxmlformats-officedocument.drawing+xml"/>
  <Override PartName="/xl/theme/themeOverride9.xml" ContentType="application/vnd.openxmlformats-officedocument.themeOverride+xml"/>
  <Override PartName="/xl/theme/themeOverride10.xml" ContentType="application/vnd.openxmlformats-officedocument.themeOverrid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heets/sheet1.xml" ContentType="application/vnd.openxmlformats-officedocument.spreadsheetml.chartsheet+xml"/>
  <Override PartName="/xl/theme/themeOverride6.xml" ContentType="application/vnd.openxmlformats-officedocument.themeOverrid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chartsheets/sheet14.xml" ContentType="application/vnd.openxmlformats-officedocument.spreadsheetml.chartshee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theme/themeOverride14.xml" ContentType="application/vnd.openxmlformats-officedocument.themeOverrid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240" windowHeight="10545" tabRatio="767" firstSheet="9" activeTab="13"/>
  </bookViews>
  <sheets>
    <sheet name="ErodeBufferUchar" sheetId="7" state="hidden" r:id="rId1"/>
    <sheet name="ErodeBufferUint" sheetId="8" state="hidden" r:id="rId2"/>
    <sheet name="Wykres1.3" sheetId="44" r:id="rId3"/>
    <sheet name="WykresGauss" sheetId="34" r:id="rId4"/>
    <sheet name="Wykres2.3" sheetId="45" r:id="rId5"/>
    <sheet name="Basic" sheetId="11" state="hidden" r:id="rId6"/>
    <sheet name="Wykres3.3" sheetId="39" r:id="rId7"/>
    <sheet name="Wykres3.4" sheetId="40" r:id="rId8"/>
    <sheet name="Wykres4.3" sheetId="42" r:id="rId9"/>
    <sheet name="Wykres4.4" sheetId="43" r:id="rId10"/>
    <sheet name="WykresPorownawczy" sheetId="35" r:id="rId11"/>
    <sheet name="ErodeImage" sheetId="10" state="hidden" r:id="rId12"/>
    <sheet name="Hit-Miss" sheetId="4" state="hidden" r:id="rId13"/>
    <sheet name="CPU" sheetId="9" r:id="rId14"/>
    <sheet name="WykresGroupSize" sheetId="32" r:id="rId15"/>
    <sheet name="WykresGradient" sheetId="49" r:id="rId16"/>
    <sheet name="Wykres7.1" sheetId="29" r:id="rId17"/>
    <sheet name="Wykres7.2" sheetId="30" r:id="rId18"/>
    <sheet name="Wykres7.3" sheetId="31" r:id="rId19"/>
    <sheet name="GroupSize" sheetId="5" state="hidden" r:id="rId20"/>
    <sheet name="DataTransfer" sheetId="1" state="hidden" r:id="rId21"/>
    <sheet name="Gaussian" sheetId="2" state="hidden" r:id="rId22"/>
    <sheet name="WykresTransfer" sheetId="33" r:id="rId23"/>
    <sheet name="Gradient" sheetId="48" state="hidden" r:id="rId24"/>
  </sheets>
  <calcPr calcId="125725"/>
</workbook>
</file>

<file path=xl/calcChain.xml><?xml version="1.0" encoding="utf-8"?>
<calcChain xmlns="http://schemas.openxmlformats.org/spreadsheetml/2006/main">
  <c r="Y5" i="9"/>
  <c r="Z5"/>
  <c r="AA5"/>
  <c r="AB5"/>
  <c r="AC5"/>
  <c r="AD5"/>
  <c r="AE5"/>
  <c r="AF5"/>
  <c r="AG5"/>
  <c r="Y6"/>
  <c r="Z6"/>
  <c r="AA6"/>
  <c r="AB6"/>
  <c r="AC6"/>
  <c r="AD6"/>
  <c r="AE6"/>
  <c r="AF6"/>
  <c r="AG6"/>
  <c r="Y7"/>
  <c r="Z7"/>
  <c r="AA7"/>
  <c r="AB7"/>
  <c r="AC7"/>
  <c r="AD7"/>
  <c r="AE7"/>
  <c r="AF7"/>
  <c r="AG7"/>
  <c r="Y8"/>
  <c r="Z8"/>
  <c r="AA8"/>
  <c r="AB8"/>
  <c r="AC8"/>
  <c r="AD8"/>
  <c r="AE8"/>
  <c r="AF8"/>
  <c r="AG8"/>
  <c r="Y9"/>
  <c r="Z9"/>
  <c r="AA9"/>
  <c r="AB9"/>
  <c r="AC9"/>
  <c r="AD9"/>
  <c r="AE9"/>
  <c r="AF9"/>
  <c r="AG9"/>
  <c r="Y10"/>
  <c r="Z10"/>
  <c r="AA10"/>
  <c r="AB10"/>
  <c r="AC10"/>
  <c r="AD10"/>
  <c r="AE10"/>
  <c r="AF10"/>
  <c r="AG10"/>
  <c r="Y11"/>
  <c r="Z11"/>
  <c r="AA11"/>
  <c r="AB11"/>
  <c r="AC11"/>
  <c r="AD11"/>
  <c r="AE11"/>
  <c r="AF11"/>
  <c r="AG11"/>
  <c r="Y12"/>
  <c r="Z12"/>
  <c r="AA12"/>
  <c r="AB12"/>
  <c r="AC12"/>
  <c r="AD12"/>
  <c r="AE12"/>
  <c r="AF12"/>
  <c r="AG12"/>
  <c r="Y13"/>
  <c r="Z13"/>
  <c r="AA13"/>
  <c r="AB13"/>
  <c r="AC13"/>
  <c r="AD13"/>
  <c r="AE13"/>
  <c r="AF13"/>
  <c r="AG13"/>
  <c r="Y14"/>
  <c r="Z14"/>
  <c r="AA14"/>
  <c r="AB14"/>
  <c r="AC14"/>
  <c r="AD14"/>
  <c r="AE14"/>
  <c r="AF14"/>
  <c r="AG14"/>
  <c r="Y15"/>
  <c r="Z15"/>
  <c r="AA15"/>
  <c r="AB15"/>
  <c r="AC15"/>
  <c r="AD15"/>
  <c r="AE15"/>
  <c r="AF15"/>
  <c r="AG15"/>
  <c r="Y16"/>
  <c r="Z16"/>
  <c r="AA16"/>
  <c r="AB16"/>
  <c r="AC16"/>
  <c r="AD16"/>
  <c r="AE16"/>
  <c r="AF16"/>
  <c r="AG16"/>
  <c r="Y17"/>
  <c r="Z17"/>
  <c r="AA17"/>
  <c r="AB17"/>
  <c r="AC17"/>
  <c r="AD17"/>
  <c r="AE17"/>
  <c r="AF17"/>
  <c r="AG17"/>
  <c r="Y18"/>
  <c r="Z18"/>
  <c r="AA18"/>
  <c r="AB18"/>
  <c r="AC18"/>
  <c r="AD18"/>
  <c r="AE18"/>
  <c r="AF18"/>
  <c r="AG18"/>
  <c r="Y19"/>
  <c r="Z19"/>
  <c r="AA19"/>
  <c r="AB19"/>
  <c r="AC19"/>
  <c r="AD19"/>
  <c r="AE19"/>
  <c r="AF19"/>
  <c r="AG19"/>
  <c r="Y20"/>
  <c r="Z20"/>
  <c r="AA20"/>
  <c r="AB20"/>
  <c r="AC20"/>
  <c r="AD20"/>
  <c r="AE20"/>
  <c r="AF20"/>
  <c r="AG20"/>
  <c r="Y21"/>
  <c r="Z21"/>
  <c r="AA21"/>
  <c r="AB21"/>
  <c r="AC21"/>
  <c r="AD21"/>
  <c r="AE21"/>
  <c r="AF21"/>
  <c r="AG21"/>
  <c r="Y22"/>
  <c r="Z22"/>
  <c r="AA22"/>
  <c r="AB22"/>
  <c r="AC22"/>
  <c r="AD22"/>
  <c r="AE22"/>
  <c r="AF22"/>
  <c r="AG22"/>
  <c r="Y23"/>
  <c r="Z23"/>
  <c r="AA23"/>
  <c r="AB23"/>
  <c r="AC23"/>
  <c r="AD23"/>
  <c r="AE23"/>
  <c r="AF23"/>
  <c r="AG23"/>
  <c r="Y24"/>
  <c r="Z24"/>
  <c r="AA24"/>
  <c r="AB24"/>
  <c r="AC24"/>
  <c r="AD24"/>
  <c r="AE24"/>
  <c r="AF24"/>
  <c r="AG24"/>
  <c r="Y25"/>
  <c r="Z25"/>
  <c r="AA25"/>
  <c r="AB25"/>
  <c r="AC25"/>
  <c r="AD25"/>
  <c r="AE25"/>
  <c r="AF25"/>
  <c r="AG25"/>
  <c r="Y26"/>
  <c r="Z26"/>
  <c r="AA26"/>
  <c r="AB26"/>
  <c r="AC26"/>
  <c r="AD26"/>
  <c r="AE26"/>
  <c r="AF26"/>
  <c r="AG26"/>
  <c r="Y27"/>
  <c r="Z27"/>
  <c r="AA27"/>
  <c r="AB27"/>
  <c r="AC27"/>
  <c r="AD27"/>
  <c r="AE27"/>
  <c r="AF27"/>
  <c r="AG27"/>
  <c r="Y28"/>
  <c r="Z28"/>
  <c r="AA28"/>
  <c r="AB28"/>
  <c r="AC28"/>
  <c r="AD28"/>
  <c r="AE28"/>
  <c r="AF28"/>
  <c r="AG28"/>
  <c r="Y29"/>
  <c r="Z29"/>
  <c r="AA29"/>
  <c r="AB29"/>
  <c r="AC29"/>
  <c r="AD29"/>
  <c r="AE29"/>
  <c r="AF29"/>
  <c r="AG29"/>
  <c r="Y30"/>
  <c r="Z30"/>
  <c r="AA30"/>
  <c r="AB30"/>
  <c r="AC30"/>
  <c r="AD30"/>
  <c r="AE30"/>
  <c r="AF30"/>
  <c r="AG30"/>
  <c r="Y31"/>
  <c r="Z31"/>
  <c r="AA31"/>
  <c r="AB31"/>
  <c r="AC31"/>
  <c r="AD31"/>
  <c r="AE31"/>
  <c r="AF31"/>
  <c r="AG31"/>
  <c r="Y32"/>
  <c r="Z32"/>
  <c r="AA32"/>
  <c r="AB32"/>
  <c r="AC32"/>
  <c r="AD32"/>
  <c r="AE32"/>
  <c r="AF32"/>
  <c r="AG32"/>
  <c r="Y33"/>
  <c r="Z33"/>
  <c r="AA33"/>
  <c r="AB33"/>
  <c r="AC33"/>
  <c r="AD33"/>
  <c r="AE33"/>
  <c r="AF33"/>
  <c r="AG33"/>
  <c r="Y34"/>
  <c r="Z34"/>
  <c r="AA34"/>
  <c r="AB34"/>
  <c r="AC34"/>
  <c r="AD34"/>
  <c r="AE34"/>
  <c r="AF34"/>
  <c r="AG34"/>
  <c r="Y35"/>
  <c r="Z35"/>
  <c r="AA35"/>
  <c r="AB35"/>
  <c r="AC35"/>
  <c r="AD35"/>
  <c r="AE35"/>
  <c r="AF35"/>
  <c r="AG35"/>
  <c r="Y36"/>
  <c r="Z36"/>
  <c r="AA36"/>
  <c r="AB36"/>
  <c r="AC36"/>
  <c r="AD36"/>
  <c r="AE36"/>
  <c r="AF36"/>
  <c r="AG36"/>
  <c r="Y37"/>
  <c r="Z37"/>
  <c r="AA37"/>
  <c r="AB37"/>
  <c r="AC37"/>
  <c r="AD37"/>
  <c r="AE37"/>
  <c r="AF37"/>
  <c r="AG37"/>
  <c r="Y38"/>
  <c r="Z38"/>
  <c r="AA38"/>
  <c r="AB38"/>
  <c r="AC38"/>
  <c r="AD38"/>
  <c r="AE38"/>
  <c r="AF38"/>
  <c r="AG38"/>
  <c r="AG4"/>
  <c r="AF4"/>
  <c r="AE4"/>
  <c r="AD4"/>
  <c r="AC4"/>
  <c r="AB4"/>
  <c r="AA4"/>
  <c r="Z4"/>
  <c r="Y4"/>
  <c r="B40" i="8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1" i="7"/>
  <c r="B23" i="48"/>
  <c r="C23"/>
  <c r="D23"/>
  <c r="E23"/>
  <c r="F23"/>
  <c r="G23"/>
  <c r="H23"/>
  <c r="I23"/>
  <c r="B24"/>
  <c r="C24"/>
  <c r="D24"/>
  <c r="E24"/>
  <c r="F24"/>
  <c r="G24"/>
  <c r="H24"/>
  <c r="I24"/>
  <c r="B25"/>
  <c r="C25"/>
  <c r="D25"/>
  <c r="E25"/>
  <c r="F25"/>
  <c r="G25"/>
  <c r="H25"/>
  <c r="I25"/>
  <c r="B26"/>
  <c r="C26"/>
  <c r="D26"/>
  <c r="E26"/>
  <c r="F26"/>
  <c r="G26"/>
  <c r="H26"/>
  <c r="I26"/>
  <c r="B27"/>
  <c r="C27"/>
  <c r="D27"/>
  <c r="E27"/>
  <c r="F27"/>
  <c r="G27"/>
  <c r="H27"/>
  <c r="I27"/>
  <c r="B28"/>
  <c r="C28"/>
  <c r="D28"/>
  <c r="E28"/>
  <c r="F28"/>
  <c r="G28"/>
  <c r="H28"/>
  <c r="I28"/>
  <c r="B29"/>
  <c r="C29"/>
  <c r="D29"/>
  <c r="E29"/>
  <c r="F29"/>
  <c r="G29"/>
  <c r="H29"/>
  <c r="I29"/>
  <c r="B30"/>
  <c r="C30"/>
  <c r="D30"/>
  <c r="F30"/>
  <c r="G30"/>
  <c r="H30"/>
  <c r="I30"/>
  <c r="B31"/>
  <c r="C31"/>
  <c r="D31"/>
  <c r="F31"/>
  <c r="G31"/>
  <c r="H31"/>
  <c r="I31"/>
  <c r="B32"/>
  <c r="C32"/>
  <c r="D32"/>
  <c r="F32"/>
  <c r="G32"/>
  <c r="H32"/>
  <c r="I32"/>
  <c r="B33"/>
  <c r="C33"/>
  <c r="D33"/>
  <c r="F33"/>
  <c r="G33"/>
  <c r="H33"/>
  <c r="I33"/>
  <c r="B34"/>
  <c r="C34"/>
  <c r="D34"/>
  <c r="F34"/>
  <c r="G34"/>
  <c r="H34"/>
  <c r="I34"/>
  <c r="B35"/>
  <c r="C35"/>
  <c r="D35"/>
  <c r="F35"/>
  <c r="G35"/>
  <c r="H35"/>
  <c r="I35"/>
  <c r="I22"/>
  <c r="H22"/>
  <c r="G22"/>
  <c r="F22"/>
  <c r="E22"/>
  <c r="D22"/>
  <c r="C22"/>
  <c r="B22"/>
  <c r="J4" i="11"/>
  <c r="K4"/>
  <c r="L4"/>
  <c r="J5"/>
  <c r="K5"/>
  <c r="L5"/>
  <c r="J6"/>
  <c r="K6"/>
  <c r="L6"/>
  <c r="J7"/>
  <c r="K7"/>
  <c r="L7"/>
  <c r="J8"/>
  <c r="K8"/>
  <c r="L8"/>
  <c r="J9"/>
  <c r="K9"/>
  <c r="L9"/>
  <c r="J10"/>
  <c r="K10"/>
  <c r="L10"/>
  <c r="J11"/>
  <c r="K11"/>
  <c r="L11"/>
  <c r="J12"/>
  <c r="K12"/>
  <c r="L12"/>
  <c r="J13"/>
  <c r="K13"/>
  <c r="L13"/>
  <c r="J14"/>
  <c r="K14"/>
  <c r="L14"/>
  <c r="J15"/>
  <c r="K15"/>
  <c r="L15"/>
  <c r="J16"/>
  <c r="K16"/>
  <c r="L16"/>
  <c r="J17"/>
  <c r="K17"/>
  <c r="L17"/>
  <c r="J18"/>
  <c r="K18"/>
  <c r="L18"/>
  <c r="J19"/>
  <c r="K19"/>
  <c r="L19"/>
  <c r="J20"/>
  <c r="K20"/>
  <c r="L20"/>
  <c r="J21"/>
  <c r="K21"/>
  <c r="L21"/>
  <c r="J22"/>
  <c r="K22"/>
  <c r="L22"/>
  <c r="J23"/>
  <c r="K23"/>
  <c r="L23"/>
  <c r="J24"/>
  <c r="K24"/>
  <c r="L24"/>
  <c r="J25"/>
  <c r="K25"/>
  <c r="L25"/>
  <c r="J26"/>
  <c r="K26"/>
  <c r="L26"/>
  <c r="J27"/>
  <c r="K27"/>
  <c r="L27"/>
  <c r="J28"/>
  <c r="K28"/>
  <c r="L28"/>
  <c r="J29"/>
  <c r="K29"/>
  <c r="L29"/>
  <c r="J30"/>
  <c r="K30"/>
  <c r="L30"/>
  <c r="J31"/>
  <c r="K31"/>
  <c r="L31"/>
  <c r="J32"/>
  <c r="K32"/>
  <c r="L32"/>
  <c r="J33"/>
  <c r="K33"/>
  <c r="L33"/>
  <c r="J34"/>
  <c r="K34"/>
  <c r="L34"/>
  <c r="J35"/>
  <c r="K35"/>
  <c r="L35"/>
  <c r="J36"/>
  <c r="K36"/>
  <c r="L36"/>
  <c r="J37"/>
  <c r="K37"/>
  <c r="L37"/>
  <c r="L3"/>
  <c r="K3"/>
  <c r="J3"/>
  <c r="AN16" i="8"/>
  <c r="AL17"/>
  <c r="AJ18"/>
  <c r="AL18"/>
  <c r="V13" i="7"/>
  <c r="AP12" s="1"/>
  <c r="V14"/>
  <c r="AP13" s="1"/>
  <c r="V15"/>
  <c r="AP14" s="1"/>
  <c r="V16"/>
  <c r="AP15" s="1"/>
  <c r="V17"/>
  <c r="AP16" s="1"/>
  <c r="V18"/>
  <c r="AP17" s="1"/>
  <c r="V19"/>
  <c r="AP18" s="1"/>
  <c r="T13"/>
  <c r="AN12" s="1"/>
  <c r="T14"/>
  <c r="AN13" s="1"/>
  <c r="T15"/>
  <c r="AN14" s="1"/>
  <c r="T16"/>
  <c r="AN15" s="1"/>
  <c r="T17"/>
  <c r="AN16" s="1"/>
  <c r="T18"/>
  <c r="AN17" s="1"/>
  <c r="T19"/>
  <c r="AN18" s="1"/>
  <c r="R13"/>
  <c r="AL12" s="1"/>
  <c r="R14"/>
  <c r="AL13" s="1"/>
  <c r="R15"/>
  <c r="AL14" s="1"/>
  <c r="R16"/>
  <c r="AL15" s="1"/>
  <c r="R17"/>
  <c r="AL16" s="1"/>
  <c r="R18"/>
  <c r="AL17" s="1"/>
  <c r="R19"/>
  <c r="AL18" s="1"/>
  <c r="P13"/>
  <c r="AJ12" s="1"/>
  <c r="P14"/>
  <c r="AJ13" s="1"/>
  <c r="P15"/>
  <c r="AJ14" s="1"/>
  <c r="P16"/>
  <c r="AJ15" s="1"/>
  <c r="P17"/>
  <c r="AJ16" s="1"/>
  <c r="P18"/>
  <c r="AJ17" s="1"/>
  <c r="P19"/>
  <c r="AJ18" s="1"/>
  <c r="V14" i="8"/>
  <c r="V15"/>
  <c r="V16"/>
  <c r="V17"/>
  <c r="AP16" s="1"/>
  <c r="V18"/>
  <c r="AP17" s="1"/>
  <c r="V19"/>
  <c r="AP18" s="1"/>
  <c r="T14"/>
  <c r="T15"/>
  <c r="T16"/>
  <c r="T17"/>
  <c r="T18"/>
  <c r="AN17" s="1"/>
  <c r="T19"/>
  <c r="AN18" s="1"/>
  <c r="R14"/>
  <c r="R15"/>
  <c r="AL14" s="1"/>
  <c r="R16"/>
  <c r="R17"/>
  <c r="AL16" s="1"/>
  <c r="R18"/>
  <c r="R19"/>
  <c r="P14"/>
  <c r="P15"/>
  <c r="P16"/>
  <c r="P17"/>
  <c r="AJ16" s="1"/>
  <c r="P18"/>
  <c r="AJ17" s="1"/>
  <c r="P19"/>
  <c r="V13"/>
  <c r="AP12" s="1"/>
  <c r="T13"/>
  <c r="R13"/>
  <c r="P13"/>
  <c r="O5" i="9"/>
  <c r="P5"/>
  <c r="Q5"/>
  <c r="R5"/>
  <c r="S5"/>
  <c r="T5"/>
  <c r="U5"/>
  <c r="V5"/>
  <c r="O6"/>
  <c r="P6"/>
  <c r="Q6"/>
  <c r="R6"/>
  <c r="S6"/>
  <c r="T6"/>
  <c r="U6"/>
  <c r="V6"/>
  <c r="O7"/>
  <c r="P7"/>
  <c r="Q7"/>
  <c r="R7"/>
  <c r="S7"/>
  <c r="T7"/>
  <c r="U7"/>
  <c r="V7"/>
  <c r="O8"/>
  <c r="P8"/>
  <c r="Q8"/>
  <c r="R8"/>
  <c r="S8"/>
  <c r="T8"/>
  <c r="U8"/>
  <c r="V8"/>
  <c r="O9"/>
  <c r="P9"/>
  <c r="Q9"/>
  <c r="R9"/>
  <c r="S9"/>
  <c r="T9"/>
  <c r="U9"/>
  <c r="V9"/>
  <c r="O10"/>
  <c r="P10"/>
  <c r="Q10"/>
  <c r="R10"/>
  <c r="S10"/>
  <c r="T10"/>
  <c r="U10"/>
  <c r="V10"/>
  <c r="O11"/>
  <c r="P11"/>
  <c r="Q11"/>
  <c r="R11"/>
  <c r="S11"/>
  <c r="T11"/>
  <c r="U11"/>
  <c r="V11"/>
  <c r="O12"/>
  <c r="P12"/>
  <c r="Q12"/>
  <c r="R12"/>
  <c r="S12"/>
  <c r="T12"/>
  <c r="U12"/>
  <c r="V12"/>
  <c r="O13"/>
  <c r="P13"/>
  <c r="Q13"/>
  <c r="R13"/>
  <c r="S13"/>
  <c r="T13"/>
  <c r="U13"/>
  <c r="V13"/>
  <c r="O14"/>
  <c r="P14"/>
  <c r="Q14"/>
  <c r="R14"/>
  <c r="S14"/>
  <c r="T14"/>
  <c r="U14"/>
  <c r="V14"/>
  <c r="O15"/>
  <c r="P15"/>
  <c r="Q15"/>
  <c r="R15"/>
  <c r="S15"/>
  <c r="T15"/>
  <c r="U15"/>
  <c r="V15"/>
  <c r="O16"/>
  <c r="P16"/>
  <c r="Q16"/>
  <c r="R16"/>
  <c r="S16"/>
  <c r="T16"/>
  <c r="U16"/>
  <c r="V16"/>
  <c r="O17"/>
  <c r="P17"/>
  <c r="Q17"/>
  <c r="R17"/>
  <c r="S17"/>
  <c r="T17"/>
  <c r="U17"/>
  <c r="V17"/>
  <c r="O18"/>
  <c r="P18"/>
  <c r="Q18"/>
  <c r="R18"/>
  <c r="S18"/>
  <c r="T18"/>
  <c r="U18"/>
  <c r="V18"/>
  <c r="O19"/>
  <c r="P19"/>
  <c r="Q19"/>
  <c r="R19"/>
  <c r="S19"/>
  <c r="T19"/>
  <c r="U19"/>
  <c r="V19"/>
  <c r="O20"/>
  <c r="P20"/>
  <c r="Q20"/>
  <c r="R20"/>
  <c r="S20"/>
  <c r="T20"/>
  <c r="U20"/>
  <c r="V20"/>
  <c r="O21"/>
  <c r="P21"/>
  <c r="Q21"/>
  <c r="R21"/>
  <c r="S21"/>
  <c r="T21"/>
  <c r="U21"/>
  <c r="V21"/>
  <c r="O22"/>
  <c r="P22"/>
  <c r="Q22"/>
  <c r="R22"/>
  <c r="S22"/>
  <c r="T22"/>
  <c r="U22"/>
  <c r="V22"/>
  <c r="O23"/>
  <c r="P23"/>
  <c r="Q23"/>
  <c r="R23"/>
  <c r="S23"/>
  <c r="T23"/>
  <c r="U23"/>
  <c r="V23"/>
  <c r="O24"/>
  <c r="P24"/>
  <c r="Q24"/>
  <c r="R24"/>
  <c r="S24"/>
  <c r="T24"/>
  <c r="U24"/>
  <c r="V24"/>
  <c r="O25"/>
  <c r="P25"/>
  <c r="Q25"/>
  <c r="R25"/>
  <c r="S25"/>
  <c r="T25"/>
  <c r="U25"/>
  <c r="V25"/>
  <c r="O26"/>
  <c r="P26"/>
  <c r="Q26"/>
  <c r="R26"/>
  <c r="S26"/>
  <c r="T26"/>
  <c r="U26"/>
  <c r="V26"/>
  <c r="O27"/>
  <c r="P27"/>
  <c r="Q27"/>
  <c r="R27"/>
  <c r="S27"/>
  <c r="T27"/>
  <c r="U27"/>
  <c r="V27"/>
  <c r="O28"/>
  <c r="P28"/>
  <c r="Q28"/>
  <c r="R28"/>
  <c r="S28"/>
  <c r="T28"/>
  <c r="U28"/>
  <c r="V28"/>
  <c r="O29"/>
  <c r="P29"/>
  <c r="Q29"/>
  <c r="R29"/>
  <c r="S29"/>
  <c r="T29"/>
  <c r="U29"/>
  <c r="V29"/>
  <c r="O30"/>
  <c r="P30"/>
  <c r="Q30"/>
  <c r="R30"/>
  <c r="S30"/>
  <c r="T30"/>
  <c r="U30"/>
  <c r="V30"/>
  <c r="O31"/>
  <c r="P31"/>
  <c r="Q31"/>
  <c r="R31"/>
  <c r="S31"/>
  <c r="T31"/>
  <c r="U31"/>
  <c r="V31"/>
  <c r="O32"/>
  <c r="P32"/>
  <c r="Q32"/>
  <c r="R32"/>
  <c r="S32"/>
  <c r="T32"/>
  <c r="U32"/>
  <c r="V32"/>
  <c r="O33"/>
  <c r="P33"/>
  <c r="Q33"/>
  <c r="R33"/>
  <c r="S33"/>
  <c r="T33"/>
  <c r="U33"/>
  <c r="V33"/>
  <c r="O34"/>
  <c r="P34"/>
  <c r="Q34"/>
  <c r="R34"/>
  <c r="S34"/>
  <c r="T34"/>
  <c r="U34"/>
  <c r="V34"/>
  <c r="O35"/>
  <c r="P35"/>
  <c r="Q35"/>
  <c r="R35"/>
  <c r="S35"/>
  <c r="T35"/>
  <c r="U35"/>
  <c r="V35"/>
  <c r="O36"/>
  <c r="P36"/>
  <c r="Q36"/>
  <c r="R36"/>
  <c r="S36"/>
  <c r="T36"/>
  <c r="U36"/>
  <c r="V36"/>
  <c r="O37"/>
  <c r="P37"/>
  <c r="Q37"/>
  <c r="R37"/>
  <c r="S37"/>
  <c r="T37"/>
  <c r="U37"/>
  <c r="V37"/>
  <c r="O38"/>
  <c r="P38"/>
  <c r="Q38"/>
  <c r="R38"/>
  <c r="S38"/>
  <c r="T38"/>
  <c r="U38"/>
  <c r="V38"/>
  <c r="V4"/>
  <c r="U4"/>
  <c r="T4"/>
  <c r="S4"/>
  <c r="R4"/>
  <c r="Q4"/>
  <c r="P4"/>
  <c r="O4"/>
  <c r="N38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4"/>
  <c r="C25" i="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E24"/>
  <c r="D24"/>
  <c r="C24"/>
  <c r="B7" i="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6"/>
  <c r="F22" i="11"/>
  <c r="G22"/>
  <c r="H22"/>
  <c r="F23"/>
  <c r="G23"/>
  <c r="H23"/>
  <c r="F24"/>
  <c r="G24"/>
  <c r="H24"/>
  <c r="F25"/>
  <c r="G25"/>
  <c r="H25"/>
  <c r="F26"/>
  <c r="G26"/>
  <c r="H26"/>
  <c r="F27"/>
  <c r="G27"/>
  <c r="H27"/>
  <c r="F28"/>
  <c r="G28"/>
  <c r="H28"/>
  <c r="F29"/>
  <c r="G29"/>
  <c r="H29"/>
  <c r="F30"/>
  <c r="G30"/>
  <c r="H30"/>
  <c r="F31"/>
  <c r="G31"/>
  <c r="H31"/>
  <c r="F32"/>
  <c r="G32"/>
  <c r="H32"/>
  <c r="F33"/>
  <c r="G33"/>
  <c r="H33"/>
  <c r="F34"/>
  <c r="G34"/>
  <c r="H34"/>
  <c r="F35"/>
  <c r="G35"/>
  <c r="H35"/>
  <c r="F36"/>
  <c r="G36"/>
  <c r="H36"/>
  <c r="F37"/>
  <c r="G37"/>
  <c r="H37"/>
  <c r="F12"/>
  <c r="G12"/>
  <c r="H12"/>
  <c r="F13"/>
  <c r="G13"/>
  <c r="H13"/>
  <c r="F14"/>
  <c r="G14"/>
  <c r="H14"/>
  <c r="F15"/>
  <c r="G15"/>
  <c r="H15"/>
  <c r="F16"/>
  <c r="G16"/>
  <c r="H16"/>
  <c r="F17"/>
  <c r="G17"/>
  <c r="H17"/>
  <c r="F18"/>
  <c r="G18"/>
  <c r="H18"/>
  <c r="F19"/>
  <c r="G19"/>
  <c r="H19"/>
  <c r="F20"/>
  <c r="G20"/>
  <c r="H20"/>
  <c r="F21"/>
  <c r="G21"/>
  <c r="H21"/>
  <c r="G4"/>
  <c r="H4"/>
  <c r="G5"/>
  <c r="H5"/>
  <c r="G6"/>
  <c r="H6"/>
  <c r="G7"/>
  <c r="H7"/>
  <c r="G8"/>
  <c r="H8"/>
  <c r="G9"/>
  <c r="H9"/>
  <c r="G10"/>
  <c r="H10"/>
  <c r="G11"/>
  <c r="H11"/>
  <c r="H3"/>
  <c r="G3"/>
  <c r="F4"/>
  <c r="F5"/>
  <c r="F6"/>
  <c r="F7"/>
  <c r="F8"/>
  <c r="F9"/>
  <c r="F10"/>
  <c r="F11"/>
  <c r="F3"/>
  <c r="AL15" i="8" l="1"/>
  <c r="AP13"/>
  <c r="AN12"/>
  <c r="AP14"/>
  <c r="AL12"/>
  <c r="AJ13"/>
  <c r="AP15"/>
  <c r="AJ12"/>
  <c r="AJ14"/>
  <c r="AN13"/>
  <c r="AN14"/>
  <c r="AN15"/>
  <c r="AJ15"/>
  <c r="AL13"/>
  <c r="B4" i="10"/>
  <c r="L7" l="1"/>
  <c r="L11"/>
  <c r="L15"/>
  <c r="Q15" s="1"/>
  <c r="L19"/>
  <c r="L23"/>
  <c r="Q23" s="1"/>
  <c r="L27"/>
  <c r="M31"/>
  <c r="L38"/>
  <c r="K10"/>
  <c r="K18"/>
  <c r="P18" s="1"/>
  <c r="K26"/>
  <c r="P26" s="1"/>
  <c r="K34"/>
  <c r="P34" s="1"/>
  <c r="J7"/>
  <c r="O7" s="1"/>
  <c r="J15"/>
  <c r="O15" s="1"/>
  <c r="J23"/>
  <c r="O23" s="1"/>
  <c r="J31"/>
  <c r="O31" s="1"/>
  <c r="J39"/>
  <c r="O39" s="1"/>
  <c r="M9"/>
  <c r="M25"/>
  <c r="K7"/>
  <c r="P7" s="1"/>
  <c r="K31"/>
  <c r="P31" s="1"/>
  <c r="J28"/>
  <c r="O28" s="1"/>
  <c r="L21"/>
  <c r="L6"/>
  <c r="K38"/>
  <c r="J35"/>
  <c r="M16"/>
  <c r="L33"/>
  <c r="K29"/>
  <c r="J26"/>
  <c r="L20"/>
  <c r="L40"/>
  <c r="K36"/>
  <c r="P36" s="1"/>
  <c r="J33"/>
  <c r="O33" s="1"/>
  <c r="M10"/>
  <c r="R10" s="1"/>
  <c r="M14"/>
  <c r="R14" s="1"/>
  <c r="M18"/>
  <c r="R18" s="1"/>
  <c r="M22"/>
  <c r="R22" s="1"/>
  <c r="M26"/>
  <c r="L31"/>
  <c r="Q31" s="1"/>
  <c r="L37"/>
  <c r="K9"/>
  <c r="K17"/>
  <c r="K25"/>
  <c r="K33"/>
  <c r="K6"/>
  <c r="J14"/>
  <c r="O14" s="1"/>
  <c r="J22"/>
  <c r="O22" s="1"/>
  <c r="J30"/>
  <c r="J38"/>
  <c r="O38" s="1"/>
  <c r="M13"/>
  <c r="R13" s="1"/>
  <c r="M29"/>
  <c r="K15"/>
  <c r="P15" s="1"/>
  <c r="K39"/>
  <c r="J36"/>
  <c r="O36" s="1"/>
  <c r="L17"/>
  <c r="L34"/>
  <c r="Q34" s="1"/>
  <c r="K30"/>
  <c r="J27"/>
  <c r="M8"/>
  <c r="R8" s="1"/>
  <c r="M24"/>
  <c r="K13"/>
  <c r="J10"/>
  <c r="L12"/>
  <c r="L28"/>
  <c r="Q28" s="1"/>
  <c r="K20"/>
  <c r="P20" s="1"/>
  <c r="J25"/>
  <c r="O25" s="1"/>
  <c r="L10"/>
  <c r="L14"/>
  <c r="Q14" s="1"/>
  <c r="L18"/>
  <c r="L22"/>
  <c r="Q22" s="1"/>
  <c r="L26"/>
  <c r="L30"/>
  <c r="Q30" s="1"/>
  <c r="L36"/>
  <c r="Q36" s="1"/>
  <c r="K8"/>
  <c r="P8" s="1"/>
  <c r="K16"/>
  <c r="K24"/>
  <c r="K32"/>
  <c r="K40"/>
  <c r="J13"/>
  <c r="O13" s="1"/>
  <c r="J21"/>
  <c r="O21" s="1"/>
  <c r="J29"/>
  <c r="O29" s="1"/>
  <c r="J37"/>
  <c r="O37" s="1"/>
  <c r="M17"/>
  <c r="L35"/>
  <c r="K23"/>
  <c r="P23" s="1"/>
  <c r="J12"/>
  <c r="O12" s="1"/>
  <c r="L13"/>
  <c r="Q13" s="1"/>
  <c r="L29"/>
  <c r="K22"/>
  <c r="P22" s="1"/>
  <c r="J19"/>
  <c r="M12"/>
  <c r="R12" s="1"/>
  <c r="M28"/>
  <c r="R28" s="1"/>
  <c r="K21"/>
  <c r="J18"/>
  <c r="L16"/>
  <c r="M32"/>
  <c r="K28"/>
  <c r="P28" s="1"/>
  <c r="J17"/>
  <c r="O17" s="1"/>
  <c r="M7"/>
  <c r="R7" s="1"/>
  <c r="M11"/>
  <c r="M15"/>
  <c r="R15" s="1"/>
  <c r="M19"/>
  <c r="M23"/>
  <c r="R23" s="1"/>
  <c r="M27"/>
  <c r="L32"/>
  <c r="Q32" s="1"/>
  <c r="L39"/>
  <c r="K11"/>
  <c r="K19"/>
  <c r="K27"/>
  <c r="K35"/>
  <c r="J8"/>
  <c r="O8" s="1"/>
  <c r="J16"/>
  <c r="O16" s="1"/>
  <c r="J24"/>
  <c r="O24" s="1"/>
  <c r="J32"/>
  <c r="O32" s="1"/>
  <c r="J40"/>
  <c r="O40" s="1"/>
  <c r="M21"/>
  <c r="J20"/>
  <c r="O20" s="1"/>
  <c r="L9"/>
  <c r="L25"/>
  <c r="K14"/>
  <c r="P14" s="1"/>
  <c r="J11"/>
  <c r="M20"/>
  <c r="R20" s="1"/>
  <c r="M6"/>
  <c r="K37"/>
  <c r="J34"/>
  <c r="O34" s="1"/>
  <c r="L8"/>
  <c r="Q8" s="1"/>
  <c r="L24"/>
  <c r="K12"/>
  <c r="P12" s="1"/>
  <c r="J9"/>
  <c r="O9" s="1"/>
  <c r="J6"/>
  <c r="O6" s="1"/>
  <c r="B1" i="8"/>
  <c r="L40" s="1"/>
  <c r="AF39" s="1"/>
  <c r="V7" i="7"/>
  <c r="AP6" s="1"/>
  <c r="V8"/>
  <c r="AP7" s="1"/>
  <c r="V9"/>
  <c r="AP8" s="1"/>
  <c r="V10"/>
  <c r="AP9" s="1"/>
  <c r="V11"/>
  <c r="AP10" s="1"/>
  <c r="V12"/>
  <c r="AP11" s="1"/>
  <c r="T7"/>
  <c r="AN6" s="1"/>
  <c r="T8"/>
  <c r="AN7" s="1"/>
  <c r="T9"/>
  <c r="AN8" s="1"/>
  <c r="T10"/>
  <c r="AN9" s="1"/>
  <c r="T11"/>
  <c r="AN10" s="1"/>
  <c r="T12"/>
  <c r="AN11" s="1"/>
  <c r="R7"/>
  <c r="AL6" s="1"/>
  <c r="R8"/>
  <c r="AL7" s="1"/>
  <c r="R9"/>
  <c r="AL8" s="1"/>
  <c r="R10"/>
  <c r="AL9" s="1"/>
  <c r="R11"/>
  <c r="AL10" s="1"/>
  <c r="R12"/>
  <c r="AL11" s="1"/>
  <c r="V6"/>
  <c r="AP5" s="1"/>
  <c r="T6"/>
  <c r="AN5" s="1"/>
  <c r="R6"/>
  <c r="AL5" s="1"/>
  <c r="P7"/>
  <c r="AJ6" s="1"/>
  <c r="P8"/>
  <c r="AJ7" s="1"/>
  <c r="P9"/>
  <c r="AJ8" s="1"/>
  <c r="P10"/>
  <c r="AJ9" s="1"/>
  <c r="P11"/>
  <c r="AJ10" s="1"/>
  <c r="P12"/>
  <c r="AJ11" s="1"/>
  <c r="P6"/>
  <c r="AJ5" s="1"/>
  <c r="H7"/>
  <c r="AB6" s="1"/>
  <c r="H8"/>
  <c r="AB7" s="1"/>
  <c r="H9"/>
  <c r="AB8" s="1"/>
  <c r="H10"/>
  <c r="AB9" s="1"/>
  <c r="H11"/>
  <c r="AB10" s="1"/>
  <c r="H12"/>
  <c r="AB11" s="1"/>
  <c r="H13"/>
  <c r="AB12" s="1"/>
  <c r="H14"/>
  <c r="AB13" s="1"/>
  <c r="H15"/>
  <c r="AB14" s="1"/>
  <c r="H16"/>
  <c r="AB15" s="1"/>
  <c r="H17"/>
  <c r="AB16" s="1"/>
  <c r="H18"/>
  <c r="AB17" s="1"/>
  <c r="H19"/>
  <c r="AB18" s="1"/>
  <c r="H20"/>
  <c r="AB19" s="1"/>
  <c r="H21"/>
  <c r="AB20" s="1"/>
  <c r="H22"/>
  <c r="AB21" s="1"/>
  <c r="H23"/>
  <c r="AB22" s="1"/>
  <c r="H24"/>
  <c r="AB23" s="1"/>
  <c r="H25"/>
  <c r="AB24" s="1"/>
  <c r="H26"/>
  <c r="AB25" s="1"/>
  <c r="H27"/>
  <c r="AB26" s="1"/>
  <c r="H28"/>
  <c r="AB27" s="1"/>
  <c r="H29"/>
  <c r="AB28" s="1"/>
  <c r="H30"/>
  <c r="AB29" s="1"/>
  <c r="H31"/>
  <c r="AB30" s="1"/>
  <c r="H32"/>
  <c r="AB31" s="1"/>
  <c r="H33"/>
  <c r="AB32" s="1"/>
  <c r="H34"/>
  <c r="AB33" s="1"/>
  <c r="H35"/>
  <c r="AB34" s="1"/>
  <c r="H36"/>
  <c r="AB35" s="1"/>
  <c r="H37"/>
  <c r="AB36" s="1"/>
  <c r="H38"/>
  <c r="AB37" s="1"/>
  <c r="H39"/>
  <c r="AB38" s="1"/>
  <c r="H40"/>
  <c r="AB39" s="1"/>
  <c r="J7"/>
  <c r="AD6" s="1"/>
  <c r="J8"/>
  <c r="AD7" s="1"/>
  <c r="J9"/>
  <c r="AD8" s="1"/>
  <c r="J10"/>
  <c r="AD9" s="1"/>
  <c r="J11"/>
  <c r="AD10" s="1"/>
  <c r="J12"/>
  <c r="AD11" s="1"/>
  <c r="J13"/>
  <c r="AD12" s="1"/>
  <c r="J14"/>
  <c r="AD13" s="1"/>
  <c r="J15"/>
  <c r="AD14" s="1"/>
  <c r="J16"/>
  <c r="AD15" s="1"/>
  <c r="J17"/>
  <c r="AD16" s="1"/>
  <c r="J18"/>
  <c r="AD17" s="1"/>
  <c r="J19"/>
  <c r="AD18" s="1"/>
  <c r="J20"/>
  <c r="AD19" s="1"/>
  <c r="J21"/>
  <c r="AD20" s="1"/>
  <c r="J22"/>
  <c r="AD21" s="1"/>
  <c r="J23"/>
  <c r="AD22" s="1"/>
  <c r="J24"/>
  <c r="AD23" s="1"/>
  <c r="J25"/>
  <c r="AD24" s="1"/>
  <c r="J26"/>
  <c r="AD25" s="1"/>
  <c r="J27"/>
  <c r="AD26" s="1"/>
  <c r="J28"/>
  <c r="AD27" s="1"/>
  <c r="J29"/>
  <c r="AD28" s="1"/>
  <c r="J30"/>
  <c r="AD29" s="1"/>
  <c r="J31"/>
  <c r="AD30" s="1"/>
  <c r="J32"/>
  <c r="AD31" s="1"/>
  <c r="J33"/>
  <c r="AD32" s="1"/>
  <c r="J34"/>
  <c r="AD33" s="1"/>
  <c r="J35"/>
  <c r="AD34" s="1"/>
  <c r="J36"/>
  <c r="AD35" s="1"/>
  <c r="J37"/>
  <c r="AD36" s="1"/>
  <c r="J38"/>
  <c r="AD37" s="1"/>
  <c r="J39"/>
  <c r="AD38" s="1"/>
  <c r="J40"/>
  <c r="AD39" s="1"/>
  <c r="L7"/>
  <c r="AF6" s="1"/>
  <c r="L8"/>
  <c r="AF7" s="1"/>
  <c r="L9"/>
  <c r="AF8" s="1"/>
  <c r="L10"/>
  <c r="AF9" s="1"/>
  <c r="L11"/>
  <c r="AF10" s="1"/>
  <c r="L12"/>
  <c r="AF11" s="1"/>
  <c r="L13"/>
  <c r="AF12" s="1"/>
  <c r="L14"/>
  <c r="AF13" s="1"/>
  <c r="L15"/>
  <c r="AF14" s="1"/>
  <c r="L16"/>
  <c r="AF15" s="1"/>
  <c r="L17"/>
  <c r="AF16" s="1"/>
  <c r="L18"/>
  <c r="AF17" s="1"/>
  <c r="L19"/>
  <c r="AF18" s="1"/>
  <c r="L20"/>
  <c r="AF19" s="1"/>
  <c r="L21"/>
  <c r="AF20" s="1"/>
  <c r="L22"/>
  <c r="AF21" s="1"/>
  <c r="L23"/>
  <c r="AF22" s="1"/>
  <c r="L24"/>
  <c r="AF23" s="1"/>
  <c r="L25"/>
  <c r="AF24" s="1"/>
  <c r="L26"/>
  <c r="AF25" s="1"/>
  <c r="L27"/>
  <c r="AF26" s="1"/>
  <c r="L28"/>
  <c r="AF27" s="1"/>
  <c r="L29"/>
  <c r="AF28" s="1"/>
  <c r="L30"/>
  <c r="AF29" s="1"/>
  <c r="L31"/>
  <c r="AF30" s="1"/>
  <c r="L32"/>
  <c r="AF31" s="1"/>
  <c r="L33"/>
  <c r="AF32" s="1"/>
  <c r="L34"/>
  <c r="AF33" s="1"/>
  <c r="L35"/>
  <c r="AF34" s="1"/>
  <c r="L36"/>
  <c r="AF35" s="1"/>
  <c r="L37"/>
  <c r="AF36" s="1"/>
  <c r="L38"/>
  <c r="AF37" s="1"/>
  <c r="L39"/>
  <c r="AF38" s="1"/>
  <c r="L40"/>
  <c r="AF39" s="1"/>
  <c r="N7"/>
  <c r="AH6" s="1"/>
  <c r="N8"/>
  <c r="AH7" s="1"/>
  <c r="N9"/>
  <c r="AH8" s="1"/>
  <c r="N10"/>
  <c r="AH9" s="1"/>
  <c r="N11"/>
  <c r="AH10" s="1"/>
  <c r="N12"/>
  <c r="AH11" s="1"/>
  <c r="N13"/>
  <c r="AH12" s="1"/>
  <c r="N14"/>
  <c r="AH13" s="1"/>
  <c r="N15"/>
  <c r="AH14" s="1"/>
  <c r="N16"/>
  <c r="AH15" s="1"/>
  <c r="N17"/>
  <c r="AH16" s="1"/>
  <c r="N18"/>
  <c r="AH17" s="1"/>
  <c r="N19"/>
  <c r="AH18" s="1"/>
  <c r="N20"/>
  <c r="AH19" s="1"/>
  <c r="N21"/>
  <c r="AH20" s="1"/>
  <c r="N22"/>
  <c r="AH21" s="1"/>
  <c r="N23"/>
  <c r="AH22" s="1"/>
  <c r="N24"/>
  <c r="AH23" s="1"/>
  <c r="N25"/>
  <c r="AH24" s="1"/>
  <c r="N26"/>
  <c r="AH25" s="1"/>
  <c r="N27"/>
  <c r="AH26" s="1"/>
  <c r="N28"/>
  <c r="AH27" s="1"/>
  <c r="N29"/>
  <c r="AH28" s="1"/>
  <c r="N30"/>
  <c r="AH29" s="1"/>
  <c r="N31"/>
  <c r="AH30" s="1"/>
  <c r="N32"/>
  <c r="AH31" s="1"/>
  <c r="N33"/>
  <c r="AH32" s="1"/>
  <c r="N34"/>
  <c r="AH33" s="1"/>
  <c r="N35"/>
  <c r="AH34" s="1"/>
  <c r="N36"/>
  <c r="AH35" s="1"/>
  <c r="N37"/>
  <c r="AH36" s="1"/>
  <c r="N38"/>
  <c r="AH37" s="1"/>
  <c r="N39"/>
  <c r="AH38" s="1"/>
  <c r="N40"/>
  <c r="AH39" s="1"/>
  <c r="N6"/>
  <c r="AH5" s="1"/>
  <c r="L6"/>
  <c r="AF5" s="1"/>
  <c r="J6"/>
  <c r="AD5" s="1"/>
  <c r="H6"/>
  <c r="AB5" s="1"/>
  <c r="F7"/>
  <c r="Z6" s="1"/>
  <c r="F8"/>
  <c r="Z7" s="1"/>
  <c r="F9"/>
  <c r="Z8" s="1"/>
  <c r="F10"/>
  <c r="Z9" s="1"/>
  <c r="F11"/>
  <c r="Z10" s="1"/>
  <c r="F12"/>
  <c r="Z11" s="1"/>
  <c r="F13"/>
  <c r="Z12" s="1"/>
  <c r="F14"/>
  <c r="Z13" s="1"/>
  <c r="F15"/>
  <c r="Z14" s="1"/>
  <c r="F16"/>
  <c r="Z15" s="1"/>
  <c r="F17"/>
  <c r="Z16" s="1"/>
  <c r="F18"/>
  <c r="Z17" s="1"/>
  <c r="F19"/>
  <c r="Z18" s="1"/>
  <c r="F20"/>
  <c r="Z19" s="1"/>
  <c r="F21"/>
  <c r="Z20" s="1"/>
  <c r="F22"/>
  <c r="Z21" s="1"/>
  <c r="F23"/>
  <c r="Z22" s="1"/>
  <c r="F24"/>
  <c r="Z23" s="1"/>
  <c r="F25"/>
  <c r="Z24" s="1"/>
  <c r="F26"/>
  <c r="Z25" s="1"/>
  <c r="F27"/>
  <c r="Z26" s="1"/>
  <c r="F28"/>
  <c r="Z27" s="1"/>
  <c r="F29"/>
  <c r="Z28" s="1"/>
  <c r="F30"/>
  <c r="Z29" s="1"/>
  <c r="F31"/>
  <c r="Z30" s="1"/>
  <c r="F32"/>
  <c r="Z31" s="1"/>
  <c r="F33"/>
  <c r="Z32" s="1"/>
  <c r="F34"/>
  <c r="Z33" s="1"/>
  <c r="F35"/>
  <c r="Z34" s="1"/>
  <c r="F36"/>
  <c r="Z35" s="1"/>
  <c r="F37"/>
  <c r="Z36" s="1"/>
  <c r="F38"/>
  <c r="Z37" s="1"/>
  <c r="F39"/>
  <c r="Z38" s="1"/>
  <c r="F40"/>
  <c r="Z39" s="1"/>
  <c r="F6"/>
  <c r="Z5" s="1"/>
  <c r="H5" i="4"/>
  <c r="H12" s="1"/>
  <c r="H6"/>
  <c r="H7"/>
  <c r="H8"/>
  <c r="H9"/>
  <c r="H10"/>
  <c r="H4"/>
  <c r="F5"/>
  <c r="F6"/>
  <c r="F12" s="1"/>
  <c r="F7"/>
  <c r="F8"/>
  <c r="F9"/>
  <c r="F10"/>
  <c r="F4"/>
  <c r="D5"/>
  <c r="D12" s="1"/>
  <c r="D6"/>
  <c r="D7"/>
  <c r="D8"/>
  <c r="D9"/>
  <c r="D10"/>
  <c r="D4"/>
  <c r="C16"/>
  <c r="C10"/>
  <c r="R27" i="10" l="1"/>
  <c r="R32"/>
  <c r="Q29"/>
  <c r="Q37"/>
  <c r="P38"/>
  <c r="P10"/>
  <c r="Q7"/>
  <c r="P25"/>
  <c r="P37"/>
  <c r="R6"/>
  <c r="R17"/>
  <c r="R26"/>
  <c r="Q19"/>
  <c r="P11"/>
  <c r="O11"/>
  <c r="P35"/>
  <c r="O35"/>
  <c r="P19"/>
  <c r="O19"/>
  <c r="P27"/>
  <c r="O27"/>
  <c r="P30"/>
  <c r="P9"/>
  <c r="R9"/>
  <c r="Q11"/>
  <c r="Q39"/>
  <c r="P17"/>
  <c r="R16"/>
  <c r="R25"/>
  <c r="Q26"/>
  <c r="O26"/>
  <c r="P16"/>
  <c r="R29"/>
  <c r="Q33"/>
  <c r="R11"/>
  <c r="Q35"/>
  <c r="R24"/>
  <c r="P21"/>
  <c r="P32"/>
  <c r="P13"/>
  <c r="P39"/>
  <c r="P6"/>
  <c r="Q27"/>
  <c r="O30"/>
  <c r="R30"/>
  <c r="Q18"/>
  <c r="O18"/>
  <c r="Q10"/>
  <c r="O10"/>
  <c r="P24"/>
  <c r="P29"/>
  <c r="Q9"/>
  <c r="R19"/>
  <c r="P40"/>
  <c r="Q20"/>
  <c r="Q21"/>
  <c r="R31"/>
  <c r="R21"/>
  <c r="P33"/>
  <c r="Q24"/>
  <c r="Q25"/>
  <c r="Q16"/>
  <c r="Q12"/>
  <c r="Q17"/>
  <c r="Q40"/>
  <c r="Q6"/>
  <c r="Q38"/>
  <c r="F6" i="8"/>
  <c r="Z5" s="1"/>
  <c r="J6"/>
  <c r="AD5" s="1"/>
  <c r="N6"/>
  <c r="AH5" s="1"/>
  <c r="R6"/>
  <c r="AL5" s="1"/>
  <c r="V6"/>
  <c r="AP5" s="1"/>
  <c r="H7"/>
  <c r="AB6" s="1"/>
  <c r="L7"/>
  <c r="AF6" s="1"/>
  <c r="P7"/>
  <c r="AJ6" s="1"/>
  <c r="T7"/>
  <c r="AN6" s="1"/>
  <c r="F8"/>
  <c r="Z7" s="1"/>
  <c r="J8"/>
  <c r="AD7" s="1"/>
  <c r="N8"/>
  <c r="AH7" s="1"/>
  <c r="R8"/>
  <c r="AL7" s="1"/>
  <c r="V8"/>
  <c r="AP7" s="1"/>
  <c r="H9"/>
  <c r="AB8" s="1"/>
  <c r="L9"/>
  <c r="AF8" s="1"/>
  <c r="P9"/>
  <c r="AJ8" s="1"/>
  <c r="T9"/>
  <c r="AN8" s="1"/>
  <c r="F10"/>
  <c r="Z9" s="1"/>
  <c r="J10"/>
  <c r="AD9" s="1"/>
  <c r="N10"/>
  <c r="AH9" s="1"/>
  <c r="R10"/>
  <c r="AL9" s="1"/>
  <c r="V10"/>
  <c r="AP9" s="1"/>
  <c r="H11"/>
  <c r="AB10" s="1"/>
  <c r="L11"/>
  <c r="AF10" s="1"/>
  <c r="P11"/>
  <c r="AJ10" s="1"/>
  <c r="T11"/>
  <c r="AN10" s="1"/>
  <c r="F12"/>
  <c r="Z11" s="1"/>
  <c r="J12"/>
  <c r="AD11" s="1"/>
  <c r="N12"/>
  <c r="AH11" s="1"/>
  <c r="R12"/>
  <c r="AL11" s="1"/>
  <c r="V12"/>
  <c r="AP11" s="1"/>
  <c r="H13"/>
  <c r="AB12" s="1"/>
  <c r="L13"/>
  <c r="AF12" s="1"/>
  <c r="F14"/>
  <c r="Z13" s="1"/>
  <c r="J14"/>
  <c r="AD13" s="1"/>
  <c r="N14"/>
  <c r="AH13" s="1"/>
  <c r="H15"/>
  <c r="AB14" s="1"/>
  <c r="L15"/>
  <c r="AF14" s="1"/>
  <c r="F16"/>
  <c r="Z15" s="1"/>
  <c r="J16"/>
  <c r="AD15" s="1"/>
  <c r="N16"/>
  <c r="AH15" s="1"/>
  <c r="H17"/>
  <c r="AB16" s="1"/>
  <c r="L17"/>
  <c r="AF16" s="1"/>
  <c r="F18"/>
  <c r="Z17" s="1"/>
  <c r="J18"/>
  <c r="AD17" s="1"/>
  <c r="N18"/>
  <c r="AH17" s="1"/>
  <c r="H19"/>
  <c r="AB18" s="1"/>
  <c r="L19"/>
  <c r="AF18" s="1"/>
  <c r="F20"/>
  <c r="Z19" s="1"/>
  <c r="J20"/>
  <c r="AD19" s="1"/>
  <c r="N20"/>
  <c r="AH19" s="1"/>
  <c r="H21"/>
  <c r="AB20" s="1"/>
  <c r="L21"/>
  <c r="AF20" s="1"/>
  <c r="F22"/>
  <c r="Z21" s="1"/>
  <c r="J22"/>
  <c r="AD21" s="1"/>
  <c r="N22"/>
  <c r="AH21" s="1"/>
  <c r="H23"/>
  <c r="AB22" s="1"/>
  <c r="L23"/>
  <c r="AF22" s="1"/>
  <c r="F24"/>
  <c r="Z23" s="1"/>
  <c r="J24"/>
  <c r="AD23" s="1"/>
  <c r="N24"/>
  <c r="AH23" s="1"/>
  <c r="H25"/>
  <c r="AB24" s="1"/>
  <c r="L25"/>
  <c r="AF24" s="1"/>
  <c r="F26"/>
  <c r="Z25" s="1"/>
  <c r="J26"/>
  <c r="AD25" s="1"/>
  <c r="N26"/>
  <c r="AH25" s="1"/>
  <c r="H27"/>
  <c r="AB26" s="1"/>
  <c r="L27"/>
  <c r="AF26" s="1"/>
  <c r="F28"/>
  <c r="Z27" s="1"/>
  <c r="J28"/>
  <c r="AD27" s="1"/>
  <c r="N28"/>
  <c r="AH27" s="1"/>
  <c r="H29"/>
  <c r="AB28" s="1"/>
  <c r="L29"/>
  <c r="AF28" s="1"/>
  <c r="F30"/>
  <c r="Z29" s="1"/>
  <c r="J30"/>
  <c r="AD29" s="1"/>
  <c r="H31"/>
  <c r="AB30" s="1"/>
  <c r="L31"/>
  <c r="AF30" s="1"/>
  <c r="F32"/>
  <c r="Z31" s="1"/>
  <c r="J32"/>
  <c r="AD31" s="1"/>
  <c r="H33"/>
  <c r="AB32" s="1"/>
  <c r="L33"/>
  <c r="AF32" s="1"/>
  <c r="F34"/>
  <c r="Z33" s="1"/>
  <c r="J34"/>
  <c r="AD33" s="1"/>
  <c r="H35"/>
  <c r="AB34" s="1"/>
  <c r="L35"/>
  <c r="AF34" s="1"/>
  <c r="F36"/>
  <c r="Z35" s="1"/>
  <c r="J36"/>
  <c r="AD35" s="1"/>
  <c r="H37"/>
  <c r="AB36" s="1"/>
  <c r="L37"/>
  <c r="AF36" s="1"/>
  <c r="F38"/>
  <c r="Z37" s="1"/>
  <c r="J38"/>
  <c r="AD37" s="1"/>
  <c r="H39"/>
  <c r="AB38" s="1"/>
  <c r="L39"/>
  <c r="AF38" s="1"/>
  <c r="F40"/>
  <c r="Z39" s="1"/>
  <c r="J40"/>
  <c r="AD39" s="1"/>
  <c r="H6"/>
  <c r="AB5" s="1"/>
  <c r="L6"/>
  <c r="AF5" s="1"/>
  <c r="P6"/>
  <c r="AJ5" s="1"/>
  <c r="T6"/>
  <c r="AN5" s="1"/>
  <c r="F7"/>
  <c r="Z6" s="1"/>
  <c r="J7"/>
  <c r="AD6" s="1"/>
  <c r="N7"/>
  <c r="AH6" s="1"/>
  <c r="R7"/>
  <c r="AL6" s="1"/>
  <c r="V7"/>
  <c r="AP6" s="1"/>
  <c r="H8"/>
  <c r="AB7" s="1"/>
  <c r="L8"/>
  <c r="AF7" s="1"/>
  <c r="P8"/>
  <c r="AJ7" s="1"/>
  <c r="T8"/>
  <c r="AN7" s="1"/>
  <c r="F9"/>
  <c r="Z8" s="1"/>
  <c r="J9"/>
  <c r="AD8" s="1"/>
  <c r="N9"/>
  <c r="AH8" s="1"/>
  <c r="R9"/>
  <c r="AL8" s="1"/>
  <c r="V9"/>
  <c r="AP8" s="1"/>
  <c r="H10"/>
  <c r="AB9" s="1"/>
  <c r="L10"/>
  <c r="AF9" s="1"/>
  <c r="P10"/>
  <c r="AJ9" s="1"/>
  <c r="T10"/>
  <c r="AN9" s="1"/>
  <c r="F11"/>
  <c r="Z10" s="1"/>
  <c r="J11"/>
  <c r="AD10" s="1"/>
  <c r="N11"/>
  <c r="AH10" s="1"/>
  <c r="R11"/>
  <c r="AL10" s="1"/>
  <c r="V11"/>
  <c r="AP10" s="1"/>
  <c r="H12"/>
  <c r="AB11" s="1"/>
  <c r="L12"/>
  <c r="AF11" s="1"/>
  <c r="P12"/>
  <c r="AJ11" s="1"/>
  <c r="T12"/>
  <c r="AN11" s="1"/>
  <c r="F13"/>
  <c r="Z12" s="1"/>
  <c r="J13"/>
  <c r="AD12" s="1"/>
  <c r="N13"/>
  <c r="AH12" s="1"/>
  <c r="H14"/>
  <c r="AB13" s="1"/>
  <c r="L14"/>
  <c r="AF13" s="1"/>
  <c r="F15"/>
  <c r="Z14" s="1"/>
  <c r="J15"/>
  <c r="AD14" s="1"/>
  <c r="N15"/>
  <c r="AH14" s="1"/>
  <c r="H16"/>
  <c r="AB15" s="1"/>
  <c r="L16"/>
  <c r="AF15" s="1"/>
  <c r="F17"/>
  <c r="Z16" s="1"/>
  <c r="J17"/>
  <c r="AD16" s="1"/>
  <c r="N17"/>
  <c r="AH16" s="1"/>
  <c r="H18"/>
  <c r="AB17" s="1"/>
  <c r="L18"/>
  <c r="AF17" s="1"/>
  <c r="F19"/>
  <c r="Z18" s="1"/>
  <c r="J19"/>
  <c r="AD18" s="1"/>
  <c r="N19"/>
  <c r="AH18" s="1"/>
  <c r="H20"/>
  <c r="AB19" s="1"/>
  <c r="L20"/>
  <c r="AF19" s="1"/>
  <c r="F21"/>
  <c r="Z20" s="1"/>
  <c r="J21"/>
  <c r="AD20" s="1"/>
  <c r="N21"/>
  <c r="AH20" s="1"/>
  <c r="H22"/>
  <c r="AB21" s="1"/>
  <c r="L22"/>
  <c r="AF21" s="1"/>
  <c r="F23"/>
  <c r="Z22" s="1"/>
  <c r="J23"/>
  <c r="AD22" s="1"/>
  <c r="N23"/>
  <c r="AH22" s="1"/>
  <c r="H24"/>
  <c r="AB23" s="1"/>
  <c r="L24"/>
  <c r="AF23" s="1"/>
  <c r="F25"/>
  <c r="Z24" s="1"/>
  <c r="J25"/>
  <c r="AD24" s="1"/>
  <c r="N25"/>
  <c r="AH24" s="1"/>
  <c r="H26"/>
  <c r="AB25" s="1"/>
  <c r="L26"/>
  <c r="AF25" s="1"/>
  <c r="F27"/>
  <c r="Z26" s="1"/>
  <c r="J27"/>
  <c r="AD26" s="1"/>
  <c r="N27"/>
  <c r="AH26" s="1"/>
  <c r="H28"/>
  <c r="AB27" s="1"/>
  <c r="L28"/>
  <c r="AF27" s="1"/>
  <c r="F29"/>
  <c r="Z28" s="1"/>
  <c r="J29"/>
  <c r="AD28" s="1"/>
  <c r="H30"/>
  <c r="AB29" s="1"/>
  <c r="L30"/>
  <c r="AF29" s="1"/>
  <c r="F31"/>
  <c r="Z30" s="1"/>
  <c r="J31"/>
  <c r="AD30" s="1"/>
  <c r="H32"/>
  <c r="AB31" s="1"/>
  <c r="L32"/>
  <c r="AF31" s="1"/>
  <c r="F33"/>
  <c r="Z32" s="1"/>
  <c r="J33"/>
  <c r="AD32" s="1"/>
  <c r="H34"/>
  <c r="AB33" s="1"/>
  <c r="L34"/>
  <c r="AF33" s="1"/>
  <c r="F35"/>
  <c r="Z34" s="1"/>
  <c r="J35"/>
  <c r="AD34" s="1"/>
  <c r="H36"/>
  <c r="AB35" s="1"/>
  <c r="L36"/>
  <c r="AF35" s="1"/>
  <c r="F37"/>
  <c r="Z36" s="1"/>
  <c r="J37"/>
  <c r="AD36" s="1"/>
  <c r="H38"/>
  <c r="AB37" s="1"/>
  <c r="L38"/>
  <c r="AF37" s="1"/>
  <c r="F39"/>
  <c r="Z38" s="1"/>
  <c r="J39"/>
  <c r="AD38" s="1"/>
  <c r="H40"/>
  <c r="AB39" s="1"/>
  <c r="C27" i="2"/>
  <c r="C26"/>
  <c r="D27"/>
  <c r="D26"/>
  <c r="E27"/>
  <c r="E26"/>
  <c r="F27"/>
  <c r="F26"/>
  <c r="G27"/>
  <c r="G26"/>
  <c r="D17"/>
  <c r="E17"/>
  <c r="F17"/>
  <c r="G17"/>
  <c r="D18"/>
  <c r="E18"/>
  <c r="F18"/>
  <c r="G18"/>
  <c r="D19"/>
  <c r="E19"/>
  <c r="F19"/>
  <c r="G19"/>
  <c r="D20"/>
  <c r="E20"/>
  <c r="F20"/>
  <c r="G20"/>
  <c r="D21"/>
  <c r="E21"/>
  <c r="F21"/>
  <c r="G21"/>
  <c r="D22"/>
  <c r="E22"/>
  <c r="F22"/>
  <c r="G22"/>
  <c r="D23"/>
  <c r="E23"/>
  <c r="F23"/>
  <c r="G23"/>
  <c r="D24"/>
  <c r="E24"/>
  <c r="F24"/>
  <c r="G24"/>
  <c r="D25"/>
  <c r="E25"/>
  <c r="F25"/>
  <c r="G25"/>
  <c r="G16"/>
  <c r="F16"/>
  <c r="E16"/>
  <c r="D16"/>
  <c r="C17"/>
  <c r="C18"/>
  <c r="C19"/>
  <c r="C20"/>
  <c r="C21"/>
  <c r="C22"/>
  <c r="C23"/>
  <c r="C24"/>
  <c r="C25"/>
  <c r="C16"/>
  <c r="I12"/>
  <c r="H12"/>
  <c r="A12"/>
  <c r="I11"/>
  <c r="H11"/>
  <c r="A11"/>
  <c r="I10"/>
  <c r="H10"/>
  <c r="A10"/>
  <c r="I9"/>
  <c r="H9"/>
  <c r="A9"/>
  <c r="I8"/>
  <c r="H8"/>
  <c r="A8"/>
  <c r="I7"/>
  <c r="H7"/>
  <c r="A7"/>
  <c r="I6"/>
  <c r="H6"/>
  <c r="A6"/>
  <c r="I5"/>
  <c r="H5"/>
  <c r="A5"/>
  <c r="I4"/>
  <c r="H4"/>
  <c r="A4"/>
  <c r="I3"/>
  <c r="H3"/>
  <c r="A3"/>
  <c r="C2" i="1" l="1"/>
  <c r="E2"/>
  <c r="F2"/>
  <c r="C3"/>
  <c r="E3"/>
  <c r="F3"/>
  <c r="C4"/>
  <c r="E4"/>
  <c r="F4"/>
  <c r="C5"/>
  <c r="E5"/>
  <c r="F5"/>
  <c r="C6"/>
  <c r="E6"/>
  <c r="F6"/>
  <c r="C7"/>
  <c r="E7"/>
  <c r="F7"/>
  <c r="C8"/>
  <c r="E8"/>
  <c r="F8"/>
  <c r="C9"/>
  <c r="E9"/>
  <c r="F9"/>
  <c r="C10"/>
  <c r="E10"/>
  <c r="F10"/>
  <c r="C11"/>
  <c r="E11"/>
  <c r="F11"/>
  <c r="C12"/>
  <c r="E12"/>
  <c r="F12"/>
  <c r="C13"/>
  <c r="E13"/>
  <c r="F13"/>
  <c r="C14"/>
  <c r="E14"/>
  <c r="F14"/>
  <c r="C15"/>
  <c r="E15"/>
  <c r="F15"/>
  <c r="C16"/>
  <c r="E16"/>
  <c r="F16"/>
  <c r="C17"/>
  <c r="E17"/>
  <c r="F17"/>
  <c r="C18"/>
  <c r="E18"/>
  <c r="F18"/>
  <c r="C19"/>
  <c r="E19"/>
  <c r="F19"/>
  <c r="C20"/>
  <c r="E20"/>
  <c r="F20"/>
  <c r="C23"/>
  <c r="E23"/>
  <c r="F23"/>
  <c r="C24"/>
  <c r="E24"/>
  <c r="F24"/>
  <c r="C25"/>
  <c r="E25"/>
  <c r="F25"/>
  <c r="C26"/>
  <c r="E26"/>
  <c r="F26"/>
  <c r="C27"/>
  <c r="E27"/>
  <c r="F27"/>
  <c r="C28"/>
  <c r="E28"/>
  <c r="F28"/>
</calcChain>
</file>

<file path=xl/sharedStrings.xml><?xml version="1.0" encoding="utf-8"?>
<sst xmlns="http://schemas.openxmlformats.org/spreadsheetml/2006/main" count="251" uniqueCount="85">
  <si>
    <t>Size (kbytes)</t>
  </si>
  <si>
    <t>MB/s</t>
  </si>
  <si>
    <t>Size (bytes)</t>
  </si>
  <si>
    <t>Dla malych wartosci mamy</t>
  </si>
  <si>
    <t>Ilosc pkt</t>
  </si>
  <si>
    <t>Rozmiar</t>
  </si>
  <si>
    <t>cypress</t>
  </si>
  <si>
    <t>best CPU/GPU</t>
  </si>
  <si>
    <t>worst CPU/GPU</t>
  </si>
  <si>
    <t>Obraz</t>
  </si>
  <si>
    <t>GFLOPS</t>
  </si>
  <si>
    <t>ocv-i7-sse</t>
  </si>
  <si>
    <t>ocv-i7</t>
  </si>
  <si>
    <t>ocv-c2d-sse</t>
  </si>
  <si>
    <t>ocv-c2d</t>
  </si>
  <si>
    <t>szerokosc</t>
  </si>
  <si>
    <t>wysokosc</t>
  </si>
  <si>
    <t>Czas [ms]</t>
  </si>
  <si>
    <t>Min GFLOPS</t>
  </si>
  <si>
    <t>Max GFLOPS</t>
  </si>
  <si>
    <t>Charakter liniowy ponieważ filtracja Gaussa jest separowalna (zamiast m*m mamy 2m 'tapow')</t>
  </si>
  <si>
    <t>GFLOPS = calkowita ilosc pikseli * calkowita ilosc tapow * 8 (4 kanaly, operacja FMAD)</t>
  </si>
  <si>
    <t>register spilling</t>
  </si>
  <si>
    <t>lena512</t>
  </si>
  <si>
    <t>Zlozenie 3 op.</t>
  </si>
  <si>
    <t>Osobny kernel _c4</t>
  </si>
  <si>
    <t>Osobny kernel _c4_pragma</t>
  </si>
  <si>
    <t>Wysokosc</t>
  </si>
  <si>
    <t>Szerekosc</t>
  </si>
  <si>
    <t>ImageJ</t>
  </si>
  <si>
    <t>pandore</t>
  </si>
  <si>
    <t>Outline</t>
  </si>
  <si>
    <t>Skeleton8</t>
  </si>
  <si>
    <t>Skeleton Zhang Suen</t>
  </si>
  <si>
    <t>num iters</t>
  </si>
  <si>
    <t>sample2.png</t>
  </si>
  <si>
    <t>Ilosc pikseli</t>
  </si>
  <si>
    <t>lena.jpg</t>
  </si>
  <si>
    <t>erode</t>
  </si>
  <si>
    <t>w. bazowa</t>
  </si>
  <si>
    <t>_local</t>
  </si>
  <si>
    <t>_c4_local</t>
  </si>
  <si>
    <t>_c4_local_unroll</t>
  </si>
  <si>
    <t>_c4_local_pragma</t>
  </si>
  <si>
    <t>Mpix/s</t>
  </si>
  <si>
    <t>MPix/s</t>
  </si>
  <si>
    <t>erode4</t>
  </si>
  <si>
    <t>c4_local_pragma</t>
  </si>
  <si>
    <t>local gorsze (m.in znacznie wieksze zuczycie pamieci lokalnej - x4)</t>
  </si>
  <si>
    <t>matlab</t>
  </si>
  <si>
    <t>wlasna-i7</t>
  </si>
  <si>
    <t>wlasna-c2d</t>
  </si>
  <si>
    <t>wlasna-c2d (2C)</t>
  </si>
  <si>
    <t>wlasna-i7 (4C)</t>
  </si>
  <si>
    <t>BOOST</t>
  </si>
  <si>
    <t>k. bazowy</t>
  </si>
  <si>
    <t>_c4</t>
  </si>
  <si>
    <t>_c4_pragma</t>
  </si>
  <si>
    <t>uchar</t>
  </si>
  <si>
    <t>uint</t>
  </si>
  <si>
    <t>Image</t>
  </si>
  <si>
    <t>Uchar</t>
  </si>
  <si>
    <t>Uint</t>
  </si>
  <si>
    <t xml:space="preserve">workgroup </t>
  </si>
  <si>
    <t>Mpix</t>
  </si>
  <si>
    <t>Transfer CPU -&gt; GPU</t>
  </si>
  <si>
    <t>Transfer GPU -&gt; CPU</t>
  </si>
  <si>
    <t>własna implementacja</t>
  </si>
  <si>
    <t>MATLAB</t>
  </si>
  <si>
    <t>ocv</t>
  </si>
  <si>
    <t>gradient4_c4_local_pragma</t>
  </si>
  <si>
    <t>gradient_c4_local_pragma</t>
  </si>
  <si>
    <t>image</t>
  </si>
  <si>
    <t>buffer (uchar)</t>
  </si>
  <si>
    <t>uint ma wade pragmy</t>
  </si>
  <si>
    <t>Zlozenie4 3op.</t>
  </si>
  <si>
    <t>OpenCL - bufor 2D</t>
  </si>
  <si>
    <t>OpenCL - bufor 1D, uint</t>
  </si>
  <si>
    <t>OpenCL - bufor 1D, uchar</t>
  </si>
  <si>
    <t>własna implementacja + OpenMP</t>
  </si>
  <si>
    <t>ocv-i7-sse (ms)</t>
  </si>
  <si>
    <t>Ratio</t>
  </si>
  <si>
    <t>bufor 2D</t>
  </si>
  <si>
    <t>bufor 1D, uchar</t>
  </si>
  <si>
    <t>bufor 1D, uint</t>
  </si>
</sst>
</file>

<file path=xl/styles.xml><?xml version="1.0" encoding="utf-8"?>
<styleSheet xmlns="http://schemas.openxmlformats.org/spreadsheetml/2006/main">
  <numFmts count="2">
    <numFmt numFmtId="164" formatCode="0.000"/>
    <numFmt numFmtId="166" formatCode="0.0000"/>
  </numFmts>
  <fonts count="19">
    <font>
      <sz val="11"/>
      <color theme="1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2"/>
      <color theme="1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6" applyNumberFormat="0" applyAlignment="0" applyProtection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1" applyNumberFormat="0" applyAlignment="0" applyProtection="0"/>
    <xf numFmtId="0" fontId="11" fillId="5" borderId="21" applyNumberFormat="0" applyAlignment="0" applyProtection="0"/>
    <xf numFmtId="0" fontId="12" fillId="0" borderId="22" applyNumberFormat="0" applyFill="0" applyAlignment="0" applyProtection="0"/>
    <xf numFmtId="0" fontId="13" fillId="7" borderId="23" applyNumberFormat="0" applyAlignment="0" applyProtection="0"/>
    <xf numFmtId="0" fontId="14" fillId="0" borderId="0" applyNumberFormat="0" applyFill="0" applyBorder="0" applyAlignment="0" applyProtection="0"/>
    <xf numFmtId="0" fontId="5" fillId="8" borderId="24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25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1" xfId="1" applyBorder="1" applyAlignment="1">
      <alignment horizontal="center"/>
    </xf>
    <xf numFmtId="2" fontId="1" fillId="2" borderId="5" xfId="1" applyNumberFormat="1" applyBorder="1"/>
    <xf numFmtId="2" fontId="1" fillId="2" borderId="7" xfId="1" applyNumberFormat="1" applyBorder="1"/>
    <xf numFmtId="2" fontId="1" fillId="2" borderId="9" xfId="1" applyNumberFormat="1" applyBorder="1"/>
    <xf numFmtId="2" fontId="1" fillId="2" borderId="10" xfId="1" applyNumberFormat="1" applyBorder="1"/>
    <xf numFmtId="0" fontId="1" fillId="2" borderId="13" xfId="1" applyBorder="1" applyAlignment="1">
      <alignment horizontal="center"/>
    </xf>
    <xf numFmtId="164" fontId="1" fillId="2" borderId="14" xfId="1" applyNumberFormat="1" applyBorder="1"/>
    <xf numFmtId="164" fontId="1" fillId="2" borderId="3" xfId="1" applyNumberFormat="1" applyBorder="1"/>
    <xf numFmtId="164" fontId="1" fillId="2" borderId="0" xfId="1" applyNumberFormat="1" applyBorder="1"/>
    <xf numFmtId="164" fontId="1" fillId="2" borderId="5" xfId="1" applyNumberFormat="1" applyBorder="1"/>
    <xf numFmtId="164" fontId="1" fillId="2" borderId="15" xfId="1" applyNumberFormat="1" applyBorder="1"/>
    <xf numFmtId="164" fontId="1" fillId="2" borderId="7" xfId="1" applyNumberFormat="1" applyBorder="1"/>
    <xf numFmtId="0" fontId="1" fillId="2" borderId="1" xfId="1" applyBorder="1"/>
    <xf numFmtId="164" fontId="1" fillId="2" borderId="8" xfId="1" applyNumberFormat="1" applyBorder="1"/>
    <xf numFmtId="164" fontId="1" fillId="2" borderId="9" xfId="1" applyNumberFormat="1" applyBorder="1"/>
    <xf numFmtId="164" fontId="1" fillId="2" borderId="10" xfId="1" applyNumberFormat="1" applyBorder="1"/>
    <xf numFmtId="0" fontId="3" fillId="4" borderId="1" xfId="3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4" xfId="0" applyNumberFormat="1" applyBorder="1"/>
    <xf numFmtId="164" fontId="0" fillId="0" borderId="4" xfId="0" applyNumberFormat="1" applyBorder="1"/>
    <xf numFmtId="2" fontId="0" fillId="0" borderId="6" xfId="0" applyNumberFormat="1" applyBorder="1"/>
    <xf numFmtId="0" fontId="0" fillId="0" borderId="11" xfId="0" applyBorder="1"/>
    <xf numFmtId="164" fontId="0" fillId="0" borderId="5" xfId="0" applyNumberFormat="1" applyBorder="1"/>
    <xf numFmtId="164" fontId="0" fillId="0" borderId="7" xfId="0" applyNumberFormat="1" applyBorder="1"/>
    <xf numFmtId="2" fontId="0" fillId="0" borderId="5" xfId="0" applyNumberFormat="1" applyBorder="1"/>
    <xf numFmtId="2" fontId="0" fillId="0" borderId="7" xfId="0" applyNumberFormat="1" applyBorder="1"/>
    <xf numFmtId="164" fontId="0" fillId="0" borderId="3" xfId="0" applyNumberFormat="1" applyBorder="1"/>
    <xf numFmtId="164" fontId="0" fillId="0" borderId="15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164" fontId="0" fillId="0" borderId="6" xfId="0" applyNumberFormat="1" applyBorder="1"/>
    <xf numFmtId="0" fontId="3" fillId="4" borderId="8" xfId="3" applyBorder="1"/>
    <xf numFmtId="0" fontId="3" fillId="4" borderId="9" xfId="3" applyBorder="1"/>
    <xf numFmtId="0" fontId="3" fillId="4" borderId="10" xfId="3" applyBorder="1"/>
    <xf numFmtId="0" fontId="2" fillId="3" borderId="11" xfId="2" applyBorder="1"/>
    <xf numFmtId="0" fontId="2" fillId="3" borderId="12" xfId="2" applyBorder="1"/>
    <xf numFmtId="2" fontId="2" fillId="3" borderId="12" xfId="2" applyNumberFormat="1" applyBorder="1"/>
    <xf numFmtId="2" fontId="2" fillId="3" borderId="13" xfId="2" applyNumberFormat="1" applyBorder="1"/>
    <xf numFmtId="1" fontId="0" fillId="0" borderId="0" xfId="0" applyNumberFormat="1"/>
    <xf numFmtId="0" fontId="0" fillId="0" borderId="0" xfId="0"/>
    <xf numFmtId="2" fontId="0" fillId="0" borderId="2" xfId="0" applyNumberFormat="1" applyBorder="1"/>
    <xf numFmtId="2" fontId="18" fillId="0" borderId="9" xfId="0" applyNumberFormat="1" applyFont="1" applyBorder="1"/>
    <xf numFmtId="0" fontId="0" fillId="0" borderId="0" xfId="0" applyBorder="1"/>
    <xf numFmtId="164" fontId="0" fillId="0" borderId="0" xfId="0" applyNumberFormat="1" applyFill="1" applyBorder="1"/>
    <xf numFmtId="164" fontId="3" fillId="4" borderId="8" xfId="3" applyNumberFormat="1" applyBorder="1"/>
    <xf numFmtId="164" fontId="3" fillId="4" borderId="9" xfId="3" applyNumberFormat="1" applyBorder="1"/>
    <xf numFmtId="164" fontId="3" fillId="4" borderId="10" xfId="3" applyNumberFormat="1" applyBorder="1"/>
    <xf numFmtId="0" fontId="0" fillId="0" borderId="13" xfId="0" applyBorder="1"/>
    <xf numFmtId="0" fontId="4" fillId="5" borderId="11" xfId="4" applyBorder="1" applyAlignment="1">
      <alignment horizontal="center"/>
    </xf>
    <xf numFmtId="0" fontId="4" fillId="5" borderId="12" xfId="4" applyBorder="1" applyAlignment="1">
      <alignment horizontal="center"/>
    </xf>
    <xf numFmtId="0" fontId="4" fillId="5" borderId="13" xfId="4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5" borderId="26" xfId="4" applyBorder="1" applyAlignment="1">
      <alignment horizontal="center"/>
    </xf>
    <xf numFmtId="0" fontId="4" fillId="5" borderId="27" xfId="4" applyBorder="1" applyAlignment="1">
      <alignment horizontal="center"/>
    </xf>
    <xf numFmtId="0" fontId="4" fillId="5" borderId="28" xfId="4" applyBorder="1" applyAlignment="1">
      <alignment horizontal="center"/>
    </xf>
    <xf numFmtId="0" fontId="0" fillId="0" borderId="13" xfId="0" applyBorder="1"/>
    <xf numFmtId="0" fontId="4" fillId="5" borderId="16" xfId="4" applyAlignment="1">
      <alignment horizontal="center"/>
    </xf>
    <xf numFmtId="0" fontId="4" fillId="5" borderId="17" xfId="4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" xfId="0" applyNumberFormat="1" applyBorder="1"/>
    <xf numFmtId="166" fontId="0" fillId="0" borderId="0" xfId="0" applyNumberFormat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2" fontId="0" fillId="0" borderId="3" xfId="0" applyNumberFormat="1" applyBorder="1"/>
    <xf numFmtId="0" fontId="1" fillId="2" borderId="8" xfId="1" applyBorder="1"/>
    <xf numFmtId="2" fontId="0" fillId="0" borderId="0" xfId="0" applyNumberFormat="1" applyBorder="1"/>
    <xf numFmtId="2" fontId="0" fillId="0" borderId="15" xfId="0" applyNumberForma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10" builtinId="20" customBuiltin="1"/>
    <cellStyle name="Dane wyjściowe" xfId="4" builtinId="21" customBuiltin="1"/>
    <cellStyle name="Dobre" xfId="1" builtinId="26" customBuiltin="1"/>
    <cellStyle name="Komórka połączona" xfId="12" builtinId="24" customBuiltin="1"/>
    <cellStyle name="Komórka zaznaczona" xfId="13" builtinId="23" customBuiltin="1"/>
    <cellStyle name="Nagłówek 1" xfId="6" builtinId="16" customBuiltin="1"/>
    <cellStyle name="Nagłówek 2" xfId="7" builtinId="17" customBuiltin="1"/>
    <cellStyle name="Nagłówek 3" xfId="8" builtinId="18" customBuiltin="1"/>
    <cellStyle name="Nagłówek 4" xfId="9" builtinId="19" customBuiltin="1"/>
    <cellStyle name="Neutralne" xfId="3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5" builtinId="15" customBuiltin="1"/>
    <cellStyle name="Uwaga" xfId="15" builtinId="10" customBuiltin="1"/>
    <cellStyle name="Złe" xfId="2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5.xml"/><Relationship Id="rId18" Type="http://schemas.openxmlformats.org/officeDocument/2006/relationships/chartsheet" Target="chartsheets/sheet12.xml"/><Relationship Id="rId26" Type="http://schemas.openxmlformats.org/officeDocument/2006/relationships/styles" Target="styles.xml"/><Relationship Id="rId3" Type="http://schemas.openxmlformats.org/officeDocument/2006/relationships/chartsheet" Target="chartsheets/sheet1.xml"/><Relationship Id="rId21" Type="http://schemas.openxmlformats.org/officeDocument/2006/relationships/worksheet" Target="worksheets/sheet8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4.xml"/><Relationship Id="rId17" Type="http://schemas.openxmlformats.org/officeDocument/2006/relationships/chartsheet" Target="chartsheets/sheet1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0.xml"/><Relationship Id="rId20" Type="http://schemas.openxmlformats.org/officeDocument/2006/relationships/worksheet" Target="worksheets/sheet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8.xml"/><Relationship Id="rId24" Type="http://schemas.openxmlformats.org/officeDocument/2006/relationships/worksheet" Target="worksheets/sheet10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9.xml"/><Relationship Id="rId23" Type="http://schemas.openxmlformats.org/officeDocument/2006/relationships/chartsheet" Target="chartsheets/sheet14.xml"/><Relationship Id="rId28" Type="http://schemas.openxmlformats.org/officeDocument/2006/relationships/calcChain" Target="calcChain.xml"/><Relationship Id="rId10" Type="http://schemas.openxmlformats.org/officeDocument/2006/relationships/chartsheet" Target="chartsheets/sheet7.xml"/><Relationship Id="rId19" Type="http://schemas.openxmlformats.org/officeDocument/2006/relationships/chartsheet" Target="chartsheets/sheet13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6.xml"/><Relationship Id="rId14" Type="http://schemas.openxmlformats.org/officeDocument/2006/relationships/worksheet" Target="worksheets/sheet6.xml"/><Relationship Id="rId22" Type="http://schemas.openxmlformats.org/officeDocument/2006/relationships/worksheet" Target="worksheets/sheet9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OpenCV</c:v>
          </c:tx>
          <c:spPr>
            <a:ln w="25400" cap="rnd" cmpd="sng">
              <a:solidFill>
                <a:srgbClr val="4F81BD">
                  <a:shade val="95000"/>
                  <a:satMod val="105000"/>
                </a:srgbClr>
              </a:solidFill>
              <a:prstDash val="sysDash"/>
              <a:round/>
              <a:headEnd type="none"/>
              <a:tailEnd type="none"/>
            </a:ln>
          </c:spPr>
          <c:marker>
            <c:symbol val="none"/>
          </c:marker>
          <c:xVal>
            <c:numRef>
              <c:f>ErodeImage!$E$6:$E$40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ErodeImage!$O$6:$O$40</c:f>
              <c:numCache>
                <c:formatCode>0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yVal>
        </c:ser>
        <c:ser>
          <c:idx val="1"/>
          <c:order val="1"/>
          <c:tx>
            <c:v>erode</c:v>
          </c:tx>
          <c:spPr>
            <a:ln w="19050"/>
          </c:spPr>
          <c:marker>
            <c:symbol val="square"/>
            <c:size val="5"/>
          </c:marker>
          <c:xVal>
            <c:numRef>
              <c:f>ErodeImage!$E$6:$E$40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ErodeImage!$P$6:$P$40</c:f>
              <c:numCache>
                <c:formatCode>0.00</c:formatCode>
                <c:ptCount val="35"/>
                <c:pt idx="0">
                  <c:v>2.2726347708894878</c:v>
                </c:pt>
                <c:pt idx="1">
                  <c:v>1.8457440811724914</c:v>
                </c:pt>
                <c:pt idx="2">
                  <c:v>1.3791567001541483</c:v>
                </c:pt>
                <c:pt idx="3">
                  <c:v>1.3242950338769111</c:v>
                </c:pt>
                <c:pt idx="4">
                  <c:v>1.2953232182574057</c:v>
                </c:pt>
                <c:pt idx="5">
                  <c:v>1.27374678785527</c:v>
                </c:pt>
                <c:pt idx="6">
                  <c:v>1.2719196048191095</c:v>
                </c:pt>
                <c:pt idx="7">
                  <c:v>1.2469893323412122</c:v>
                </c:pt>
                <c:pt idx="8">
                  <c:v>1.2150826589893471</c:v>
                </c:pt>
                <c:pt idx="9">
                  <c:v>1.2175520605057362</c:v>
                </c:pt>
                <c:pt idx="10">
                  <c:v>1.2036019483075961</c:v>
                </c:pt>
                <c:pt idx="11">
                  <c:v>1.2122064176738505</c:v>
                </c:pt>
                <c:pt idx="12">
                  <c:v>1.2003870019344669</c:v>
                </c:pt>
                <c:pt idx="13">
                  <c:v>1.1922562633078488</c:v>
                </c:pt>
                <c:pt idx="14">
                  <c:v>1.1821096077397635</c:v>
                </c:pt>
                <c:pt idx="15">
                  <c:v>1.1795641896795597</c:v>
                </c:pt>
                <c:pt idx="16">
                  <c:v>1.1845887589126936</c:v>
                </c:pt>
                <c:pt idx="17">
                  <c:v>1.2034516350321747</c:v>
                </c:pt>
                <c:pt idx="18">
                  <c:v>1.1790810649157386</c:v>
                </c:pt>
                <c:pt idx="19">
                  <c:v>1.1810501546076861</c:v>
                </c:pt>
                <c:pt idx="20">
                  <c:v>1.1701576285095407</c:v>
                </c:pt>
                <c:pt idx="21">
                  <c:v>1.1835767695093613</c:v>
                </c:pt>
                <c:pt idx="22">
                  <c:v>1.1872485576823901</c:v>
                </c:pt>
                <c:pt idx="23">
                  <c:v>1.1799917521411949</c:v>
                </c:pt>
                <c:pt idx="24">
                  <c:v>1.1803911655036781</c:v>
                </c:pt>
                <c:pt idx="25">
                  <c:v>1.1762379502558962</c:v>
                </c:pt>
                <c:pt idx="26">
                  <c:v>1.1711402611966375</c:v>
                </c:pt>
                <c:pt idx="27">
                  <c:v>1.177413073288915</c:v>
                </c:pt>
                <c:pt idx="28">
                  <c:v>1.1657859525344905</c:v>
                </c:pt>
                <c:pt idx="29">
                  <c:v>1.187903017081936</c:v>
                </c:pt>
                <c:pt idx="30">
                  <c:v>1.1794620706642471</c:v>
                </c:pt>
                <c:pt idx="31">
                  <c:v>1.1716358230975523</c:v>
                </c:pt>
                <c:pt idx="32">
                  <c:v>1.1872111739381255</c:v>
                </c:pt>
                <c:pt idx="33">
                  <c:v>1.1922272798817113</c:v>
                </c:pt>
                <c:pt idx="34">
                  <c:v>1.1804837174776293</c:v>
                </c:pt>
              </c:numCache>
            </c:numRef>
          </c:yVal>
        </c:ser>
        <c:ser>
          <c:idx val="2"/>
          <c:order val="2"/>
          <c:tx>
            <c:v>erode_c4</c:v>
          </c:tx>
          <c:spPr>
            <a:ln w="19050"/>
          </c:spPr>
          <c:marker>
            <c:symbol val="triangle"/>
            <c:size val="5"/>
          </c:marker>
          <c:xVal>
            <c:numRef>
              <c:f>ErodeImage!$E$6:$E$40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ErodeImage!$Q$6:$Q$40</c:f>
              <c:numCache>
                <c:formatCode>0.00</c:formatCode>
                <c:ptCount val="35"/>
                <c:pt idx="0">
                  <c:v>2.7732454397193247</c:v>
                </c:pt>
                <c:pt idx="1">
                  <c:v>2.5763320390674451</c:v>
                </c:pt>
                <c:pt idx="2">
                  <c:v>1.9308706976744179</c:v>
                </c:pt>
                <c:pt idx="3">
                  <c:v>1.8584910102975971</c:v>
                </c:pt>
                <c:pt idx="4">
                  <c:v>1.8319949135275833</c:v>
                </c:pt>
                <c:pt idx="5">
                  <c:v>1.8016315977568838</c:v>
                </c:pt>
                <c:pt idx="6">
                  <c:v>1.8116779318828584</c:v>
                </c:pt>
                <c:pt idx="7">
                  <c:v>1.7802804015777136</c:v>
                </c:pt>
                <c:pt idx="8">
                  <c:v>1.7355887311245617</c:v>
                </c:pt>
                <c:pt idx="9">
                  <c:v>1.7422188416764284</c:v>
                </c:pt>
                <c:pt idx="10">
                  <c:v>1.7341406305000544</c:v>
                </c:pt>
                <c:pt idx="11">
                  <c:v>1.7491668703847651</c:v>
                </c:pt>
                <c:pt idx="12">
                  <c:v>1.727800715936151</c:v>
                </c:pt>
                <c:pt idx="13">
                  <c:v>1.7209586385785665</c:v>
                </c:pt>
                <c:pt idx="14">
                  <c:v>1.7188824572765125</c:v>
                </c:pt>
                <c:pt idx="15">
                  <c:v>1.712127480352343</c:v>
                </c:pt>
                <c:pt idx="16">
                  <c:v>1.726893858705967</c:v>
                </c:pt>
                <c:pt idx="17">
                  <c:v>1.7317757665849058</c:v>
                </c:pt>
                <c:pt idx="18">
                  <c:v>1.7058512146635707</c:v>
                </c:pt>
                <c:pt idx="19">
                  <c:v>1.7164705445947268</c:v>
                </c:pt>
                <c:pt idx="20">
                  <c:v>1.7220252866269661</c:v>
                </c:pt>
                <c:pt idx="21">
                  <c:v>1.729375722293087</c:v>
                </c:pt>
                <c:pt idx="22">
                  <c:v>1.7256173511249</c:v>
                </c:pt>
                <c:pt idx="23">
                  <c:v>1.7261480599721091</c:v>
                </c:pt>
                <c:pt idx="24">
                  <c:v>1.7151064273183196</c:v>
                </c:pt>
                <c:pt idx="25">
                  <c:v>1.7111221890679067</c:v>
                </c:pt>
                <c:pt idx="26">
                  <c:v>1.7120471232309828</c:v>
                </c:pt>
                <c:pt idx="27">
                  <c:v>1.7133633037334099</c:v>
                </c:pt>
                <c:pt idx="28">
                  <c:v>1.7226849767492463</c:v>
                </c:pt>
                <c:pt idx="29">
                  <c:v>1.7151705312393077</c:v>
                </c:pt>
                <c:pt idx="30">
                  <c:v>1.7221894850499637</c:v>
                </c:pt>
                <c:pt idx="31">
                  <c:v>1.7226528766050702</c:v>
                </c:pt>
                <c:pt idx="32">
                  <c:v>1.738463579112429</c:v>
                </c:pt>
                <c:pt idx="33">
                  <c:v>1.7505913988518949</c:v>
                </c:pt>
                <c:pt idx="34">
                  <c:v>1.7427974842169895</c:v>
                </c:pt>
              </c:numCache>
            </c:numRef>
          </c:yVal>
        </c:ser>
        <c:ser>
          <c:idx val="3"/>
          <c:order val="3"/>
          <c:tx>
            <c:v>erode_c4_pragma</c:v>
          </c:tx>
          <c:spPr>
            <a:ln w="19050"/>
          </c:spPr>
          <c:marker>
            <c:symbol val="diamond"/>
            <c:size val="5"/>
          </c:marker>
          <c:xVal>
            <c:numRef>
              <c:f>ErodeImage!$E$6:$E$40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ErodeImage!$R$6:$R$40</c:f>
              <c:numCache>
                <c:formatCode>0.00</c:formatCode>
                <c:ptCount val="35"/>
                <c:pt idx="0">
                  <c:v>4.9846142477091337</c:v>
                </c:pt>
                <c:pt idx="1">
                  <c:v>3.9858889427953956</c:v>
                </c:pt>
                <c:pt idx="2">
                  <c:v>2.9569019060372086</c:v>
                </c:pt>
                <c:pt idx="3">
                  <c:v>2.8393238344153113</c:v>
                </c:pt>
                <c:pt idx="4">
                  <c:v>2.7850436952449349</c:v>
                </c:pt>
                <c:pt idx="5">
                  <c:v>2.7325386086563159</c:v>
                </c:pt>
                <c:pt idx="6">
                  <c:v>2.7422098495801159</c:v>
                </c:pt>
                <c:pt idx="7">
                  <c:v>2.6957923186017974</c:v>
                </c:pt>
                <c:pt idx="8">
                  <c:v>2.6289108713962674</c:v>
                </c:pt>
                <c:pt idx="9">
                  <c:v>2.635578257062055</c:v>
                </c:pt>
                <c:pt idx="10">
                  <c:v>2.6224012469788556</c:v>
                </c:pt>
                <c:pt idx="11">
                  <c:v>2.6448907159986299</c:v>
                </c:pt>
                <c:pt idx="12">
                  <c:v>2.6078661300501977</c:v>
                </c:pt>
                <c:pt idx="13">
                  <c:v>2.5887918885080938</c:v>
                </c:pt>
                <c:pt idx="14">
                  <c:v>2.5311368371792451</c:v>
                </c:pt>
                <c:pt idx="15">
                  <c:v>2.38078638333781</c:v>
                </c:pt>
                <c:pt idx="16">
                  <c:v>2.3982700293277603</c:v>
                </c:pt>
                <c:pt idx="17">
                  <c:v>2.2781484739669775</c:v>
                </c:pt>
                <c:pt idx="18">
                  <c:v>2.1796083901388039</c:v>
                </c:pt>
                <c:pt idx="19">
                  <c:v>2.1095588163407912</c:v>
                </c:pt>
                <c:pt idx="20">
                  <c:v>2.0107444379659949</c:v>
                </c:pt>
                <c:pt idx="21">
                  <c:v>1.9079633948591221</c:v>
                </c:pt>
                <c:pt idx="22">
                  <c:v>1.8412439659054554</c:v>
                </c:pt>
                <c:pt idx="23">
                  <c:v>1.7549477528050903</c:v>
                </c:pt>
                <c:pt idx="24">
                  <c:v>1.7158979415893552</c:v>
                </c:pt>
                <c:pt idx="25">
                  <c:v>1.6739855672104955</c:v>
                </c:pt>
                <c:pt idx="26">
                  <c:v>1.692465838444712</c:v>
                </c:pt>
              </c:numCache>
            </c:numRef>
          </c:yVal>
        </c:ser>
        <c:axId val="92009984"/>
        <c:axId val="103751680"/>
      </c:scatterChart>
      <c:valAx>
        <c:axId val="92009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Promień elementu strukturalnego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3751680"/>
        <c:crosses val="autoZero"/>
        <c:crossBetween val="midCat"/>
      </c:valAx>
      <c:valAx>
        <c:axId val="103751680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Przyspieszenie</a:t>
                </a:r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92009984"/>
        <c:crosses val="autoZero"/>
        <c:crossBetween val="midCat"/>
      </c:valAx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/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OpenCV</c:v>
          </c:tx>
          <c:spPr>
            <a:ln w="19050" cap="rnd" cmpd="sng">
              <a:solidFill>
                <a:srgbClr val="4F81BD">
                  <a:shade val="95000"/>
                  <a:satMod val="105000"/>
                </a:srgbClr>
              </a:solidFill>
              <a:prstDash val="solid"/>
              <a:round/>
              <a:headEnd type="none"/>
              <a:tailEnd type="none"/>
            </a:ln>
          </c:spPr>
          <c:marker>
            <c:symbol val="diamond"/>
            <c:size val="7"/>
          </c:marker>
          <c:xVal>
            <c:numRef>
              <c:f>Gaussian!$B$3:$B$12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</c:numCache>
            </c:numRef>
          </c:xVal>
          <c:yVal>
            <c:numRef>
              <c:f>Gaussian!$C$16:$C$25</c:f>
              <c:numCache>
                <c:formatCode>0.000</c:formatCode>
                <c:ptCount val="10"/>
                <c:pt idx="0">
                  <c:v>6.1334372551678573</c:v>
                </c:pt>
                <c:pt idx="1">
                  <c:v>7.3693559915368008</c:v>
                </c:pt>
                <c:pt idx="2">
                  <c:v>5.6062096724259369</c:v>
                </c:pt>
                <c:pt idx="3">
                  <c:v>5.9500657598940458</c:v>
                </c:pt>
                <c:pt idx="4">
                  <c:v>6.0617146772072399</c:v>
                </c:pt>
                <c:pt idx="5">
                  <c:v>5.928964573427554</c:v>
                </c:pt>
                <c:pt idx="6">
                  <c:v>6.0136065183861644</c:v>
                </c:pt>
                <c:pt idx="7">
                  <c:v>6.0596881107100149</c:v>
                </c:pt>
                <c:pt idx="8">
                  <c:v>6.1267906672841983</c:v>
                </c:pt>
                <c:pt idx="9">
                  <c:v>5.9738730383895993</c:v>
                </c:pt>
              </c:numCache>
            </c:numRef>
          </c:yVal>
        </c:ser>
        <c:ser>
          <c:idx val="1"/>
          <c:order val="1"/>
          <c:tx>
            <c:v>OpenCL</c:v>
          </c:tx>
          <c:spPr>
            <a:ln w="19050"/>
          </c:spPr>
          <c:marker>
            <c:symbol val="square"/>
            <c:size val="7"/>
          </c:marker>
          <c:xVal>
            <c:numRef>
              <c:f>Gaussian!$B$3:$B$12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</c:numCache>
            </c:numRef>
          </c:xVal>
          <c:yVal>
            <c:numRef>
              <c:f>Gaussian!$G$16:$G$25</c:f>
              <c:numCache>
                <c:formatCode>0.000</c:formatCode>
                <c:ptCount val="10"/>
                <c:pt idx="0">
                  <c:v>96.15646280965926</c:v>
                </c:pt>
                <c:pt idx="1">
                  <c:v>135.75227537779546</c:v>
                </c:pt>
                <c:pt idx="2">
                  <c:v>154.21422262833198</c:v>
                </c:pt>
                <c:pt idx="3">
                  <c:v>159.69287491729804</c:v>
                </c:pt>
                <c:pt idx="4">
                  <c:v>161.89229399823523</c:v>
                </c:pt>
                <c:pt idx="5">
                  <c:v>163.587966155316</c:v>
                </c:pt>
                <c:pt idx="6">
                  <c:v>164.53075943947917</c:v>
                </c:pt>
                <c:pt idx="7">
                  <c:v>165.28649287460487</c:v>
                </c:pt>
                <c:pt idx="8">
                  <c:v>165.63954398869359</c:v>
                </c:pt>
                <c:pt idx="9">
                  <c:v>166.22684669898442</c:v>
                </c:pt>
              </c:numCache>
            </c:numRef>
          </c:yVal>
        </c:ser>
        <c:axId val="103801600"/>
        <c:axId val="103803520"/>
      </c:scatterChart>
      <c:valAx>
        <c:axId val="103801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Rozmiar filtru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3803520"/>
        <c:crosses val="autoZero"/>
        <c:crossBetween val="midCat"/>
      </c:valAx>
      <c:valAx>
        <c:axId val="103803520"/>
        <c:scaling>
          <c:orientation val="minMax"/>
        </c:scaling>
        <c:axPos val="l"/>
        <c:majorGridlines>
          <c:spPr>
            <a:ln>
              <a:solidFill>
                <a:sysClr val="windowText" lastClr="000000">
                  <a:alpha val="1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Ilośc</a:t>
                </a:r>
                <a:r>
                  <a:rPr lang="pl-PL" sz="1200" baseline="0"/>
                  <a:t> operacji zmiennoprzecinkowych [GFLOPS]</a:t>
                </a:r>
                <a:endParaRPr lang="pl-PL" sz="1200"/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103801600"/>
        <c:crosses val="autoZero"/>
        <c:crossBetween val="midCat"/>
      </c:valAx>
      <c:spPr>
        <a:noFill/>
        <a:ln w="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/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OpenCV</c:v>
          </c:tx>
          <c:spPr>
            <a:ln w="25400" cap="rnd" cmpd="sng">
              <a:solidFill>
                <a:srgbClr val="4F81BD">
                  <a:shade val="95000"/>
                  <a:satMod val="105000"/>
                </a:srgbClr>
              </a:solidFill>
              <a:prstDash val="sysDash"/>
              <a:round/>
              <a:headEnd type="none"/>
              <a:tailEnd type="none"/>
            </a:ln>
          </c:spPr>
          <c:marker>
            <c:symbol val="none"/>
          </c:marker>
          <c:xVal>
            <c:numRef>
              <c:f>Basic!$E$3:$E$37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Basic!$J$3:$J$37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yVal>
        </c:ser>
        <c:ser>
          <c:idx val="1"/>
          <c:order val="1"/>
          <c:tx>
            <c:v>erode, uchar</c:v>
          </c:tx>
          <c:spPr>
            <a:ln w="19050"/>
          </c:spPr>
          <c:marker>
            <c:symbol val="square"/>
            <c:size val="5"/>
          </c:marker>
          <c:xVal>
            <c:numRef>
              <c:f>Basic!$E$3:$E$37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Basic!$K$3:$K$37</c:f>
              <c:numCache>
                <c:formatCode>0.00</c:formatCode>
                <c:ptCount val="35"/>
                <c:pt idx="0">
                  <c:v>0.21893063865237097</c:v>
                </c:pt>
                <c:pt idx="1">
                  <c:v>0.19396472762163969</c:v>
                </c:pt>
                <c:pt idx="2">
                  <c:v>0.13509813077697552</c:v>
                </c:pt>
                <c:pt idx="3">
                  <c:v>0.12857946421170965</c:v>
                </c:pt>
                <c:pt idx="4">
                  <c:v>0.12556151964935625</c:v>
                </c:pt>
                <c:pt idx="5">
                  <c:v>0.1217411939759933</c:v>
                </c:pt>
                <c:pt idx="6">
                  <c:v>0.1203003105124873</c:v>
                </c:pt>
                <c:pt idx="7">
                  <c:v>0.11948669903631165</c:v>
                </c:pt>
                <c:pt idx="8">
                  <c:v>0.11607390013231653</c:v>
                </c:pt>
                <c:pt idx="9">
                  <c:v>0.11618439131749381</c:v>
                </c:pt>
                <c:pt idx="10">
                  <c:v>0.11526251923772986</c:v>
                </c:pt>
                <c:pt idx="11">
                  <c:v>0.11588152524943945</c:v>
                </c:pt>
                <c:pt idx="12">
                  <c:v>0.11467691753224761</c:v>
                </c:pt>
                <c:pt idx="13">
                  <c:v>0.11334577329362452</c:v>
                </c:pt>
                <c:pt idx="14">
                  <c:v>0.11247708159429029</c:v>
                </c:pt>
                <c:pt idx="15">
                  <c:v>0.11089345127985858</c:v>
                </c:pt>
                <c:pt idx="16">
                  <c:v>0.11016214537935806</c:v>
                </c:pt>
                <c:pt idx="17">
                  <c:v>0.11109191846018657</c:v>
                </c:pt>
                <c:pt idx="18">
                  <c:v>0.10968865184863974</c:v>
                </c:pt>
                <c:pt idx="19">
                  <c:v>0.11249661796231056</c:v>
                </c:pt>
                <c:pt idx="20">
                  <c:v>0.11138900368341831</c:v>
                </c:pt>
                <c:pt idx="21">
                  <c:v>0.11242043551987153</c:v>
                </c:pt>
                <c:pt idx="22">
                  <c:v>0.11272331963439614</c:v>
                </c:pt>
                <c:pt idx="23">
                  <c:v>0.11330056977676781</c:v>
                </c:pt>
                <c:pt idx="24">
                  <c:v>0.11370732582043266</c:v>
                </c:pt>
                <c:pt idx="25">
                  <c:v>0.11345750755297404</c:v>
                </c:pt>
                <c:pt idx="26">
                  <c:v>0.11458833193633326</c:v>
                </c:pt>
                <c:pt idx="27">
                  <c:v>0.11738062090459656</c:v>
                </c:pt>
                <c:pt idx="28">
                  <c:v>0.11897050872977404</c:v>
                </c:pt>
                <c:pt idx="29">
                  <c:v>0.11965009349606262</c:v>
                </c:pt>
                <c:pt idx="30">
                  <c:v>0.12076546816361464</c:v>
                </c:pt>
                <c:pt idx="31">
                  <c:v>0.11959846066665632</c:v>
                </c:pt>
                <c:pt idx="32">
                  <c:v>0.12195483132590022</c:v>
                </c:pt>
                <c:pt idx="33">
                  <c:v>0.1241380981634939</c:v>
                </c:pt>
                <c:pt idx="34">
                  <c:v>0.12543087858393631</c:v>
                </c:pt>
              </c:numCache>
            </c:numRef>
          </c:yVal>
        </c:ser>
        <c:ser>
          <c:idx val="2"/>
          <c:order val="2"/>
          <c:tx>
            <c:v>erode, uint</c:v>
          </c:tx>
          <c:spPr>
            <a:ln w="19050"/>
          </c:spPr>
          <c:marker>
            <c:symbol val="triangle"/>
            <c:size val="5"/>
          </c:marker>
          <c:xVal>
            <c:numRef>
              <c:f>Basic!$E$3:$E$37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Basic!$L$3:$L$37</c:f>
              <c:numCache>
                <c:formatCode>0.00</c:formatCode>
                <c:ptCount val="35"/>
                <c:pt idx="0">
                  <c:v>1.1220087496049371</c:v>
                </c:pt>
                <c:pt idx="1">
                  <c:v>1.02174517131651</c:v>
                </c:pt>
                <c:pt idx="2">
                  <c:v>1.0248442482261353</c:v>
                </c:pt>
                <c:pt idx="3">
                  <c:v>1.000493211921782</c:v>
                </c:pt>
                <c:pt idx="4">
                  <c:v>0.99474329387668226</c:v>
                </c:pt>
                <c:pt idx="5">
                  <c:v>0.98511142634316473</c:v>
                </c:pt>
                <c:pt idx="6">
                  <c:v>0.99321716394044091</c:v>
                </c:pt>
                <c:pt idx="7">
                  <c:v>1.0263960894823387</c:v>
                </c:pt>
                <c:pt idx="8">
                  <c:v>1.0031187129423558</c:v>
                </c:pt>
                <c:pt idx="9">
                  <c:v>1.0119622711791163</c:v>
                </c:pt>
                <c:pt idx="10">
                  <c:v>1.0114454524513192</c:v>
                </c:pt>
                <c:pt idx="11">
                  <c:v>1.0235405367619765</c:v>
                </c:pt>
                <c:pt idx="12">
                  <c:v>1.0129657752755368</c:v>
                </c:pt>
                <c:pt idx="13">
                  <c:v>1.0119110170896031</c:v>
                </c:pt>
                <c:pt idx="14">
                  <c:v>1.011395494457354</c:v>
                </c:pt>
                <c:pt idx="15">
                  <c:v>1.0570635520878486</c:v>
                </c:pt>
                <c:pt idx="16">
                  <c:v>1.0684593109080933</c:v>
                </c:pt>
                <c:pt idx="17">
                  <c:v>1.0776657016256868</c:v>
                </c:pt>
                <c:pt idx="18">
                  <c:v>1.0608256534246885</c:v>
                </c:pt>
                <c:pt idx="19">
                  <c:v>1.073224279571676</c:v>
                </c:pt>
                <c:pt idx="20">
                  <c:v>1.0772682559809146</c:v>
                </c:pt>
                <c:pt idx="21">
                  <c:v>1.0849424869258248</c:v>
                </c:pt>
                <c:pt idx="22">
                  <c:v>1.0828976200725631</c:v>
                </c:pt>
                <c:pt idx="23">
                  <c:v>1.1404096523268925</c:v>
                </c:pt>
                <c:pt idx="24">
                  <c:v>1.1345106338890709</c:v>
                </c:pt>
                <c:pt idx="25">
                  <c:v>1.139202557749146</c:v>
                </c:pt>
                <c:pt idx="26">
                  <c:v>1.1388798331751404</c:v>
                </c:pt>
                <c:pt idx="27">
                  <c:v>1.1456751702985055</c:v>
                </c:pt>
                <c:pt idx="28">
                  <c:v>1.1529058021332796</c:v>
                </c:pt>
                <c:pt idx="29">
                  <c:v>1.1513251480733158</c:v>
                </c:pt>
                <c:pt idx="30">
                  <c:v>1.1563101043955373</c:v>
                </c:pt>
                <c:pt idx="31">
                  <c:v>1.2242759781740555</c:v>
                </c:pt>
                <c:pt idx="32">
                  <c:v>1.2374742061938111</c:v>
                </c:pt>
                <c:pt idx="33">
                  <c:v>1.251739035071094</c:v>
                </c:pt>
                <c:pt idx="34">
                  <c:v>1.2458907876659935</c:v>
                </c:pt>
              </c:numCache>
            </c:numRef>
          </c:yVal>
        </c:ser>
        <c:axId val="103849344"/>
        <c:axId val="103884288"/>
      </c:scatterChart>
      <c:valAx>
        <c:axId val="103849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Promień elementu strukturalnego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3884288"/>
        <c:crosses val="autoZero"/>
        <c:crossBetween val="midCat"/>
      </c:valAx>
      <c:valAx>
        <c:axId val="103884288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Przyspieszenie</a:t>
                </a:r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103849344"/>
        <c:crosses val="autoZero"/>
        <c:crossBetween val="midCat"/>
      </c:valAx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/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OpenCV</c:v>
          </c:tx>
          <c:spPr>
            <a:ln w="25400" cap="rnd" cmpd="sng">
              <a:solidFill>
                <a:srgbClr val="4F81BD">
                  <a:shade val="95000"/>
                  <a:satMod val="105000"/>
                </a:srgbClr>
              </a:solidFill>
              <a:prstDash val="sysDash"/>
              <a:round/>
              <a:headEnd type="none"/>
              <a:tailEnd type="none"/>
            </a:ln>
          </c:spPr>
          <c:marker>
            <c:symbol val="none"/>
          </c:marker>
          <c:xVal>
            <c:numRef>
              <c:f>ErodeBufferUchar!$X$5:$X$39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ErodeBufferUchar!$Y$5:$Y$39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yVal>
        </c:ser>
        <c:ser>
          <c:idx val="1"/>
          <c:order val="1"/>
          <c:tx>
            <c:v>erode</c:v>
          </c:tx>
          <c:spPr>
            <a:ln w="19050"/>
          </c:spPr>
          <c:marker>
            <c:symbol val="square"/>
            <c:size val="5"/>
          </c:marker>
          <c:xVal>
            <c:numRef>
              <c:f>ErodeBufferUchar!$X$5:$X$39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ErodeBufferUchar!$Z$5:$Z$39</c:f>
              <c:numCache>
                <c:formatCode>0.00</c:formatCode>
                <c:ptCount val="35"/>
                <c:pt idx="0">
                  <c:v>0.2763866083375302</c:v>
                </c:pt>
                <c:pt idx="1">
                  <c:v>0.19201354137162302</c:v>
                </c:pt>
                <c:pt idx="2">
                  <c:v>0.13578551397322747</c:v>
                </c:pt>
                <c:pt idx="3">
                  <c:v>0.12828397090918764</c:v>
                </c:pt>
                <c:pt idx="4">
                  <c:v>0.12467156532039149</c:v>
                </c:pt>
                <c:pt idx="5">
                  <c:v>0.12182739855615814</c:v>
                </c:pt>
                <c:pt idx="6">
                  <c:v>0.12020004504690855</c:v>
                </c:pt>
                <c:pt idx="7">
                  <c:v>0.11949549428978477</c:v>
                </c:pt>
                <c:pt idx="8">
                  <c:v>0.11677397600379943</c:v>
                </c:pt>
                <c:pt idx="9">
                  <c:v>0.11651086876468374</c:v>
                </c:pt>
                <c:pt idx="10">
                  <c:v>0.1159516388251131</c:v>
                </c:pt>
                <c:pt idx="11">
                  <c:v>0.11695349226652212</c:v>
                </c:pt>
                <c:pt idx="12">
                  <c:v>0.11444536607351943</c:v>
                </c:pt>
                <c:pt idx="13">
                  <c:v>0.11308312664265827</c:v>
                </c:pt>
                <c:pt idx="14">
                  <c:v>0.11240730244705671</c:v>
                </c:pt>
                <c:pt idx="15">
                  <c:v>0.11304080604406749</c:v>
                </c:pt>
                <c:pt idx="16">
                  <c:v>0.11330513738174418</c:v>
                </c:pt>
                <c:pt idx="17">
                  <c:v>0.11438213868503094</c:v>
                </c:pt>
                <c:pt idx="18">
                  <c:v>0.11257769434624305</c:v>
                </c:pt>
                <c:pt idx="19">
                  <c:v>0.11265298836988243</c:v>
                </c:pt>
                <c:pt idx="20">
                  <c:v>0.11158499509385227</c:v>
                </c:pt>
                <c:pt idx="21">
                  <c:v>0.11240026089196606</c:v>
                </c:pt>
                <c:pt idx="22">
                  <c:v>0.11204825311811076</c:v>
                </c:pt>
                <c:pt idx="23">
                  <c:v>0.11618716105108128</c:v>
                </c:pt>
                <c:pt idx="24">
                  <c:v>0.1163282645372266</c:v>
                </c:pt>
                <c:pt idx="25">
                  <c:v>0.11684592353286986</c:v>
                </c:pt>
                <c:pt idx="26">
                  <c:v>0.11775966178322167</c:v>
                </c:pt>
                <c:pt idx="27">
                  <c:v>0.11727178215626602</c:v>
                </c:pt>
                <c:pt idx="28">
                  <c:v>0.1190742884404036</c:v>
                </c:pt>
                <c:pt idx="29">
                  <c:v>0.11929168632799485</c:v>
                </c:pt>
                <c:pt idx="30">
                  <c:v>0.1200079850779677</c:v>
                </c:pt>
                <c:pt idx="31">
                  <c:v>0.12450397908194302</c:v>
                </c:pt>
                <c:pt idx="32">
                  <c:v>0.12609327090060723</c:v>
                </c:pt>
                <c:pt idx="33">
                  <c:v>0.12901583945720638</c:v>
                </c:pt>
                <c:pt idx="34">
                  <c:v>0.12999452026040703</c:v>
                </c:pt>
              </c:numCache>
            </c:numRef>
          </c:yVal>
        </c:ser>
        <c:ser>
          <c:idx val="2"/>
          <c:order val="2"/>
          <c:tx>
            <c:v>erode_local</c:v>
          </c:tx>
          <c:spPr>
            <a:ln w="19050"/>
          </c:spPr>
          <c:marker>
            <c:symbol val="triangle"/>
            <c:size val="5"/>
          </c:marker>
          <c:xVal>
            <c:numRef>
              <c:f>ErodeBufferUchar!$X$5:$X$39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ErodeBufferUchar!$AB$5:$AB$39</c:f>
              <c:numCache>
                <c:formatCode>0.00</c:formatCode>
                <c:ptCount val="35"/>
                <c:pt idx="0">
                  <c:v>0.53593341442485221</c:v>
                </c:pt>
                <c:pt idx="1">
                  <c:v>0.89652492792395011</c:v>
                </c:pt>
                <c:pt idx="2">
                  <c:v>0.71444047681628509</c:v>
                </c:pt>
                <c:pt idx="3">
                  <c:v>0.71884133733222799</c:v>
                </c:pt>
                <c:pt idx="4">
                  <c:v>0.7175541641754859</c:v>
                </c:pt>
                <c:pt idx="5">
                  <c:v>0.71385901575356259</c:v>
                </c:pt>
                <c:pt idx="6">
                  <c:v>0.72104933286163453</c:v>
                </c:pt>
                <c:pt idx="7">
                  <c:v>0.74497599582908958</c:v>
                </c:pt>
                <c:pt idx="8">
                  <c:v>0.723720998051821</c:v>
                </c:pt>
                <c:pt idx="9">
                  <c:v>0.73481363631982455</c:v>
                </c:pt>
                <c:pt idx="10">
                  <c:v>0.73455962955122034</c:v>
                </c:pt>
                <c:pt idx="11">
                  <c:v>0.74581706495369571</c:v>
                </c:pt>
                <c:pt idx="12">
                  <c:v>0.73810896102444945</c:v>
                </c:pt>
                <c:pt idx="13">
                  <c:v>0.74175926756541866</c:v>
                </c:pt>
                <c:pt idx="14">
                  <c:v>0.74134393132986331</c:v>
                </c:pt>
                <c:pt idx="15">
                  <c:v>0.77847866427662349</c:v>
                </c:pt>
                <c:pt idx="16">
                  <c:v>0.78376351810267331</c:v>
                </c:pt>
                <c:pt idx="17">
                  <c:v>0.79191392839164587</c:v>
                </c:pt>
                <c:pt idx="18">
                  <c:v>0.78017824217674392</c:v>
                </c:pt>
                <c:pt idx="19">
                  <c:v>0.78800967401629785</c:v>
                </c:pt>
                <c:pt idx="20">
                  <c:v>0.79030996991205005</c:v>
                </c:pt>
                <c:pt idx="21">
                  <c:v>0.7962063444989983</c:v>
                </c:pt>
                <c:pt idx="22">
                  <c:v>0.79511443231717238</c:v>
                </c:pt>
                <c:pt idx="23">
                  <c:v>0.83765208805781566</c:v>
                </c:pt>
                <c:pt idx="24">
                  <c:v>0.8309795981703062</c:v>
                </c:pt>
                <c:pt idx="25">
                  <c:v>0.83395550338156776</c:v>
                </c:pt>
                <c:pt idx="26">
                  <c:v>0.83417750841481386</c:v>
                </c:pt>
                <c:pt idx="27">
                  <c:v>0.83822734778222296</c:v>
                </c:pt>
                <c:pt idx="28">
                  <c:v>0.84236656235540663</c:v>
                </c:pt>
                <c:pt idx="29">
                  <c:v>0.84140734726565169</c:v>
                </c:pt>
                <c:pt idx="30">
                  <c:v>0.84475699132748017</c:v>
                </c:pt>
                <c:pt idx="31">
                  <c:v>0.89334483335702231</c:v>
                </c:pt>
                <c:pt idx="32">
                  <c:v>0.89644271304416823</c:v>
                </c:pt>
                <c:pt idx="33">
                  <c:v>0.91149355144618149</c:v>
                </c:pt>
                <c:pt idx="34">
                  <c:v>0.90763403026896616</c:v>
                </c:pt>
              </c:numCache>
            </c:numRef>
          </c:yVal>
        </c:ser>
        <c:ser>
          <c:idx val="3"/>
          <c:order val="3"/>
          <c:tx>
            <c:v>erode_c4_local</c:v>
          </c:tx>
          <c:spPr>
            <a:ln w="19050"/>
          </c:spPr>
          <c:marker>
            <c:symbol val="diamond"/>
            <c:size val="5"/>
          </c:marker>
          <c:xVal>
            <c:numRef>
              <c:f>ErodeBufferUchar!$X$5:$X$39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ErodeBufferUchar!$AD$5:$AD$39</c:f>
              <c:numCache>
                <c:formatCode>0.00</c:formatCode>
                <c:ptCount val="35"/>
                <c:pt idx="0">
                  <c:v>0.55634772098101148</c:v>
                </c:pt>
                <c:pt idx="1">
                  <c:v>1.0780391363303932</c:v>
                </c:pt>
                <c:pt idx="2">
                  <c:v>1.1523557318636501</c:v>
                </c:pt>
                <c:pt idx="3">
                  <c:v>1.2277220707290981</c:v>
                </c:pt>
                <c:pt idx="4">
                  <c:v>1.2601131798946581</c:v>
                </c:pt>
                <c:pt idx="5">
                  <c:v>1.2767253701599062</c:v>
                </c:pt>
                <c:pt idx="6">
                  <c:v>1.3041863211664122</c:v>
                </c:pt>
                <c:pt idx="7">
                  <c:v>1.3569011957068409</c:v>
                </c:pt>
                <c:pt idx="8">
                  <c:v>1.3147589032781142</c:v>
                </c:pt>
                <c:pt idx="9">
                  <c:v>1.3447166149414223</c:v>
                </c:pt>
                <c:pt idx="10">
                  <c:v>1.3479309884153095</c:v>
                </c:pt>
                <c:pt idx="11">
                  <c:v>1.3741222666753394</c:v>
                </c:pt>
                <c:pt idx="12">
                  <c:v>1.3630113062652796</c:v>
                </c:pt>
                <c:pt idx="13">
                  <c:v>1.3705726908422744</c:v>
                </c:pt>
                <c:pt idx="14">
                  <c:v>1.3714469449182356</c:v>
                </c:pt>
                <c:pt idx="15">
                  <c:v>1.4421153509671263</c:v>
                </c:pt>
                <c:pt idx="16">
                  <c:v>1.450453510798202</c:v>
                </c:pt>
                <c:pt idx="17">
                  <c:v>1.4684404029100471</c:v>
                </c:pt>
                <c:pt idx="18">
                  <c:v>1.4478600594206821</c:v>
                </c:pt>
                <c:pt idx="19">
                  <c:v>1.4634577685156853</c:v>
                </c:pt>
                <c:pt idx="20">
                  <c:v>1.4676699065175267</c:v>
                </c:pt>
                <c:pt idx="21">
                  <c:v>1.4800853336242439</c:v>
                </c:pt>
                <c:pt idx="22">
                  <c:v>1.4786037667700349</c:v>
                </c:pt>
                <c:pt idx="23">
                  <c:v>1.558280074059992</c:v>
                </c:pt>
                <c:pt idx="24">
                  <c:v>1.5438803168461659</c:v>
                </c:pt>
                <c:pt idx="25">
                  <c:v>1.5505585644975235</c:v>
                </c:pt>
                <c:pt idx="26">
                  <c:v>1.551449767082739</c:v>
                </c:pt>
                <c:pt idx="27">
                  <c:v>1.5600830045176552</c:v>
                </c:pt>
                <c:pt idx="28">
                  <c:v>1.5683359832424293</c:v>
                </c:pt>
                <c:pt idx="29">
                  <c:v>1.5667428024056702</c:v>
                </c:pt>
                <c:pt idx="30">
                  <c:v>1.5730326969365249</c:v>
                </c:pt>
                <c:pt idx="31">
                  <c:v>1.663840179085267</c:v>
                </c:pt>
                <c:pt idx="32">
                  <c:v>1.6673350520401289</c:v>
                </c:pt>
                <c:pt idx="33">
                  <c:v>1.6962422563431137</c:v>
                </c:pt>
                <c:pt idx="34">
                  <c:v>1.6898223538159729</c:v>
                </c:pt>
              </c:numCache>
            </c:numRef>
          </c:yVal>
        </c:ser>
        <c:ser>
          <c:idx val="4"/>
          <c:order val="4"/>
          <c:tx>
            <c:v>erode_c4_local_unroll</c:v>
          </c:tx>
          <c:spPr>
            <a:ln w="19050"/>
          </c:spPr>
          <c:marker>
            <c:symbol val="circle"/>
            <c:size val="5"/>
          </c:marker>
          <c:xVal>
            <c:numRef>
              <c:f>ErodeBufferUchar!$X$5:$X$39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ErodeBufferUchar!$AF$5:$AF$39</c:f>
              <c:numCache>
                <c:formatCode>0.00</c:formatCode>
                <c:ptCount val="35"/>
                <c:pt idx="0">
                  <c:v>0.56976950272916882</c:v>
                </c:pt>
                <c:pt idx="1">
                  <c:v>1.115887795705153</c:v>
                </c:pt>
                <c:pt idx="2">
                  <c:v>1.3437992024031489</c:v>
                </c:pt>
                <c:pt idx="3">
                  <c:v>1.6351686506184919</c:v>
                </c:pt>
                <c:pt idx="4">
                  <c:v>1.733961888057769</c:v>
                </c:pt>
                <c:pt idx="5">
                  <c:v>1.7837120504541046</c:v>
                </c:pt>
                <c:pt idx="6">
                  <c:v>1.8387632090410739</c:v>
                </c:pt>
                <c:pt idx="7">
                  <c:v>1.9262281746244592</c:v>
                </c:pt>
                <c:pt idx="8">
                  <c:v>1.8698680014423055</c:v>
                </c:pt>
                <c:pt idx="9">
                  <c:v>1.9189503879909704</c:v>
                </c:pt>
                <c:pt idx="10">
                  <c:v>1.9290873816335896</c:v>
                </c:pt>
                <c:pt idx="11">
                  <c:v>1.9704983037315864</c:v>
                </c:pt>
                <c:pt idx="12">
                  <c:v>1.9529549383926099</c:v>
                </c:pt>
                <c:pt idx="13">
                  <c:v>1.9717486730174039</c:v>
                </c:pt>
                <c:pt idx="14">
                  <c:v>1.9746489996653156</c:v>
                </c:pt>
                <c:pt idx="15">
                  <c:v>2.0796457473398604</c:v>
                </c:pt>
                <c:pt idx="16">
                  <c:v>2.0861388013574111</c:v>
                </c:pt>
                <c:pt idx="17">
                  <c:v>2.1162598064129554</c:v>
                </c:pt>
                <c:pt idx="18">
                  <c:v>2.0874355199945147</c:v>
                </c:pt>
                <c:pt idx="19">
                  <c:v>2.1134063143053288</c:v>
                </c:pt>
                <c:pt idx="20">
                  <c:v>2.1199016479550714</c:v>
                </c:pt>
                <c:pt idx="21">
                  <c:v>2.1391982669543466</c:v>
                </c:pt>
                <c:pt idx="22">
                  <c:v>2.1374387179267722</c:v>
                </c:pt>
                <c:pt idx="23">
                  <c:v>2.2543154953734303</c:v>
                </c:pt>
                <c:pt idx="24">
                  <c:v>2.2302539173398945</c:v>
                </c:pt>
                <c:pt idx="25">
                  <c:v>2.243720927751462</c:v>
                </c:pt>
                <c:pt idx="26">
                  <c:v>2.2456310123475394</c:v>
                </c:pt>
                <c:pt idx="27">
                  <c:v>2.2590510176664584</c:v>
                </c:pt>
                <c:pt idx="28">
                  <c:v>2.2706746673331257</c:v>
                </c:pt>
                <c:pt idx="29">
                  <c:v>2.268538038757852</c:v>
                </c:pt>
                <c:pt idx="30">
                  <c:v>2.2776909772065905</c:v>
                </c:pt>
                <c:pt idx="31">
                  <c:v>2.410248022537441</c:v>
                </c:pt>
                <c:pt idx="32">
                  <c:v>2.4283970178507617</c:v>
                </c:pt>
                <c:pt idx="33">
                  <c:v>2.4691525232339404</c:v>
                </c:pt>
                <c:pt idx="34">
                  <c:v>2.4608086276620251</c:v>
                </c:pt>
              </c:numCache>
            </c:numRef>
          </c:yVal>
        </c:ser>
        <c:ser>
          <c:idx val="6"/>
          <c:order val="5"/>
          <c:tx>
            <c:v>erode_c4_local_pragma</c:v>
          </c:tx>
          <c:spPr>
            <a:ln w="19050"/>
          </c:spPr>
          <c:marker>
            <c:symbol val="x"/>
            <c:size val="5"/>
          </c:marker>
          <c:xVal>
            <c:numRef>
              <c:f>ErodeBufferUchar!$X$5:$X$39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ErodeBufferUchar!$AH$5:$AH$39</c:f>
              <c:numCache>
                <c:formatCode>0.00</c:formatCode>
                <c:ptCount val="35"/>
                <c:pt idx="0">
                  <c:v>0.6318077931809668</c:v>
                </c:pt>
                <c:pt idx="1">
                  <c:v>1.3134529706109921</c:v>
                </c:pt>
                <c:pt idx="2">
                  <c:v>1.5738941920612335</c:v>
                </c:pt>
                <c:pt idx="3">
                  <c:v>2.259455143844173</c:v>
                </c:pt>
                <c:pt idx="4">
                  <c:v>2.8289614702669112</c:v>
                </c:pt>
                <c:pt idx="5">
                  <c:v>2.4079981867042699</c:v>
                </c:pt>
                <c:pt idx="6">
                  <c:v>2.1487532950743153</c:v>
                </c:pt>
                <c:pt idx="7">
                  <c:v>3.6460704133200976</c:v>
                </c:pt>
                <c:pt idx="8">
                  <c:v>3.4344048981209734</c:v>
                </c:pt>
                <c:pt idx="9">
                  <c:v>3.5812514543671945</c:v>
                </c:pt>
                <c:pt idx="10">
                  <c:v>3.7682963131880305</c:v>
                </c:pt>
                <c:pt idx="11">
                  <c:v>3.944727694456382</c:v>
                </c:pt>
                <c:pt idx="12">
                  <c:v>3.9340704862170615</c:v>
                </c:pt>
                <c:pt idx="13">
                  <c:v>4.0182666152778808</c:v>
                </c:pt>
                <c:pt idx="14">
                  <c:v>4.0500051864193614</c:v>
                </c:pt>
                <c:pt idx="15">
                  <c:v>4.3149804246195176</c:v>
                </c:pt>
                <c:pt idx="16">
                  <c:v>4.2916931452576792</c:v>
                </c:pt>
                <c:pt idx="17">
                  <c:v>4.369929918753761</c:v>
                </c:pt>
                <c:pt idx="18">
                  <c:v>4.3452102778685635</c:v>
                </c:pt>
                <c:pt idx="19">
                  <c:v>4.4135905338775094</c:v>
                </c:pt>
                <c:pt idx="20">
                  <c:v>4.4017034666929629</c:v>
                </c:pt>
                <c:pt idx="21">
                  <c:v>4.4535706196275893</c:v>
                </c:pt>
                <c:pt idx="22">
                  <c:v>4.4426702767433435</c:v>
                </c:pt>
                <c:pt idx="23">
                  <c:v>4.650462410094546</c:v>
                </c:pt>
                <c:pt idx="24">
                  <c:v>4.5225080410833316</c:v>
                </c:pt>
                <c:pt idx="25">
                  <c:v>4.5318234135232975</c:v>
                </c:pt>
                <c:pt idx="26">
                  <c:v>4.4975919371727375</c:v>
                </c:pt>
                <c:pt idx="27">
                  <c:v>4.5543404932684526</c:v>
                </c:pt>
                <c:pt idx="28">
                  <c:v>4.5431393495812431</c:v>
                </c:pt>
                <c:pt idx="29">
                  <c:v>4.529986036000901</c:v>
                </c:pt>
                <c:pt idx="30">
                  <c:v>4.5250408970134259</c:v>
                </c:pt>
                <c:pt idx="31">
                  <c:v>4.7267031100281551</c:v>
                </c:pt>
                <c:pt idx="32">
                  <c:v>4.8098164051882497</c:v>
                </c:pt>
                <c:pt idx="33">
                  <c:v>4.8304984585994708</c:v>
                </c:pt>
                <c:pt idx="34">
                  <c:v>4.8161929901122091</c:v>
                </c:pt>
              </c:numCache>
            </c:numRef>
          </c:yVal>
        </c:ser>
        <c:axId val="94242304"/>
        <c:axId val="94244224"/>
      </c:scatterChart>
      <c:valAx>
        <c:axId val="94242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Promień elementu strukturalnego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4244224"/>
        <c:crosses val="autoZero"/>
        <c:crossBetween val="midCat"/>
      </c:valAx>
      <c:valAx>
        <c:axId val="94244224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Przyspieszenie</a:t>
                </a:r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94242304"/>
        <c:crosses val="autoZero"/>
        <c:crossBetween val="midCat"/>
      </c:valAx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/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OpenCV</c:v>
          </c:tx>
          <c:spPr>
            <a:ln w="25400" cap="rnd" cmpd="sng">
              <a:solidFill>
                <a:srgbClr val="4F81BD">
                  <a:shade val="95000"/>
                  <a:satMod val="105000"/>
                </a:srgbClr>
              </a:solidFill>
              <a:prstDash val="sysDash"/>
              <a:round/>
              <a:headEnd type="none"/>
              <a:tailEnd type="none"/>
            </a:ln>
          </c:spPr>
          <c:marker>
            <c:symbol val="none"/>
          </c:marker>
          <c:xVal>
            <c:numRef>
              <c:f>ErodeBufferUchar!$X$5:$X$18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ErodeBufferUchar!$Y$5:$Y$18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</c:ser>
        <c:ser>
          <c:idx val="1"/>
          <c:order val="1"/>
          <c:tx>
            <c:v>erode4_local</c:v>
          </c:tx>
          <c:spPr>
            <a:ln w="19050"/>
          </c:spPr>
          <c:marker>
            <c:symbol val="square"/>
            <c:size val="5"/>
          </c:marker>
          <c:xVal>
            <c:numRef>
              <c:f>ErodeBufferUchar!$X$5:$X$18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ErodeBufferUchar!$AJ$5:$AJ$18</c:f>
              <c:numCache>
                <c:formatCode>0.00</c:formatCode>
                <c:ptCount val="14"/>
                <c:pt idx="0">
                  <c:v>0.73797000258598378</c:v>
                </c:pt>
                <c:pt idx="1">
                  <c:v>0.93212638905766843</c:v>
                </c:pt>
                <c:pt idx="2">
                  <c:v>0.73085757196687917</c:v>
                </c:pt>
                <c:pt idx="3">
                  <c:v>0.72508843176309234</c:v>
                </c:pt>
                <c:pt idx="4">
                  <c:v>0.72439707527952923</c:v>
                </c:pt>
                <c:pt idx="5">
                  <c:v>0.71775945533274432</c:v>
                </c:pt>
                <c:pt idx="6">
                  <c:v>0.72630060982316347</c:v>
                </c:pt>
                <c:pt idx="7">
                  <c:v>0.74833877799360604</c:v>
                </c:pt>
                <c:pt idx="8">
                  <c:v>0.72925390598322515</c:v>
                </c:pt>
                <c:pt idx="9">
                  <c:v>0.73859620615320987</c:v>
                </c:pt>
                <c:pt idx="10">
                  <c:v>0.73845210084464408</c:v>
                </c:pt>
                <c:pt idx="11">
                  <c:v>0.7490749253063117</c:v>
                </c:pt>
                <c:pt idx="12">
                  <c:v>0.74107118205777311</c:v>
                </c:pt>
                <c:pt idx="13">
                  <c:v>0.74475092919825803</c:v>
                </c:pt>
              </c:numCache>
            </c:numRef>
          </c:yVal>
        </c:ser>
        <c:ser>
          <c:idx val="2"/>
          <c:order val="2"/>
          <c:tx>
            <c:v>erode4_c4_local</c:v>
          </c:tx>
          <c:spPr>
            <a:ln w="19050"/>
          </c:spPr>
          <c:marker>
            <c:symbol val="triangle"/>
            <c:size val="5"/>
          </c:marker>
          <c:xVal>
            <c:numRef>
              <c:f>ErodeBufferUchar!$X$5:$X$18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ErodeBufferUchar!$AL$5:$AL$18</c:f>
              <c:numCache>
                <c:formatCode>0.00</c:formatCode>
                <c:ptCount val="14"/>
                <c:pt idx="0">
                  <c:v>1.1470536218378218</c:v>
                </c:pt>
                <c:pt idx="1">
                  <c:v>1.4110308194911905</c:v>
                </c:pt>
                <c:pt idx="2">
                  <c:v>1.1985368247827464</c:v>
                </c:pt>
                <c:pt idx="3">
                  <c:v>1.2554577335910793</c:v>
                </c:pt>
                <c:pt idx="4">
                  <c:v>1.2859239958651707</c:v>
                </c:pt>
                <c:pt idx="5">
                  <c:v>1.288241078238519</c:v>
                </c:pt>
                <c:pt idx="6">
                  <c:v>1.3199621763795599</c:v>
                </c:pt>
                <c:pt idx="7">
                  <c:v>1.3691363449345633</c:v>
                </c:pt>
                <c:pt idx="8">
                  <c:v>1.33639693280007</c:v>
                </c:pt>
                <c:pt idx="9">
                  <c:v>1.3587589342902324</c:v>
                </c:pt>
                <c:pt idx="10">
                  <c:v>1.3628776978174184</c:v>
                </c:pt>
                <c:pt idx="11">
                  <c:v>1.3850170996896949</c:v>
                </c:pt>
                <c:pt idx="12">
                  <c:v>1.3711266864762202</c:v>
                </c:pt>
                <c:pt idx="13">
                  <c:v>1.3811824491210078</c:v>
                </c:pt>
              </c:numCache>
            </c:numRef>
          </c:yVal>
        </c:ser>
        <c:ser>
          <c:idx val="3"/>
          <c:order val="3"/>
          <c:tx>
            <c:v>erode4_c4_local_unroll</c:v>
          </c:tx>
          <c:spPr>
            <a:ln w="19050"/>
          </c:spPr>
          <c:marker>
            <c:symbol val="diamond"/>
            <c:size val="5"/>
          </c:marker>
          <c:xVal>
            <c:numRef>
              <c:f>ErodeBufferUchar!$X$5:$X$18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ErodeBufferUchar!$AN$5:$AN$18</c:f>
              <c:numCache>
                <c:formatCode>0.00</c:formatCode>
                <c:ptCount val="14"/>
                <c:pt idx="0">
                  <c:v>0.95510128948213024</c:v>
                </c:pt>
                <c:pt idx="1">
                  <c:v>1.3175018041068032</c:v>
                </c:pt>
                <c:pt idx="2">
                  <c:v>1.605619110573542</c:v>
                </c:pt>
                <c:pt idx="3">
                  <c:v>1.6226260433530271</c:v>
                </c:pt>
                <c:pt idx="4">
                  <c:v>1.3621511574089753</c:v>
                </c:pt>
                <c:pt idx="5">
                  <c:v>1.8046942675261595</c:v>
                </c:pt>
                <c:pt idx="6">
                  <c:v>1.868873659363963</c:v>
                </c:pt>
                <c:pt idx="7">
                  <c:v>1.9491869473759624</c:v>
                </c:pt>
                <c:pt idx="8">
                  <c:v>1.9071502451360782</c:v>
                </c:pt>
                <c:pt idx="9">
                  <c:v>1.9448205254603954</c:v>
                </c:pt>
                <c:pt idx="10">
                  <c:v>1.9564315589178409</c:v>
                </c:pt>
                <c:pt idx="11">
                  <c:v>1.9905001782583029</c:v>
                </c:pt>
                <c:pt idx="12">
                  <c:v>1.9739014113908517</c:v>
                </c:pt>
                <c:pt idx="13">
                  <c:v>1.9914546421460839</c:v>
                </c:pt>
              </c:numCache>
            </c:numRef>
          </c:yVal>
        </c:ser>
        <c:ser>
          <c:idx val="4"/>
          <c:order val="4"/>
          <c:tx>
            <c:v>erode4_c4_local_pragma</c:v>
          </c:tx>
          <c:spPr>
            <a:ln w="19050"/>
          </c:spPr>
          <c:marker>
            <c:symbol val="circle"/>
            <c:size val="5"/>
          </c:marker>
          <c:xVal>
            <c:numRef>
              <c:f>ErodeBufferUchar!$X$5:$X$18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ErodeBufferUchar!$AP$5:$AP$18</c:f>
              <c:numCache>
                <c:formatCode>0.00</c:formatCode>
                <c:ptCount val="14"/>
                <c:pt idx="0">
                  <c:v>1.6736211236725522</c:v>
                </c:pt>
                <c:pt idx="1">
                  <c:v>2.8410894705434493</c:v>
                </c:pt>
                <c:pt idx="2">
                  <c:v>2.7356554057616087</c:v>
                </c:pt>
                <c:pt idx="3">
                  <c:v>3.1895041086077582</c:v>
                </c:pt>
                <c:pt idx="4">
                  <c:v>3.5090221175336715</c:v>
                </c:pt>
                <c:pt idx="5">
                  <c:v>3.5898098623990311</c:v>
                </c:pt>
                <c:pt idx="6">
                  <c:v>3.8268512556342564</c:v>
                </c:pt>
                <c:pt idx="7">
                  <c:v>4.0332769178186556</c:v>
                </c:pt>
                <c:pt idx="8">
                  <c:v>3.9508204728910035</c:v>
                </c:pt>
                <c:pt idx="9">
                  <c:v>4.0388118945122482</c:v>
                </c:pt>
                <c:pt idx="10">
                  <c:v>3.9758419642835152</c:v>
                </c:pt>
                <c:pt idx="11">
                  <c:v>4.2067737001258472</c:v>
                </c:pt>
                <c:pt idx="12">
                  <c:v>4.1798433109005799</c:v>
                </c:pt>
                <c:pt idx="13">
                  <c:v>4.1855832255563747</c:v>
                </c:pt>
              </c:numCache>
            </c:numRef>
          </c:yVal>
        </c:ser>
        <c:axId val="105535744"/>
        <c:axId val="104927616"/>
      </c:scatterChart>
      <c:valAx>
        <c:axId val="105535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Promień elementu strukturalnego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4927616"/>
        <c:crosses val="autoZero"/>
        <c:crossBetween val="midCat"/>
      </c:valAx>
      <c:valAx>
        <c:axId val="104927616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Przyspieszenie</a:t>
                </a:r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105535744"/>
        <c:crosses val="autoZero"/>
        <c:crossBetween val="midCat"/>
      </c:valAx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/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OpenCV</c:v>
          </c:tx>
          <c:spPr>
            <a:ln w="25400" cap="rnd" cmpd="sng">
              <a:solidFill>
                <a:srgbClr val="4F81BD">
                  <a:shade val="95000"/>
                  <a:satMod val="105000"/>
                </a:srgbClr>
              </a:solidFill>
              <a:prstDash val="sysDash"/>
              <a:round/>
              <a:headEnd type="none"/>
              <a:tailEnd type="none"/>
            </a:ln>
          </c:spPr>
          <c:marker>
            <c:symbol val="none"/>
          </c:marker>
          <c:xVal>
            <c:numRef>
              <c:f>ErodeBufferUint!$X$5:$X$39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ErodeBufferUint!$Y$5:$Y$39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yVal>
        </c:ser>
        <c:ser>
          <c:idx val="1"/>
          <c:order val="1"/>
          <c:tx>
            <c:v>erode</c:v>
          </c:tx>
          <c:spPr>
            <a:ln w="19050"/>
          </c:spPr>
          <c:marker>
            <c:symbol val="square"/>
            <c:size val="5"/>
          </c:marker>
          <c:xVal>
            <c:numRef>
              <c:f>ErodeBufferUint!$X$5:$X$39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ErodeBufferUint!$Z$5:$Z$39</c:f>
              <c:numCache>
                <c:formatCode>0.00</c:formatCode>
                <c:ptCount val="35"/>
                <c:pt idx="0">
                  <c:v>1.5212528909081964</c:v>
                </c:pt>
                <c:pt idx="1">
                  <c:v>1.332372425839075</c:v>
                </c:pt>
                <c:pt idx="2">
                  <c:v>1.0246382079671434</c:v>
                </c:pt>
                <c:pt idx="3">
                  <c:v>1.0006142800806004</c:v>
                </c:pt>
                <c:pt idx="4">
                  <c:v>0.99467441566889614</c:v>
                </c:pt>
                <c:pt idx="5">
                  <c:v>0.98506579828059704</c:v>
                </c:pt>
                <c:pt idx="6">
                  <c:v>0.99339336829568947</c:v>
                </c:pt>
                <c:pt idx="7">
                  <c:v>1.0263530673718666</c:v>
                </c:pt>
                <c:pt idx="8">
                  <c:v>1.0029382098514616</c:v>
                </c:pt>
                <c:pt idx="9">
                  <c:v>1.0125625326484269</c:v>
                </c:pt>
                <c:pt idx="10">
                  <c:v>1.0111901025504197</c:v>
                </c:pt>
                <c:pt idx="11">
                  <c:v>1.0238485368424808</c:v>
                </c:pt>
                <c:pt idx="12">
                  <c:v>1.0138578302437076</c:v>
                </c:pt>
                <c:pt idx="13">
                  <c:v>1.0116229157357064</c:v>
                </c:pt>
                <c:pt idx="14">
                  <c:v>1.0112446802817683</c:v>
                </c:pt>
                <c:pt idx="15">
                  <c:v>1.0575107754782176</c:v>
                </c:pt>
                <c:pt idx="16">
                  <c:v>1.0686803790667803</c:v>
                </c:pt>
                <c:pt idx="17">
                  <c:v>1.0773673249945648</c:v>
                </c:pt>
                <c:pt idx="18">
                  <c:v>1.061270114729407</c:v>
                </c:pt>
                <c:pt idx="19">
                  <c:v>1.0731309937433948</c:v>
                </c:pt>
                <c:pt idx="20">
                  <c:v>1.0768077198337482</c:v>
                </c:pt>
                <c:pt idx="21">
                  <c:v>1.0849241976547368</c:v>
                </c:pt>
                <c:pt idx="22">
                  <c:v>1.083227497787894</c:v>
                </c:pt>
                <c:pt idx="23">
                  <c:v>1.1407342638960911</c:v>
                </c:pt>
                <c:pt idx="24">
                  <c:v>1.1352103535004376</c:v>
                </c:pt>
                <c:pt idx="25">
                  <c:v>1.1387174063135295</c:v>
                </c:pt>
                <c:pt idx="26">
                  <c:v>1.1389682166314268</c:v>
                </c:pt>
                <c:pt idx="27">
                  <c:v>1.1463550842955132</c:v>
                </c:pt>
                <c:pt idx="28">
                  <c:v>1.1530520509337778</c:v>
                </c:pt>
                <c:pt idx="29">
                  <c:v>1.1513924189004463</c:v>
                </c:pt>
                <c:pt idx="30">
                  <c:v>1.1568642676665695</c:v>
                </c:pt>
                <c:pt idx="31">
                  <c:v>1.2243557574635922</c:v>
                </c:pt>
                <c:pt idx="32">
                  <c:v>1.2381838819009454</c:v>
                </c:pt>
                <c:pt idx="33">
                  <c:v>1.2522990069447935</c:v>
                </c:pt>
                <c:pt idx="34">
                  <c:v>1.2462101195633417</c:v>
                </c:pt>
              </c:numCache>
            </c:numRef>
          </c:yVal>
        </c:ser>
        <c:ser>
          <c:idx val="2"/>
          <c:order val="2"/>
          <c:tx>
            <c:v>erode_local</c:v>
          </c:tx>
          <c:spPr>
            <a:ln w="19050"/>
          </c:spPr>
          <c:marker>
            <c:symbol val="triangle"/>
            <c:size val="5"/>
          </c:marker>
          <c:xVal>
            <c:numRef>
              <c:f>ErodeBufferUint!$X$5:$X$39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ErodeBufferUint!$AB$5:$AB$39</c:f>
              <c:numCache>
                <c:formatCode>0.00</c:formatCode>
                <c:ptCount val="35"/>
                <c:pt idx="0">
                  <c:v>0.77216773581214104</c:v>
                </c:pt>
                <c:pt idx="1">
                  <c:v>0.88599679787466146</c:v>
                </c:pt>
                <c:pt idx="2">
                  <c:v>0.72525163393710235</c:v>
                </c:pt>
                <c:pt idx="3">
                  <c:v>0.73665511720082943</c:v>
                </c:pt>
                <c:pt idx="4">
                  <c:v>0.74336928946853831</c:v>
                </c:pt>
                <c:pt idx="5">
                  <c:v>0.74617192428623802</c:v>
                </c:pt>
                <c:pt idx="6">
                  <c:v>0.75804868913749113</c:v>
                </c:pt>
                <c:pt idx="7">
                  <c:v>0.78479073742688488</c:v>
                </c:pt>
                <c:pt idx="8">
                  <c:v>0.76014550400418457</c:v>
                </c:pt>
                <c:pt idx="9">
                  <c:v>0.77338270269377085</c:v>
                </c:pt>
                <c:pt idx="10">
                  <c:v>0.77411612027828569</c:v>
                </c:pt>
                <c:pt idx="11">
                  <c:v>0.78846965939180136</c:v>
                </c:pt>
                <c:pt idx="12">
                  <c:v>0.77909449761953009</c:v>
                </c:pt>
                <c:pt idx="13">
                  <c:v>0.7808471494475433</c:v>
                </c:pt>
                <c:pt idx="14">
                  <c:v>0.74581782451450651</c:v>
                </c:pt>
                <c:pt idx="15">
                  <c:v>0.80135379360657921</c:v>
                </c:pt>
                <c:pt idx="16">
                  <c:v>0.80556558192702499</c:v>
                </c:pt>
                <c:pt idx="17">
                  <c:v>0.81250186873176344</c:v>
                </c:pt>
                <c:pt idx="18">
                  <c:v>0.70527844414058516</c:v>
                </c:pt>
                <c:pt idx="19">
                  <c:v>0.70981096920810383</c:v>
                </c:pt>
                <c:pt idx="20">
                  <c:v>0.712927028655021</c:v>
                </c:pt>
                <c:pt idx="21">
                  <c:v>0.71906653056286518</c:v>
                </c:pt>
                <c:pt idx="22">
                  <c:v>0.71868814956692839</c:v>
                </c:pt>
                <c:pt idx="23">
                  <c:v>0.59435525703836523</c:v>
                </c:pt>
                <c:pt idx="24">
                  <c:v>0.47245363111609867</c:v>
                </c:pt>
                <c:pt idx="25">
                  <c:v>0.47268618210026059</c:v>
                </c:pt>
                <c:pt idx="26">
                  <c:v>0.47313632441287906</c:v>
                </c:pt>
                <c:pt idx="27">
                  <c:v>0.47431913895826283</c:v>
                </c:pt>
                <c:pt idx="28">
                  <c:v>0.47734011368695334</c:v>
                </c:pt>
                <c:pt idx="29">
                  <c:v>0.47589139079416826</c:v>
                </c:pt>
                <c:pt idx="30">
                  <c:v>0.47828186417825491</c:v>
                </c:pt>
                <c:pt idx="31">
                  <c:v>0.5109279098018209</c:v>
                </c:pt>
                <c:pt idx="32">
                  <c:v>0.51400591013216579</c:v>
                </c:pt>
                <c:pt idx="33">
                  <c:v>0.51806253374975875</c:v>
                </c:pt>
                <c:pt idx="34">
                  <c:v>0.51609387934346662</c:v>
                </c:pt>
              </c:numCache>
            </c:numRef>
          </c:yVal>
        </c:ser>
        <c:ser>
          <c:idx val="3"/>
          <c:order val="3"/>
          <c:tx>
            <c:v>erode_c4_local</c:v>
          </c:tx>
          <c:spPr>
            <a:ln w="19050"/>
          </c:spPr>
          <c:marker>
            <c:symbol val="diamond"/>
            <c:size val="5"/>
          </c:marker>
          <c:xVal>
            <c:numRef>
              <c:f>ErodeBufferUchar!$X$5:$X$39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ErodeBufferUchar!$AD$5:$AD$39</c:f>
              <c:numCache>
                <c:formatCode>0.00</c:formatCode>
                <c:ptCount val="35"/>
                <c:pt idx="0">
                  <c:v>0.55634772098101148</c:v>
                </c:pt>
                <c:pt idx="1">
                  <c:v>1.0780391363303932</c:v>
                </c:pt>
                <c:pt idx="2">
                  <c:v>1.1523557318636501</c:v>
                </c:pt>
                <c:pt idx="3">
                  <c:v>1.2277220707290981</c:v>
                </c:pt>
                <c:pt idx="4">
                  <c:v>1.2601131798946581</c:v>
                </c:pt>
                <c:pt idx="5">
                  <c:v>1.2767253701599062</c:v>
                </c:pt>
                <c:pt idx="6">
                  <c:v>1.3041863211664122</c:v>
                </c:pt>
                <c:pt idx="7">
                  <c:v>1.3569011957068409</c:v>
                </c:pt>
                <c:pt idx="8">
                  <c:v>1.3147589032781142</c:v>
                </c:pt>
                <c:pt idx="9">
                  <c:v>1.3447166149414223</c:v>
                </c:pt>
                <c:pt idx="10">
                  <c:v>1.3479309884153095</c:v>
                </c:pt>
                <c:pt idx="11">
                  <c:v>1.3741222666753394</c:v>
                </c:pt>
                <c:pt idx="12">
                  <c:v>1.3630113062652796</c:v>
                </c:pt>
                <c:pt idx="13">
                  <c:v>1.3705726908422744</c:v>
                </c:pt>
                <c:pt idx="14">
                  <c:v>1.3714469449182356</c:v>
                </c:pt>
                <c:pt idx="15">
                  <c:v>1.4421153509671263</c:v>
                </c:pt>
                <c:pt idx="16">
                  <c:v>1.450453510798202</c:v>
                </c:pt>
                <c:pt idx="17">
                  <c:v>1.4684404029100471</c:v>
                </c:pt>
                <c:pt idx="18">
                  <c:v>1.4478600594206821</c:v>
                </c:pt>
                <c:pt idx="19">
                  <c:v>1.4634577685156853</c:v>
                </c:pt>
                <c:pt idx="20">
                  <c:v>1.4676699065175267</c:v>
                </c:pt>
                <c:pt idx="21">
                  <c:v>1.4800853336242439</c:v>
                </c:pt>
                <c:pt idx="22">
                  <c:v>1.4786037667700349</c:v>
                </c:pt>
                <c:pt idx="23">
                  <c:v>1.558280074059992</c:v>
                </c:pt>
                <c:pt idx="24">
                  <c:v>1.5438803168461659</c:v>
                </c:pt>
                <c:pt idx="25">
                  <c:v>1.5505585644975235</c:v>
                </c:pt>
                <c:pt idx="26">
                  <c:v>1.551449767082739</c:v>
                </c:pt>
                <c:pt idx="27">
                  <c:v>1.5600830045176552</c:v>
                </c:pt>
                <c:pt idx="28">
                  <c:v>1.5683359832424293</c:v>
                </c:pt>
                <c:pt idx="29">
                  <c:v>1.5667428024056702</c:v>
                </c:pt>
                <c:pt idx="30">
                  <c:v>1.5730326969365249</c:v>
                </c:pt>
                <c:pt idx="31">
                  <c:v>1.663840179085267</c:v>
                </c:pt>
                <c:pt idx="32">
                  <c:v>1.6673350520401289</c:v>
                </c:pt>
                <c:pt idx="33">
                  <c:v>1.6962422563431137</c:v>
                </c:pt>
                <c:pt idx="34">
                  <c:v>1.6898223538159729</c:v>
                </c:pt>
              </c:numCache>
            </c:numRef>
          </c:yVal>
        </c:ser>
        <c:ser>
          <c:idx val="4"/>
          <c:order val="4"/>
          <c:tx>
            <c:v>erode_c4_local_unroll</c:v>
          </c:tx>
          <c:spPr>
            <a:ln w="19050"/>
          </c:spPr>
          <c:marker>
            <c:symbol val="circle"/>
            <c:size val="5"/>
          </c:marker>
          <c:xVal>
            <c:numRef>
              <c:f>ErodeBufferUint!$X$5:$X$39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ErodeBufferUint!$AF$5:$AF$39</c:f>
              <c:numCache>
                <c:formatCode>0.00</c:formatCode>
                <c:ptCount val="35"/>
                <c:pt idx="0">
                  <c:v>0.92998716515339142</c:v>
                </c:pt>
                <c:pt idx="1">
                  <c:v>1.4866848820932483</c:v>
                </c:pt>
                <c:pt idx="2">
                  <c:v>1.4306859508896457</c:v>
                </c:pt>
                <c:pt idx="3">
                  <c:v>1.6302064594034176</c:v>
                </c:pt>
                <c:pt idx="4">
                  <c:v>1.7454767298217604</c:v>
                </c:pt>
                <c:pt idx="5">
                  <c:v>1.8110808008866626</c:v>
                </c:pt>
                <c:pt idx="6">
                  <c:v>1.8786686629442411</c:v>
                </c:pt>
                <c:pt idx="7">
                  <c:v>1.9792559438880799</c:v>
                </c:pt>
                <c:pt idx="8">
                  <c:v>1.9127599560335118</c:v>
                </c:pt>
                <c:pt idx="9">
                  <c:v>1.9739809812711653</c:v>
                </c:pt>
                <c:pt idx="10">
                  <c:v>1.9889582631503095</c:v>
                </c:pt>
                <c:pt idx="11">
                  <c:v>2.0396843673026801</c:v>
                </c:pt>
                <c:pt idx="12">
                  <c:v>2.0244196462375821</c:v>
                </c:pt>
                <c:pt idx="13">
                  <c:v>2.0419477493371407</c:v>
                </c:pt>
                <c:pt idx="14">
                  <c:v>2.1796057828611257</c:v>
                </c:pt>
                <c:pt idx="15">
                  <c:v>2.3261922570075151</c:v>
                </c:pt>
                <c:pt idx="16">
                  <c:v>2.1305996729720422</c:v>
                </c:pt>
                <c:pt idx="17">
                  <c:v>2.1568133227606627</c:v>
                </c:pt>
                <c:pt idx="18">
                  <c:v>1.9451305485053969</c:v>
                </c:pt>
                <c:pt idx="19">
                  <c:v>1.9916716845329561</c:v>
                </c:pt>
                <c:pt idx="20">
                  <c:v>1.9923942037517473</c:v>
                </c:pt>
                <c:pt idx="21">
                  <c:v>2.0298835081980844</c:v>
                </c:pt>
                <c:pt idx="22">
                  <c:v>2.0260037992733295</c:v>
                </c:pt>
                <c:pt idx="23">
                  <c:v>2.0869907721740821</c:v>
                </c:pt>
                <c:pt idx="24">
                  <c:v>1.3840504893618981</c:v>
                </c:pt>
                <c:pt idx="25">
                  <c:v>1.393952820934302</c:v>
                </c:pt>
                <c:pt idx="26">
                  <c:v>1.3984560417596414</c:v>
                </c:pt>
                <c:pt idx="27">
                  <c:v>1.4062966767262921</c:v>
                </c:pt>
                <c:pt idx="28">
                  <c:v>1.4183257484670093</c:v>
                </c:pt>
                <c:pt idx="29">
                  <c:v>1.4168232575583517</c:v>
                </c:pt>
                <c:pt idx="30">
                  <c:v>1.509163143307185</c:v>
                </c:pt>
                <c:pt idx="31">
                  <c:v>1.6118410186375494</c:v>
                </c:pt>
                <c:pt idx="32">
                  <c:v>1.5199106001637517</c:v>
                </c:pt>
                <c:pt idx="33">
                  <c:v>1.5396940850006906</c:v>
                </c:pt>
                <c:pt idx="34">
                  <c:v>1.536232084325323</c:v>
                </c:pt>
              </c:numCache>
            </c:numRef>
          </c:yVal>
        </c:ser>
        <c:ser>
          <c:idx val="6"/>
          <c:order val="5"/>
          <c:tx>
            <c:v>erode_c4_local_pragma</c:v>
          </c:tx>
          <c:spPr>
            <a:ln w="19050"/>
          </c:spPr>
          <c:marker>
            <c:symbol val="x"/>
            <c:size val="5"/>
          </c:marker>
          <c:xVal>
            <c:numRef>
              <c:f>ErodeBufferUint!$X$5:$X$39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ErodeBufferUint!$AH$5:$AH$39</c:f>
              <c:numCache>
                <c:formatCode>0.00</c:formatCode>
                <c:ptCount val="35"/>
                <c:pt idx="0">
                  <c:v>1.2033633916117941</c:v>
                </c:pt>
                <c:pt idx="1">
                  <c:v>2.2361190440199961</c:v>
                </c:pt>
                <c:pt idx="2">
                  <c:v>2.4385721365191793</c:v>
                </c:pt>
                <c:pt idx="3">
                  <c:v>2.7883949297725321</c:v>
                </c:pt>
                <c:pt idx="4">
                  <c:v>3.1992632008738724</c:v>
                </c:pt>
                <c:pt idx="5">
                  <c:v>3.2900863445519719</c:v>
                </c:pt>
                <c:pt idx="6">
                  <c:v>3.6492995760334708</c:v>
                </c:pt>
                <c:pt idx="7">
                  <c:v>3.903688866129293</c:v>
                </c:pt>
                <c:pt idx="8">
                  <c:v>3.7086938330479207</c:v>
                </c:pt>
                <c:pt idx="9">
                  <c:v>3.9033344391563776</c:v>
                </c:pt>
                <c:pt idx="10">
                  <c:v>3.8580212816834059</c:v>
                </c:pt>
                <c:pt idx="11">
                  <c:v>4.1611076976145052</c:v>
                </c:pt>
                <c:pt idx="12">
                  <c:v>4.1412180765456501</c:v>
                </c:pt>
                <c:pt idx="13">
                  <c:v>4.2263942253953539</c:v>
                </c:pt>
                <c:pt idx="14">
                  <c:v>4.4697210648148147</c:v>
                </c:pt>
                <c:pt idx="15">
                  <c:v>4.8961859161253285</c:v>
                </c:pt>
                <c:pt idx="16">
                  <c:v>4.4120289453405972</c:v>
                </c:pt>
                <c:pt idx="17">
                  <c:v>4.5044723213073992</c:v>
                </c:pt>
                <c:pt idx="18">
                  <c:v>3.6177082204027635</c:v>
                </c:pt>
                <c:pt idx="19">
                  <c:v>3.7306342488250603</c:v>
                </c:pt>
                <c:pt idx="20">
                  <c:v>3.7239561186793537</c:v>
                </c:pt>
                <c:pt idx="21">
                  <c:v>3.7564472959706534</c:v>
                </c:pt>
                <c:pt idx="22">
                  <c:v>3.8357642256480986</c:v>
                </c:pt>
              </c:numCache>
            </c:numRef>
          </c:yVal>
        </c:ser>
        <c:axId val="105587456"/>
        <c:axId val="105589376"/>
      </c:scatterChart>
      <c:valAx>
        <c:axId val="105587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Promień elementu strukturalnego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5589376"/>
        <c:crosses val="autoZero"/>
        <c:crossBetween val="midCat"/>
      </c:valAx>
      <c:valAx>
        <c:axId val="105589376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Przyspieszenie</a:t>
                </a:r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105587456"/>
        <c:crosses val="autoZero"/>
        <c:crossBetween val="midCat"/>
      </c:valAx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/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OpenCV</c:v>
          </c:tx>
          <c:spPr>
            <a:ln w="25400" cap="rnd" cmpd="sng">
              <a:solidFill>
                <a:srgbClr val="4F81BD">
                  <a:shade val="95000"/>
                  <a:satMod val="105000"/>
                </a:srgbClr>
              </a:solidFill>
              <a:prstDash val="sysDash"/>
              <a:round/>
              <a:headEnd type="none"/>
              <a:tailEnd type="none"/>
            </a:ln>
          </c:spPr>
          <c:marker>
            <c:symbol val="none"/>
          </c:marker>
          <c:xVal>
            <c:numRef>
              <c:f>ErodeBufferUint!$X$5:$X$18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ErodeBufferUint!$Y$5:$Y$18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</c:ser>
        <c:ser>
          <c:idx val="1"/>
          <c:order val="1"/>
          <c:tx>
            <c:v>erode4_local</c:v>
          </c:tx>
          <c:spPr>
            <a:ln w="19050"/>
          </c:spPr>
          <c:marker>
            <c:symbol val="square"/>
            <c:size val="5"/>
          </c:marker>
          <c:xVal>
            <c:numRef>
              <c:f>ErodeBufferUint!$X$5:$X$18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ErodeBufferUint!$AJ$5:$AJ$18</c:f>
              <c:numCache>
                <c:formatCode>0.00</c:formatCode>
                <c:ptCount val="14"/>
                <c:pt idx="0">
                  <c:v>0.97914132936382259</c:v>
                </c:pt>
                <c:pt idx="1">
                  <c:v>0.99934602216933976</c:v>
                </c:pt>
                <c:pt idx="2">
                  <c:v>0.78196639296214165</c:v>
                </c:pt>
                <c:pt idx="3">
                  <c:v>0.77528113167238832</c:v>
                </c:pt>
                <c:pt idx="4">
                  <c:v>0.77515922975338725</c:v>
                </c:pt>
                <c:pt idx="5">
                  <c:v>0.76849238798482589</c:v>
                </c:pt>
                <c:pt idx="6">
                  <c:v>0.77704773245584069</c:v>
                </c:pt>
                <c:pt idx="7">
                  <c:v>0.80100225634438416</c:v>
                </c:pt>
                <c:pt idx="8">
                  <c:v>0.78258414573696145</c:v>
                </c:pt>
                <c:pt idx="9">
                  <c:v>0.79206661514383603</c:v>
                </c:pt>
                <c:pt idx="10">
                  <c:v>0.79105210784189695</c:v>
                </c:pt>
                <c:pt idx="11">
                  <c:v>0.80373657268351939</c:v>
                </c:pt>
                <c:pt idx="12">
                  <c:v>0.79166446532154822</c:v>
                </c:pt>
                <c:pt idx="13">
                  <c:v>0.79207729309271224</c:v>
                </c:pt>
              </c:numCache>
            </c:numRef>
          </c:yVal>
        </c:ser>
        <c:ser>
          <c:idx val="2"/>
          <c:order val="2"/>
          <c:tx>
            <c:v>erode4_c4_local</c:v>
          </c:tx>
          <c:spPr>
            <a:ln w="19050"/>
          </c:spPr>
          <c:marker>
            <c:symbol val="triangle"/>
            <c:size val="5"/>
          </c:marker>
          <c:xVal>
            <c:numRef>
              <c:f>ErodeBufferUint!$X$5:$X$18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ErodeBufferUint!$AL$5:$AL$18</c:f>
              <c:numCache>
                <c:formatCode>0.00</c:formatCode>
                <c:ptCount val="14"/>
                <c:pt idx="0">
                  <c:v>0.96311833545608749</c:v>
                </c:pt>
                <c:pt idx="1">
                  <c:v>1.1972181507753061</c:v>
                </c:pt>
                <c:pt idx="2">
                  <c:v>1.3060082952880949</c:v>
                </c:pt>
                <c:pt idx="3">
                  <c:v>1.4125781847710832</c:v>
                </c:pt>
                <c:pt idx="4">
                  <c:v>1.4566237200426435</c:v>
                </c:pt>
                <c:pt idx="5">
                  <c:v>1.4638137895275392</c:v>
                </c:pt>
                <c:pt idx="6">
                  <c:v>1.4997299875340038</c:v>
                </c:pt>
                <c:pt idx="7">
                  <c:v>1.5572642759891182</c:v>
                </c:pt>
                <c:pt idx="8">
                  <c:v>1.527692794524236</c:v>
                </c:pt>
                <c:pt idx="9">
                  <c:v>1.5507818713031432</c:v>
                </c:pt>
                <c:pt idx="10">
                  <c:v>1.554463542390764</c:v>
                </c:pt>
                <c:pt idx="11">
                  <c:v>1.5824237575129112</c:v>
                </c:pt>
                <c:pt idx="12">
                  <c:v>1.5567419997806762</c:v>
                </c:pt>
                <c:pt idx="13">
                  <c:v>1.5619080714142635</c:v>
                </c:pt>
              </c:numCache>
            </c:numRef>
          </c:yVal>
        </c:ser>
        <c:ser>
          <c:idx val="3"/>
          <c:order val="3"/>
          <c:tx>
            <c:v>erode4_c4_local_unroll</c:v>
          </c:tx>
          <c:spPr>
            <a:ln w="19050"/>
          </c:spPr>
          <c:marker>
            <c:symbol val="diamond"/>
            <c:size val="5"/>
          </c:marker>
          <c:xVal>
            <c:numRef>
              <c:f>ErodeBufferUint!$X$5:$X$18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ErodeBufferUint!$AN$5:$AN$18</c:f>
              <c:numCache>
                <c:formatCode>0.00</c:formatCode>
                <c:ptCount val="14"/>
                <c:pt idx="0">
                  <c:v>1.0251518139999867</c:v>
                </c:pt>
                <c:pt idx="1">
                  <c:v>1.4340401020641329</c:v>
                </c:pt>
                <c:pt idx="2">
                  <c:v>1.2948597023118862</c:v>
                </c:pt>
                <c:pt idx="3">
                  <c:v>1.8469706741780083</c:v>
                </c:pt>
                <c:pt idx="4">
                  <c:v>1.9457156033274803</c:v>
                </c:pt>
                <c:pt idx="5">
                  <c:v>1.9761620474366386</c:v>
                </c:pt>
                <c:pt idx="6">
                  <c:v>2.0419305075020699</c:v>
                </c:pt>
                <c:pt idx="7">
                  <c:v>2.1308402878699542</c:v>
                </c:pt>
                <c:pt idx="8">
                  <c:v>2.0971344971191725</c:v>
                </c:pt>
                <c:pt idx="9">
                  <c:v>2.1347435473025818</c:v>
                </c:pt>
                <c:pt idx="10">
                  <c:v>2.146111186930177</c:v>
                </c:pt>
                <c:pt idx="11">
                  <c:v>2.1837181664682195</c:v>
                </c:pt>
                <c:pt idx="12">
                  <c:v>2.1652580362957403</c:v>
                </c:pt>
                <c:pt idx="13">
                  <c:v>2.1837580119828375</c:v>
                </c:pt>
              </c:numCache>
            </c:numRef>
          </c:yVal>
        </c:ser>
        <c:ser>
          <c:idx val="4"/>
          <c:order val="4"/>
          <c:tx>
            <c:v>erode4_c4_local_pragma</c:v>
          </c:tx>
          <c:spPr>
            <a:ln w="19050"/>
          </c:spPr>
          <c:marker>
            <c:symbol val="circle"/>
            <c:size val="5"/>
          </c:marker>
          <c:xVal>
            <c:numRef>
              <c:f>ErodeBufferUint!$X$5:$X$18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ErodeBufferUint!$AP$5:$AP$18</c:f>
              <c:numCache>
                <c:formatCode>0.00</c:formatCode>
                <c:ptCount val="14"/>
                <c:pt idx="0">
                  <c:v>1.9240498385495706</c:v>
                </c:pt>
                <c:pt idx="1">
                  <c:v>3.1782292915140364</c:v>
                </c:pt>
                <c:pt idx="2">
                  <c:v>3.2529572538129292</c:v>
                </c:pt>
                <c:pt idx="3">
                  <c:v>3.3780859677490542</c:v>
                </c:pt>
                <c:pt idx="4">
                  <c:v>3.751122333633274</c:v>
                </c:pt>
                <c:pt idx="5">
                  <c:v>3.8030836105051078</c:v>
                </c:pt>
                <c:pt idx="6">
                  <c:v>4.0392637286269419</c:v>
                </c:pt>
                <c:pt idx="7">
                  <c:v>4.24484839904538</c:v>
                </c:pt>
                <c:pt idx="8">
                  <c:v>4.2114967344033172</c:v>
                </c:pt>
                <c:pt idx="9">
                  <c:v>4.2998541379443793</c:v>
                </c:pt>
                <c:pt idx="10">
                  <c:v>4.2230649552703232</c:v>
                </c:pt>
                <c:pt idx="11">
                  <c:v>4.485944447156001</c:v>
                </c:pt>
                <c:pt idx="12">
                  <c:v>4.4488652295670326</c:v>
                </c:pt>
                <c:pt idx="13">
                  <c:v>4.5004792458829588</c:v>
                </c:pt>
              </c:numCache>
            </c:numRef>
          </c:yVal>
        </c:ser>
        <c:axId val="105707392"/>
        <c:axId val="105717760"/>
      </c:scatterChart>
      <c:valAx>
        <c:axId val="105707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Promień elementu strukturalnego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5717760"/>
        <c:crosses val="autoZero"/>
        <c:crossBetween val="midCat"/>
      </c:valAx>
      <c:valAx>
        <c:axId val="105717760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Przyspieszenie</a:t>
                </a:r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105707392"/>
        <c:crosses val="autoZero"/>
        <c:crossBetween val="midCat"/>
      </c:valAx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/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OpenCV</c:v>
          </c:tx>
          <c:spPr>
            <a:ln w="25400" cap="rnd" cmpd="sng">
              <a:solidFill>
                <a:srgbClr val="4F81BD">
                  <a:shade val="95000"/>
                  <a:satMod val="105000"/>
                </a:srgbClr>
              </a:solidFill>
              <a:prstDash val="sysDash"/>
              <a:round/>
              <a:headEnd type="none"/>
              <a:tailEnd type="none"/>
            </a:ln>
          </c:spPr>
          <c:marker>
            <c:symbol val="none"/>
          </c:marker>
          <c:xVal>
            <c:numRef>
              <c:f>ErodeImage!$E$6:$E$40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ErodeImage!$O$6:$O$40</c:f>
              <c:numCache>
                <c:formatCode>0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yVal>
        </c:ser>
        <c:ser>
          <c:idx val="1"/>
          <c:order val="1"/>
          <c:tx>
            <c:v>Bufor 2D, erode_c4_pragma</c:v>
          </c:tx>
          <c:spPr>
            <a:ln w="19050"/>
          </c:spPr>
          <c:marker>
            <c:symbol val="square"/>
            <c:size val="5"/>
          </c:marker>
          <c:xVal>
            <c:numRef>
              <c:f>ErodeImage!$E$6:$E$40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ErodeImage!$R$6:$R$32</c:f>
              <c:numCache>
                <c:formatCode>0.00</c:formatCode>
                <c:ptCount val="27"/>
                <c:pt idx="0">
                  <c:v>4.9846142477091337</c:v>
                </c:pt>
                <c:pt idx="1">
                  <c:v>3.9858889427953956</c:v>
                </c:pt>
                <c:pt idx="2">
                  <c:v>2.9569019060372086</c:v>
                </c:pt>
                <c:pt idx="3">
                  <c:v>2.8393238344153113</c:v>
                </c:pt>
                <c:pt idx="4">
                  <c:v>2.7850436952449349</c:v>
                </c:pt>
                <c:pt idx="5">
                  <c:v>2.7325386086563159</c:v>
                </c:pt>
                <c:pt idx="6">
                  <c:v>2.7422098495801159</c:v>
                </c:pt>
                <c:pt idx="7">
                  <c:v>2.6957923186017974</c:v>
                </c:pt>
                <c:pt idx="8">
                  <c:v>2.6289108713962674</c:v>
                </c:pt>
                <c:pt idx="9">
                  <c:v>2.635578257062055</c:v>
                </c:pt>
                <c:pt idx="10">
                  <c:v>2.6224012469788556</c:v>
                </c:pt>
                <c:pt idx="11">
                  <c:v>2.6448907159986299</c:v>
                </c:pt>
                <c:pt idx="12">
                  <c:v>2.6078661300501977</c:v>
                </c:pt>
                <c:pt idx="13">
                  <c:v>2.5887918885080938</c:v>
                </c:pt>
                <c:pt idx="14">
                  <c:v>2.5311368371792451</c:v>
                </c:pt>
                <c:pt idx="15">
                  <c:v>2.38078638333781</c:v>
                </c:pt>
                <c:pt idx="16">
                  <c:v>2.3982700293277603</c:v>
                </c:pt>
                <c:pt idx="17">
                  <c:v>2.2781484739669775</c:v>
                </c:pt>
                <c:pt idx="18">
                  <c:v>2.1796083901388039</c:v>
                </c:pt>
                <c:pt idx="19">
                  <c:v>2.1095588163407912</c:v>
                </c:pt>
                <c:pt idx="20">
                  <c:v>2.0107444379659949</c:v>
                </c:pt>
                <c:pt idx="21">
                  <c:v>1.9079633948591221</c:v>
                </c:pt>
                <c:pt idx="22">
                  <c:v>1.8412439659054554</c:v>
                </c:pt>
                <c:pt idx="23">
                  <c:v>1.7549477528050903</c:v>
                </c:pt>
                <c:pt idx="24">
                  <c:v>1.7158979415893552</c:v>
                </c:pt>
                <c:pt idx="25">
                  <c:v>1.6739855672104955</c:v>
                </c:pt>
                <c:pt idx="26">
                  <c:v>1.692465838444712</c:v>
                </c:pt>
              </c:numCache>
            </c:numRef>
          </c:yVal>
        </c:ser>
        <c:ser>
          <c:idx val="2"/>
          <c:order val="2"/>
          <c:tx>
            <c:v>Bufor 1D (uchar), erode_c4_local_pragma</c:v>
          </c:tx>
          <c:spPr>
            <a:ln w="19050"/>
          </c:spPr>
          <c:marker>
            <c:symbol val="triangle"/>
            <c:size val="5"/>
          </c:marker>
          <c:xVal>
            <c:numRef>
              <c:f>ErodeBufferUchar!$X$5:$X$39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ErodeBufferUchar!$AH$5:$AH$39</c:f>
              <c:numCache>
                <c:formatCode>0.00</c:formatCode>
                <c:ptCount val="35"/>
                <c:pt idx="0">
                  <c:v>0.6318077931809668</c:v>
                </c:pt>
                <c:pt idx="1">
                  <c:v>1.3134529706109921</c:v>
                </c:pt>
                <c:pt idx="2">
                  <c:v>1.5738941920612335</c:v>
                </c:pt>
                <c:pt idx="3">
                  <c:v>2.259455143844173</c:v>
                </c:pt>
                <c:pt idx="4">
                  <c:v>2.8289614702669112</c:v>
                </c:pt>
                <c:pt idx="5">
                  <c:v>2.4079981867042699</c:v>
                </c:pt>
                <c:pt idx="6">
                  <c:v>2.1487532950743153</c:v>
                </c:pt>
                <c:pt idx="7">
                  <c:v>3.6460704133200976</c:v>
                </c:pt>
                <c:pt idx="8">
                  <c:v>3.4344048981209734</c:v>
                </c:pt>
                <c:pt idx="9">
                  <c:v>3.5812514543671945</c:v>
                </c:pt>
                <c:pt idx="10">
                  <c:v>3.7682963131880305</c:v>
                </c:pt>
                <c:pt idx="11">
                  <c:v>3.944727694456382</c:v>
                </c:pt>
                <c:pt idx="12">
                  <c:v>3.9340704862170615</c:v>
                </c:pt>
                <c:pt idx="13">
                  <c:v>4.0182666152778808</c:v>
                </c:pt>
                <c:pt idx="14">
                  <c:v>4.0500051864193614</c:v>
                </c:pt>
                <c:pt idx="15">
                  <c:v>4.3149804246195176</c:v>
                </c:pt>
                <c:pt idx="16">
                  <c:v>4.2916931452576792</c:v>
                </c:pt>
                <c:pt idx="17">
                  <c:v>4.369929918753761</c:v>
                </c:pt>
                <c:pt idx="18">
                  <c:v>4.3452102778685635</c:v>
                </c:pt>
                <c:pt idx="19">
                  <c:v>4.4135905338775094</c:v>
                </c:pt>
                <c:pt idx="20">
                  <c:v>4.4017034666929629</c:v>
                </c:pt>
                <c:pt idx="21">
                  <c:v>4.4535706196275893</c:v>
                </c:pt>
                <c:pt idx="22">
                  <c:v>4.4426702767433435</c:v>
                </c:pt>
                <c:pt idx="23">
                  <c:v>4.650462410094546</c:v>
                </c:pt>
                <c:pt idx="24">
                  <c:v>4.5225080410833316</c:v>
                </c:pt>
                <c:pt idx="25">
                  <c:v>4.5318234135232975</c:v>
                </c:pt>
                <c:pt idx="26">
                  <c:v>4.4975919371727375</c:v>
                </c:pt>
                <c:pt idx="27">
                  <c:v>4.5543404932684526</c:v>
                </c:pt>
                <c:pt idx="28">
                  <c:v>4.5431393495812431</c:v>
                </c:pt>
                <c:pt idx="29">
                  <c:v>4.529986036000901</c:v>
                </c:pt>
                <c:pt idx="30">
                  <c:v>4.5250408970134259</c:v>
                </c:pt>
                <c:pt idx="31">
                  <c:v>4.7267031100281551</c:v>
                </c:pt>
                <c:pt idx="32">
                  <c:v>4.8098164051882497</c:v>
                </c:pt>
                <c:pt idx="33">
                  <c:v>4.8304984585994708</c:v>
                </c:pt>
                <c:pt idx="34">
                  <c:v>4.8161929901122091</c:v>
                </c:pt>
              </c:numCache>
            </c:numRef>
          </c:yVal>
        </c:ser>
        <c:ser>
          <c:idx val="3"/>
          <c:order val="3"/>
          <c:tx>
            <c:v>Bufor 1D (uchar), erode4_c4_local_pragma</c:v>
          </c:tx>
          <c:spPr>
            <a:ln w="19050"/>
          </c:spPr>
          <c:marker>
            <c:symbol val="diamond"/>
            <c:size val="5"/>
          </c:marker>
          <c:xVal>
            <c:numRef>
              <c:f>ErodeBufferUchar!$X$5:$X$18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ErodeBufferUchar!$AP$5:$AP$18</c:f>
              <c:numCache>
                <c:formatCode>0.00</c:formatCode>
                <c:ptCount val="14"/>
                <c:pt idx="0">
                  <c:v>1.6736211236725522</c:v>
                </c:pt>
                <c:pt idx="1">
                  <c:v>2.8410894705434493</c:v>
                </c:pt>
                <c:pt idx="2">
                  <c:v>2.7356554057616087</c:v>
                </c:pt>
                <c:pt idx="3">
                  <c:v>3.1895041086077582</c:v>
                </c:pt>
                <c:pt idx="4">
                  <c:v>3.5090221175336715</c:v>
                </c:pt>
                <c:pt idx="5">
                  <c:v>3.5898098623990311</c:v>
                </c:pt>
                <c:pt idx="6">
                  <c:v>3.8268512556342564</c:v>
                </c:pt>
                <c:pt idx="7">
                  <c:v>4.0332769178186556</c:v>
                </c:pt>
                <c:pt idx="8">
                  <c:v>3.9508204728910035</c:v>
                </c:pt>
                <c:pt idx="9">
                  <c:v>4.0388118945122482</c:v>
                </c:pt>
                <c:pt idx="10">
                  <c:v>3.9758419642835152</c:v>
                </c:pt>
                <c:pt idx="11">
                  <c:v>4.2067737001258472</c:v>
                </c:pt>
                <c:pt idx="12">
                  <c:v>4.1798433109005799</c:v>
                </c:pt>
                <c:pt idx="13">
                  <c:v>4.1855832255563747</c:v>
                </c:pt>
              </c:numCache>
            </c:numRef>
          </c:yVal>
        </c:ser>
        <c:ser>
          <c:idx val="4"/>
          <c:order val="4"/>
          <c:tx>
            <c:v>Bufor 1D (uint), erode_c4_local_pragma</c:v>
          </c:tx>
          <c:spPr>
            <a:ln w="19050"/>
          </c:spPr>
          <c:marker>
            <c:symbol val="circle"/>
            <c:size val="5"/>
          </c:marker>
          <c:xVal>
            <c:numRef>
              <c:f>ErodeBufferUint!$X$5:$X$27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ErodeBufferUint!$AH$5:$AH$27</c:f>
              <c:numCache>
                <c:formatCode>0.00</c:formatCode>
                <c:ptCount val="23"/>
                <c:pt idx="0">
                  <c:v>1.2033633916117941</c:v>
                </c:pt>
                <c:pt idx="1">
                  <c:v>2.2361190440199961</c:v>
                </c:pt>
                <c:pt idx="2">
                  <c:v>2.4385721365191793</c:v>
                </c:pt>
                <c:pt idx="3">
                  <c:v>2.7883949297725321</c:v>
                </c:pt>
                <c:pt idx="4">
                  <c:v>3.1992632008738724</c:v>
                </c:pt>
                <c:pt idx="5">
                  <c:v>3.2900863445519719</c:v>
                </c:pt>
                <c:pt idx="6">
                  <c:v>3.6492995760334708</c:v>
                </c:pt>
                <c:pt idx="7">
                  <c:v>3.903688866129293</c:v>
                </c:pt>
                <c:pt idx="8">
                  <c:v>3.7086938330479207</c:v>
                </c:pt>
                <c:pt idx="9">
                  <c:v>3.9033344391563776</c:v>
                </c:pt>
                <c:pt idx="10">
                  <c:v>3.8580212816834059</c:v>
                </c:pt>
                <c:pt idx="11">
                  <c:v>4.1611076976145052</c:v>
                </c:pt>
                <c:pt idx="12">
                  <c:v>4.1412180765456501</c:v>
                </c:pt>
                <c:pt idx="13">
                  <c:v>4.2263942253953539</c:v>
                </c:pt>
                <c:pt idx="14">
                  <c:v>4.4697210648148147</c:v>
                </c:pt>
                <c:pt idx="15">
                  <c:v>4.8961859161253285</c:v>
                </c:pt>
                <c:pt idx="16">
                  <c:v>4.4120289453405972</c:v>
                </c:pt>
                <c:pt idx="17">
                  <c:v>4.5044723213073992</c:v>
                </c:pt>
                <c:pt idx="18">
                  <c:v>3.6177082204027635</c:v>
                </c:pt>
                <c:pt idx="19">
                  <c:v>3.7306342488250603</c:v>
                </c:pt>
                <c:pt idx="20">
                  <c:v>3.7239561186793537</c:v>
                </c:pt>
                <c:pt idx="21">
                  <c:v>3.7564472959706534</c:v>
                </c:pt>
                <c:pt idx="22">
                  <c:v>3.8357642256480986</c:v>
                </c:pt>
              </c:numCache>
            </c:numRef>
          </c:yVal>
        </c:ser>
        <c:ser>
          <c:idx val="6"/>
          <c:order val="5"/>
          <c:tx>
            <c:v>Bufor 1D (uint), erode4_c4_local_pragma</c:v>
          </c:tx>
          <c:spPr>
            <a:ln w="19050"/>
          </c:spPr>
          <c:marker>
            <c:symbol val="x"/>
            <c:size val="5"/>
          </c:marker>
          <c:xVal>
            <c:numRef>
              <c:f>ErodeBufferUchar!$X$5:$X$18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ErodeBufferUint!$AP$5:$AP$18</c:f>
              <c:numCache>
                <c:formatCode>0.00</c:formatCode>
                <c:ptCount val="14"/>
                <c:pt idx="0">
                  <c:v>1.9240498385495706</c:v>
                </c:pt>
                <c:pt idx="1">
                  <c:v>3.1782292915140364</c:v>
                </c:pt>
                <c:pt idx="2">
                  <c:v>3.2529572538129292</c:v>
                </c:pt>
                <c:pt idx="3">
                  <c:v>3.3780859677490542</c:v>
                </c:pt>
                <c:pt idx="4">
                  <c:v>3.751122333633274</c:v>
                </c:pt>
                <c:pt idx="5">
                  <c:v>3.8030836105051078</c:v>
                </c:pt>
                <c:pt idx="6">
                  <c:v>4.0392637286269419</c:v>
                </c:pt>
                <c:pt idx="7">
                  <c:v>4.24484839904538</c:v>
                </c:pt>
                <c:pt idx="8">
                  <c:v>4.2114967344033172</c:v>
                </c:pt>
                <c:pt idx="9">
                  <c:v>4.2998541379443793</c:v>
                </c:pt>
                <c:pt idx="10">
                  <c:v>4.2230649552703232</c:v>
                </c:pt>
                <c:pt idx="11">
                  <c:v>4.485944447156001</c:v>
                </c:pt>
                <c:pt idx="12">
                  <c:v>4.4488652295670326</c:v>
                </c:pt>
                <c:pt idx="13">
                  <c:v>4.5004792458829588</c:v>
                </c:pt>
              </c:numCache>
            </c:numRef>
          </c:yVal>
        </c:ser>
        <c:axId val="105796352"/>
        <c:axId val="105798272"/>
      </c:scatterChart>
      <c:valAx>
        <c:axId val="105796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Promień</a:t>
                </a:r>
                <a:r>
                  <a:rPr lang="pl-PL" sz="1200" baseline="0"/>
                  <a:t> elementu strukturalnego</a:t>
                </a:r>
                <a:endParaRPr lang="pl-PL" sz="1200"/>
              </a:p>
            </c:rich>
          </c:tx>
          <c:layout/>
        </c:title>
        <c:numFmt formatCode="General" sourceLinked="1"/>
        <c:majorTickMark val="none"/>
        <c:tickLblPos val="nextTo"/>
        <c:crossAx val="105798272"/>
        <c:crosses val="autoZero"/>
        <c:crossBetween val="midCat"/>
      </c:valAx>
      <c:valAx>
        <c:axId val="105798272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Przyspieszenie</a:t>
                </a:r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105796352"/>
        <c:crosses val="autoZero"/>
        <c:crossBetween val="midCat"/>
      </c:valAx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/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CPU!$X$4:$X$38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CPU!$Y$4:$Y$38</c:f>
              <c:numCache>
                <c:formatCode>0.00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numRef>
              <c:f>CPU!$X$4:$X$38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CPU!$Z$4:$Z$38</c:f>
              <c:numCache>
                <c:formatCode>0.0000</c:formatCode>
                <c:ptCount val="35"/>
                <c:pt idx="0">
                  <c:v>0.49060278890605413</c:v>
                </c:pt>
                <c:pt idx="1">
                  <c:v>0.44760234838032753</c:v>
                </c:pt>
                <c:pt idx="2">
                  <c:v>0.33557558463814269</c:v>
                </c:pt>
                <c:pt idx="3">
                  <c:v>0.32938840981335077</c:v>
                </c:pt>
                <c:pt idx="4">
                  <c:v>0.3343441389168641</c:v>
                </c:pt>
                <c:pt idx="5">
                  <c:v>0.32554842989122285</c:v>
                </c:pt>
                <c:pt idx="6">
                  <c:v>0.32750604253314192</c:v>
                </c:pt>
                <c:pt idx="7">
                  <c:v>0.32182876766029794</c:v>
                </c:pt>
                <c:pt idx="8">
                  <c:v>0.33281754756611354</c:v>
                </c:pt>
                <c:pt idx="9">
                  <c:v>0.32644061603380148</c:v>
                </c:pt>
                <c:pt idx="10">
                  <c:v>0.3292840822932388</c:v>
                </c:pt>
                <c:pt idx="11">
                  <c:v>0.32465529400039783</c:v>
                </c:pt>
                <c:pt idx="12">
                  <c:v>0.32289454109598537</c:v>
                </c:pt>
                <c:pt idx="13">
                  <c:v>0.31776047068643848</c:v>
                </c:pt>
                <c:pt idx="14">
                  <c:v>0.31951488304787878</c:v>
                </c:pt>
                <c:pt idx="15">
                  <c:v>0.32270420060798755</c:v>
                </c:pt>
                <c:pt idx="16">
                  <c:v>0.3277155776388409</c:v>
                </c:pt>
                <c:pt idx="17">
                  <c:v>0.33196969693973732</c:v>
                </c:pt>
                <c:pt idx="18">
                  <c:v>0.31716307597050214</c:v>
                </c:pt>
                <c:pt idx="19">
                  <c:v>0.3255823150800593</c:v>
                </c:pt>
                <c:pt idx="20">
                  <c:v>0.3208963183324427</c:v>
                </c:pt>
                <c:pt idx="21">
                  <c:v>0.32615721021163663</c:v>
                </c:pt>
                <c:pt idx="22">
                  <c:v>0.32483340051795262</c:v>
                </c:pt>
                <c:pt idx="23">
                  <c:v>0.32799754885876498</c:v>
                </c:pt>
                <c:pt idx="24">
                  <c:v>0.32660190611537276</c:v>
                </c:pt>
                <c:pt idx="25">
                  <c:v>0.32590576018170514</c:v>
                </c:pt>
                <c:pt idx="26">
                  <c:v>0.33142040727038719</c:v>
                </c:pt>
                <c:pt idx="27">
                  <c:v>0.33291335579588666</c:v>
                </c:pt>
                <c:pt idx="28">
                  <c:v>0.32798789666341077</c:v>
                </c:pt>
                <c:pt idx="29">
                  <c:v>0.33013662940278643</c:v>
                </c:pt>
                <c:pt idx="30">
                  <c:v>0.33300856493928943</c:v>
                </c:pt>
                <c:pt idx="31">
                  <c:v>0.32747321412278185</c:v>
                </c:pt>
                <c:pt idx="32">
                  <c:v>0.33025195984192474</c:v>
                </c:pt>
                <c:pt idx="33">
                  <c:v>0.33059260084849762</c:v>
                </c:pt>
                <c:pt idx="34">
                  <c:v>0.33301475074490544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CPU!$X$4:$X$38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CPU!$AA$4:$AA$38</c:f>
              <c:numCache>
                <c:formatCode>0.0000</c:formatCode>
                <c:ptCount val="35"/>
                <c:pt idx="0">
                  <c:v>8.2975525026079078E-2</c:v>
                </c:pt>
                <c:pt idx="1">
                  <c:v>5.1117592784489484E-2</c:v>
                </c:pt>
                <c:pt idx="2">
                  <c:v>3.5936184578805513E-2</c:v>
                </c:pt>
                <c:pt idx="3">
                  <c:v>3.3436588021538337E-2</c:v>
                </c:pt>
                <c:pt idx="4">
                  <c:v>3.2088582217739726E-2</c:v>
                </c:pt>
                <c:pt idx="5">
                  <c:v>3.1456469237850559E-2</c:v>
                </c:pt>
                <c:pt idx="6">
                  <c:v>3.1652683815354465E-2</c:v>
                </c:pt>
                <c:pt idx="7">
                  <c:v>3.1050519677617242E-2</c:v>
                </c:pt>
                <c:pt idx="8">
                  <c:v>3.0168801064983916E-2</c:v>
                </c:pt>
                <c:pt idx="9">
                  <c:v>3.0223444567640586E-2</c:v>
                </c:pt>
                <c:pt idx="10">
                  <c:v>3.0167560735274049E-2</c:v>
                </c:pt>
                <c:pt idx="11">
                  <c:v>3.0348341548935898E-2</c:v>
                </c:pt>
                <c:pt idx="12">
                  <c:v>2.9957134140105906E-2</c:v>
                </c:pt>
                <c:pt idx="13">
                  <c:v>2.9808096072048196E-2</c:v>
                </c:pt>
                <c:pt idx="14">
                  <c:v>2.9794600024379815E-2</c:v>
                </c:pt>
                <c:pt idx="15">
                  <c:v>2.9643528765664267E-2</c:v>
                </c:pt>
                <c:pt idx="16">
                  <c:v>2.9892996666443791E-2</c:v>
                </c:pt>
                <c:pt idx="17">
                  <c:v>2.9975059378818024E-2</c:v>
                </c:pt>
                <c:pt idx="18">
                  <c:v>2.951764792227601E-2</c:v>
                </c:pt>
                <c:pt idx="19">
                  <c:v>2.9705073794949605E-2</c:v>
                </c:pt>
                <c:pt idx="20">
                  <c:v>2.9774144627081483E-2</c:v>
                </c:pt>
                <c:pt idx="21">
                  <c:v>2.9913135587117883E-2</c:v>
                </c:pt>
                <c:pt idx="22">
                  <c:v>2.9857900086397524E-2</c:v>
                </c:pt>
                <c:pt idx="23">
                  <c:v>2.9844432529130313E-2</c:v>
                </c:pt>
                <c:pt idx="24">
                  <c:v>2.9659426425212351E-2</c:v>
                </c:pt>
                <c:pt idx="25">
                  <c:v>2.9606634948364064E-2</c:v>
                </c:pt>
                <c:pt idx="26">
                  <c:v>2.9601914133282468E-2</c:v>
                </c:pt>
                <c:pt idx="27">
                  <c:v>2.9613520639710508E-2</c:v>
                </c:pt>
                <c:pt idx="28">
                  <c:v>2.9772166851646062E-2</c:v>
                </c:pt>
                <c:pt idx="29">
                  <c:v>2.9653728168681729E-2</c:v>
                </c:pt>
                <c:pt idx="30">
                  <c:v>2.9775408545647385E-2</c:v>
                </c:pt>
                <c:pt idx="31">
                  <c:v>2.9774136391228403E-2</c:v>
                </c:pt>
                <c:pt idx="32">
                  <c:v>3.006736524127826E-2</c:v>
                </c:pt>
                <c:pt idx="33">
                  <c:v>3.0235234037201311E-2</c:v>
                </c:pt>
                <c:pt idx="34">
                  <c:v>3.0111117022525846E-2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CPU!$X$4:$X$38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CPU!$AB$4:$AB$38</c:f>
              <c:numCache>
                <c:formatCode>0.0000</c:formatCode>
                <c:ptCount val="35"/>
                <c:pt idx="0">
                  <c:v>7.3161493676680012E-2</c:v>
                </c:pt>
                <c:pt idx="1">
                  <c:v>4.5532454574136398E-2</c:v>
                </c:pt>
                <c:pt idx="2">
                  <c:v>3.2420166019692449E-2</c:v>
                </c:pt>
                <c:pt idx="3">
                  <c:v>3.0402057062727479E-2</c:v>
                </c:pt>
                <c:pt idx="4">
                  <c:v>2.8723954412448204E-2</c:v>
                </c:pt>
                <c:pt idx="5">
                  <c:v>2.7347485819207016E-2</c:v>
                </c:pt>
                <c:pt idx="6">
                  <c:v>2.8275575170556642E-2</c:v>
                </c:pt>
                <c:pt idx="7">
                  <c:v>2.7726484596711991E-2</c:v>
                </c:pt>
                <c:pt idx="8">
                  <c:v>2.7057034173071582E-2</c:v>
                </c:pt>
                <c:pt idx="9">
                  <c:v>2.7202289427683553E-2</c:v>
                </c:pt>
                <c:pt idx="10">
                  <c:v>2.6972979366418782E-2</c:v>
                </c:pt>
                <c:pt idx="11">
                  <c:v>2.7287114211330295E-2</c:v>
                </c:pt>
                <c:pt idx="12">
                  <c:v>2.6965394542570555E-2</c:v>
                </c:pt>
                <c:pt idx="13">
                  <c:v>2.6791143526932789E-2</c:v>
                </c:pt>
                <c:pt idx="14">
                  <c:v>2.6833892531176656E-2</c:v>
                </c:pt>
                <c:pt idx="15">
                  <c:v>2.6646412192630042E-2</c:v>
                </c:pt>
                <c:pt idx="16">
                  <c:v>2.7245240024223589E-2</c:v>
                </c:pt>
                <c:pt idx="17">
                  <c:v>2.7148055000686434E-2</c:v>
                </c:pt>
                <c:pt idx="18">
                  <c:v>2.6719229929582828E-2</c:v>
                </c:pt>
                <c:pt idx="19">
                  <c:v>2.6902544092333391E-2</c:v>
                </c:pt>
                <c:pt idx="20">
                  <c:v>2.7019579082784236E-2</c:v>
                </c:pt>
                <c:pt idx="21">
                  <c:v>2.7116458038999296E-2</c:v>
                </c:pt>
                <c:pt idx="22">
                  <c:v>2.6870031852052008E-2</c:v>
                </c:pt>
                <c:pt idx="23">
                  <c:v>2.670282032464651E-2</c:v>
                </c:pt>
                <c:pt idx="24">
                  <c:v>2.6759871578749712E-2</c:v>
                </c:pt>
                <c:pt idx="25">
                  <c:v>2.6667661127905022E-2</c:v>
                </c:pt>
                <c:pt idx="26">
                  <c:v>2.6749542302277482E-2</c:v>
                </c:pt>
                <c:pt idx="27">
                  <c:v>2.6805979456981151E-2</c:v>
                </c:pt>
                <c:pt idx="28">
                  <c:v>2.6968580725945112E-2</c:v>
                </c:pt>
                <c:pt idx="29">
                  <c:v>2.6847238513152839E-2</c:v>
                </c:pt>
                <c:pt idx="30">
                  <c:v>2.7029622223399372E-2</c:v>
                </c:pt>
                <c:pt idx="31">
                  <c:v>2.6973399414105023E-2</c:v>
                </c:pt>
                <c:pt idx="32">
                  <c:v>2.7301259450026642E-2</c:v>
                </c:pt>
                <c:pt idx="33">
                  <c:v>2.7466285522111993E-2</c:v>
                </c:pt>
                <c:pt idx="34">
                  <c:v>2.7257194525530982E-2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CPU!$X$4:$X$38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CPU!$AC$4:$AC$38</c:f>
              <c:numCache>
                <c:formatCode>0.0000</c:formatCode>
                <c:ptCount val="35"/>
                <c:pt idx="0">
                  <c:v>5.6116306156405997E-2</c:v>
                </c:pt>
                <c:pt idx="1">
                  <c:v>7.7616821948303563E-2</c:v>
                </c:pt>
                <c:pt idx="2">
                  <c:v>6.747126511506954E-2</c:v>
                </c:pt>
                <c:pt idx="3">
                  <c:v>6.8419596274806191E-2</c:v>
                </c:pt>
                <c:pt idx="4">
                  <c:v>6.6594035105977029E-2</c:v>
                </c:pt>
                <c:pt idx="5">
                  <c:v>6.8821073097593777E-2</c:v>
                </c:pt>
                <c:pt idx="6">
                  <c:v>7.7628725933279366E-2</c:v>
                </c:pt>
                <c:pt idx="7">
                  <c:v>7.2414519698545468E-2</c:v>
                </c:pt>
                <c:pt idx="8">
                  <c:v>7.0177868427868426E-2</c:v>
                </c:pt>
                <c:pt idx="9">
                  <c:v>6.9093699960327992E-2</c:v>
                </c:pt>
                <c:pt idx="10">
                  <c:v>6.9020555270362771E-2</c:v>
                </c:pt>
                <c:pt idx="11">
                  <c:v>6.9732293694388922E-2</c:v>
                </c:pt>
                <c:pt idx="12">
                  <c:v>6.6588320284886079E-2</c:v>
                </c:pt>
                <c:pt idx="13">
                  <c:v>6.4991811453721141E-2</c:v>
                </c:pt>
                <c:pt idx="14">
                  <c:v>6.3286841294500934E-2</c:v>
                </c:pt>
                <c:pt idx="15">
                  <c:v>6.3570884556575821E-2</c:v>
                </c:pt>
                <c:pt idx="16">
                  <c:v>6.3399972853942041E-2</c:v>
                </c:pt>
                <c:pt idx="17">
                  <c:v>6.2560608973928997E-2</c:v>
                </c:pt>
                <c:pt idx="18">
                  <c:v>5.9987402001090075E-2</c:v>
                </c:pt>
                <c:pt idx="19">
                  <c:v>5.9846107332139381E-2</c:v>
                </c:pt>
                <c:pt idx="20">
                  <c:v>6.0116568714592943E-2</c:v>
                </c:pt>
                <c:pt idx="21">
                  <c:v>5.9236599312675567E-2</c:v>
                </c:pt>
                <c:pt idx="22">
                  <c:v>5.8077873543418986E-2</c:v>
                </c:pt>
                <c:pt idx="23">
                  <c:v>5.7578048816938343E-2</c:v>
                </c:pt>
                <c:pt idx="24">
                  <c:v>5.5644898752321717E-2</c:v>
                </c:pt>
                <c:pt idx="25">
                  <c:v>5.5257336450110765E-2</c:v>
                </c:pt>
                <c:pt idx="26">
                  <c:v>5.4362616290494957E-2</c:v>
                </c:pt>
                <c:pt idx="27">
                  <c:v>5.4139868609815504E-2</c:v>
                </c:pt>
                <c:pt idx="28">
                  <c:v>5.3139612439426963E-2</c:v>
                </c:pt>
                <c:pt idx="29">
                  <c:v>5.2972482804365513E-2</c:v>
                </c:pt>
                <c:pt idx="30">
                  <c:v>5.2933777780544124E-2</c:v>
                </c:pt>
                <c:pt idx="31">
                  <c:v>5.2145058666746832E-2</c:v>
                </c:pt>
                <c:pt idx="32">
                  <c:v>5.2210591185917379E-2</c:v>
                </c:pt>
                <c:pt idx="33">
                  <c:v>5.2141397869210591E-2</c:v>
                </c:pt>
                <c:pt idx="34">
                  <c:v>5.1473534030185029E-2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CPU!$X$4:$X$38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CPU!$AD$4:$AD$38</c:f>
              <c:numCache>
                <c:formatCode>0.0000</c:formatCode>
                <c:ptCount val="35"/>
                <c:pt idx="0">
                  <c:v>3.637546459045933E-2</c:v>
                </c:pt>
                <c:pt idx="1">
                  <c:v>3.2061473467314153E-2</c:v>
                </c:pt>
                <c:pt idx="2">
                  <c:v>2.6515179128017683E-2</c:v>
                </c:pt>
                <c:pt idx="3">
                  <c:v>2.8217098560205916E-2</c:v>
                </c:pt>
                <c:pt idx="4">
                  <c:v>2.9688826632478054E-2</c:v>
                </c:pt>
                <c:pt idx="5">
                  <c:v>3.040275923851116E-2</c:v>
                </c:pt>
                <c:pt idx="6">
                  <c:v>3.1950404144576332E-2</c:v>
                </c:pt>
                <c:pt idx="7">
                  <c:v>3.2151556112548989E-2</c:v>
                </c:pt>
                <c:pt idx="8">
                  <c:v>3.2119483398333308E-2</c:v>
                </c:pt>
                <c:pt idx="9">
                  <c:v>3.2789169231369528E-2</c:v>
                </c:pt>
                <c:pt idx="10">
                  <c:v>3.3262163883866637E-2</c:v>
                </c:pt>
                <c:pt idx="11">
                  <c:v>3.3902124998682635E-2</c:v>
                </c:pt>
                <c:pt idx="12">
                  <c:v>3.3759190741563298E-2</c:v>
                </c:pt>
                <c:pt idx="13">
                  <c:v>3.3969405232335895E-2</c:v>
                </c:pt>
                <c:pt idx="14">
                  <c:v>3.4157187990886316E-2</c:v>
                </c:pt>
                <c:pt idx="15">
                  <c:v>3.4290702429674302E-2</c:v>
                </c:pt>
                <c:pt idx="16">
                  <c:v>3.4747166243064224E-2</c:v>
                </c:pt>
                <c:pt idx="17">
                  <c:v>3.505219598967773E-2</c:v>
                </c:pt>
                <c:pt idx="18">
                  <c:v>3.4717005669310338E-2</c:v>
                </c:pt>
                <c:pt idx="19">
                  <c:v>3.5042692816857492E-2</c:v>
                </c:pt>
                <c:pt idx="20">
                  <c:v>3.5269632144694578E-2</c:v>
                </c:pt>
                <c:pt idx="21">
                  <c:v>3.5549340459410626E-2</c:v>
                </c:pt>
                <c:pt idx="22">
                  <c:v>3.5584994271299894E-2</c:v>
                </c:pt>
                <c:pt idx="23">
                  <c:v>3.5680555743135688E-2</c:v>
                </c:pt>
                <c:pt idx="24">
                  <c:v>3.5548223566212934E-2</c:v>
                </c:pt>
                <c:pt idx="25">
                  <c:v>3.5547198273279762E-2</c:v>
                </c:pt>
                <c:pt idx="26">
                  <c:v>3.5600082580171583E-2</c:v>
                </c:pt>
                <c:pt idx="27">
                  <c:v>3.5697026952469346E-2</c:v>
                </c:pt>
                <c:pt idx="28">
                  <c:v>3.6011684349492055E-2</c:v>
                </c:pt>
                <c:pt idx="29">
                  <c:v>3.5879382163340683E-2</c:v>
                </c:pt>
                <c:pt idx="30">
                  <c:v>3.6122413162489972E-2</c:v>
                </c:pt>
                <c:pt idx="31">
                  <c:v>3.6143499470778939E-2</c:v>
                </c:pt>
                <c:pt idx="32">
                  <c:v>3.6566813373141216E-2</c:v>
                </c:pt>
                <c:pt idx="33">
                  <c:v>3.6826915474513881E-2</c:v>
                </c:pt>
                <c:pt idx="34">
                  <c:v>3.6711827006911966E-2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CPU!$X$4:$X$38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CPU!$AE$4:$AE$38</c:f>
              <c:numCache>
                <c:formatCode>0.0000</c:formatCode>
                <c:ptCount val="35"/>
                <c:pt idx="0">
                  <c:v>3.4765504468626841E-2</c:v>
                </c:pt>
                <c:pt idx="1">
                  <c:v>7.371120482650978E-2</c:v>
                </c:pt>
                <c:pt idx="2">
                  <c:v>7.3860539505472292E-2</c:v>
                </c:pt>
                <c:pt idx="3">
                  <c:v>7.8696861212891669E-2</c:v>
                </c:pt>
                <c:pt idx="4">
                  <c:v>7.7340928273442036E-2</c:v>
                </c:pt>
                <c:pt idx="5">
                  <c:v>8.4568922953552089E-2</c:v>
                </c:pt>
                <c:pt idx="6">
                  <c:v>0.10886676120881651</c:v>
                </c:pt>
                <c:pt idx="7">
                  <c:v>0.11485782524681715</c:v>
                </c:pt>
                <c:pt idx="8">
                  <c:v>9.2948985673794726E-2</c:v>
                </c:pt>
                <c:pt idx="9">
                  <c:v>9.9601160663951971E-2</c:v>
                </c:pt>
                <c:pt idx="10">
                  <c:v>9.9342743268729328E-2</c:v>
                </c:pt>
                <c:pt idx="11">
                  <c:v>0.11718901885543759</c:v>
                </c:pt>
                <c:pt idx="12">
                  <c:v>0.10507019534124504</c:v>
                </c:pt>
                <c:pt idx="13">
                  <c:v>0.10692953796721674</c:v>
                </c:pt>
                <c:pt idx="14">
                  <c:v>9.8493252259335237E-2</c:v>
                </c:pt>
                <c:pt idx="15">
                  <c:v>0.11452260938044104</c:v>
                </c:pt>
                <c:pt idx="16">
                  <c:v>0.10768720142684272</c:v>
                </c:pt>
                <c:pt idx="17">
                  <c:v>0.10096765424733459</c:v>
                </c:pt>
                <c:pt idx="18">
                  <c:v>0.10308337773042088</c:v>
                </c:pt>
                <c:pt idx="19">
                  <c:v>0.1050183510115086</c:v>
                </c:pt>
                <c:pt idx="20">
                  <c:v>0.10567732828968783</c:v>
                </c:pt>
                <c:pt idx="21">
                  <c:v>0.11647729290701261</c:v>
                </c:pt>
                <c:pt idx="22">
                  <c:v>0.10882206061112117</c:v>
                </c:pt>
                <c:pt idx="23">
                  <c:v>0.11693112409423727</c:v>
                </c:pt>
                <c:pt idx="24">
                  <c:v>0.10454243141014834</c:v>
                </c:pt>
                <c:pt idx="25">
                  <c:v>0.11121042338287494</c:v>
                </c:pt>
                <c:pt idx="26">
                  <c:v>0.11476452033462051</c:v>
                </c:pt>
                <c:pt idx="27">
                  <c:v>0.11714847015057155</c:v>
                </c:pt>
                <c:pt idx="28">
                  <c:v>0.11146986300658751</c:v>
                </c:pt>
                <c:pt idx="29">
                  <c:v>0.12073252261293765</c:v>
                </c:pt>
                <c:pt idx="30">
                  <c:v>0.11743812050905594</c:v>
                </c:pt>
                <c:pt idx="31">
                  <c:v>0.12022738676866181</c:v>
                </c:pt>
                <c:pt idx="32">
                  <c:v>0.12560401312241595</c:v>
                </c:pt>
                <c:pt idx="33">
                  <c:v>0.11745870414428274</c:v>
                </c:pt>
                <c:pt idx="34">
                  <c:v>0.12481651817254882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CPU!$X$4:$X$38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CPU!$AF$4:$AF$38</c:f>
              <c:numCache>
                <c:formatCode>0.0000</c:formatCode>
                <c:ptCount val="35"/>
                <c:pt idx="0">
                  <c:v>3.300238217509887E-2</c:v>
                </c:pt>
                <c:pt idx="1">
                  <c:v>2.8701555589818534E-2</c:v>
                </c:pt>
                <c:pt idx="2">
                  <c:v>2.4013344928532649E-2</c:v>
                </c:pt>
                <c:pt idx="3">
                  <c:v>2.5429825710309821E-2</c:v>
                </c:pt>
                <c:pt idx="4">
                  <c:v>2.6595127527674952E-2</c:v>
                </c:pt>
                <c:pt idx="5">
                  <c:v>2.7707925953816215E-2</c:v>
                </c:pt>
                <c:pt idx="6">
                  <c:v>2.8824915792178545E-2</c:v>
                </c:pt>
                <c:pt idx="7">
                  <c:v>2.891133771814601E-2</c:v>
                </c:pt>
                <c:pt idx="8">
                  <c:v>2.8811516025375194E-2</c:v>
                </c:pt>
                <c:pt idx="9">
                  <c:v>2.9412100550074361E-2</c:v>
                </c:pt>
                <c:pt idx="10">
                  <c:v>2.9723788870766713E-2</c:v>
                </c:pt>
                <c:pt idx="11">
                  <c:v>3.06764425219507E-2</c:v>
                </c:pt>
                <c:pt idx="12">
                  <c:v>3.060241184739956E-2</c:v>
                </c:pt>
                <c:pt idx="13">
                  <c:v>3.0852271095238321E-2</c:v>
                </c:pt>
                <c:pt idx="14">
                  <c:v>3.076431070094569E-2</c:v>
                </c:pt>
                <c:pt idx="15">
                  <c:v>3.1117309533277321E-2</c:v>
                </c:pt>
                <c:pt idx="16">
                  <c:v>3.157744581882739E-2</c:v>
                </c:pt>
                <c:pt idx="17">
                  <c:v>3.2017622420777811E-2</c:v>
                </c:pt>
                <c:pt idx="18">
                  <c:v>3.1390498822457515E-2</c:v>
                </c:pt>
                <c:pt idx="19">
                  <c:v>3.1655700958625389E-2</c:v>
                </c:pt>
                <c:pt idx="20">
                  <c:v>3.1936723838070176E-2</c:v>
                </c:pt>
                <c:pt idx="21">
                  <c:v>3.2172554023700561E-2</c:v>
                </c:pt>
                <c:pt idx="22">
                  <c:v>3.2149979249722335E-2</c:v>
                </c:pt>
                <c:pt idx="23">
                  <c:v>3.2337212968301068E-2</c:v>
                </c:pt>
                <c:pt idx="24">
                  <c:v>3.2087192140546103E-2</c:v>
                </c:pt>
                <c:pt idx="25">
                  <c:v>3.1921756308309505E-2</c:v>
                </c:pt>
                <c:pt idx="26">
                  <c:v>3.2259682532203245E-2</c:v>
                </c:pt>
                <c:pt idx="27">
                  <c:v>3.2296992856290702E-2</c:v>
                </c:pt>
                <c:pt idx="28">
                  <c:v>3.239803014740688E-2</c:v>
                </c:pt>
                <c:pt idx="29">
                  <c:v>3.2274151910879317E-2</c:v>
                </c:pt>
                <c:pt idx="30">
                  <c:v>3.2574745996525767E-2</c:v>
                </c:pt>
                <c:pt idx="31">
                  <c:v>3.2498539974961008E-2</c:v>
                </c:pt>
                <c:pt idx="32">
                  <c:v>3.2773707906811007E-2</c:v>
                </c:pt>
                <c:pt idx="33">
                  <c:v>3.2969355105416119E-2</c:v>
                </c:pt>
                <c:pt idx="34">
                  <c:v>3.2985846391659475E-2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CPU!$X$4:$X$38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CPU!$AG$4:$AG$38</c:f>
              <c:numCache>
                <c:formatCode>0.0000</c:formatCode>
                <c:ptCount val="35"/>
                <c:pt idx="0">
                  <c:v>4.4320841475578521E-2</c:v>
                </c:pt>
                <c:pt idx="1">
                  <c:v>4.7941989658092335E-2</c:v>
                </c:pt>
                <c:pt idx="2">
                  <c:v>3.9977465938899941E-2</c:v>
                </c:pt>
                <c:pt idx="3">
                  <c:v>4.662237237202594E-2</c:v>
                </c:pt>
                <c:pt idx="4">
                  <c:v>5.0475150331162413E-2</c:v>
                </c:pt>
                <c:pt idx="5">
                  <c:v>5.1117430961586746E-2</c:v>
                </c:pt>
                <c:pt idx="6">
                  <c:v>4.4994454335649595E-2</c:v>
                </c:pt>
                <c:pt idx="7">
                  <c:v>5.5398942864334257E-2</c:v>
                </c:pt>
                <c:pt idx="8">
                  <c:v>5.5017380957698883E-2</c:v>
                </c:pt>
                <c:pt idx="9">
                  <c:v>5.5452537484191072E-2</c:v>
                </c:pt>
                <c:pt idx="10">
                  <c:v>5.6751647163054315E-2</c:v>
                </c:pt>
                <c:pt idx="11">
                  <c:v>5.7622719384994296E-2</c:v>
                </c:pt>
                <c:pt idx="12">
                  <c:v>5.775743394856641E-2</c:v>
                </c:pt>
                <c:pt idx="13">
                  <c:v>5.8060999227721004E-2</c:v>
                </c:pt>
                <c:pt idx="14">
                  <c:v>5.8277072604408647E-2</c:v>
                </c:pt>
                <c:pt idx="15">
                  <c:v>5.8657763517708024E-2</c:v>
                </c:pt>
                <c:pt idx="16">
                  <c:v>5.9469690371639523E-2</c:v>
                </c:pt>
                <c:pt idx="17">
                  <c:v>5.9372002885717118E-2</c:v>
                </c:pt>
                <c:pt idx="18">
                  <c:v>5.9126823758184899E-2</c:v>
                </c:pt>
                <c:pt idx="19">
                  <c:v>5.9943468841043984E-2</c:v>
                </c:pt>
                <c:pt idx="20">
                  <c:v>6.0629157056087866E-2</c:v>
                </c:pt>
                <c:pt idx="21">
                  <c:v>6.0041221487688118E-2</c:v>
                </c:pt>
                <c:pt idx="22">
                  <c:v>5.9797932916516576E-2</c:v>
                </c:pt>
                <c:pt idx="23">
                  <c:v>6.0823119404402506E-2</c:v>
                </c:pt>
                <c:pt idx="24">
                  <c:v>6.0846390911366108E-2</c:v>
                </c:pt>
                <c:pt idx="25">
                  <c:v>5.9988443014298946E-2</c:v>
                </c:pt>
                <c:pt idx="26">
                  <c:v>6.0385244296276765E-2</c:v>
                </c:pt>
                <c:pt idx="27">
                  <c:v>6.0105585545099996E-2</c:v>
                </c:pt>
                <c:pt idx="28">
                  <c:v>6.0721516243680433E-2</c:v>
                </c:pt>
                <c:pt idx="29">
                  <c:v>6.0364535860489781E-2</c:v>
                </c:pt>
                <c:pt idx="30">
                  <c:v>6.0982748586243044E-2</c:v>
                </c:pt>
                <c:pt idx="31">
                  <c:v>6.0330732668676085E-2</c:v>
                </c:pt>
                <c:pt idx="32">
                  <c:v>6.254037240395989E-2</c:v>
                </c:pt>
                <c:pt idx="33">
                  <c:v>6.3150759468960135E-2</c:v>
                </c:pt>
                <c:pt idx="34">
                  <c:v>6.2812593953783163E-2</c:v>
                </c:pt>
              </c:numCache>
            </c:numRef>
          </c:yVal>
        </c:ser>
        <c:axId val="108006784"/>
        <c:axId val="108024960"/>
      </c:scatterChart>
      <c:valAx>
        <c:axId val="108006784"/>
        <c:scaling>
          <c:orientation val="minMax"/>
        </c:scaling>
        <c:axPos val="b"/>
        <c:numFmt formatCode="General" sourceLinked="1"/>
        <c:tickLblPos val="nextTo"/>
        <c:crossAx val="108024960"/>
        <c:crosses val="autoZero"/>
        <c:crossBetween val="midCat"/>
      </c:valAx>
      <c:valAx>
        <c:axId val="108024960"/>
        <c:scaling>
          <c:orientation val="minMax"/>
        </c:scaling>
        <c:axPos val="l"/>
        <c:majorGridlines/>
        <c:numFmt formatCode="0.00" sourceLinked="1"/>
        <c:tickLblPos val="nextTo"/>
        <c:crossAx val="1080067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Bufor 2D</c:v>
          </c:tx>
          <c:spPr>
            <a:ln w="19050" cap="rnd" cmpd="sng">
              <a:solidFill>
                <a:srgbClr val="4F81BD">
                  <a:shade val="95000"/>
                  <a:satMod val="105000"/>
                </a:srgbClr>
              </a:solidFill>
              <a:prstDash val="solid"/>
              <a:round/>
              <a:headEnd type="none"/>
              <a:tailEnd type="none"/>
            </a:ln>
          </c:spPr>
          <c:marker>
            <c:symbol val="diamond"/>
            <c:size val="7"/>
          </c:marker>
          <c:xVal>
            <c:numRef>
              <c:f>GroupSize!$B$24:$B$39</c:f>
              <c:numCache>
                <c:formatCode>0</c:formatCode>
                <c:ptCount val="16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</c:numCache>
            </c:numRef>
          </c:xVal>
          <c:yVal>
            <c:numRef>
              <c:f>GroupSize!$C$24:$C$39</c:f>
              <c:numCache>
                <c:formatCode>0.00</c:formatCode>
                <c:ptCount val="16"/>
                <c:pt idx="0">
                  <c:v>3098.4623650137005</c:v>
                </c:pt>
                <c:pt idx="1">
                  <c:v>2731.2098049801571</c:v>
                </c:pt>
                <c:pt idx="2">
                  <c:v>2524.5213310804302</c:v>
                </c:pt>
                <c:pt idx="3">
                  <c:v>2576.1926884179679</c:v>
                </c:pt>
                <c:pt idx="4">
                  <c:v>2229.2018089753001</c:v>
                </c:pt>
                <c:pt idx="5">
                  <c:v>2227.0841378458108</c:v>
                </c:pt>
                <c:pt idx="6">
                  <c:v>1861.1692720771428</c:v>
                </c:pt>
                <c:pt idx="7">
                  <c:v>1575.1436624642211</c:v>
                </c:pt>
                <c:pt idx="8">
                  <c:v>1331.1532016452545</c:v>
                </c:pt>
                <c:pt idx="9">
                  <c:v>1086.1447598384862</c:v>
                </c:pt>
                <c:pt idx="10">
                  <c:v>802.88232902877326</c:v>
                </c:pt>
                <c:pt idx="11">
                  <c:v>581.53774793034245</c:v>
                </c:pt>
                <c:pt idx="12">
                  <c:v>380.44213648285654</c:v>
                </c:pt>
                <c:pt idx="13">
                  <c:v>224.99471373406999</c:v>
                </c:pt>
                <c:pt idx="14">
                  <c:v>104.29037413601729</c:v>
                </c:pt>
                <c:pt idx="15">
                  <c:v>26.837795636442085</c:v>
                </c:pt>
              </c:numCache>
            </c:numRef>
          </c:yVal>
        </c:ser>
        <c:ser>
          <c:idx val="1"/>
          <c:order val="1"/>
          <c:tx>
            <c:v>Bufor 1D, uchar</c:v>
          </c:tx>
          <c:spPr>
            <a:ln w="19050"/>
          </c:spPr>
          <c:marker>
            <c:symbol val="square"/>
            <c:size val="7"/>
          </c:marker>
          <c:xVal>
            <c:numRef>
              <c:f>GroupSize!$B$24:$B$39</c:f>
              <c:numCache>
                <c:formatCode>0</c:formatCode>
                <c:ptCount val="16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</c:numCache>
            </c:numRef>
          </c:xVal>
          <c:yVal>
            <c:numRef>
              <c:f>GroupSize!$D$24:$D$39</c:f>
              <c:numCache>
                <c:formatCode>0.00</c:formatCode>
                <c:ptCount val="16"/>
                <c:pt idx="0">
                  <c:v>339.37893169660981</c:v>
                </c:pt>
                <c:pt idx="1">
                  <c:v>326.09963962148436</c:v>
                </c:pt>
                <c:pt idx="2">
                  <c:v>302.24112049106805</c:v>
                </c:pt>
                <c:pt idx="3">
                  <c:v>310.25418583485322</c:v>
                </c:pt>
                <c:pt idx="4">
                  <c:v>292.84695310431579</c:v>
                </c:pt>
                <c:pt idx="5">
                  <c:v>289.07956679528417</c:v>
                </c:pt>
                <c:pt idx="6">
                  <c:v>256.31872967035838</c:v>
                </c:pt>
                <c:pt idx="7">
                  <c:v>265.70884650612493</c:v>
                </c:pt>
                <c:pt idx="8">
                  <c:v>223.10697294399</c:v>
                </c:pt>
                <c:pt idx="9">
                  <c:v>210.13960558888752</c:v>
                </c:pt>
                <c:pt idx="10">
                  <c:v>202.69830078609644</c:v>
                </c:pt>
                <c:pt idx="11">
                  <c:v>165.54882127046619</c:v>
                </c:pt>
                <c:pt idx="12">
                  <c:v>104.27114118519584</c:v>
                </c:pt>
                <c:pt idx="13">
                  <c:v>82.559507823956793</c:v>
                </c:pt>
                <c:pt idx="14">
                  <c:v>40.38275603616038</c:v>
                </c:pt>
                <c:pt idx="15">
                  <c:v>10.421174110285879</c:v>
                </c:pt>
              </c:numCache>
            </c:numRef>
          </c:yVal>
        </c:ser>
        <c:ser>
          <c:idx val="2"/>
          <c:order val="2"/>
          <c:tx>
            <c:v>Bufor 1D, uint</c:v>
          </c:tx>
          <c:spPr>
            <a:ln w="19050"/>
          </c:spPr>
          <c:marker>
            <c:symbol val="triangle"/>
            <c:size val="7"/>
          </c:marker>
          <c:xVal>
            <c:numRef>
              <c:f>GroupSize!$B$24:$B$39</c:f>
              <c:numCache>
                <c:formatCode>0</c:formatCode>
                <c:ptCount val="16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</c:numCache>
            </c:numRef>
          </c:xVal>
          <c:yVal>
            <c:numRef>
              <c:f>GroupSize!$E$24:$E$39</c:f>
              <c:numCache>
                <c:formatCode>0.00</c:formatCode>
                <c:ptCount val="16"/>
                <c:pt idx="0">
                  <c:v>962.3655447461075</c:v>
                </c:pt>
                <c:pt idx="1">
                  <c:v>982.14713896457783</c:v>
                </c:pt>
                <c:pt idx="2">
                  <c:v>973.67063304474664</c:v>
                </c:pt>
                <c:pt idx="3">
                  <c:v>1085.9525109684221</c:v>
                </c:pt>
                <c:pt idx="4">
                  <c:v>978.55753927181286</c:v>
                </c:pt>
                <c:pt idx="5">
                  <c:v>869.25370254814891</c:v>
                </c:pt>
                <c:pt idx="6">
                  <c:v>1048.6255713906473</c:v>
                </c:pt>
                <c:pt idx="7">
                  <c:v>1041.0877398204912</c:v>
                </c:pt>
                <c:pt idx="8">
                  <c:v>758.592350370801</c:v>
                </c:pt>
                <c:pt idx="9">
                  <c:v>578.94341637939522</c:v>
                </c:pt>
                <c:pt idx="10">
                  <c:v>543.2739426390267</c:v>
                </c:pt>
                <c:pt idx="11">
                  <c:v>494.45102702554408</c:v>
                </c:pt>
                <c:pt idx="12">
                  <c:v>318.84297703424409</c:v>
                </c:pt>
                <c:pt idx="13">
                  <c:v>185.75281648723214</c:v>
                </c:pt>
                <c:pt idx="14">
                  <c:v>91.024463354842695</c:v>
                </c:pt>
                <c:pt idx="15">
                  <c:v>24.236503052273171</c:v>
                </c:pt>
              </c:numCache>
            </c:numRef>
          </c:yVal>
        </c:ser>
        <c:axId val="108051840"/>
        <c:axId val="109663744"/>
      </c:scatterChart>
      <c:valAx>
        <c:axId val="108051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Rozmiar</a:t>
                </a:r>
                <a:r>
                  <a:rPr lang="pl-PL" sz="1200" baseline="0"/>
                  <a:t> grupy roboczej</a:t>
                </a:r>
                <a:endParaRPr lang="pl-PL" sz="1200"/>
              </a:p>
            </c:rich>
          </c:tx>
          <c:layout/>
        </c:title>
        <c:numFmt formatCode="0" sourceLinked="1"/>
        <c:majorTickMark val="none"/>
        <c:tickLblPos val="nextTo"/>
        <c:crossAx val="109663744"/>
        <c:crosses val="autoZero"/>
        <c:crossBetween val="midCat"/>
      </c:valAx>
      <c:valAx>
        <c:axId val="109663744"/>
        <c:scaling>
          <c:orientation val="minMax"/>
        </c:scaling>
        <c:axPos val="l"/>
        <c:majorGridlines>
          <c:spPr>
            <a:ln>
              <a:solidFill>
                <a:sysClr val="windowText" lastClr="000000">
                  <a:alpha val="1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Szybkość</a:t>
                </a:r>
                <a:r>
                  <a:rPr lang="pl-PL" sz="1200" baseline="0"/>
                  <a:t> przetwarzania [MPix/s]</a:t>
                </a:r>
                <a:endParaRPr lang="pl-PL" sz="1200"/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108051840"/>
        <c:crosses val="autoZero"/>
        <c:crossBetween val="midCat"/>
      </c:valAx>
      <c:spPr>
        <a:noFill/>
        <a:ln w="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/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OpenCV</c:v>
          </c:tx>
          <c:spPr>
            <a:ln w="25400" cap="rnd" cmpd="sng">
              <a:solidFill>
                <a:srgbClr val="4F81BD">
                  <a:shade val="95000"/>
                  <a:satMod val="105000"/>
                </a:srgbClr>
              </a:solidFill>
              <a:prstDash val="sysDash"/>
              <a:round/>
              <a:headEnd type="none"/>
              <a:tailEnd type="none"/>
            </a:ln>
          </c:spPr>
          <c:marker>
            <c:symbol val="none"/>
          </c:marker>
          <c:xVal>
            <c:numRef>
              <c:f>Gradient!$A$22:$A$35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Gradient!$B$22:$B$35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</c:ser>
        <c:ser>
          <c:idx val="1"/>
          <c:order val="1"/>
          <c:tx>
            <c:v>Bufor 2D, złożenie erozji i dylatacji</c:v>
          </c:tx>
          <c:spPr>
            <a:ln w="19050"/>
          </c:spPr>
          <c:marker>
            <c:symbol val="square"/>
            <c:size val="5"/>
          </c:marker>
          <c:xVal>
            <c:numRef>
              <c:f>Gradient!$A$22:$A$35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Gradient!$C$22:$C$35</c:f>
              <c:numCache>
                <c:formatCode>0.00</c:formatCode>
                <c:ptCount val="14"/>
                <c:pt idx="0">
                  <c:v>8.6810217782872119</c:v>
                </c:pt>
                <c:pt idx="1">
                  <c:v>5.8139866030351799</c:v>
                </c:pt>
                <c:pt idx="2">
                  <c:v>4.7339478799107546</c:v>
                </c:pt>
                <c:pt idx="3">
                  <c:v>4.0141157706190178</c:v>
                </c:pt>
                <c:pt idx="4">
                  <c:v>3.6387392090363813</c:v>
                </c:pt>
                <c:pt idx="5">
                  <c:v>2.0773068888572377</c:v>
                </c:pt>
                <c:pt idx="6">
                  <c:v>2.0065130109279723</c:v>
                </c:pt>
                <c:pt idx="7">
                  <c:v>1.947202580170543</c:v>
                </c:pt>
                <c:pt idx="8">
                  <c:v>1.8650417308004856</c:v>
                </c:pt>
                <c:pt idx="9">
                  <c:v>1.8482686073314658</c:v>
                </c:pt>
                <c:pt idx="10">
                  <c:v>1.8179435905115033</c:v>
                </c:pt>
                <c:pt idx="11">
                  <c:v>1.800440504097278</c:v>
                </c:pt>
                <c:pt idx="12">
                  <c:v>1.7960737341401938</c:v>
                </c:pt>
                <c:pt idx="13">
                  <c:v>1.8087323291411637</c:v>
                </c:pt>
              </c:numCache>
            </c:numRef>
          </c:yVal>
        </c:ser>
        <c:ser>
          <c:idx val="5"/>
          <c:order val="2"/>
          <c:tx>
            <c:v>Bufor 2D, gradient_c4</c:v>
          </c:tx>
          <c:spPr>
            <a:ln w="19050"/>
          </c:spPr>
          <c:marker>
            <c:symbol val="star"/>
            <c:size val="5"/>
          </c:marker>
          <c:xVal>
            <c:numRef>
              <c:f>Gradient!$A$22:$A$35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Gradient!$D$22:$D$35</c:f>
              <c:numCache>
                <c:formatCode>0.00</c:formatCode>
                <c:ptCount val="14"/>
                <c:pt idx="0">
                  <c:v>21.160089018977022</c:v>
                </c:pt>
                <c:pt idx="1">
                  <c:v>12.64612005994127</c:v>
                </c:pt>
                <c:pt idx="2">
                  <c:v>9.9356865220281243</c:v>
                </c:pt>
                <c:pt idx="3">
                  <c:v>8.2801425818389003</c:v>
                </c:pt>
                <c:pt idx="4">
                  <c:v>7.4257394755503618</c:v>
                </c:pt>
                <c:pt idx="5">
                  <c:v>4.2121857152924136</c:v>
                </c:pt>
                <c:pt idx="6">
                  <c:v>4.0602883009458708</c:v>
                </c:pt>
                <c:pt idx="7">
                  <c:v>3.9277297311023931</c:v>
                </c:pt>
                <c:pt idx="8">
                  <c:v>3.7557629939740376</c:v>
                </c:pt>
                <c:pt idx="9">
                  <c:v>3.7134145586414302</c:v>
                </c:pt>
                <c:pt idx="10">
                  <c:v>3.6528965109736995</c:v>
                </c:pt>
                <c:pt idx="11">
                  <c:v>3.6111555312130657</c:v>
                </c:pt>
                <c:pt idx="12">
                  <c:v>3.6037097552721087</c:v>
                </c:pt>
                <c:pt idx="13">
                  <c:v>3.6308715935973943</c:v>
                </c:pt>
              </c:numCache>
            </c:numRef>
          </c:yVal>
        </c:ser>
        <c:ser>
          <c:idx val="4"/>
          <c:order val="3"/>
          <c:tx>
            <c:v>Bufor 2D, gradient_c4_pragma</c:v>
          </c:tx>
          <c:spPr>
            <a:ln w="19050"/>
          </c:spPr>
          <c:marker>
            <c:symbol val="circle"/>
            <c:size val="5"/>
          </c:marker>
          <c:xVal>
            <c:numRef>
              <c:f>Gradient!$A$22:$A$35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Gradient!$E$22:$E$29</c:f>
              <c:numCache>
                <c:formatCode>0.00</c:formatCode>
                <c:ptCount val="8"/>
                <c:pt idx="0">
                  <c:v>29.258862559047959</c:v>
                </c:pt>
                <c:pt idx="1">
                  <c:v>20.412100441467615</c:v>
                </c:pt>
                <c:pt idx="2">
                  <c:v>15.398926212190098</c:v>
                </c:pt>
                <c:pt idx="3">
                  <c:v>12.310876624342438</c:v>
                </c:pt>
                <c:pt idx="4">
                  <c:v>9.7168394381722401</c:v>
                </c:pt>
                <c:pt idx="5">
                  <c:v>4.4057341394108684</c:v>
                </c:pt>
                <c:pt idx="6">
                  <c:v>2.9645370300915741</c:v>
                </c:pt>
                <c:pt idx="7">
                  <c:v>4.0223716539688787</c:v>
                </c:pt>
              </c:numCache>
            </c:numRef>
          </c:yVal>
        </c:ser>
        <c:ser>
          <c:idx val="2"/>
          <c:order val="4"/>
          <c:tx>
            <c:v>Bufor 1D (uchar), złożenie erozji i dylatacji</c:v>
          </c:tx>
          <c:spPr>
            <a:ln w="19050"/>
          </c:spPr>
          <c:marker>
            <c:symbol val="triangle"/>
            <c:size val="5"/>
          </c:marker>
          <c:xVal>
            <c:numRef>
              <c:f>Gradient!$A$22:$A$35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Gradient!$F$22:$F$35</c:f>
              <c:numCache>
                <c:formatCode>0.00</c:formatCode>
                <c:ptCount val="14"/>
                <c:pt idx="0">
                  <c:v>1.267893259007526</c:v>
                </c:pt>
                <c:pt idx="1">
                  <c:v>1.5917498602554736</c:v>
                </c:pt>
                <c:pt idx="2">
                  <c:v>2.0136273454838927</c:v>
                </c:pt>
                <c:pt idx="3">
                  <c:v>1.8169344903856537</c:v>
                </c:pt>
                <c:pt idx="4">
                  <c:v>2.495880440695518</c:v>
                </c:pt>
                <c:pt idx="5">
                  <c:v>1.5879991405688869</c:v>
                </c:pt>
                <c:pt idx="6">
                  <c:v>1.6432755257619638</c:v>
                </c:pt>
                <c:pt idx="7">
                  <c:v>1.5721738380091688</c:v>
                </c:pt>
                <c:pt idx="8">
                  <c:v>1.7122007568435977</c:v>
                </c:pt>
                <c:pt idx="9">
                  <c:v>1.7760414436948548</c:v>
                </c:pt>
                <c:pt idx="10">
                  <c:v>1.7924310107558821</c:v>
                </c:pt>
                <c:pt idx="11">
                  <c:v>1.7449234827594817</c:v>
                </c:pt>
                <c:pt idx="12">
                  <c:v>1.8717727659238663</c:v>
                </c:pt>
                <c:pt idx="13">
                  <c:v>1.9276622242792696</c:v>
                </c:pt>
              </c:numCache>
            </c:numRef>
          </c:yVal>
        </c:ser>
        <c:ser>
          <c:idx val="6"/>
          <c:order val="5"/>
          <c:tx>
            <c:v>Bufor 1D (uchar), gradient_c4_local_pragma</c:v>
          </c:tx>
          <c:spPr>
            <a:ln w="19050"/>
          </c:spPr>
          <c:marker>
            <c:symbol val="x"/>
            <c:size val="5"/>
          </c:marker>
          <c:xVal>
            <c:numRef>
              <c:f>Gradient!$A$22:$A$35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Gradient!$G$22:$G$35</c:f>
              <c:numCache>
                <c:formatCode>0.00</c:formatCode>
                <c:ptCount val="14"/>
                <c:pt idx="0">
                  <c:v>4.9275704071410624</c:v>
                </c:pt>
                <c:pt idx="1">
                  <c:v>6.5113019726051107</c:v>
                </c:pt>
                <c:pt idx="2">
                  <c:v>7.5402376862984104</c:v>
                </c:pt>
                <c:pt idx="3">
                  <c:v>9.2492034771663434</c:v>
                </c:pt>
                <c:pt idx="4">
                  <c:v>9.8894065690469795</c:v>
                </c:pt>
                <c:pt idx="5">
                  <c:v>4.82355202429199</c:v>
                </c:pt>
                <c:pt idx="6">
                  <c:v>4.6278717387917654</c:v>
                </c:pt>
                <c:pt idx="7">
                  <c:v>6.8992113075079393</c:v>
                </c:pt>
                <c:pt idx="8">
                  <c:v>6.2710837370331198</c:v>
                </c:pt>
                <c:pt idx="9">
                  <c:v>6.5829084105392353</c:v>
                </c:pt>
                <c:pt idx="10">
                  <c:v>6.6517173968809979</c:v>
                </c:pt>
                <c:pt idx="11">
                  <c:v>6.9274469255823785</c:v>
                </c:pt>
                <c:pt idx="12">
                  <c:v>7.015123524624733</c:v>
                </c:pt>
                <c:pt idx="13">
                  <c:v>7.2841669217825009</c:v>
                </c:pt>
              </c:numCache>
            </c:numRef>
          </c:yVal>
        </c:ser>
        <c:ser>
          <c:idx val="3"/>
          <c:order val="6"/>
          <c:tx>
            <c:v>Bufor 1D (uchar4), złożenie erozji i dylatacji</c:v>
          </c:tx>
          <c:spPr>
            <a:ln w="19050"/>
          </c:spPr>
          <c:marker>
            <c:symbol val="diamond"/>
            <c:size val="5"/>
          </c:marker>
          <c:xVal>
            <c:numRef>
              <c:f>Gradient!$A$22:$A$35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Gradient!$I$22:$I$35</c:f>
              <c:numCache>
                <c:formatCode>0.00</c:formatCode>
                <c:ptCount val="14"/>
                <c:pt idx="0">
                  <c:v>4.9333615947723226</c:v>
                </c:pt>
                <c:pt idx="1">
                  <c:v>4.3530286415875761</c:v>
                </c:pt>
                <c:pt idx="2">
                  <c:v>4.0076608438560122</c:v>
                </c:pt>
                <c:pt idx="3">
                  <c:v>3.7237945829848513</c:v>
                </c:pt>
                <c:pt idx="4">
                  <c:v>2.7107493647151188</c:v>
                </c:pt>
                <c:pt idx="5">
                  <c:v>2.0903899131505956</c:v>
                </c:pt>
                <c:pt idx="6">
                  <c:v>2.0778371255978145</c:v>
                </c:pt>
                <c:pt idx="7">
                  <c:v>1.8126383541243436</c:v>
                </c:pt>
                <c:pt idx="8">
                  <c:v>2.0516349037120389</c:v>
                </c:pt>
                <c:pt idx="9">
                  <c:v>2.0635554411753576</c:v>
                </c:pt>
                <c:pt idx="10">
                  <c:v>2.046861200034769</c:v>
                </c:pt>
                <c:pt idx="11">
                  <c:v>2.0506435368263998</c:v>
                </c:pt>
                <c:pt idx="12">
                  <c:v>2.0505322040408882</c:v>
                </c:pt>
                <c:pt idx="13">
                  <c:v>2.0938407864694644</c:v>
                </c:pt>
              </c:numCache>
            </c:numRef>
          </c:yVal>
        </c:ser>
        <c:ser>
          <c:idx val="7"/>
          <c:order val="7"/>
          <c:tx>
            <c:v>Bufor 1D (uchar4), gradient4_c4_local_pragma</c:v>
          </c:tx>
          <c:spPr>
            <a:ln w="19050"/>
          </c:spPr>
          <c:marker>
            <c:symbol val="plus"/>
            <c:size val="5"/>
          </c:marker>
          <c:xVal>
            <c:numRef>
              <c:f>Gradient!$A$22:$A$35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Gradient!$H$22:$H$35</c:f>
              <c:numCache>
                <c:formatCode>0.00</c:formatCode>
                <c:ptCount val="14"/>
                <c:pt idx="0">
                  <c:v>13.903210140352583</c:v>
                </c:pt>
                <c:pt idx="1">
                  <c:v>14.209145889903731</c:v>
                </c:pt>
                <c:pt idx="2">
                  <c:v>13.089461585811565</c:v>
                </c:pt>
                <c:pt idx="3">
                  <c:v>12.897196902434928</c:v>
                </c:pt>
                <c:pt idx="4">
                  <c:v>12.710075703617767</c:v>
                </c:pt>
                <c:pt idx="5">
                  <c:v>7.6048382162877317</c:v>
                </c:pt>
                <c:pt idx="6">
                  <c:v>7.6670151179808084</c:v>
                </c:pt>
                <c:pt idx="7">
                  <c:v>7.9043095968421957</c:v>
                </c:pt>
                <c:pt idx="8">
                  <c:v>7.5922781816112073</c:v>
                </c:pt>
                <c:pt idx="9">
                  <c:v>7.6366129402735075</c:v>
                </c:pt>
                <c:pt idx="10">
                  <c:v>7.6130974798832076</c:v>
                </c:pt>
                <c:pt idx="11">
                  <c:v>7.6470762647948503</c:v>
                </c:pt>
                <c:pt idx="12">
                  <c:v>7.6368777526520475</c:v>
                </c:pt>
                <c:pt idx="13">
                  <c:v>7.5499138254343494</c:v>
                </c:pt>
              </c:numCache>
            </c:numRef>
          </c:yVal>
        </c:ser>
        <c:axId val="108588032"/>
        <c:axId val="109724800"/>
      </c:scatterChart>
      <c:valAx>
        <c:axId val="108588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Promień elementu strukturalnego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9724800"/>
        <c:crosses val="autoZero"/>
        <c:crossBetween val="midCat"/>
      </c:valAx>
      <c:valAx>
        <c:axId val="109724800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Przyspieszenie</a:t>
                </a:r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108588032"/>
        <c:crosses val="autoZero"/>
        <c:crossBetween val="midCat"/>
      </c:valAx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>
        <c:manualLayout>
          <c:xMode val="edge"/>
          <c:yMode val="edge"/>
          <c:x val="1.9927671650947457E-2"/>
          <c:y val="0.81287062354803663"/>
          <c:w val="0.95468866933193797"/>
          <c:h val="0.17460512736169076"/>
        </c:manualLayout>
      </c:layout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dLbls>
            <c:txPr>
              <a:bodyPr/>
              <a:lstStyle/>
              <a:p>
                <a:pPr>
                  <a:defRPr sz="1250" baseline="0"/>
                </a:pPr>
                <a:endParaRPr lang="pl-PL"/>
              </a:p>
            </c:txPr>
            <c:showVal val="1"/>
          </c:dLbls>
          <c:cat>
            <c:strRef>
              <c:f>'Hit-Miss'!$B$4:$B$11</c:f>
              <c:strCache>
                <c:ptCount val="8"/>
                <c:pt idx="0">
                  <c:v>OpenCL - bufor 1D, uchar</c:v>
                </c:pt>
                <c:pt idx="1">
                  <c:v>OpenCL - bufor 1D, uint</c:v>
                </c:pt>
                <c:pt idx="2">
                  <c:v>OpenCL - bufor 2D</c:v>
                </c:pt>
                <c:pt idx="3">
                  <c:v>własna implementacja</c:v>
                </c:pt>
                <c:pt idx="4">
                  <c:v>własna implementacja + OpenMP</c:v>
                </c:pt>
                <c:pt idx="5">
                  <c:v>MATLAB</c:v>
                </c:pt>
                <c:pt idx="6">
                  <c:v>ImageJ</c:v>
                </c:pt>
                <c:pt idx="7">
                  <c:v>pandore</c:v>
                </c:pt>
              </c:strCache>
            </c:strRef>
          </c:cat>
          <c:val>
            <c:numRef>
              <c:f>'Hit-Miss'!$D$4:$D$10</c:f>
              <c:numCache>
                <c:formatCode>0.00</c:formatCode>
                <c:ptCount val="7"/>
                <c:pt idx="0">
                  <c:v>2555.411764705882</c:v>
                </c:pt>
                <c:pt idx="1">
                  <c:v>2601.3173652694609</c:v>
                </c:pt>
                <c:pt idx="2">
                  <c:v>3949.272727272727</c:v>
                </c:pt>
                <c:pt idx="3">
                  <c:v>368.15254237288138</c:v>
                </c:pt>
                <c:pt idx="4">
                  <c:v>578.25757500126747</c:v>
                </c:pt>
                <c:pt idx="5">
                  <c:v>58.033704487920218</c:v>
                </c:pt>
                <c:pt idx="6">
                  <c:v>52.656969696969696</c:v>
                </c:pt>
              </c:numCache>
            </c:numRef>
          </c:val>
        </c:ser>
        <c:dLbls>
          <c:showVal val="1"/>
        </c:dLbls>
        <c:overlap val="-25"/>
        <c:axId val="109745664"/>
        <c:axId val="109747200"/>
      </c:barChart>
      <c:catAx>
        <c:axId val="109745664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200" b="0" i="1" baseline="0"/>
            </a:pPr>
            <a:endParaRPr lang="pl-PL"/>
          </a:p>
        </c:txPr>
        <c:crossAx val="109747200"/>
        <c:crosses val="autoZero"/>
        <c:auto val="1"/>
        <c:lblAlgn val="ctr"/>
        <c:lblOffset val="100"/>
      </c:catAx>
      <c:valAx>
        <c:axId val="109747200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Szybkość przetwarzania [MPix/s]</a:t>
                </a:r>
              </a:p>
            </c:rich>
          </c:tx>
          <c:layout/>
        </c:title>
        <c:numFmt formatCode="0.00" sourceLinked="1"/>
        <c:majorTickMark val="none"/>
        <c:tickLblPos val="none"/>
        <c:crossAx val="109745664"/>
        <c:crosses val="autoZero"/>
        <c:crossBetween val="between"/>
      </c:valAx>
      <c:spPr>
        <a:ln>
          <a:solidFill>
            <a:schemeClr val="accent1"/>
          </a:solidFill>
        </a:ln>
      </c:spPr>
    </c:plotArea>
    <c:plotVisOnly val="1"/>
  </c:chart>
  <c:spPr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dLbls>
            <c:txPr>
              <a:bodyPr/>
              <a:lstStyle/>
              <a:p>
                <a:pPr>
                  <a:defRPr sz="1200" baseline="0"/>
                </a:pPr>
                <a:endParaRPr lang="pl-PL"/>
              </a:p>
            </c:txPr>
            <c:showVal val="1"/>
          </c:dLbls>
          <c:cat>
            <c:strRef>
              <c:f>'Hit-Miss'!$B$4:$B$11</c:f>
              <c:strCache>
                <c:ptCount val="8"/>
                <c:pt idx="0">
                  <c:v>OpenCL - bufor 1D, uchar</c:v>
                </c:pt>
                <c:pt idx="1">
                  <c:v>OpenCL - bufor 1D, uint</c:v>
                </c:pt>
                <c:pt idx="2">
                  <c:v>OpenCL - bufor 2D</c:v>
                </c:pt>
                <c:pt idx="3">
                  <c:v>własna implementacja</c:v>
                </c:pt>
                <c:pt idx="4">
                  <c:v>własna implementacja + OpenMP</c:v>
                </c:pt>
                <c:pt idx="5">
                  <c:v>MATLAB</c:v>
                </c:pt>
                <c:pt idx="6">
                  <c:v>ImageJ</c:v>
                </c:pt>
                <c:pt idx="7">
                  <c:v>pandore</c:v>
                </c:pt>
              </c:strCache>
            </c:strRef>
          </c:cat>
          <c:val>
            <c:numRef>
              <c:f>'Hit-Miss'!$F$4:$F$10</c:f>
              <c:numCache>
                <c:formatCode>0.00</c:formatCode>
                <c:ptCount val="7"/>
                <c:pt idx="0">
                  <c:v>7.035141700404858</c:v>
                </c:pt>
                <c:pt idx="1">
                  <c:v>2.5071129707112969</c:v>
                </c:pt>
                <c:pt idx="2">
                  <c:v>12.067222222222222</c:v>
                </c:pt>
                <c:pt idx="3">
                  <c:v>1.0405269461077844</c:v>
                </c:pt>
                <c:pt idx="4">
                  <c:v>2.6840343597132077</c:v>
                </c:pt>
                <c:pt idx="5">
                  <c:v>0.92205590322084952</c:v>
                </c:pt>
                <c:pt idx="6">
                  <c:v>0.2300496458595353</c:v>
                </c:pt>
              </c:numCache>
            </c:numRef>
          </c:val>
        </c:ser>
        <c:dLbls>
          <c:showVal val="1"/>
        </c:dLbls>
        <c:overlap val="-25"/>
        <c:axId val="110095360"/>
        <c:axId val="110449408"/>
      </c:barChart>
      <c:catAx>
        <c:axId val="110095360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200" b="0" i="1" baseline="0"/>
            </a:pPr>
            <a:endParaRPr lang="pl-PL"/>
          </a:p>
        </c:txPr>
        <c:crossAx val="110449408"/>
        <c:crosses val="autoZero"/>
        <c:auto val="1"/>
        <c:lblAlgn val="ctr"/>
        <c:lblOffset val="100"/>
      </c:catAx>
      <c:valAx>
        <c:axId val="110449408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pl-PL" sz="1200"/>
                  <a:t>Szybkość przetwarzania [MPix/s]</a:t>
                </a:r>
              </a:p>
            </c:rich>
          </c:tx>
          <c:layout/>
        </c:title>
        <c:numFmt formatCode="0.00" sourceLinked="1"/>
        <c:majorTickMark val="none"/>
        <c:tickLblPos val="none"/>
        <c:crossAx val="110095360"/>
        <c:crosses val="autoZero"/>
        <c:crossBetween val="between"/>
      </c:valAx>
      <c:spPr>
        <a:ln>
          <a:solidFill>
            <a:schemeClr val="accent1"/>
          </a:solidFill>
        </a:ln>
      </c:spPr>
    </c:plotArea>
    <c:plotVisOnly val="1"/>
  </c:chart>
  <c:spPr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dLbls>
            <c:txPr>
              <a:bodyPr/>
              <a:lstStyle/>
              <a:p>
                <a:pPr>
                  <a:defRPr sz="1200" baseline="0"/>
                </a:pPr>
                <a:endParaRPr lang="pl-PL"/>
              </a:p>
            </c:txPr>
            <c:showVal val="1"/>
          </c:dLbls>
          <c:cat>
            <c:strRef>
              <c:f>'Hit-Miss'!$B$4:$B$11</c:f>
              <c:strCache>
                <c:ptCount val="8"/>
                <c:pt idx="0">
                  <c:v>OpenCL - bufor 1D, uchar</c:v>
                </c:pt>
                <c:pt idx="1">
                  <c:v>OpenCL - bufor 1D, uint</c:v>
                </c:pt>
                <c:pt idx="2">
                  <c:v>OpenCL - bufor 2D</c:v>
                </c:pt>
                <c:pt idx="3">
                  <c:v>własna implementacja</c:v>
                </c:pt>
                <c:pt idx="4">
                  <c:v>własna implementacja + OpenMP</c:v>
                </c:pt>
                <c:pt idx="5">
                  <c:v>MATLAB</c:v>
                </c:pt>
                <c:pt idx="6">
                  <c:v>ImageJ</c:v>
                </c:pt>
                <c:pt idx="7">
                  <c:v>pandore</c:v>
                </c:pt>
              </c:strCache>
            </c:strRef>
          </c:cat>
          <c:val>
            <c:numRef>
              <c:f>'Hit-Miss'!$H$4:$H$10</c:f>
              <c:numCache>
                <c:formatCode>0.00</c:formatCode>
                <c:ptCount val="7"/>
                <c:pt idx="0">
                  <c:v>40.224074074074075</c:v>
                </c:pt>
                <c:pt idx="1">
                  <c:v>19.968742817743049</c:v>
                </c:pt>
                <c:pt idx="2">
                  <c:v>65.821212121212127</c:v>
                </c:pt>
                <c:pt idx="3">
                  <c:v>5.3632098765432099</c:v>
                </c:pt>
                <c:pt idx="4">
                  <c:v>13.268144888449763</c:v>
                </c:pt>
                <c:pt idx="5">
                  <c:v>3.3760068200902018</c:v>
                </c:pt>
                <c:pt idx="6">
                  <c:v>4.7477595628415301</c:v>
                </c:pt>
              </c:numCache>
            </c:numRef>
          </c:val>
        </c:ser>
        <c:dLbls>
          <c:showVal val="1"/>
        </c:dLbls>
        <c:overlap val="-25"/>
        <c:axId val="110482176"/>
        <c:axId val="110483712"/>
      </c:barChart>
      <c:catAx>
        <c:axId val="110482176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200" b="0" i="1" baseline="0"/>
            </a:pPr>
            <a:endParaRPr lang="pl-PL"/>
          </a:p>
        </c:txPr>
        <c:crossAx val="110483712"/>
        <c:crosses val="autoZero"/>
        <c:auto val="1"/>
        <c:lblAlgn val="ctr"/>
        <c:lblOffset val="100"/>
      </c:catAx>
      <c:valAx>
        <c:axId val="110483712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Szybkość przetwarzania [MPix/s]</a:t>
                </a:r>
              </a:p>
            </c:rich>
          </c:tx>
          <c:layout/>
        </c:title>
        <c:numFmt formatCode="0.00" sourceLinked="1"/>
        <c:majorTickMark val="none"/>
        <c:tickLblPos val="none"/>
        <c:crossAx val="110482176"/>
        <c:crosses val="autoZero"/>
        <c:crossBetween val="between"/>
      </c:valAx>
      <c:spPr>
        <a:ln>
          <a:solidFill>
            <a:schemeClr val="accent1"/>
          </a:solidFill>
        </a:ln>
      </c:spPr>
    </c:plotArea>
    <c:plotVisOnly val="1"/>
  </c:chart>
  <c:spPr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DataTransfer!$B$1</c:f>
              <c:strCache>
                <c:ptCount val="1"/>
                <c:pt idx="0">
                  <c:v>Transfer CPU -&gt; GPU</c:v>
                </c:pt>
              </c:strCache>
            </c:strRef>
          </c:tx>
          <c:spPr>
            <a:ln w="19050" cap="rnd" cmpd="sng">
              <a:solidFill>
                <a:srgbClr val="4F81BD">
                  <a:shade val="95000"/>
                  <a:satMod val="105000"/>
                </a:srgbClr>
              </a:solidFill>
              <a:prstDash val="solid"/>
              <a:round/>
              <a:headEnd type="none"/>
              <a:tailEnd type="none"/>
            </a:ln>
          </c:spPr>
          <c:marker>
            <c:symbol val="diamond"/>
            <c:size val="7"/>
          </c:marker>
          <c:xVal>
            <c:numRef>
              <c:f>DataTransfer!$F$2:$F$20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</c:numCache>
            </c:numRef>
          </c:xVal>
          <c:yVal>
            <c:numRef>
              <c:f>DataTransfer!$C$2:$C$20</c:f>
              <c:numCache>
                <c:formatCode>0.00</c:formatCode>
                <c:ptCount val="19"/>
                <c:pt idx="0">
                  <c:v>26.895533629390002</c:v>
                </c:pt>
                <c:pt idx="1">
                  <c:v>60.536335120399997</c:v>
                </c:pt>
                <c:pt idx="2">
                  <c:v>113.28768081624</c:v>
                </c:pt>
                <c:pt idx="3">
                  <c:v>219.393596542143</c:v>
                </c:pt>
                <c:pt idx="4">
                  <c:v>283.867853209055</c:v>
                </c:pt>
                <c:pt idx="5">
                  <c:v>862.39788737864103</c:v>
                </c:pt>
                <c:pt idx="6">
                  <c:v>1493.8057826749498</c:v>
                </c:pt>
                <c:pt idx="7">
                  <c:v>3193.03170995553</c:v>
                </c:pt>
                <c:pt idx="8">
                  <c:v>3271.58653765586</c:v>
                </c:pt>
                <c:pt idx="9">
                  <c:v>4233.39988725681</c:v>
                </c:pt>
                <c:pt idx="10">
                  <c:v>4758.8373054672902</c:v>
                </c:pt>
                <c:pt idx="11">
                  <c:v>4888.2448082833207</c:v>
                </c:pt>
                <c:pt idx="12">
                  <c:v>4654.7684344506397</c:v>
                </c:pt>
                <c:pt idx="13">
                  <c:v>4684.6955704061002</c:v>
                </c:pt>
                <c:pt idx="14">
                  <c:v>4728.5832294604497</c:v>
                </c:pt>
                <c:pt idx="15">
                  <c:v>4714.9616481376997</c:v>
                </c:pt>
                <c:pt idx="16">
                  <c:v>4728.7368719509204</c:v>
                </c:pt>
                <c:pt idx="17">
                  <c:v>4732.6940425666908</c:v>
                </c:pt>
                <c:pt idx="18">
                  <c:v>4981.7920135153399</c:v>
                </c:pt>
              </c:numCache>
            </c:numRef>
          </c:yVal>
        </c:ser>
        <c:ser>
          <c:idx val="1"/>
          <c:order val="1"/>
          <c:tx>
            <c:strRef>
              <c:f>DataTransfer!$D$1</c:f>
              <c:strCache>
                <c:ptCount val="1"/>
                <c:pt idx="0">
                  <c:v>Transfer GPU -&gt; CPU</c:v>
                </c:pt>
              </c:strCache>
            </c:strRef>
          </c:tx>
          <c:spPr>
            <a:ln w="19050"/>
          </c:spPr>
          <c:marker>
            <c:symbol val="square"/>
            <c:size val="7"/>
          </c:marker>
          <c:xVal>
            <c:numRef>
              <c:f>DataTransfer!$F$2:$F$20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</c:numCache>
            </c:numRef>
          </c:xVal>
          <c:yVal>
            <c:numRef>
              <c:f>DataTransfer!$E$2:$E$20</c:f>
              <c:numCache>
                <c:formatCode>0.00</c:formatCode>
                <c:ptCount val="19"/>
                <c:pt idx="0">
                  <c:v>28.833688292576998</c:v>
                </c:pt>
                <c:pt idx="1">
                  <c:v>59.843015315518002</c:v>
                </c:pt>
                <c:pt idx="2">
                  <c:v>113.347914589536</c:v>
                </c:pt>
                <c:pt idx="3">
                  <c:v>220.84818995131002</c:v>
                </c:pt>
                <c:pt idx="4">
                  <c:v>392.93108056400297</c:v>
                </c:pt>
                <c:pt idx="5">
                  <c:v>983.89180920733793</c:v>
                </c:pt>
                <c:pt idx="6">
                  <c:v>1940.24807972696</c:v>
                </c:pt>
                <c:pt idx="7">
                  <c:v>3849.4031420381398</c:v>
                </c:pt>
                <c:pt idx="8">
                  <c:v>5003.2359723652298</c:v>
                </c:pt>
                <c:pt idx="9">
                  <c:v>5674.5235803693195</c:v>
                </c:pt>
                <c:pt idx="10">
                  <c:v>6012.21693288386</c:v>
                </c:pt>
                <c:pt idx="11">
                  <c:v>6181.9981634281394</c:v>
                </c:pt>
                <c:pt idx="12">
                  <c:v>6283.42290533296</c:v>
                </c:pt>
                <c:pt idx="13">
                  <c:v>6338.2631554169602</c:v>
                </c:pt>
                <c:pt idx="14">
                  <c:v>6364.7167438438501</c:v>
                </c:pt>
                <c:pt idx="15">
                  <c:v>6377.0111011746794</c:v>
                </c:pt>
                <c:pt idx="16">
                  <c:v>6383.5844214558001</c:v>
                </c:pt>
                <c:pt idx="17">
                  <c:v>6388.4543714707097</c:v>
                </c:pt>
                <c:pt idx="18">
                  <c:v>6389.6966907227297</c:v>
                </c:pt>
              </c:numCache>
            </c:numRef>
          </c:yVal>
        </c:ser>
        <c:axId val="110529152"/>
        <c:axId val="110535424"/>
      </c:scatterChart>
      <c:valAx>
        <c:axId val="110529152"/>
        <c:scaling>
          <c:logBase val="10"/>
          <c:orientation val="minMax"/>
        </c:scaling>
        <c:axPos val="b"/>
        <c:minorGridlines>
          <c:spPr>
            <a:ln w="9525">
              <a:solidFill>
                <a:sysClr val="window" lastClr="FFFFFF">
                  <a:lumMod val="7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Rozmiar danych [kB]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0535424"/>
        <c:crosses val="autoZero"/>
        <c:crossBetween val="midCat"/>
      </c:valAx>
      <c:valAx>
        <c:axId val="110535424"/>
        <c:scaling>
          <c:orientation val="minMax"/>
        </c:scaling>
        <c:axPos val="l"/>
        <c:majorGridlines>
          <c:spPr>
            <a:ln>
              <a:solidFill>
                <a:sysClr val="windowText" lastClr="000000">
                  <a:alpha val="15000"/>
                </a:sys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Szybkość transferu [MB/s]</a:t>
                </a:r>
              </a:p>
            </c:rich>
          </c:tx>
          <c:layout/>
          <c:spPr>
            <a:noFill/>
          </c:spPr>
        </c:title>
        <c:numFmt formatCode="0.00" sourceLinked="0"/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110529152"/>
        <c:crosses val="autoZero"/>
        <c:crossBetween val="midCat"/>
      </c:valAx>
      <c:spPr>
        <a:noFill/>
        <a:ln w="0">
          <a:noFill/>
        </a:ln>
        <a:effectLst/>
        <a:scene3d>
          <a:camera prst="orthographicFront"/>
          <a:lightRig rig="threePt" dir="t"/>
        </a:scene3d>
        <a:sp3d/>
      </c:spPr>
    </c:plotArea>
    <c:legend>
      <c:legendPos val="b"/>
      <c:layout/>
      <c:spPr>
        <a:noFill/>
        <a:ln>
          <a:solidFill>
            <a:sysClr val="windowText" lastClr="000000"/>
          </a:solidFill>
        </a:ln>
        <a:effectLst/>
      </c:spPr>
      <c:txPr>
        <a:bodyPr/>
        <a:lstStyle/>
        <a:p>
          <a:pPr>
            <a:defRPr sz="1200" b="0" i="1" baseline="0"/>
          </a:pPr>
          <a:endParaRPr lang="pl-PL"/>
        </a:p>
      </c:txPr>
    </c:legend>
    <c:plotVisOnly val="1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11767</xdr:colOff>
      <xdr:row>39</xdr:row>
      <xdr:rowOff>6723</xdr:rowOff>
    </xdr:from>
    <xdr:to>
      <xdr:col>31</xdr:col>
      <xdr:colOff>967068</xdr:colOff>
      <xdr:row>54</xdr:row>
      <xdr:rowOff>33618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zoomScale="85" zoomScaleNormal="85" workbookViewId="0">
      <selection activeCell="B4" sqref="B4:C40"/>
    </sheetView>
  </sheetViews>
  <sheetFormatPr defaultRowHeight="14.25"/>
  <cols>
    <col min="1" max="1" width="10.375" customWidth="1"/>
    <col min="3" max="3" width="10.75" customWidth="1"/>
    <col min="5" max="5" width="10.875" customWidth="1"/>
    <col min="6" max="6" width="8.75" customWidth="1"/>
    <col min="7" max="7" width="9.75" customWidth="1"/>
    <col min="8" max="8" width="9.5" customWidth="1"/>
    <col min="9" max="9" width="12.875" customWidth="1"/>
    <col min="11" max="11" width="10.25" customWidth="1"/>
    <col min="15" max="15" width="9.125" bestFit="1" customWidth="1"/>
    <col min="16" max="16" width="10.375" customWidth="1"/>
    <col min="17" max="17" width="9.125" bestFit="1" customWidth="1"/>
    <col min="18" max="18" width="9.625" bestFit="1" customWidth="1"/>
    <col min="19" max="19" width="9.125" bestFit="1" customWidth="1"/>
    <col min="20" max="20" width="9.625" bestFit="1" customWidth="1"/>
    <col min="21" max="21" width="9.125" bestFit="1" customWidth="1"/>
    <col min="22" max="22" width="9.625" bestFit="1" customWidth="1"/>
    <col min="26" max="26" width="9.625" bestFit="1" customWidth="1"/>
    <col min="28" max="28" width="9.625" bestFit="1" customWidth="1"/>
    <col min="30" max="30" width="10.75" bestFit="1" customWidth="1"/>
    <col min="32" max="32" width="10.75" bestFit="1" customWidth="1"/>
    <col min="34" max="34" width="10.75" bestFit="1" customWidth="1"/>
  </cols>
  <sheetData>
    <row r="1" spans="1:42">
      <c r="A1" t="s">
        <v>36</v>
      </c>
      <c r="B1">
        <f>B2*B3</f>
        <v>262144</v>
      </c>
    </row>
    <row r="2" spans="1:42">
      <c r="A2" t="s">
        <v>28</v>
      </c>
      <c r="B2">
        <v>512</v>
      </c>
    </row>
    <row r="3" spans="1:42" ht="15">
      <c r="A3" t="s">
        <v>27</v>
      </c>
      <c r="B3">
        <v>512</v>
      </c>
      <c r="E3" s="67" t="s">
        <v>38</v>
      </c>
      <c r="F3" s="67"/>
      <c r="G3" s="67"/>
      <c r="H3" s="67"/>
      <c r="I3" s="67"/>
      <c r="J3" s="67"/>
      <c r="K3" s="67"/>
      <c r="L3" s="67"/>
      <c r="M3" s="67"/>
      <c r="N3" s="68"/>
      <c r="O3" s="58" t="s">
        <v>46</v>
      </c>
      <c r="P3" s="59"/>
      <c r="Q3" s="59"/>
      <c r="R3" s="59"/>
      <c r="S3" s="59"/>
      <c r="T3" s="59"/>
      <c r="U3" s="59"/>
      <c r="V3" s="60"/>
      <c r="Y3" s="63" t="s">
        <v>38</v>
      </c>
      <c r="Z3" s="64"/>
      <c r="AA3" s="64"/>
      <c r="AB3" s="64"/>
      <c r="AC3" s="64"/>
      <c r="AD3" s="64"/>
      <c r="AE3" s="64"/>
      <c r="AF3" s="64"/>
      <c r="AG3" s="64"/>
      <c r="AH3" s="65"/>
      <c r="AI3" s="58" t="s">
        <v>46</v>
      </c>
      <c r="AJ3" s="59"/>
      <c r="AK3" s="59"/>
      <c r="AL3" s="59"/>
      <c r="AM3" s="59"/>
      <c r="AN3" s="59"/>
      <c r="AO3" s="59"/>
      <c r="AP3" s="60"/>
    </row>
    <row r="4" spans="1:42">
      <c r="B4" s="61" t="s">
        <v>11</v>
      </c>
      <c r="C4" s="62"/>
      <c r="E4" s="61" t="s">
        <v>39</v>
      </c>
      <c r="F4" s="62"/>
      <c r="G4" s="61" t="s">
        <v>40</v>
      </c>
      <c r="H4" s="62"/>
      <c r="I4" s="61" t="s">
        <v>41</v>
      </c>
      <c r="J4" s="62"/>
      <c r="K4" s="61" t="s">
        <v>42</v>
      </c>
      <c r="L4" s="62"/>
      <c r="M4" s="61" t="s">
        <v>43</v>
      </c>
      <c r="N4" s="62"/>
      <c r="O4" s="61" t="s">
        <v>40</v>
      </c>
      <c r="P4" s="62"/>
      <c r="Q4" s="61" t="s">
        <v>41</v>
      </c>
      <c r="R4" s="62"/>
      <c r="S4" s="61" t="s">
        <v>42</v>
      </c>
      <c r="T4" s="62"/>
      <c r="U4" s="61" t="s">
        <v>47</v>
      </c>
      <c r="V4" s="62"/>
      <c r="Y4" s="61" t="s">
        <v>39</v>
      </c>
      <c r="Z4" s="66"/>
      <c r="AA4" s="61" t="s">
        <v>40</v>
      </c>
      <c r="AB4" s="66"/>
      <c r="AC4" s="61" t="s">
        <v>41</v>
      </c>
      <c r="AD4" s="66"/>
      <c r="AE4" s="61" t="s">
        <v>42</v>
      </c>
      <c r="AF4" s="66"/>
      <c r="AG4" s="61" t="s">
        <v>43</v>
      </c>
      <c r="AH4" s="66"/>
      <c r="AI4" s="61" t="s">
        <v>40</v>
      </c>
      <c r="AJ4" s="62"/>
      <c r="AK4" s="61" t="s">
        <v>41</v>
      </c>
      <c r="AL4" s="62"/>
      <c r="AM4" s="61" t="s">
        <v>42</v>
      </c>
      <c r="AN4" s="62"/>
      <c r="AO4" s="61" t="s">
        <v>47</v>
      </c>
      <c r="AP4" s="62"/>
    </row>
    <row r="5" spans="1:42">
      <c r="B5" s="20" t="s">
        <v>45</v>
      </c>
      <c r="C5" s="20" t="s">
        <v>17</v>
      </c>
      <c r="D5" s="21" t="s">
        <v>5</v>
      </c>
      <c r="E5" s="20" t="s">
        <v>17</v>
      </c>
      <c r="F5" s="20" t="s">
        <v>45</v>
      </c>
      <c r="G5" s="20" t="s">
        <v>17</v>
      </c>
      <c r="H5" s="20" t="s">
        <v>45</v>
      </c>
      <c r="I5" s="20" t="s">
        <v>17</v>
      </c>
      <c r="J5" s="20" t="s">
        <v>45</v>
      </c>
      <c r="K5" s="20" t="s">
        <v>17</v>
      </c>
      <c r="L5" s="20" t="s">
        <v>45</v>
      </c>
      <c r="M5" s="20" t="s">
        <v>17</v>
      </c>
      <c r="N5" s="20" t="s">
        <v>44</v>
      </c>
      <c r="O5" s="20" t="s">
        <v>17</v>
      </c>
      <c r="P5" s="20" t="s">
        <v>45</v>
      </c>
      <c r="Q5" s="20" t="s">
        <v>17</v>
      </c>
      <c r="R5" s="20" t="s">
        <v>45</v>
      </c>
      <c r="S5" s="20" t="s">
        <v>17</v>
      </c>
      <c r="T5" s="20" t="s">
        <v>45</v>
      </c>
      <c r="U5" s="20" t="s">
        <v>17</v>
      </c>
      <c r="V5" s="20" t="s">
        <v>45</v>
      </c>
      <c r="X5" s="21">
        <v>1</v>
      </c>
      <c r="Y5" s="49">
        <v>1</v>
      </c>
      <c r="Z5" s="2">
        <f>F6/$B6*1</f>
        <v>0.2763866083375302</v>
      </c>
      <c r="AA5" s="2"/>
      <c r="AB5" s="2">
        <f>H6/$B6*1</f>
        <v>0.53593341442485221</v>
      </c>
      <c r="AC5" s="2"/>
      <c r="AD5" s="2">
        <f>J6/$B6*1</f>
        <v>0.55634772098101148</v>
      </c>
      <c r="AE5" s="2"/>
      <c r="AF5" s="2">
        <f>L6/$B6*1</f>
        <v>0.56976950272916882</v>
      </c>
      <c r="AG5" s="2"/>
      <c r="AH5" s="2">
        <f>N6/$B6*1</f>
        <v>0.6318077931809668</v>
      </c>
      <c r="AJ5" s="2">
        <f>P6/$B6*1</f>
        <v>0.73797000258598378</v>
      </c>
      <c r="AL5" s="2">
        <f>R6/$B6*1</f>
        <v>1.1470536218378218</v>
      </c>
      <c r="AN5" s="2">
        <f>T6/$B6*1</f>
        <v>0.95510128948213024</v>
      </c>
      <c r="AP5" s="2">
        <f>V6/$B6*1</f>
        <v>1.6736211236725522</v>
      </c>
    </row>
    <row r="6" spans="1:42">
      <c r="B6" s="37">
        <f>512*512/C6/1000</f>
        <v>1554.5559940579792</v>
      </c>
      <c r="C6" s="25">
        <v>0.16862949999999999</v>
      </c>
      <c r="D6" s="21">
        <v>1</v>
      </c>
      <c r="E6" s="28">
        <v>0.61012181818181821</v>
      </c>
      <c r="F6" s="37">
        <f>$B$1/E6/1000</f>
        <v>429.65845866846263</v>
      </c>
      <c r="G6" s="35">
        <v>0.31464636363636361</v>
      </c>
      <c r="H6" s="37">
        <f>$B$1/G6/1000</f>
        <v>833.13850181011298</v>
      </c>
      <c r="I6" s="34">
        <v>0.30310090909090903</v>
      </c>
      <c r="J6" s="37">
        <f>$B$1/I6/1000</f>
        <v>864.87368443152764</v>
      </c>
      <c r="K6" s="34">
        <v>0.29596090909090905</v>
      </c>
      <c r="L6" s="37">
        <f>$B$1/K6/1000</f>
        <v>885.73859569906358</v>
      </c>
      <c r="M6" s="32">
        <v>0.26689999999999997</v>
      </c>
      <c r="N6" s="37">
        <f>$B$1/M6/1000</f>
        <v>982.18059198201593</v>
      </c>
      <c r="O6" s="34">
        <v>0.22850454545454549</v>
      </c>
      <c r="P6" s="37">
        <f>$B$1/O6/1000</f>
        <v>1147.2156909550235</v>
      </c>
      <c r="Q6" s="1">
        <v>0.147011</v>
      </c>
      <c r="R6" s="37">
        <f>$B$1/Q6/1000</f>
        <v>1783.1590833339003</v>
      </c>
      <c r="S6" s="34">
        <v>0.17655666666666667</v>
      </c>
      <c r="T6" s="37">
        <f>$B$1/S6/1000</f>
        <v>1484.7584344969507</v>
      </c>
      <c r="U6" s="34">
        <v>0.10075727272727274</v>
      </c>
      <c r="V6" s="37">
        <f>$B$1/U6/1000</f>
        <v>2601.7377495872165</v>
      </c>
      <c r="X6" s="22">
        <v>2</v>
      </c>
      <c r="Y6" s="49">
        <v>1</v>
      </c>
      <c r="Z6" s="2">
        <f t="shared" ref="Z6:Z39" si="0">F7/$B7*1</f>
        <v>0.19201354137162302</v>
      </c>
      <c r="AA6" s="2"/>
      <c r="AB6" s="2">
        <f t="shared" ref="AB6:AB39" si="1">H7/$B7*1</f>
        <v>0.89652492792395011</v>
      </c>
      <c r="AC6" s="2"/>
      <c r="AD6" s="2">
        <f t="shared" ref="AD6:AD39" si="2">J7/$B7*1</f>
        <v>1.0780391363303932</v>
      </c>
      <c r="AE6" s="2"/>
      <c r="AF6" s="2">
        <f t="shared" ref="AF6:AF39" si="3">L7/$B7*1</f>
        <v>1.115887795705153</v>
      </c>
      <c r="AG6" s="2"/>
      <c r="AH6" s="2">
        <f t="shared" ref="AH6:AH39" si="4">N7/$B7*1</f>
        <v>1.3134529706109921</v>
      </c>
      <c r="AI6" s="49"/>
      <c r="AJ6" s="2">
        <f t="shared" ref="AJ6:AJ18" si="5">P7/$B7*1</f>
        <v>0.93212638905766843</v>
      </c>
      <c r="AK6" s="49"/>
      <c r="AL6" s="2">
        <f t="shared" ref="AL6:AL18" si="6">R7/$B7*1</f>
        <v>1.4110308194911905</v>
      </c>
      <c r="AM6" s="49"/>
      <c r="AN6" s="2">
        <f t="shared" ref="AN6:AN18" si="7">T7/$B7*1</f>
        <v>1.3175018041068032</v>
      </c>
      <c r="AO6" s="49"/>
      <c r="AP6" s="2">
        <f t="shared" ref="AP6:AP18" si="8">V7/$B7*1</f>
        <v>2.8410894705434493</v>
      </c>
    </row>
    <row r="7" spans="1:42">
      <c r="B7" s="38">
        <f t="shared" ref="B7:B40" si="9">512*512/C7/1000</f>
        <v>696.17268877128618</v>
      </c>
      <c r="C7" s="25">
        <v>0.37655025000000003</v>
      </c>
      <c r="D7" s="22">
        <v>2</v>
      </c>
      <c r="E7" s="28">
        <v>1.9610609090909092</v>
      </c>
      <c r="F7" s="38">
        <f>$B$1/E7/1000</f>
        <v>133.6745833771794</v>
      </c>
      <c r="G7" s="35">
        <v>0.4200109090909091</v>
      </c>
      <c r="H7" s="38">
        <f>$B$1/G7/1000</f>
        <v>624.13616962329991</v>
      </c>
      <c r="I7" s="35">
        <v>0.34929181818181815</v>
      </c>
      <c r="J7" s="38">
        <f>$B$1/I7/1000</f>
        <v>750.501404139805</v>
      </c>
      <c r="K7" s="35">
        <v>0.33744454545454544</v>
      </c>
      <c r="L7" s="38">
        <f>$B$1/K7/1000</f>
        <v>776.85060710311996</v>
      </c>
      <c r="M7" s="28">
        <v>0.28668727272727274</v>
      </c>
      <c r="N7" s="38">
        <f>$B$1/M7/1000</f>
        <v>914.39008612488749</v>
      </c>
      <c r="O7" s="35">
        <v>0.403969090909091</v>
      </c>
      <c r="P7" s="38">
        <f>$B$1/O7/1000</f>
        <v>648.92093454494704</v>
      </c>
      <c r="Q7" s="35">
        <v>0.2668618181818182</v>
      </c>
      <c r="R7" s="38">
        <f>$B$1/Q7/1000</f>
        <v>982.32111954433344</v>
      </c>
      <c r="S7" s="35">
        <v>0.28580624999999998</v>
      </c>
      <c r="T7" s="38">
        <f>$B$1/S7/1000</f>
        <v>917.20877342605354</v>
      </c>
      <c r="U7" s="35">
        <v>0.13253727272727273</v>
      </c>
      <c r="V7" s="38">
        <f>$B$1/U7/1000</f>
        <v>1977.8888957480228</v>
      </c>
      <c r="X7" s="22">
        <v>3</v>
      </c>
      <c r="Y7" s="49">
        <v>1</v>
      </c>
      <c r="Z7" s="2">
        <f t="shared" si="0"/>
        <v>0.13578551397322747</v>
      </c>
      <c r="AA7" s="2"/>
      <c r="AB7" s="2">
        <f t="shared" si="1"/>
        <v>0.71444047681628509</v>
      </c>
      <c r="AC7" s="2"/>
      <c r="AD7" s="2">
        <f t="shared" si="2"/>
        <v>1.1523557318636501</v>
      </c>
      <c r="AE7" s="2"/>
      <c r="AF7" s="2">
        <f t="shared" si="3"/>
        <v>1.3437992024031489</v>
      </c>
      <c r="AG7" s="2"/>
      <c r="AH7" s="2">
        <f t="shared" si="4"/>
        <v>1.5738941920612335</v>
      </c>
      <c r="AI7" s="49"/>
      <c r="AJ7" s="2">
        <f t="shared" si="5"/>
        <v>0.73085757196687917</v>
      </c>
      <c r="AK7" s="49"/>
      <c r="AL7" s="2">
        <f t="shared" si="6"/>
        <v>1.1985368247827464</v>
      </c>
      <c r="AM7" s="49"/>
      <c r="AN7" s="2">
        <f t="shared" si="7"/>
        <v>1.605619110573542</v>
      </c>
      <c r="AO7" s="49"/>
      <c r="AP7" s="2">
        <f t="shared" si="8"/>
        <v>2.7356554057616087</v>
      </c>
    </row>
    <row r="8" spans="1:42">
      <c r="B8" s="38">
        <f t="shared" si="9"/>
        <v>505.17082063472037</v>
      </c>
      <c r="C8" s="25">
        <v>0.51892149999999992</v>
      </c>
      <c r="D8" s="22">
        <v>3</v>
      </c>
      <c r="E8" s="28">
        <v>3.8216263636363639</v>
      </c>
      <c r="F8" s="38">
        <f>$B$1/E8/1000</f>
        <v>68.594879524162607</v>
      </c>
      <c r="G8" s="35">
        <v>0.72633272727272724</v>
      </c>
      <c r="H8" s="38">
        <f>$B$1/G8/1000</f>
        <v>360.91448196794363</v>
      </c>
      <c r="I8" s="35">
        <v>0.45031363636363636</v>
      </c>
      <c r="J8" s="38">
        <f>$B$1/I8/1000</f>
        <v>582.13649072868395</v>
      </c>
      <c r="K8" s="35">
        <v>0.38615999999999995</v>
      </c>
      <c r="L8" s="38">
        <f>$B$1/K8/1000</f>
        <v>678.84814584628145</v>
      </c>
      <c r="M8" s="28">
        <v>0.32970545454545452</v>
      </c>
      <c r="N8" s="38">
        <f>$B$1/M8/1000</f>
        <v>795.08542059579349</v>
      </c>
      <c r="O8" s="35">
        <v>0.71001727272727255</v>
      </c>
      <c r="P8" s="38">
        <f>$B$1/O8/1000</f>
        <v>369.20791939760755</v>
      </c>
      <c r="Q8" s="35">
        <v>0.43296250000000008</v>
      </c>
      <c r="R8" s="38">
        <f>$B$1/Q8/1000</f>
        <v>605.46583133643207</v>
      </c>
      <c r="S8" s="35">
        <v>0.32319090909090908</v>
      </c>
      <c r="T8" s="38">
        <f>$B$1/S8/1000</f>
        <v>811.111923715226</v>
      </c>
      <c r="U8" s="35">
        <v>0.18968818181818181</v>
      </c>
      <c r="V8" s="38">
        <f>$B$1/U8/1000</f>
        <v>1381.9732863024008</v>
      </c>
      <c r="X8" s="22">
        <v>4</v>
      </c>
      <c r="Y8" s="49">
        <v>1</v>
      </c>
      <c r="Z8" s="2">
        <f t="shared" si="0"/>
        <v>0.12828397090918764</v>
      </c>
      <c r="AA8" s="2"/>
      <c r="AB8" s="2">
        <f t="shared" si="1"/>
        <v>0.71884133733222799</v>
      </c>
      <c r="AC8" s="2"/>
      <c r="AD8" s="2">
        <f t="shared" si="2"/>
        <v>1.2277220707290981</v>
      </c>
      <c r="AE8" s="2"/>
      <c r="AF8" s="2">
        <f t="shared" si="3"/>
        <v>1.6351686506184919</v>
      </c>
      <c r="AG8" s="2"/>
      <c r="AH8" s="2">
        <f t="shared" si="4"/>
        <v>2.259455143844173</v>
      </c>
      <c r="AI8" s="49"/>
      <c r="AJ8" s="2">
        <f t="shared" si="5"/>
        <v>0.72508843176309234</v>
      </c>
      <c r="AK8" s="49"/>
      <c r="AL8" s="2">
        <f t="shared" si="6"/>
        <v>1.2554577335910793</v>
      </c>
      <c r="AM8" s="49"/>
      <c r="AN8" s="2">
        <f t="shared" si="7"/>
        <v>1.6226260433530271</v>
      </c>
      <c r="AO8" s="49"/>
      <c r="AP8" s="2">
        <f t="shared" si="8"/>
        <v>3.1895041086077582</v>
      </c>
    </row>
    <row r="9" spans="1:42">
      <c r="B9" s="38">
        <f t="shared" si="9"/>
        <v>311.36061705805878</v>
      </c>
      <c r="C9" s="25">
        <v>0.84193050000000003</v>
      </c>
      <c r="D9" s="22">
        <v>4</v>
      </c>
      <c r="E9" s="28">
        <v>6.5630218181818183</v>
      </c>
      <c r="F9" s="38">
        <f>$B$1/E9/1000</f>
        <v>39.942576340942722</v>
      </c>
      <c r="G9" s="35">
        <v>1.1712327272727274</v>
      </c>
      <c r="H9" s="38">
        <f>$B$1/G9/1000</f>
        <v>223.81888235860271</v>
      </c>
      <c r="I9" s="35">
        <v>0.68576636363636367</v>
      </c>
      <c r="J9" s="38">
        <f>$B$1/I9/1000</f>
        <v>382.26430151800969</v>
      </c>
      <c r="K9" s="35">
        <v>0.51488909090909085</v>
      </c>
      <c r="L9" s="38">
        <f>$B$1/K9/1000</f>
        <v>509.12712005056699</v>
      </c>
      <c r="M9" s="28">
        <v>0.37262545454545448</v>
      </c>
      <c r="N9" s="38">
        <f>$B$1/M9/1000</f>
        <v>703.5053478023267</v>
      </c>
      <c r="O9" s="35">
        <v>1.1611418181818181</v>
      </c>
      <c r="P9" s="38">
        <f>$B$1/O9/1000</f>
        <v>225.76398153541658</v>
      </c>
      <c r="Q9" s="35">
        <v>0.67061636363636368</v>
      </c>
      <c r="R9" s="38">
        <f>$B$1/Q9/1000</f>
        <v>390.90009462123038</v>
      </c>
      <c r="S9" s="35">
        <v>0.51886909090909084</v>
      </c>
      <c r="T9" s="38">
        <f>$B$1/S9/1000</f>
        <v>505.22184611287491</v>
      </c>
      <c r="U9" s="35">
        <v>0.26396909090909088</v>
      </c>
      <c r="V9" s="38">
        <f>$B$1/U9/1000</f>
        <v>993.08596736532536</v>
      </c>
      <c r="X9" s="22">
        <v>5</v>
      </c>
      <c r="Y9" s="49">
        <v>1</v>
      </c>
      <c r="Z9" s="2">
        <f t="shared" si="0"/>
        <v>0.12467156532039149</v>
      </c>
      <c r="AA9" s="2"/>
      <c r="AB9" s="2">
        <f t="shared" si="1"/>
        <v>0.7175541641754859</v>
      </c>
      <c r="AC9" s="2"/>
      <c r="AD9" s="2">
        <f t="shared" si="2"/>
        <v>1.2601131798946581</v>
      </c>
      <c r="AE9" s="2"/>
      <c r="AF9" s="2">
        <f t="shared" si="3"/>
        <v>1.733961888057769</v>
      </c>
      <c r="AG9" s="2"/>
      <c r="AH9" s="2">
        <f t="shared" si="4"/>
        <v>2.8289614702669112</v>
      </c>
      <c r="AI9" s="49"/>
      <c r="AJ9" s="2">
        <f t="shared" si="5"/>
        <v>0.72439707527952923</v>
      </c>
      <c r="AK9" s="49"/>
      <c r="AL9" s="2">
        <f t="shared" si="6"/>
        <v>1.2859239958651707</v>
      </c>
      <c r="AM9" s="49"/>
      <c r="AN9" s="2">
        <f t="shared" si="7"/>
        <v>1.3621511574089753</v>
      </c>
      <c r="AO9" s="49"/>
      <c r="AP9" s="2">
        <f t="shared" si="8"/>
        <v>3.5090221175336715</v>
      </c>
    </row>
    <row r="10" spans="1:42">
      <c r="B10" s="38">
        <f t="shared" si="9"/>
        <v>204.83133812790365</v>
      </c>
      <c r="C10" s="25">
        <v>1.2798041666666669</v>
      </c>
      <c r="D10" s="22">
        <v>5</v>
      </c>
      <c r="E10" s="28">
        <v>10.265405454545455</v>
      </c>
      <c r="F10" s="38">
        <f>$B$1/E10/1000</f>
        <v>25.536643551076136</v>
      </c>
      <c r="G10" s="35">
        <v>1.7835645454545457</v>
      </c>
      <c r="H10" s="38">
        <f>$B$1/G10/1000</f>
        <v>146.97757962731424</v>
      </c>
      <c r="I10" s="35">
        <v>1.0156263636363638</v>
      </c>
      <c r="J10" s="38">
        <f>$B$1/I10/1000</f>
        <v>258.1106688304306</v>
      </c>
      <c r="K10" s="35">
        <v>0.73808090909090895</v>
      </c>
      <c r="L10" s="38">
        <f>$B$1/K10/1000</f>
        <v>355.16973379365908</v>
      </c>
      <c r="M10" s="28">
        <v>0.45239363636363628</v>
      </c>
      <c r="N10" s="38">
        <f>$B$1/M10/1000</f>
        <v>579.45996346705317</v>
      </c>
      <c r="O10" s="35">
        <v>1.7667163636363634</v>
      </c>
      <c r="P10" s="38">
        <f>$B$1/O10/1000</f>
        <v>148.37922226544572</v>
      </c>
      <c r="Q10" s="35">
        <v>0.99524090909090901</v>
      </c>
      <c r="R10" s="38">
        <f>$B$1/Q10/1000</f>
        <v>263.39753280384377</v>
      </c>
      <c r="S10" s="35">
        <v>0.93954636363636368</v>
      </c>
      <c r="T10" s="38">
        <f>$B$1/S10/1000</f>
        <v>279.01124430455314</v>
      </c>
      <c r="U10" s="35">
        <v>0.36471818181818177</v>
      </c>
      <c r="V10" s="38">
        <f>$B$1/U10/1000</f>
        <v>718.75769585483192</v>
      </c>
      <c r="X10" s="22">
        <v>6</v>
      </c>
      <c r="Y10" s="49">
        <v>1</v>
      </c>
      <c r="Z10" s="2">
        <f t="shared" si="0"/>
        <v>0.12182739855615814</v>
      </c>
      <c r="AA10" s="2"/>
      <c r="AB10" s="2">
        <f t="shared" si="1"/>
        <v>0.71385901575356259</v>
      </c>
      <c r="AC10" s="2"/>
      <c r="AD10" s="2">
        <f t="shared" si="2"/>
        <v>1.2767253701599062</v>
      </c>
      <c r="AE10" s="2"/>
      <c r="AF10" s="2">
        <f t="shared" si="3"/>
        <v>1.7837120504541046</v>
      </c>
      <c r="AG10" s="2"/>
      <c r="AH10" s="2">
        <f t="shared" si="4"/>
        <v>2.4079981867042699</v>
      </c>
      <c r="AI10" s="49"/>
      <c r="AJ10" s="2">
        <f t="shared" si="5"/>
        <v>0.71775945533274432</v>
      </c>
      <c r="AK10" s="49"/>
      <c r="AL10" s="2">
        <f t="shared" si="6"/>
        <v>1.288241078238519</v>
      </c>
      <c r="AM10" s="49"/>
      <c r="AN10" s="2">
        <f t="shared" si="7"/>
        <v>1.8046942675261595</v>
      </c>
      <c r="AO10" s="49"/>
      <c r="AP10" s="2">
        <f t="shared" si="8"/>
        <v>3.5898098623990311</v>
      </c>
    </row>
    <row r="11" spans="1:42">
      <c r="B11" s="38">
        <f t="shared" si="9"/>
        <v>154.07471261552931</v>
      </c>
      <c r="C11" s="25">
        <v>1.7014083333333332</v>
      </c>
      <c r="D11" s="22">
        <v>6</v>
      </c>
      <c r="E11" s="28">
        <v>13.96572818181818</v>
      </c>
      <c r="F11" s="38">
        <f>$B$1/E11/1000</f>
        <v>18.770521421237614</v>
      </c>
      <c r="G11" s="35">
        <v>2.3833954545454543</v>
      </c>
      <c r="H11" s="38">
        <f>$B$1/G11/1000</f>
        <v>109.98762270023477</v>
      </c>
      <c r="I11" s="35">
        <v>1.3326345454545456</v>
      </c>
      <c r="J11" s="38">
        <f>$B$1/I11/1000</f>
        <v>196.71109449634281</v>
      </c>
      <c r="K11" s="35">
        <v>0.95385818181818172</v>
      </c>
      <c r="L11" s="38">
        <f>$B$1/K11/1000</f>
        <v>274.82492156257268</v>
      </c>
      <c r="M11" s="28">
        <v>0.70656545454545461</v>
      </c>
      <c r="N11" s="38">
        <f>$B$1/M11/1000</f>
        <v>371.01162859517609</v>
      </c>
      <c r="O11" s="35">
        <v>2.3704436363636359</v>
      </c>
      <c r="P11" s="38">
        <f>$B$1/O11/1000</f>
        <v>110.58858180747143</v>
      </c>
      <c r="Q11" s="1">
        <v>1.320722</v>
      </c>
      <c r="R11" s="38">
        <f>$B$1/Q11/1000</f>
        <v>198.4853739091194</v>
      </c>
      <c r="S11" s="35">
        <v>0.94276818181818201</v>
      </c>
      <c r="T11" s="38">
        <f>$B$1/S11/1000</f>
        <v>278.0577506279862</v>
      </c>
      <c r="U11" s="1">
        <v>0.47395500000000002</v>
      </c>
      <c r="V11" s="38">
        <f>$B$1/U11/1000</f>
        <v>553.09892289352354</v>
      </c>
      <c r="X11" s="22">
        <v>7</v>
      </c>
      <c r="Y11" s="49">
        <v>1</v>
      </c>
      <c r="Z11" s="2">
        <f t="shared" si="0"/>
        <v>0.12020004504690855</v>
      </c>
      <c r="AA11" s="2"/>
      <c r="AB11" s="2">
        <f t="shared" si="1"/>
        <v>0.72104933286163453</v>
      </c>
      <c r="AC11" s="2"/>
      <c r="AD11" s="2">
        <f t="shared" si="2"/>
        <v>1.3041863211664122</v>
      </c>
      <c r="AE11" s="2"/>
      <c r="AF11" s="2">
        <f t="shared" si="3"/>
        <v>1.8387632090410739</v>
      </c>
      <c r="AG11" s="2"/>
      <c r="AH11" s="2">
        <f t="shared" si="4"/>
        <v>2.1487532950743153</v>
      </c>
      <c r="AI11" s="49"/>
      <c r="AJ11" s="2">
        <f t="shared" si="5"/>
        <v>0.72630060982316347</v>
      </c>
      <c r="AK11" s="49"/>
      <c r="AL11" s="2">
        <f t="shared" si="6"/>
        <v>1.3199621763795599</v>
      </c>
      <c r="AM11" s="49"/>
      <c r="AN11" s="2">
        <f t="shared" si="7"/>
        <v>1.868873659363963</v>
      </c>
      <c r="AO11" s="49"/>
      <c r="AP11" s="2">
        <f t="shared" si="8"/>
        <v>3.8268512556342564</v>
      </c>
    </row>
    <row r="12" spans="1:42">
      <c r="B12" s="38">
        <f t="shared" si="9"/>
        <v>110.27241675220003</v>
      </c>
      <c r="C12" s="25">
        <v>2.37724</v>
      </c>
      <c r="D12" s="22">
        <v>7</v>
      </c>
      <c r="E12" s="28">
        <v>19.777363636363635</v>
      </c>
      <c r="F12" s="38">
        <f>$B$1/E12/1000</f>
        <v>13.254749461045916</v>
      </c>
      <c r="G12" s="35">
        <v>3.2969172727272733</v>
      </c>
      <c r="H12" s="38">
        <f>$B$1/G12/1000</f>
        <v>79.511852532213965</v>
      </c>
      <c r="I12" s="35">
        <v>1.8227763636363639</v>
      </c>
      <c r="J12" s="38">
        <f>$B$1/I12/1000</f>
        <v>143.81577753018121</v>
      </c>
      <c r="K12" s="35">
        <v>1.2928472727272726</v>
      </c>
      <c r="L12" s="38">
        <f>$B$1/K12/1000</f>
        <v>202.76486289599001</v>
      </c>
      <c r="M12" s="28">
        <v>1.1063345454545457</v>
      </c>
      <c r="N12" s="38">
        <f>$B$1/M12/1000</f>
        <v>236.94821885209797</v>
      </c>
      <c r="O12" s="36">
        <v>3.2730799999999998</v>
      </c>
      <c r="P12" s="39">
        <f>$B$1/O12/1000</f>
        <v>80.090923533796911</v>
      </c>
      <c r="Q12" s="1">
        <v>1.8009909999999998</v>
      </c>
      <c r="R12" s="39">
        <f>$B$1/Q12/1000</f>
        <v>145.5554192108678</v>
      </c>
      <c r="S12" s="36">
        <v>1.2720175</v>
      </c>
      <c r="T12" s="39">
        <f>$B$1/S12/1000</f>
        <v>206.08521502259205</v>
      </c>
      <c r="U12" s="1">
        <v>0.62119999999999997</v>
      </c>
      <c r="V12" s="39">
        <f>$B$1/U12/1000</f>
        <v>421.99613650998072</v>
      </c>
      <c r="X12" s="22">
        <v>8</v>
      </c>
      <c r="Y12" s="49">
        <v>1</v>
      </c>
      <c r="Z12" s="2">
        <f t="shared" si="0"/>
        <v>0.11949549428978477</v>
      </c>
      <c r="AA12" s="2"/>
      <c r="AB12" s="2">
        <f t="shared" si="1"/>
        <v>0.74497599582908958</v>
      </c>
      <c r="AC12" s="2"/>
      <c r="AD12" s="2">
        <f t="shared" si="2"/>
        <v>1.3569011957068409</v>
      </c>
      <c r="AE12" s="2"/>
      <c r="AF12" s="2">
        <f t="shared" si="3"/>
        <v>1.9262281746244592</v>
      </c>
      <c r="AG12" s="2"/>
      <c r="AH12" s="2">
        <f t="shared" si="4"/>
        <v>3.6460704133200976</v>
      </c>
      <c r="AI12" s="49"/>
      <c r="AJ12" s="2">
        <f t="shared" si="5"/>
        <v>0.74833877799360604</v>
      </c>
      <c r="AK12" s="49"/>
      <c r="AL12" s="2">
        <f t="shared" si="6"/>
        <v>1.3691363449345633</v>
      </c>
      <c r="AM12" s="49"/>
      <c r="AN12" s="2">
        <f t="shared" si="7"/>
        <v>1.9491869473759624</v>
      </c>
      <c r="AO12" s="49"/>
      <c r="AP12" s="2">
        <f t="shared" si="8"/>
        <v>4.0332769178186556</v>
      </c>
    </row>
    <row r="13" spans="1:42">
      <c r="B13" s="38">
        <f t="shared" si="9"/>
        <v>89.215150757146475</v>
      </c>
      <c r="C13" s="25">
        <v>2.9383350000000004</v>
      </c>
      <c r="D13" s="22">
        <v>8</v>
      </c>
      <c r="E13" s="28">
        <v>24.589504545454545</v>
      </c>
      <c r="F13" s="38">
        <f>$B$1/E13/1000</f>
        <v>10.660808537862884</v>
      </c>
      <c r="G13" s="35">
        <v>3.9442009090909091</v>
      </c>
      <c r="H13" s="38">
        <f>$B$1/G13/1000</f>
        <v>66.463145778347553</v>
      </c>
      <c r="I13" s="35">
        <v>2.1654745454545452</v>
      </c>
      <c r="J13" s="38">
        <f>$B$1/I13/1000</f>
        <v>121.05614473753812</v>
      </c>
      <c r="K13" s="35">
        <v>1.5254345454545453</v>
      </c>
      <c r="L13" s="38">
        <f>$B$1/K13/1000</f>
        <v>171.84873699178419</v>
      </c>
      <c r="M13" s="28">
        <v>0.8058909090909091</v>
      </c>
      <c r="N13" s="38">
        <f>$B$1/M13/1000</f>
        <v>325.28472159552388</v>
      </c>
      <c r="O13" s="34">
        <v>3.9264769999999998</v>
      </c>
      <c r="P13" s="37">
        <f>$B$1/O13/1000</f>
        <v>66.763156896118332</v>
      </c>
      <c r="Q13" s="34">
        <v>2.1461230000000002</v>
      </c>
      <c r="R13" s="37">
        <f>$B$1/Q13/1000</f>
        <v>122.14770542042557</v>
      </c>
      <c r="S13" s="34">
        <v>1.5074669999999999</v>
      </c>
      <c r="T13" s="37">
        <f>$B$1/S13/1000</f>
        <v>173.89700736400863</v>
      </c>
      <c r="U13" s="34">
        <v>0.72852299999999992</v>
      </c>
      <c r="V13" s="37">
        <f>$B$1/U13/1000</f>
        <v>359.82940826851041</v>
      </c>
      <c r="X13" s="22">
        <v>9</v>
      </c>
      <c r="Y13" s="49">
        <v>1</v>
      </c>
      <c r="Z13" s="2">
        <f t="shared" si="0"/>
        <v>0.11677397600379943</v>
      </c>
      <c r="AA13" s="2"/>
      <c r="AB13" s="2">
        <f t="shared" si="1"/>
        <v>0.723720998051821</v>
      </c>
      <c r="AC13" s="2"/>
      <c r="AD13" s="2">
        <f t="shared" si="2"/>
        <v>1.3147589032781142</v>
      </c>
      <c r="AE13" s="2"/>
      <c r="AF13" s="2">
        <f t="shared" si="3"/>
        <v>1.8698680014423055</v>
      </c>
      <c r="AG13" s="2"/>
      <c r="AH13" s="2">
        <f t="shared" si="4"/>
        <v>3.4344048981209734</v>
      </c>
      <c r="AI13" s="49"/>
      <c r="AJ13" s="2">
        <f t="shared" si="5"/>
        <v>0.72925390598322515</v>
      </c>
      <c r="AK13" s="49"/>
      <c r="AL13" s="2">
        <f t="shared" si="6"/>
        <v>1.33639693280007</v>
      </c>
      <c r="AM13" s="49"/>
      <c r="AN13" s="2">
        <f t="shared" si="7"/>
        <v>1.9071502451360782</v>
      </c>
      <c r="AO13" s="49"/>
      <c r="AP13" s="2">
        <f t="shared" si="8"/>
        <v>3.9508204728910035</v>
      </c>
    </row>
    <row r="14" spans="1:42">
      <c r="B14" s="38">
        <f t="shared" si="9"/>
        <v>72.560657743348344</v>
      </c>
      <c r="C14" s="25">
        <v>3.6127566666666664</v>
      </c>
      <c r="D14" s="22">
        <v>9</v>
      </c>
      <c r="E14" s="28">
        <v>30.938029090909087</v>
      </c>
      <c r="F14" s="38">
        <f>$B$1/E14/1000</f>
        <v>8.4731965061416634</v>
      </c>
      <c r="G14" s="35">
        <v>4.9919190909090911</v>
      </c>
      <c r="H14" s="38">
        <f>$B$1/G14/1000</f>
        <v>52.513671641312655</v>
      </c>
      <c r="I14" s="35">
        <v>2.7478472727272729</v>
      </c>
      <c r="J14" s="38">
        <f>$B$1/I14/1000</f>
        <v>95.399770795783269</v>
      </c>
      <c r="K14" s="35">
        <v>1.9320918181818181</v>
      </c>
      <c r="L14" s="38">
        <f>$B$1/K14/1000</f>
        <v>135.67885207789391</v>
      </c>
      <c r="M14" s="28">
        <v>1.051930909090909</v>
      </c>
      <c r="N14" s="38">
        <f>$B$1/M14/1000</f>
        <v>249.20267836463509</v>
      </c>
      <c r="O14" s="35">
        <v>4.9540449999999998</v>
      </c>
      <c r="P14" s="38">
        <f>$B$1/O14/1000</f>
        <v>52.915143080048729</v>
      </c>
      <c r="Q14" s="35">
        <v>2.7033560000000003</v>
      </c>
      <c r="R14" s="38">
        <f>$B$1/Q14/1000</f>
        <v>96.969840450166373</v>
      </c>
      <c r="S14" s="35">
        <v>1.8943220000000001</v>
      </c>
      <c r="T14" s="38">
        <f>$B$1/S14/1000</f>
        <v>138.38407620246187</v>
      </c>
      <c r="U14" s="35">
        <v>0.91443199999999991</v>
      </c>
      <c r="V14" s="38">
        <f>$B$1/U14/1000</f>
        <v>286.67413213885777</v>
      </c>
      <c r="X14" s="22">
        <v>10</v>
      </c>
      <c r="Y14" s="49">
        <v>1</v>
      </c>
      <c r="Z14" s="2">
        <f t="shared" si="0"/>
        <v>0.11651086876468374</v>
      </c>
      <c r="AA14" s="2"/>
      <c r="AB14" s="2">
        <f t="shared" si="1"/>
        <v>0.73481363631982455</v>
      </c>
      <c r="AC14" s="2"/>
      <c r="AD14" s="2">
        <f t="shared" si="2"/>
        <v>1.3447166149414223</v>
      </c>
      <c r="AE14" s="2"/>
      <c r="AF14" s="2">
        <f t="shared" si="3"/>
        <v>1.9189503879909704</v>
      </c>
      <c r="AG14" s="2"/>
      <c r="AH14" s="2">
        <f t="shared" si="4"/>
        <v>3.5812514543671945</v>
      </c>
      <c r="AI14" s="49"/>
      <c r="AJ14" s="2">
        <f t="shared" si="5"/>
        <v>0.73859620615320987</v>
      </c>
      <c r="AK14" s="49"/>
      <c r="AL14" s="2">
        <f t="shared" si="6"/>
        <v>1.3587589342902324</v>
      </c>
      <c r="AM14" s="49"/>
      <c r="AN14" s="2">
        <f t="shared" si="7"/>
        <v>1.9448205254603954</v>
      </c>
      <c r="AO14" s="49"/>
      <c r="AP14" s="2">
        <f t="shared" si="8"/>
        <v>4.0388118945122482</v>
      </c>
    </row>
    <row r="15" spans="1:42">
      <c r="B15" s="38">
        <f t="shared" si="9"/>
        <v>58.491089471214153</v>
      </c>
      <c r="C15" s="25">
        <v>4.4817766666666676</v>
      </c>
      <c r="D15" s="22">
        <v>10</v>
      </c>
      <c r="E15" s="28">
        <v>38.46659727272727</v>
      </c>
      <c r="F15" s="38">
        <f>$B$1/E15/1000</f>
        <v>6.8148476492840064</v>
      </c>
      <c r="G15" s="35">
        <v>6.0992018181818191</v>
      </c>
      <c r="H15" s="38">
        <f>$B$1/G15/1000</f>
        <v>42.980050146651074</v>
      </c>
      <c r="I15" s="35">
        <v>3.3328781818181823</v>
      </c>
      <c r="J15" s="38">
        <f>$B$1/I15/1000</f>
        <v>78.653939837966959</v>
      </c>
      <c r="K15" s="35">
        <v>2.3355354545454547</v>
      </c>
      <c r="L15" s="38">
        <f>$B$1/K15/1000</f>
        <v>112.24149883480096</v>
      </c>
      <c r="M15" s="28">
        <v>1.2514554545454546</v>
      </c>
      <c r="N15" s="38">
        <f>$B$1/M15/1000</f>
        <v>209.47129923630737</v>
      </c>
      <c r="O15" s="35">
        <v>6.0679660000000002</v>
      </c>
      <c r="P15" s="38">
        <f>$B$1/O15/1000</f>
        <v>43.201296777206728</v>
      </c>
      <c r="Q15" s="35">
        <v>3.2984339999999994</v>
      </c>
      <c r="R15" s="38">
        <f>$B$1/Q15/1000</f>
        <v>79.475290395381577</v>
      </c>
      <c r="S15" s="35">
        <v>2.3044680000000004</v>
      </c>
      <c r="T15" s="38">
        <f>$B$1/S15/1000</f>
        <v>113.75467136015772</v>
      </c>
      <c r="U15" s="35">
        <v>1.109677</v>
      </c>
      <c r="V15" s="38">
        <f>$B$1/U15/1000</f>
        <v>236.23450787931984</v>
      </c>
      <c r="X15" s="22">
        <v>11</v>
      </c>
      <c r="Y15" s="49">
        <v>1</v>
      </c>
      <c r="Z15" s="2">
        <f t="shared" si="0"/>
        <v>0.1159516388251131</v>
      </c>
      <c r="AA15" s="2"/>
      <c r="AB15" s="2">
        <f t="shared" si="1"/>
        <v>0.73455962955122034</v>
      </c>
      <c r="AC15" s="2"/>
      <c r="AD15" s="2">
        <f t="shared" si="2"/>
        <v>1.3479309884153095</v>
      </c>
      <c r="AE15" s="2"/>
      <c r="AF15" s="2">
        <f t="shared" si="3"/>
        <v>1.9290873816335896</v>
      </c>
      <c r="AG15" s="2"/>
      <c r="AH15" s="2">
        <f t="shared" si="4"/>
        <v>3.7682963131880305</v>
      </c>
      <c r="AI15" s="49"/>
      <c r="AJ15" s="2">
        <f t="shared" si="5"/>
        <v>0.73845210084464408</v>
      </c>
      <c r="AK15" s="49"/>
      <c r="AL15" s="2">
        <f t="shared" si="6"/>
        <v>1.3628776978174184</v>
      </c>
      <c r="AM15" s="49"/>
      <c r="AN15" s="2">
        <f t="shared" si="7"/>
        <v>1.9564315589178409</v>
      </c>
      <c r="AO15" s="49"/>
      <c r="AP15" s="2">
        <f t="shared" si="8"/>
        <v>3.9758419642835152</v>
      </c>
    </row>
    <row r="16" spans="1:42">
      <c r="B16" s="38">
        <f t="shared" si="9"/>
        <v>48.743030739895168</v>
      </c>
      <c r="C16" s="25">
        <v>5.3780816666666666</v>
      </c>
      <c r="D16" s="22">
        <v>11</v>
      </c>
      <c r="E16" s="28">
        <v>46.382110000000004</v>
      </c>
      <c r="F16" s="38">
        <f>$B$1/E16/1000</f>
        <v>5.6518342955937095</v>
      </c>
      <c r="G16" s="35">
        <v>7.3215045454545455</v>
      </c>
      <c r="H16" s="38">
        <f>$B$1/G16/1000</f>
        <v>35.804662603501143</v>
      </c>
      <c r="I16" s="35">
        <v>3.9898790909090907</v>
      </c>
      <c r="J16" s="38">
        <f>$B$1/I16/1000</f>
        <v>65.70224160358471</v>
      </c>
      <c r="K16" s="35">
        <v>2.7878890909090912</v>
      </c>
      <c r="L16" s="38">
        <f>$B$1/K16/1000</f>
        <v>94.029565542909936</v>
      </c>
      <c r="M16" s="28">
        <v>1.4271918181818182</v>
      </c>
      <c r="N16" s="38">
        <f>$B$1/M16/1000</f>
        <v>183.67818303075779</v>
      </c>
      <c r="O16" s="35">
        <v>7.2829119999999987</v>
      </c>
      <c r="P16" s="38">
        <f>$B$1/O16/1000</f>
        <v>35.994393451410652</v>
      </c>
      <c r="Q16" s="35">
        <v>3.9461219999999999</v>
      </c>
      <c r="R16" s="38">
        <f>$B$1/Q16/1000</f>
        <v>66.430789519431983</v>
      </c>
      <c r="S16" s="35">
        <v>2.7489240000000001</v>
      </c>
      <c r="T16" s="38">
        <f>$B$1/S16/1000</f>
        <v>95.362403616833348</v>
      </c>
      <c r="U16" s="35">
        <v>1.3526899999999997</v>
      </c>
      <c r="V16" s="38">
        <f>$B$1/U16/1000</f>
        <v>193.79458708203657</v>
      </c>
      <c r="X16" s="22">
        <v>12</v>
      </c>
      <c r="Y16" s="49">
        <v>1</v>
      </c>
      <c r="Z16" s="2">
        <f t="shared" si="0"/>
        <v>0.11695349226652212</v>
      </c>
      <c r="AA16" s="2"/>
      <c r="AB16" s="2">
        <f t="shared" si="1"/>
        <v>0.74581706495369571</v>
      </c>
      <c r="AC16" s="2"/>
      <c r="AD16" s="2">
        <f t="shared" si="2"/>
        <v>1.3741222666753394</v>
      </c>
      <c r="AE16" s="2"/>
      <c r="AF16" s="2">
        <f t="shared" si="3"/>
        <v>1.9704983037315864</v>
      </c>
      <c r="AG16" s="2"/>
      <c r="AH16" s="2">
        <f t="shared" si="4"/>
        <v>3.944727694456382</v>
      </c>
      <c r="AI16" s="49"/>
      <c r="AJ16" s="2">
        <f t="shared" si="5"/>
        <v>0.7490749253063117</v>
      </c>
      <c r="AK16" s="49"/>
      <c r="AL16" s="2">
        <f t="shared" si="6"/>
        <v>1.3850170996896949</v>
      </c>
      <c r="AM16" s="49"/>
      <c r="AN16" s="2">
        <f t="shared" si="7"/>
        <v>1.9905001782583029</v>
      </c>
      <c r="AO16" s="49"/>
      <c r="AP16" s="2">
        <f t="shared" si="8"/>
        <v>4.2067737001258472</v>
      </c>
    </row>
    <row r="17" spans="2:42">
      <c r="B17" s="38">
        <f t="shared" si="9"/>
        <v>40.745470851646203</v>
      </c>
      <c r="C17" s="25">
        <v>6.4336966666666662</v>
      </c>
      <c r="D17" s="22">
        <v>12</v>
      </c>
      <c r="E17" s="28">
        <v>55.01072727272728</v>
      </c>
      <c r="F17" s="38">
        <f>$B$1/E17/1000</f>
        <v>4.7653251101438068</v>
      </c>
      <c r="G17" s="35">
        <v>8.6263736363636365</v>
      </c>
      <c r="H17" s="38">
        <f>$B$1/G17/1000</f>
        <v>30.388667480731133</v>
      </c>
      <c r="I17" s="35">
        <v>4.6820409090909081</v>
      </c>
      <c r="J17" s="38">
        <f>$B$1/I17/1000</f>
        <v>55.989258763418057</v>
      </c>
      <c r="K17" s="35">
        <v>3.2650099999999997</v>
      </c>
      <c r="L17" s="38">
        <f>$B$1/K17/1000</f>
        <v>80.288881197913639</v>
      </c>
      <c r="M17" s="28">
        <v>1.6309609090909092</v>
      </c>
      <c r="N17" s="38">
        <f>$B$1/M17/1000</f>
        <v>160.72978729215404</v>
      </c>
      <c r="O17" s="35">
        <v>8.5888559999999998</v>
      </c>
      <c r="P17" s="38">
        <f>$B$1/O17/1000</f>
        <v>30.52141053476738</v>
      </c>
      <c r="Q17" s="35">
        <v>4.6452109999999998</v>
      </c>
      <c r="R17" s="38">
        <f>$B$1/Q17/1000</f>
        <v>56.433173864438025</v>
      </c>
      <c r="S17" s="35">
        <v>3.2322010000000008</v>
      </c>
      <c r="T17" s="38">
        <f>$B$1/S17/1000</f>
        <v>81.103866993420255</v>
      </c>
      <c r="U17" s="35">
        <v>1.529366</v>
      </c>
      <c r="V17" s="38">
        <f>$B$1/U17/1000</f>
        <v>171.40697517794956</v>
      </c>
      <c r="X17" s="22">
        <v>13</v>
      </c>
      <c r="Y17" s="49">
        <v>1</v>
      </c>
      <c r="Z17" s="2">
        <f t="shared" si="0"/>
        <v>0.11444536607351943</v>
      </c>
      <c r="AA17" s="2"/>
      <c r="AB17" s="2">
        <f t="shared" si="1"/>
        <v>0.73810896102444945</v>
      </c>
      <c r="AC17" s="2"/>
      <c r="AD17" s="2">
        <f t="shared" si="2"/>
        <v>1.3630113062652796</v>
      </c>
      <c r="AE17" s="2"/>
      <c r="AF17" s="2">
        <f t="shared" si="3"/>
        <v>1.9529549383926099</v>
      </c>
      <c r="AG17" s="2"/>
      <c r="AH17" s="2">
        <f t="shared" si="4"/>
        <v>3.9340704862170615</v>
      </c>
      <c r="AI17" s="49"/>
      <c r="AJ17" s="2">
        <f t="shared" si="5"/>
        <v>0.74107118205777311</v>
      </c>
      <c r="AK17" s="49"/>
      <c r="AL17" s="2">
        <f t="shared" si="6"/>
        <v>1.3711266864762202</v>
      </c>
      <c r="AM17" s="49"/>
      <c r="AN17" s="2">
        <f t="shared" si="7"/>
        <v>1.9739014113908517</v>
      </c>
      <c r="AO17" s="49"/>
      <c r="AP17" s="2">
        <f t="shared" si="8"/>
        <v>4.1798433109005799</v>
      </c>
    </row>
    <row r="18" spans="2:42">
      <c r="B18" s="38">
        <f t="shared" si="9"/>
        <v>35.557649461010875</v>
      </c>
      <c r="C18" s="25">
        <v>7.3723658333333333</v>
      </c>
      <c r="D18" s="22">
        <v>13</v>
      </c>
      <c r="E18" s="28">
        <v>64.418211818181817</v>
      </c>
      <c r="F18" s="38">
        <f>$B$1/E18/1000</f>
        <v>4.0694082092792705</v>
      </c>
      <c r="G18" s="35">
        <v>9.9881809090909108</v>
      </c>
      <c r="H18" s="38">
        <f>$B$1/G18/1000</f>
        <v>26.245419700138314</v>
      </c>
      <c r="I18" s="35">
        <v>5.4088809090909091</v>
      </c>
      <c r="J18" s="38">
        <f>$B$1/I18/1000</f>
        <v>48.465478239575347</v>
      </c>
      <c r="K18" s="35">
        <v>3.7749799999999998</v>
      </c>
      <c r="L18" s="38">
        <f>$B$1/K18/1000</f>
        <v>69.442487112514513</v>
      </c>
      <c r="M18" s="28">
        <v>1.8739790909090908</v>
      </c>
      <c r="N18" s="38">
        <f>$B$1/M18/1000</f>
        <v>139.88629930381489</v>
      </c>
      <c r="O18" s="35">
        <v>9.9482559999999989</v>
      </c>
      <c r="P18" s="38">
        <f>$B$1/O18/1000</f>
        <v>26.350749317267269</v>
      </c>
      <c r="Q18" s="35">
        <v>5.376866999999999</v>
      </c>
      <c r="R18" s="38">
        <f>$B$1/Q18/1000</f>
        <v>48.754042084358801</v>
      </c>
      <c r="S18" s="35">
        <v>3.7349210000000008</v>
      </c>
      <c r="T18" s="38">
        <f>$B$1/S18/1000</f>
        <v>70.187294456830529</v>
      </c>
      <c r="U18" s="35">
        <v>1.7637900000000002</v>
      </c>
      <c r="V18" s="38">
        <f>$B$1/U18/1000</f>
        <v>148.62540325095392</v>
      </c>
      <c r="X18" s="22">
        <v>14</v>
      </c>
      <c r="Y18" s="49">
        <v>1</v>
      </c>
      <c r="Z18" s="2">
        <f t="shared" si="0"/>
        <v>0.11308312664265827</v>
      </c>
      <c r="AA18" s="2"/>
      <c r="AB18" s="2">
        <f t="shared" si="1"/>
        <v>0.74175926756541866</v>
      </c>
      <c r="AC18" s="2"/>
      <c r="AD18" s="2">
        <f t="shared" si="2"/>
        <v>1.3705726908422744</v>
      </c>
      <c r="AE18" s="2"/>
      <c r="AF18" s="2">
        <f t="shared" si="3"/>
        <v>1.9717486730174039</v>
      </c>
      <c r="AG18" s="2"/>
      <c r="AH18" s="2">
        <f t="shared" si="4"/>
        <v>4.0182666152778808</v>
      </c>
      <c r="AI18" s="49"/>
      <c r="AJ18" s="2">
        <f t="shared" si="5"/>
        <v>0.74475092919825803</v>
      </c>
      <c r="AK18" s="49"/>
      <c r="AL18" s="2">
        <f t="shared" si="6"/>
        <v>1.3811824491210078</v>
      </c>
      <c r="AM18" s="49"/>
      <c r="AN18" s="2">
        <f t="shared" si="7"/>
        <v>1.9914546421460839</v>
      </c>
      <c r="AO18" s="49"/>
      <c r="AP18" s="2">
        <f t="shared" si="8"/>
        <v>4.1855832255563747</v>
      </c>
    </row>
    <row r="19" spans="2:42">
      <c r="B19" s="38">
        <f t="shared" si="9"/>
        <v>30.834083096315442</v>
      </c>
      <c r="C19" s="25">
        <v>8.5017608333333321</v>
      </c>
      <c r="D19" s="22">
        <v>14</v>
      </c>
      <c r="E19" s="28">
        <v>75.181515454545448</v>
      </c>
      <c r="F19" s="38">
        <f>$B$1/E19/1000</f>
        <v>3.4868145236908878</v>
      </c>
      <c r="G19" s="35">
        <v>11.461617272727272</v>
      </c>
      <c r="H19" s="38">
        <f>$B$1/G19/1000</f>
        <v>22.871466893574198</v>
      </c>
      <c r="I19" s="35">
        <v>6.2030718181818179</v>
      </c>
      <c r="J19" s="38">
        <f>$B$1/I19/1000</f>
        <v>42.260352238971343</v>
      </c>
      <c r="K19" s="35">
        <v>4.3117872727272735</v>
      </c>
      <c r="L19" s="38">
        <f>$B$1/K19/1000</f>
        <v>60.797062428868337</v>
      </c>
      <c r="M19" s="28">
        <v>2.1157781818181816</v>
      </c>
      <c r="N19" s="38">
        <f>$B$1/M19/1000</f>
        <v>123.89956671862836</v>
      </c>
      <c r="O19" s="36">
        <v>11.415576</v>
      </c>
      <c r="P19" s="39">
        <f>$B$1/O19/1000</f>
        <v>22.963712036957226</v>
      </c>
      <c r="Q19" s="36">
        <v>6.1554219999999997</v>
      </c>
      <c r="R19" s="39">
        <f>$B$1/Q19/1000</f>
        <v>42.587494407369633</v>
      </c>
      <c r="S19" s="36">
        <v>4.2691210000000002</v>
      </c>
      <c r="T19" s="39">
        <f>$B$1/S19/1000</f>
        <v>61.404677918475485</v>
      </c>
      <c r="U19" s="36">
        <v>2.0312009999999998</v>
      </c>
      <c r="V19" s="39">
        <f>$B$1/U19/1000</f>
        <v>129.05862098334927</v>
      </c>
      <c r="X19" s="22">
        <v>15</v>
      </c>
      <c r="Y19" s="49">
        <v>1</v>
      </c>
      <c r="Z19" s="2">
        <f t="shared" si="0"/>
        <v>0.11240730244705671</v>
      </c>
      <c r="AA19" s="2"/>
      <c r="AB19" s="2">
        <f t="shared" si="1"/>
        <v>0.74134393132986331</v>
      </c>
      <c r="AC19" s="2"/>
      <c r="AD19" s="2">
        <f t="shared" si="2"/>
        <v>1.3714469449182356</v>
      </c>
      <c r="AE19" s="2"/>
      <c r="AF19" s="2">
        <f t="shared" si="3"/>
        <v>1.9746489996653156</v>
      </c>
      <c r="AG19" s="2"/>
      <c r="AH19" s="2">
        <f t="shared" si="4"/>
        <v>4.0500051864193614</v>
      </c>
      <c r="AI19" s="49"/>
      <c r="AJ19" s="2"/>
      <c r="AK19" s="49"/>
      <c r="AL19" s="2"/>
      <c r="AM19" s="49"/>
      <c r="AN19" s="2"/>
      <c r="AO19" s="49"/>
      <c r="AP19" s="2"/>
    </row>
    <row r="20" spans="2:42">
      <c r="B20" s="38">
        <f t="shared" si="9"/>
        <v>27.15224534218024</v>
      </c>
      <c r="C20" s="25">
        <v>9.6545974999999995</v>
      </c>
      <c r="D20" s="22">
        <v>15</v>
      </c>
      <c r="E20" s="28">
        <v>85.889415454545471</v>
      </c>
      <c r="F20" s="38">
        <f>$B$1/E20/1000</f>
        <v>3.0521106542951411</v>
      </c>
      <c r="G20" s="35">
        <v>13.023101818181818</v>
      </c>
      <c r="H20" s="38">
        <f>$B$1/G20/1000</f>
        <v>20.129152306404869</v>
      </c>
      <c r="I20" s="35">
        <v>7.0397163636363622</v>
      </c>
      <c r="J20" s="38">
        <f>$B$1/I20/1000</f>
        <v>37.237863922203481</v>
      </c>
      <c r="K20" s="35">
        <v>4.8892727272727274</v>
      </c>
      <c r="L20" s="38">
        <f>$B$1/K20/1000</f>
        <v>53.616154103603435</v>
      </c>
      <c r="M20" s="28">
        <v>2.3838481818181814</v>
      </c>
      <c r="N20" s="38">
        <f>$B$1/M20/1000</f>
        <v>109.96673445876093</v>
      </c>
      <c r="O20" s="53"/>
      <c r="P20" s="48"/>
      <c r="Q20" s="1"/>
      <c r="S20" s="1"/>
      <c r="U20" s="1"/>
      <c r="X20" s="22">
        <v>16</v>
      </c>
      <c r="Y20" s="49">
        <v>1</v>
      </c>
      <c r="Z20" s="2">
        <f t="shared" si="0"/>
        <v>0.11304080604406749</v>
      </c>
      <c r="AA20" s="2"/>
      <c r="AB20" s="2">
        <f t="shared" si="1"/>
        <v>0.77847866427662349</v>
      </c>
      <c r="AC20" s="2"/>
      <c r="AD20" s="2">
        <f t="shared" si="2"/>
        <v>1.4421153509671263</v>
      </c>
      <c r="AE20" s="2"/>
      <c r="AF20" s="2">
        <f t="shared" si="3"/>
        <v>2.0796457473398604</v>
      </c>
      <c r="AG20" s="2"/>
      <c r="AH20" s="2">
        <f t="shared" si="4"/>
        <v>4.3149804246195176</v>
      </c>
      <c r="AI20" s="49"/>
      <c r="AJ20" s="2"/>
      <c r="AK20" s="49"/>
      <c r="AL20" s="2"/>
      <c r="AM20" s="49"/>
      <c r="AN20" s="2"/>
      <c r="AO20" s="49"/>
      <c r="AP20" s="2"/>
    </row>
    <row r="21" spans="2:42">
      <c r="B21" s="38">
        <f t="shared" si="9"/>
        <v>23.865172119487909</v>
      </c>
      <c r="C21" s="25">
        <v>10.984375</v>
      </c>
      <c r="D21" s="22">
        <v>16</v>
      </c>
      <c r="E21" s="28">
        <v>97.171768181818194</v>
      </c>
      <c r="F21" s="38">
        <f>$B$1/E21/1000</f>
        <v>2.6977382927673199</v>
      </c>
      <c r="G21" s="35">
        <v>14.110052727272729</v>
      </c>
      <c r="H21" s="38">
        <f>$B$1/G21/1000</f>
        <v>18.578527314310662</v>
      </c>
      <c r="I21" s="35">
        <v>7.6168490909090911</v>
      </c>
      <c r="J21" s="38">
        <f>$B$1/I21/1000</f>
        <v>34.416331066986181</v>
      </c>
      <c r="K21" s="35">
        <v>5.2818490909090912</v>
      </c>
      <c r="L21" s="38">
        <f>$B$1/K21/1000</f>
        <v>49.631103707826831</v>
      </c>
      <c r="M21" s="28">
        <v>2.5456372727272729</v>
      </c>
      <c r="N21" s="38">
        <f>$B$1/M21/1000</f>
        <v>102.97775052576581</v>
      </c>
      <c r="O21" s="53"/>
      <c r="P21" s="48"/>
      <c r="Q21" s="1"/>
      <c r="S21" s="1"/>
      <c r="U21" s="1"/>
      <c r="X21" s="22">
        <v>17</v>
      </c>
      <c r="Y21" s="49">
        <v>1</v>
      </c>
      <c r="Z21" s="2">
        <f t="shared" si="0"/>
        <v>0.11330513738174418</v>
      </c>
      <c r="AA21" s="2"/>
      <c r="AB21" s="2">
        <f t="shared" si="1"/>
        <v>0.78376351810267331</v>
      </c>
      <c r="AC21" s="2"/>
      <c r="AD21" s="2">
        <f t="shared" si="2"/>
        <v>1.450453510798202</v>
      </c>
      <c r="AE21" s="2"/>
      <c r="AF21" s="2">
        <f t="shared" si="3"/>
        <v>2.0861388013574111</v>
      </c>
      <c r="AG21" s="2"/>
      <c r="AH21" s="2">
        <f t="shared" si="4"/>
        <v>4.2916931452576792</v>
      </c>
      <c r="AI21" s="49"/>
      <c r="AJ21" s="2"/>
      <c r="AK21" s="49"/>
      <c r="AL21" s="2"/>
      <c r="AM21" s="49"/>
      <c r="AN21" s="2"/>
      <c r="AO21" s="49"/>
      <c r="AP21" s="2"/>
    </row>
    <row r="22" spans="2:42">
      <c r="B22" s="38">
        <f t="shared" si="9"/>
        <v>20.940778936521191</v>
      </c>
      <c r="C22" s="25">
        <v>12.518349999999998</v>
      </c>
      <c r="D22" s="22">
        <v>17</v>
      </c>
      <c r="E22" s="28">
        <v>110.48351636363637</v>
      </c>
      <c r="F22" s="38">
        <f>$B$1/E22/1000</f>
        <v>2.3726978342832683</v>
      </c>
      <c r="G22" s="35">
        <v>15.972100909090909</v>
      </c>
      <c r="H22" s="38">
        <f>$B$1/G22/1000</f>
        <v>16.412618571098207</v>
      </c>
      <c r="I22" s="35">
        <v>8.6306454545454532</v>
      </c>
      <c r="J22" s="38">
        <f>$B$1/I22/1000</f>
        <v>30.3736263273262</v>
      </c>
      <c r="K22" s="35">
        <v>6.0007272727272722</v>
      </c>
      <c r="L22" s="38">
        <f>$B$1/K22/1000</f>
        <v>43.685371470124842</v>
      </c>
      <c r="M22" s="28">
        <v>2.9168790909090911</v>
      </c>
      <c r="N22" s="38">
        <f>$B$1/M22/1000</f>
        <v>89.87139741822439</v>
      </c>
      <c r="P22" s="48"/>
      <c r="X22" s="22">
        <v>18</v>
      </c>
      <c r="Y22" s="49">
        <v>1</v>
      </c>
      <c r="Z22" s="2">
        <f t="shared" si="0"/>
        <v>0.11438213868503094</v>
      </c>
      <c r="AA22" s="2"/>
      <c r="AB22" s="2">
        <f t="shared" si="1"/>
        <v>0.79191392839164587</v>
      </c>
      <c r="AC22" s="2"/>
      <c r="AD22" s="2">
        <f t="shared" si="2"/>
        <v>1.4684404029100471</v>
      </c>
      <c r="AE22" s="2"/>
      <c r="AF22" s="2">
        <f t="shared" si="3"/>
        <v>2.1162598064129554</v>
      </c>
      <c r="AG22" s="2"/>
      <c r="AH22" s="2">
        <f t="shared" si="4"/>
        <v>4.369929918753761</v>
      </c>
      <c r="AI22" s="49"/>
      <c r="AJ22" s="2"/>
      <c r="AK22" s="49"/>
      <c r="AL22" s="2"/>
      <c r="AM22" s="49"/>
      <c r="AN22" s="2"/>
      <c r="AO22" s="49"/>
      <c r="AP22" s="2"/>
    </row>
    <row r="23" spans="2:42">
      <c r="B23" s="38">
        <f t="shared" si="9"/>
        <v>18.737129766736516</v>
      </c>
      <c r="C23" s="25">
        <v>13.990616666666668</v>
      </c>
      <c r="D23" s="22">
        <v>18</v>
      </c>
      <c r="E23" s="28">
        <v>122.31469727272726</v>
      </c>
      <c r="F23" s="38">
        <f>$B$1/E23/1000</f>
        <v>2.1431929755382777</v>
      </c>
      <c r="G23" s="35">
        <v>17.666840000000001</v>
      </c>
      <c r="H23" s="38">
        <f>$B$1/G23/1000</f>
        <v>14.838194040360358</v>
      </c>
      <c r="I23" s="35">
        <v>9.5275345454545448</v>
      </c>
      <c r="J23" s="38">
        <f>$B$1/I23/1000</f>
        <v>27.514358384044407</v>
      </c>
      <c r="K23" s="35">
        <v>6.6110109090909104</v>
      </c>
      <c r="L23" s="38">
        <f>$B$1/K23/1000</f>
        <v>39.652634612888242</v>
      </c>
      <c r="M23" s="28">
        <v>3.201565454545455</v>
      </c>
      <c r="N23" s="38">
        <f>$B$1/M23/1000</f>
        <v>81.879943959233572</v>
      </c>
      <c r="P23" s="48"/>
      <c r="X23" s="22">
        <v>19</v>
      </c>
      <c r="Y23" s="49">
        <v>1</v>
      </c>
      <c r="Z23" s="2">
        <f t="shared" si="0"/>
        <v>0.11257769434624305</v>
      </c>
      <c r="AA23" s="2"/>
      <c r="AB23" s="2">
        <f t="shared" si="1"/>
        <v>0.78017824217674392</v>
      </c>
      <c r="AC23" s="2"/>
      <c r="AD23" s="2">
        <f t="shared" si="2"/>
        <v>1.4478600594206821</v>
      </c>
      <c r="AE23" s="2"/>
      <c r="AF23" s="2">
        <f t="shared" si="3"/>
        <v>2.0874355199945147</v>
      </c>
      <c r="AG23" s="2"/>
      <c r="AH23" s="2">
        <f t="shared" si="4"/>
        <v>4.3452102778685635</v>
      </c>
      <c r="AI23" s="49"/>
      <c r="AJ23" s="2"/>
      <c r="AK23" s="49"/>
      <c r="AL23" s="2"/>
      <c r="AM23" s="49"/>
      <c r="AN23" s="2"/>
      <c r="AO23" s="49"/>
      <c r="AP23" s="2"/>
    </row>
    <row r="24" spans="2:42">
      <c r="B24" s="38">
        <f t="shared" si="9"/>
        <v>17.077775744964306</v>
      </c>
      <c r="C24" s="25">
        <v>15.350008333333335</v>
      </c>
      <c r="D24" s="22">
        <v>19</v>
      </c>
      <c r="E24" s="28">
        <v>136.35035272727271</v>
      </c>
      <c r="F24" s="38">
        <f>$B$1/E24/1000</f>
        <v>1.922576617930275</v>
      </c>
      <c r="G24" s="35">
        <v>19.675001818181823</v>
      </c>
      <c r="H24" s="38">
        <f>$B$1/G24/1000</f>
        <v>13.323709060994886</v>
      </c>
      <c r="I24" s="35">
        <v>10.601859090909091</v>
      </c>
      <c r="J24" s="38">
        <f>$B$1/I24/1000</f>
        <v>24.726229404877103</v>
      </c>
      <c r="K24" s="35">
        <v>7.3535245454545448</v>
      </c>
      <c r="L24" s="38">
        <f>$B$1/K24/1000</f>
        <v>35.648755692539275</v>
      </c>
      <c r="M24" s="28">
        <v>3.5326272727272725</v>
      </c>
      <c r="N24" s="38">
        <f>$B$1/M24/1000</f>
        <v>74.206526690153368</v>
      </c>
      <c r="P24" s="48"/>
      <c r="X24" s="22">
        <v>20</v>
      </c>
      <c r="Y24" s="49">
        <v>1</v>
      </c>
      <c r="Z24" s="2">
        <f t="shared" si="0"/>
        <v>0.11265298836988243</v>
      </c>
      <c r="AA24" s="2"/>
      <c r="AB24" s="2">
        <f t="shared" si="1"/>
        <v>0.78800967401629785</v>
      </c>
      <c r="AC24" s="2"/>
      <c r="AD24" s="2">
        <f t="shared" si="2"/>
        <v>1.4634577685156853</v>
      </c>
      <c r="AE24" s="2"/>
      <c r="AF24" s="2">
        <f t="shared" si="3"/>
        <v>2.1134063143053288</v>
      </c>
      <c r="AG24" s="2"/>
      <c r="AH24" s="2">
        <f t="shared" si="4"/>
        <v>4.4135905338775094</v>
      </c>
      <c r="AI24" s="49"/>
      <c r="AJ24" s="2"/>
      <c r="AK24" s="49"/>
      <c r="AL24" s="2"/>
      <c r="AM24" s="49"/>
      <c r="AN24" s="2"/>
      <c r="AO24" s="49"/>
      <c r="AP24" s="2"/>
    </row>
    <row r="25" spans="2:42">
      <c r="B25" s="38">
        <f t="shared" si="9"/>
        <v>15.345830583187105</v>
      </c>
      <c r="C25" s="25">
        <v>17.082425000000001</v>
      </c>
      <c r="D25" s="22">
        <v>20</v>
      </c>
      <c r="E25" s="28">
        <v>151.63756636363635</v>
      </c>
      <c r="F25" s="38">
        <f>$B$1/E25/1000</f>
        <v>1.7287536742139631</v>
      </c>
      <c r="G25" s="35">
        <v>21.677938181818181</v>
      </c>
      <c r="H25" s="38">
        <f>$B$1/G25/1000</f>
        <v>12.092662955366604</v>
      </c>
      <c r="I25" s="35">
        <v>11.672646363636364</v>
      </c>
      <c r="J25" s="38">
        <f>$B$1/I25/1000</f>
        <v>22.457974981290757</v>
      </c>
      <c r="K25" s="35">
        <v>8.0828872727272749</v>
      </c>
      <c r="L25" s="38">
        <f>$B$1/K25/1000</f>
        <v>32.431975252767451</v>
      </c>
      <c r="M25" s="28">
        <v>3.8704145454545453</v>
      </c>
      <c r="N25" s="38">
        <f>$B$1/M25/1000</f>
        <v>67.730212596442584</v>
      </c>
      <c r="P25" s="48"/>
      <c r="X25" s="22">
        <v>21</v>
      </c>
      <c r="Y25" s="49">
        <v>1</v>
      </c>
      <c r="Z25" s="2">
        <f t="shared" si="0"/>
        <v>0.11158499509385227</v>
      </c>
      <c r="AA25" s="2"/>
      <c r="AB25" s="2">
        <f t="shared" si="1"/>
        <v>0.79030996991205005</v>
      </c>
      <c r="AC25" s="2"/>
      <c r="AD25" s="2">
        <f t="shared" si="2"/>
        <v>1.4676699065175267</v>
      </c>
      <c r="AE25" s="2"/>
      <c r="AF25" s="2">
        <f t="shared" si="3"/>
        <v>2.1199016479550714</v>
      </c>
      <c r="AG25" s="2"/>
      <c r="AH25" s="2">
        <f t="shared" si="4"/>
        <v>4.4017034666929629</v>
      </c>
      <c r="AI25" s="49"/>
      <c r="AJ25" s="2"/>
      <c r="AK25" s="49"/>
      <c r="AL25" s="2"/>
      <c r="AM25" s="49"/>
      <c r="AN25" s="2"/>
      <c r="AO25" s="49"/>
      <c r="AP25" s="2"/>
    </row>
    <row r="26" spans="2:42">
      <c r="B26" s="38">
        <f t="shared" si="9"/>
        <v>13.922076542636173</v>
      </c>
      <c r="C26" s="25">
        <v>18.829375000000002</v>
      </c>
      <c r="D26" s="22">
        <v>21</v>
      </c>
      <c r="E26" s="28">
        <v>168.74468636363633</v>
      </c>
      <c r="F26" s="38">
        <f>$B$1/E26/1000</f>
        <v>1.5534948427062931</v>
      </c>
      <c r="G26" s="35">
        <v>23.825303636363632</v>
      </c>
      <c r="H26" s="38">
        <f>$B$1/G26/1000</f>
        <v>11.002755893524052</v>
      </c>
      <c r="I26" s="35">
        <v>12.829434545454545</v>
      </c>
      <c r="J26" s="38">
        <f>$B$1/I26/1000</f>
        <v>20.433012777860682</v>
      </c>
      <c r="K26" s="35">
        <v>8.8821927272727255</v>
      </c>
      <c r="L26" s="38">
        <f>$B$1/K26/1000</f>
        <v>29.513433005691066</v>
      </c>
      <c r="M26" s="28">
        <v>4.2777472727272725</v>
      </c>
      <c r="N26" s="38">
        <f>$B$1/M26/1000</f>
        <v>61.280852581286418</v>
      </c>
      <c r="P26" s="48"/>
      <c r="X26" s="22">
        <v>22</v>
      </c>
      <c r="Y26" s="49">
        <v>1</v>
      </c>
      <c r="Z26" s="2">
        <f t="shared" si="0"/>
        <v>0.11240026089196606</v>
      </c>
      <c r="AA26" s="2"/>
      <c r="AB26" s="2">
        <f t="shared" si="1"/>
        <v>0.7962063444989983</v>
      </c>
      <c r="AC26" s="2"/>
      <c r="AD26" s="2">
        <f t="shared" si="2"/>
        <v>1.4800853336242439</v>
      </c>
      <c r="AE26" s="2"/>
      <c r="AF26" s="2">
        <f t="shared" si="3"/>
        <v>2.1391982669543466</v>
      </c>
      <c r="AG26" s="2"/>
      <c r="AH26" s="2">
        <f t="shared" si="4"/>
        <v>4.4535706196275893</v>
      </c>
      <c r="AI26" s="49"/>
      <c r="AJ26" s="2"/>
      <c r="AK26" s="49"/>
      <c r="AL26" s="2"/>
      <c r="AM26" s="49"/>
      <c r="AN26" s="2"/>
      <c r="AO26" s="49"/>
      <c r="AP26" s="2"/>
    </row>
    <row r="27" spans="2:42">
      <c r="B27" s="38">
        <f t="shared" si="9"/>
        <v>12.621022439357885</v>
      </c>
      <c r="C27" s="25">
        <v>20.770424999999999</v>
      </c>
      <c r="D27" s="22">
        <v>22</v>
      </c>
      <c r="E27" s="28">
        <v>184.78982909090911</v>
      </c>
      <c r="F27" s="38">
        <f>$B$1/E27/1000</f>
        <v>1.4186062149071841</v>
      </c>
      <c r="G27" s="35">
        <v>26.086736363636362</v>
      </c>
      <c r="H27" s="38">
        <f>$B$1/G27/1000</f>
        <v>10.048938140280972</v>
      </c>
      <c r="I27" s="35">
        <v>14.033261818181819</v>
      </c>
      <c r="J27" s="38">
        <f>$B$1/I27/1000</f>
        <v>18.680190207836084</v>
      </c>
      <c r="K27" s="35">
        <v>9.7094436363636358</v>
      </c>
      <c r="L27" s="38">
        <f>$B$1/K27/1000</f>
        <v>26.998869329466309</v>
      </c>
      <c r="M27" s="28">
        <v>4.6637690909090912</v>
      </c>
      <c r="N27" s="38">
        <f>$B$1/M27/1000</f>
        <v>56.208614725584802</v>
      </c>
      <c r="P27" s="48"/>
      <c r="X27" s="22">
        <v>23</v>
      </c>
      <c r="Y27" s="49">
        <v>1</v>
      </c>
      <c r="Z27" s="2">
        <f t="shared" si="0"/>
        <v>0.11204825311811076</v>
      </c>
      <c r="AA27" s="2"/>
      <c r="AB27" s="2">
        <f t="shared" si="1"/>
        <v>0.79511443231717238</v>
      </c>
      <c r="AC27" s="2"/>
      <c r="AD27" s="2">
        <f t="shared" si="2"/>
        <v>1.4786037667700349</v>
      </c>
      <c r="AE27" s="2"/>
      <c r="AF27" s="2">
        <f t="shared" si="3"/>
        <v>2.1374387179267722</v>
      </c>
      <c r="AG27" s="2"/>
      <c r="AH27" s="2">
        <f t="shared" si="4"/>
        <v>4.4426702767433435</v>
      </c>
      <c r="AI27" s="49"/>
      <c r="AJ27" s="2"/>
      <c r="AK27" s="49"/>
      <c r="AL27" s="2"/>
      <c r="AM27" s="49"/>
      <c r="AN27" s="2"/>
      <c r="AO27" s="49"/>
      <c r="AP27" s="2"/>
    </row>
    <row r="28" spans="2:42">
      <c r="B28" s="38">
        <f t="shared" si="9"/>
        <v>11.60447810747281</v>
      </c>
      <c r="C28" s="25">
        <v>22.5899</v>
      </c>
      <c r="D28" s="22">
        <v>23</v>
      </c>
      <c r="E28" s="28">
        <v>201.60867636363636</v>
      </c>
      <c r="F28" s="38">
        <f>$B$1/E28/1000</f>
        <v>1.3002615002896882</v>
      </c>
      <c r="G28" s="35">
        <v>28.410879090909088</v>
      </c>
      <c r="H28" s="38">
        <f>$B$1/G28/1000</f>
        <v>9.2268880227602974</v>
      </c>
      <c r="I28" s="35">
        <v>15.277859090909089</v>
      </c>
      <c r="J28" s="38">
        <f>$B$1/I28/1000</f>
        <v>17.158425041109702</v>
      </c>
      <c r="K28" s="35">
        <v>10.568677272727273</v>
      </c>
      <c r="L28" s="38">
        <f>$B$1/K28/1000</f>
        <v>24.803860808245979</v>
      </c>
      <c r="M28" s="28">
        <v>5.0847572727272725</v>
      </c>
      <c r="N28" s="38">
        <f>$B$1/M28/1000</f>
        <v>51.554869965188296</v>
      </c>
      <c r="P28" s="48"/>
      <c r="X28" s="22">
        <v>24</v>
      </c>
      <c r="Y28" s="49">
        <v>1</v>
      </c>
      <c r="Z28" s="2">
        <f t="shared" si="0"/>
        <v>0.11618716105108128</v>
      </c>
      <c r="AA28" s="2"/>
      <c r="AB28" s="2">
        <f t="shared" si="1"/>
        <v>0.83765208805781566</v>
      </c>
      <c r="AC28" s="2"/>
      <c r="AD28" s="2">
        <f t="shared" si="2"/>
        <v>1.558280074059992</v>
      </c>
      <c r="AE28" s="2"/>
      <c r="AF28" s="2">
        <f t="shared" si="3"/>
        <v>2.2543154953734303</v>
      </c>
      <c r="AG28" s="2"/>
      <c r="AH28" s="2">
        <f t="shared" si="4"/>
        <v>4.650462410094546</v>
      </c>
      <c r="AI28" s="49"/>
      <c r="AJ28" s="2"/>
      <c r="AK28" s="49"/>
      <c r="AL28" s="2"/>
      <c r="AM28" s="49"/>
      <c r="AN28" s="2"/>
      <c r="AO28" s="49"/>
      <c r="AP28" s="2"/>
    </row>
    <row r="29" spans="2:42">
      <c r="B29" s="38">
        <f t="shared" si="9"/>
        <v>10.631410321403225</v>
      </c>
      <c r="C29" s="25">
        <v>24.657499999999999</v>
      </c>
      <c r="D29" s="22">
        <v>24</v>
      </c>
      <c r="E29" s="28">
        <v>212.22224363636369</v>
      </c>
      <c r="F29" s="38">
        <f>$B$1/E29/1000</f>
        <v>1.2352333832130042</v>
      </c>
      <c r="G29" s="35">
        <v>29.43644545454546</v>
      </c>
      <c r="H29" s="38">
        <f>$B$1/G29/1000</f>
        <v>8.9054230547228244</v>
      </c>
      <c r="I29" s="35">
        <v>15.823535454545453</v>
      </c>
      <c r="J29" s="38">
        <f>$B$1/I29/1000</f>
        <v>16.566714862998381</v>
      </c>
      <c r="K29" s="35">
        <v>10.93791</v>
      </c>
      <c r="L29" s="38">
        <f>$B$1/K29/1000</f>
        <v>23.96655302521231</v>
      </c>
      <c r="M29" s="28">
        <v>5.302160909090909</v>
      </c>
      <c r="N29" s="38">
        <f>$B$1/M29/1000</f>
        <v>49.440974065976874</v>
      </c>
      <c r="X29" s="22">
        <v>25</v>
      </c>
      <c r="Y29" s="49">
        <v>1</v>
      </c>
      <c r="Z29" s="2">
        <f t="shared" si="0"/>
        <v>0.1163282645372266</v>
      </c>
      <c r="AA29" s="2"/>
      <c r="AB29" s="2">
        <f t="shared" si="1"/>
        <v>0.8309795981703062</v>
      </c>
      <c r="AC29" s="2"/>
      <c r="AD29" s="2">
        <f t="shared" si="2"/>
        <v>1.5438803168461659</v>
      </c>
      <c r="AE29" s="2"/>
      <c r="AF29" s="2">
        <f t="shared" si="3"/>
        <v>2.2302539173398945</v>
      </c>
      <c r="AG29" s="2"/>
      <c r="AH29" s="2">
        <f t="shared" si="4"/>
        <v>4.5225080410833316</v>
      </c>
      <c r="AI29" s="49"/>
      <c r="AJ29" s="2"/>
      <c r="AK29" s="49"/>
      <c r="AL29" s="2"/>
      <c r="AM29" s="49"/>
      <c r="AN29" s="2"/>
      <c r="AO29" s="49"/>
      <c r="AP29" s="2"/>
    </row>
    <row r="30" spans="2:42">
      <c r="B30" s="38">
        <f t="shared" si="9"/>
        <v>9.9073491423701476</v>
      </c>
      <c r="C30" s="25">
        <v>26.459549999999997</v>
      </c>
      <c r="D30" s="22">
        <v>25</v>
      </c>
      <c r="E30" s="28">
        <v>227.45589909090913</v>
      </c>
      <c r="F30" s="38">
        <f>$B$1/E30/1000</f>
        <v>1.1525047318962995</v>
      </c>
      <c r="G30" s="35">
        <v>31.841395454545456</v>
      </c>
      <c r="H30" s="38">
        <f>$B$1/G30/1000</f>
        <v>8.232805009259673</v>
      </c>
      <c r="I30" s="35">
        <v>17.138342727272725</v>
      </c>
      <c r="J30" s="38">
        <f>$B$1/I30/1000</f>
        <v>15.295761333028013</v>
      </c>
      <c r="K30" s="35">
        <v>11.86391818181818</v>
      </c>
      <c r="L30" s="38">
        <f>$B$1/K30/1000</f>
        <v>22.095904235225067</v>
      </c>
      <c r="M30" s="28">
        <v>5.8506363636363634</v>
      </c>
      <c r="N30" s="38">
        <f>$B$1/M30/1000</f>
        <v>44.80606616218904</v>
      </c>
      <c r="X30" s="22">
        <v>26</v>
      </c>
      <c r="Y30" s="49">
        <v>1</v>
      </c>
      <c r="Z30" s="2">
        <f t="shared" si="0"/>
        <v>0.11684592353286986</v>
      </c>
      <c r="AA30" s="2"/>
      <c r="AB30" s="2">
        <f t="shared" si="1"/>
        <v>0.83395550338156776</v>
      </c>
      <c r="AC30" s="2"/>
      <c r="AD30" s="2">
        <f t="shared" si="2"/>
        <v>1.5505585644975235</v>
      </c>
      <c r="AE30" s="2"/>
      <c r="AF30" s="2">
        <f t="shared" si="3"/>
        <v>2.243720927751462</v>
      </c>
      <c r="AG30" s="2"/>
      <c r="AH30" s="2">
        <f t="shared" si="4"/>
        <v>4.5318234135232975</v>
      </c>
      <c r="AI30" s="49"/>
      <c r="AJ30" s="2"/>
      <c r="AK30" s="49"/>
      <c r="AL30" s="2"/>
      <c r="AM30" s="49"/>
      <c r="AN30" s="2"/>
      <c r="AO30" s="49"/>
      <c r="AP30" s="2"/>
    </row>
    <row r="31" spans="2:42">
      <c r="B31" s="38">
        <f t="shared" si="9"/>
        <v>9.140808813594191</v>
      </c>
      <c r="C31" s="25">
        <v>28.678425000000004</v>
      </c>
      <c r="D31" s="22">
        <v>26</v>
      </c>
      <c r="E31" s="28">
        <v>245.43795909090906</v>
      </c>
      <c r="F31" s="38">
        <f>$B$1/E31/1000</f>
        <v>1.0680662476618097</v>
      </c>
      <c r="G31" s="35">
        <v>34.388435454545451</v>
      </c>
      <c r="H31" s="38">
        <f>$B$1/G31/1000</f>
        <v>7.6230278154556146</v>
      </c>
      <c r="I31" s="35">
        <v>18.495544545454546</v>
      </c>
      <c r="J31" s="38">
        <f>$B$1/I31/1000</f>
        <v>14.17335939235292</v>
      </c>
      <c r="K31" s="35">
        <v>12.781636363636363</v>
      </c>
      <c r="L31" s="38">
        <f>$B$1/K31/1000</f>
        <v>20.5094240316363</v>
      </c>
      <c r="M31" s="28">
        <v>6.3282309090909088</v>
      </c>
      <c r="N31" s="38">
        <f>$B$1/M31/1000</f>
        <v>41.424531399986272</v>
      </c>
      <c r="X31" s="22">
        <v>27</v>
      </c>
      <c r="Y31" s="49">
        <v>1</v>
      </c>
      <c r="Z31" s="2">
        <f t="shared" si="0"/>
        <v>0.11775966178322167</v>
      </c>
      <c r="AA31" s="2"/>
      <c r="AB31" s="2">
        <f t="shared" si="1"/>
        <v>0.83417750841481386</v>
      </c>
      <c r="AC31" s="2"/>
      <c r="AD31" s="2">
        <f t="shared" si="2"/>
        <v>1.551449767082739</v>
      </c>
      <c r="AE31" s="2"/>
      <c r="AF31" s="2">
        <f t="shared" si="3"/>
        <v>2.2456310123475394</v>
      </c>
      <c r="AG31" s="2"/>
      <c r="AH31" s="2">
        <f t="shared" si="4"/>
        <v>4.4975919371727375</v>
      </c>
      <c r="AI31" s="49"/>
      <c r="AJ31" s="2"/>
      <c r="AK31" s="49"/>
      <c r="AL31" s="2"/>
      <c r="AM31" s="49"/>
      <c r="AN31" s="2"/>
      <c r="AO31" s="49"/>
      <c r="AP31" s="2"/>
    </row>
    <row r="32" spans="2:42">
      <c r="B32" s="38">
        <f t="shared" si="9"/>
        <v>8.516604618586376</v>
      </c>
      <c r="C32" s="25">
        <v>30.780341666666668</v>
      </c>
      <c r="D32" s="22">
        <v>27</v>
      </c>
      <c r="E32" s="28">
        <v>261.38272818181815</v>
      </c>
      <c r="F32" s="38">
        <f>$B$1/E32/1000</f>
        <v>1.0029124794261552</v>
      </c>
      <c r="G32" s="35">
        <v>36.899030909090918</v>
      </c>
      <c r="H32" s="38">
        <f>$B$1/G32/1000</f>
        <v>7.104360020886479</v>
      </c>
      <c r="I32" s="35">
        <v>19.839728181818181</v>
      </c>
      <c r="J32" s="38">
        <f>$B$1/I32/1000</f>
        <v>13.213084251841611</v>
      </c>
      <c r="K32" s="35">
        <v>13.706767272727273</v>
      </c>
      <c r="L32" s="38">
        <f>$B$1/K32/1000</f>
        <v>19.125151451399852</v>
      </c>
      <c r="M32" s="28">
        <v>6.8437381818181819</v>
      </c>
      <c r="N32" s="38">
        <f>$B$1/M32/1000</f>
        <v>38.304212264642182</v>
      </c>
      <c r="X32" s="22">
        <v>28</v>
      </c>
      <c r="Y32" s="49">
        <v>1</v>
      </c>
      <c r="Z32" s="2">
        <f t="shared" si="0"/>
        <v>0.11727178215626602</v>
      </c>
      <c r="AA32" s="2"/>
      <c r="AB32" s="2">
        <f t="shared" si="1"/>
        <v>0.83822734778222296</v>
      </c>
      <c r="AC32" s="2"/>
      <c r="AD32" s="2">
        <f t="shared" si="2"/>
        <v>1.5600830045176552</v>
      </c>
      <c r="AE32" s="2"/>
      <c r="AF32" s="2">
        <f t="shared" si="3"/>
        <v>2.2590510176664584</v>
      </c>
      <c r="AG32" s="2"/>
      <c r="AH32" s="2">
        <f t="shared" si="4"/>
        <v>4.5543404932684526</v>
      </c>
      <c r="AI32" s="49"/>
      <c r="AJ32" s="2"/>
      <c r="AK32" s="49"/>
      <c r="AL32" s="2"/>
      <c r="AM32" s="49"/>
      <c r="AN32" s="2"/>
      <c r="AO32" s="49"/>
      <c r="AP32" s="2"/>
    </row>
    <row r="33" spans="2:42">
      <c r="B33" s="38">
        <f t="shared" si="9"/>
        <v>7.9030905866454351</v>
      </c>
      <c r="C33" s="25">
        <v>33.169808333333336</v>
      </c>
      <c r="D33" s="22">
        <v>28</v>
      </c>
      <c r="E33" s="28">
        <v>282.84560636363636</v>
      </c>
      <c r="F33" s="38">
        <f>$B$1/E33/1000</f>
        <v>0.92680951763832009</v>
      </c>
      <c r="G33" s="35">
        <v>39.571374545454553</v>
      </c>
      <c r="H33" s="38">
        <f>$B$1/G33/1000</f>
        <v>6.6245866617264557</v>
      </c>
      <c r="I33" s="35">
        <v>21.261566363636366</v>
      </c>
      <c r="J33" s="38">
        <f>$B$1/I33/1000</f>
        <v>12.329477307389009</v>
      </c>
      <c r="K33" s="35">
        <v>14.683071818181821</v>
      </c>
      <c r="L33" s="38">
        <f>$B$1/K33/1000</f>
        <v>17.85348483247158</v>
      </c>
      <c r="M33" s="28">
        <v>7.2831200000000003</v>
      </c>
      <c r="N33" s="38">
        <f>$B$1/M33/1000</f>
        <v>35.993365480728038</v>
      </c>
      <c r="X33" s="22">
        <v>29</v>
      </c>
      <c r="Y33" s="49">
        <v>1</v>
      </c>
      <c r="Z33" s="2">
        <f t="shared" si="0"/>
        <v>0.1190742884404036</v>
      </c>
      <c r="AA33" s="2"/>
      <c r="AB33" s="2">
        <f t="shared" si="1"/>
        <v>0.84236656235540663</v>
      </c>
      <c r="AC33" s="2"/>
      <c r="AD33" s="2">
        <f t="shared" si="2"/>
        <v>1.5683359832424293</v>
      </c>
      <c r="AE33" s="2"/>
      <c r="AF33" s="2">
        <f t="shared" si="3"/>
        <v>2.2706746673331257</v>
      </c>
      <c r="AG33" s="2"/>
      <c r="AH33" s="2">
        <f t="shared" si="4"/>
        <v>4.5431393495812431</v>
      </c>
      <c r="AI33" s="49"/>
      <c r="AJ33" s="2"/>
      <c r="AK33" s="49"/>
      <c r="AL33" s="2"/>
      <c r="AM33" s="49"/>
      <c r="AN33" s="2"/>
      <c r="AO33" s="49"/>
      <c r="AP33" s="2"/>
    </row>
    <row r="34" spans="2:42">
      <c r="B34" s="38">
        <f t="shared" si="9"/>
        <v>7.3247701090008857</v>
      </c>
      <c r="C34" s="25">
        <v>35.788699999999999</v>
      </c>
      <c r="D34" s="22">
        <v>29</v>
      </c>
      <c r="E34" s="28">
        <v>300.55774818181811</v>
      </c>
      <c r="F34" s="38">
        <f>$B$1/E34/1000</f>
        <v>0.87219178871881797</v>
      </c>
      <c r="G34" s="35">
        <v>42.485898181818179</v>
      </c>
      <c r="H34" s="38">
        <f>$B$1/G34/1000</f>
        <v>6.1701414167627133</v>
      </c>
      <c r="I34" s="35">
        <v>22.81953636363636</v>
      </c>
      <c r="J34" s="38">
        <f>$B$1/I34/1000</f>
        <v>11.487700530924659</v>
      </c>
      <c r="K34" s="35">
        <v>15.761262727272729</v>
      </c>
      <c r="L34" s="38">
        <f>$B$1/K34/1000</f>
        <v>16.63216993054721</v>
      </c>
      <c r="M34" s="28">
        <v>7.8775263636363642</v>
      </c>
      <c r="N34" s="38">
        <f>$B$1/M34/1000</f>
        <v>33.277451308838415</v>
      </c>
      <c r="X34" s="22">
        <v>30</v>
      </c>
      <c r="Y34" s="49">
        <v>1</v>
      </c>
      <c r="Z34" s="2">
        <f t="shared" si="0"/>
        <v>0.11929168632799485</v>
      </c>
      <c r="AA34" s="2"/>
      <c r="AB34" s="2">
        <f t="shared" si="1"/>
        <v>0.84140734726565169</v>
      </c>
      <c r="AC34" s="2"/>
      <c r="AD34" s="2">
        <f t="shared" si="2"/>
        <v>1.5667428024056702</v>
      </c>
      <c r="AE34" s="2"/>
      <c r="AF34" s="2">
        <f t="shared" si="3"/>
        <v>2.268538038757852</v>
      </c>
      <c r="AG34" s="2"/>
      <c r="AH34" s="2">
        <f t="shared" si="4"/>
        <v>4.529986036000901</v>
      </c>
      <c r="AI34" s="49"/>
      <c r="AJ34" s="2"/>
      <c r="AK34" s="49"/>
      <c r="AL34" s="2"/>
      <c r="AM34" s="49"/>
      <c r="AN34" s="2"/>
      <c r="AO34" s="49"/>
      <c r="AP34" s="2"/>
    </row>
    <row r="35" spans="2:42">
      <c r="B35" s="38">
        <f t="shared" si="9"/>
        <v>6.8959267328829332</v>
      </c>
      <c r="C35" s="25">
        <v>38.014324999999999</v>
      </c>
      <c r="D35" s="22">
        <v>30</v>
      </c>
      <c r="E35" s="28">
        <v>318.66701</v>
      </c>
      <c r="F35" s="38">
        <f>$B$1/E35/1000</f>
        <v>0.82262672875990517</v>
      </c>
      <c r="G35" s="35">
        <v>45.179454545454547</v>
      </c>
      <c r="H35" s="38">
        <f>$B$1/G35/1000</f>
        <v>5.802283419253321</v>
      </c>
      <c r="I35" s="35">
        <v>24.263283636363635</v>
      </c>
      <c r="J35" s="38">
        <f>$B$1/I35/1000</f>
        <v>10.804143574661184</v>
      </c>
      <c r="K35" s="35">
        <v>16.757190909090909</v>
      </c>
      <c r="L35" s="38">
        <f>$B$1/K35/1000</f>
        <v>15.643672106032092</v>
      </c>
      <c r="M35" s="28">
        <v>8.3917090909090906</v>
      </c>
      <c r="N35" s="38">
        <f>$B$1/M35/1000</f>
        <v>31.238451805245003</v>
      </c>
      <c r="X35" s="22">
        <v>31</v>
      </c>
      <c r="Y35" s="49">
        <v>1</v>
      </c>
      <c r="Z35" s="2">
        <f t="shared" si="0"/>
        <v>0.1200079850779677</v>
      </c>
      <c r="AA35" s="2"/>
      <c r="AB35" s="2">
        <f t="shared" si="1"/>
        <v>0.84475699132748017</v>
      </c>
      <c r="AC35" s="2"/>
      <c r="AD35" s="2">
        <f t="shared" si="2"/>
        <v>1.5730326969365249</v>
      </c>
      <c r="AE35" s="2"/>
      <c r="AF35" s="2">
        <f t="shared" si="3"/>
        <v>2.2776909772065905</v>
      </c>
      <c r="AG35" s="2"/>
      <c r="AH35" s="2">
        <f t="shared" si="4"/>
        <v>4.5250408970134259</v>
      </c>
      <c r="AI35" s="49"/>
      <c r="AJ35" s="2"/>
      <c r="AK35" s="49"/>
      <c r="AL35" s="2"/>
      <c r="AM35" s="49"/>
      <c r="AN35" s="2"/>
      <c r="AO35" s="49"/>
      <c r="AP35" s="2"/>
    </row>
    <row r="36" spans="2:42">
      <c r="B36" s="38">
        <f t="shared" si="9"/>
        <v>6.4217586198026932</v>
      </c>
      <c r="C36" s="25">
        <v>40.821216666666665</v>
      </c>
      <c r="D36" s="22">
        <v>31</v>
      </c>
      <c r="E36" s="28">
        <v>340.15417090909096</v>
      </c>
      <c r="F36" s="38">
        <f>$B$1/E36/1000</f>
        <v>0.77066231261959206</v>
      </c>
      <c r="G36" s="35">
        <v>48.323029090909088</v>
      </c>
      <c r="H36" s="38">
        <f>$B$1/G36/1000</f>
        <v>5.4248254906958344</v>
      </c>
      <c r="I36" s="35">
        <v>25.950647272727277</v>
      </c>
      <c r="J36" s="38">
        <f>$B$1/I36/1000</f>
        <v>10.101636280783607</v>
      </c>
      <c r="K36" s="35">
        <v>17.922192727272726</v>
      </c>
      <c r="L36" s="38">
        <f>$B$1/K36/1000</f>
        <v>14.626781666123241</v>
      </c>
      <c r="M36" s="28">
        <v>9.0211818181818177</v>
      </c>
      <c r="N36" s="38">
        <f>$B$1/M36/1000</f>
        <v>29.058720385355677</v>
      </c>
      <c r="X36" s="22">
        <v>32</v>
      </c>
      <c r="Y36" s="49">
        <v>1</v>
      </c>
      <c r="Z36" s="2">
        <f t="shared" si="0"/>
        <v>0.12450397908194302</v>
      </c>
      <c r="AA36" s="2"/>
      <c r="AB36" s="2">
        <f t="shared" si="1"/>
        <v>0.89334483335702231</v>
      </c>
      <c r="AC36" s="2"/>
      <c r="AD36" s="2">
        <f t="shared" si="2"/>
        <v>1.663840179085267</v>
      </c>
      <c r="AE36" s="2"/>
      <c r="AF36" s="2">
        <f t="shared" si="3"/>
        <v>2.410248022537441</v>
      </c>
      <c r="AG36" s="2"/>
      <c r="AH36" s="2">
        <f t="shared" si="4"/>
        <v>4.7267031100281551</v>
      </c>
      <c r="AI36" s="49"/>
      <c r="AJ36" s="2"/>
      <c r="AK36" s="49"/>
      <c r="AL36" s="2"/>
      <c r="AM36" s="49"/>
      <c r="AN36" s="2"/>
      <c r="AO36" s="49"/>
      <c r="AP36" s="2"/>
    </row>
    <row r="37" spans="2:42">
      <c r="B37" s="38">
        <f t="shared" si="9"/>
        <v>6.0446772168791361</v>
      </c>
      <c r="C37" s="25">
        <v>43.367741666666667</v>
      </c>
      <c r="D37" s="22">
        <v>32</v>
      </c>
      <c r="E37" s="28">
        <v>348.32414181818183</v>
      </c>
      <c r="F37" s="38">
        <f>$B$1/E37/1000</f>
        <v>0.75258636576741755</v>
      </c>
      <c r="G37" s="35">
        <v>48.545354545454551</v>
      </c>
      <c r="H37" s="38">
        <f>$B$1/G37/1000</f>
        <v>5.3999811610098813</v>
      </c>
      <c r="I37" s="35">
        <v>26.064848181818181</v>
      </c>
      <c r="J37" s="38">
        <f>$B$1/I37/1000</f>
        <v>10.057376823044816</v>
      </c>
      <c r="K37" s="35">
        <v>17.993061818181818</v>
      </c>
      <c r="L37" s="38">
        <f>$B$1/K37/1000</f>
        <v>14.56917130886006</v>
      </c>
      <c r="M37" s="28">
        <v>9.1750509090909116</v>
      </c>
      <c r="N37" s="38">
        <f>$B$1/M37/1000</f>
        <v>28.571394600138944</v>
      </c>
      <c r="X37" s="22">
        <v>33</v>
      </c>
      <c r="Y37" s="49">
        <v>1</v>
      </c>
      <c r="Z37" s="2">
        <f t="shared" si="0"/>
        <v>0.12609327090060723</v>
      </c>
      <c r="AA37" s="2"/>
      <c r="AB37" s="2">
        <f t="shared" si="1"/>
        <v>0.89644271304416823</v>
      </c>
      <c r="AC37" s="2"/>
      <c r="AD37" s="2">
        <f t="shared" si="2"/>
        <v>1.6673350520401289</v>
      </c>
      <c r="AE37" s="2"/>
      <c r="AF37" s="2">
        <f t="shared" si="3"/>
        <v>2.4283970178507617</v>
      </c>
      <c r="AG37" s="2"/>
      <c r="AH37" s="2">
        <f t="shared" si="4"/>
        <v>4.8098164051882497</v>
      </c>
      <c r="AI37" s="49"/>
      <c r="AJ37" s="2"/>
      <c r="AK37" s="49"/>
      <c r="AL37" s="2"/>
      <c r="AM37" s="49"/>
      <c r="AN37" s="2"/>
      <c r="AO37" s="49"/>
      <c r="AP37" s="2"/>
    </row>
    <row r="38" spans="2:42">
      <c r="B38" s="38">
        <f t="shared" si="9"/>
        <v>5.6275401927160873</v>
      </c>
      <c r="C38" s="25">
        <v>46.582341666666672</v>
      </c>
      <c r="D38" s="22">
        <v>33</v>
      </c>
      <c r="E38" s="28">
        <v>369.42765727272723</v>
      </c>
      <c r="F38" s="38">
        <f>$B$1/E38/1000</f>
        <v>0.70959495002420503</v>
      </c>
      <c r="G38" s="35">
        <v>51.963545454545446</v>
      </c>
      <c r="H38" s="38">
        <f>$B$1/G38/1000</f>
        <v>5.0447673981235104</v>
      </c>
      <c r="I38" s="35">
        <v>27.938200909090913</v>
      </c>
      <c r="J38" s="38">
        <f>$B$1/I38/1000</f>
        <v>9.3829950200801946</v>
      </c>
      <c r="K38" s="35">
        <v>19.182341818181815</v>
      </c>
      <c r="L38" s="38">
        <f>$B$1/K38/1000</f>
        <v>13.665901821827047</v>
      </c>
      <c r="M38" s="28">
        <v>9.6848481818181806</v>
      </c>
      <c r="N38" s="38">
        <f>$B$1/M38/1000</f>
        <v>27.067435139782081</v>
      </c>
      <c r="X38" s="22">
        <v>34</v>
      </c>
      <c r="Y38" s="49">
        <v>1</v>
      </c>
      <c r="Z38" s="2">
        <f t="shared" si="0"/>
        <v>0.12901583945720638</v>
      </c>
      <c r="AA38" s="2"/>
      <c r="AB38" s="2">
        <f t="shared" si="1"/>
        <v>0.91149355144618149</v>
      </c>
      <c r="AC38" s="2"/>
      <c r="AD38" s="2">
        <f t="shared" si="2"/>
        <v>1.6962422563431137</v>
      </c>
      <c r="AE38" s="2"/>
      <c r="AF38" s="2">
        <f t="shared" si="3"/>
        <v>2.4691525232339404</v>
      </c>
      <c r="AG38" s="2"/>
      <c r="AH38" s="2">
        <f t="shared" si="4"/>
        <v>4.8304984585994708</v>
      </c>
      <c r="AI38" s="49"/>
      <c r="AJ38" s="2"/>
      <c r="AK38" s="49"/>
      <c r="AL38" s="2"/>
      <c r="AM38" s="49"/>
      <c r="AN38" s="2"/>
      <c r="AO38" s="49"/>
      <c r="AP38" s="2"/>
    </row>
    <row r="39" spans="2:42">
      <c r="B39" s="38">
        <f t="shared" si="9"/>
        <v>5.2763115896170785</v>
      </c>
      <c r="C39" s="25">
        <v>49.683191666666666</v>
      </c>
      <c r="D39" s="22">
        <v>34</v>
      </c>
      <c r="E39" s="28">
        <v>385.09373636363637</v>
      </c>
      <c r="F39" s="38">
        <f>$B$1/E39/1000</f>
        <v>0.68072776897223441</v>
      </c>
      <c r="G39" s="35">
        <v>54.507452727272728</v>
      </c>
      <c r="H39" s="38">
        <f>$B$1/G39/1000</f>
        <v>4.8093239893567183</v>
      </c>
      <c r="I39" s="35">
        <v>29.290150909090915</v>
      </c>
      <c r="J39" s="38">
        <f>$B$1/I39/1000</f>
        <v>8.9499026759413933</v>
      </c>
      <c r="K39" s="35">
        <v>20.121556363636362</v>
      </c>
      <c r="L39" s="38">
        <f>$B$1/K39/1000</f>
        <v>13.028018074871492</v>
      </c>
      <c r="M39" s="28">
        <v>10.285313636363638</v>
      </c>
      <c r="N39" s="38">
        <f>$B$1/M39/1000</f>
        <v>25.487215000735823</v>
      </c>
      <c r="X39" s="23">
        <v>35</v>
      </c>
      <c r="Y39" s="49">
        <v>1</v>
      </c>
      <c r="Z39" s="2">
        <f t="shared" si="0"/>
        <v>0.12999452026040703</v>
      </c>
      <c r="AA39" s="2"/>
      <c r="AB39" s="2">
        <f t="shared" si="1"/>
        <v>0.90763403026896616</v>
      </c>
      <c r="AC39" s="2"/>
      <c r="AD39" s="2">
        <f t="shared" si="2"/>
        <v>1.6898223538159729</v>
      </c>
      <c r="AE39" s="2"/>
      <c r="AF39" s="2">
        <f t="shared" si="3"/>
        <v>2.4608086276620251</v>
      </c>
      <c r="AG39" s="2"/>
      <c r="AH39" s="2">
        <f t="shared" si="4"/>
        <v>4.8161929901122091</v>
      </c>
      <c r="AI39" s="49"/>
      <c r="AJ39" s="2"/>
      <c r="AK39" s="49"/>
      <c r="AL39" s="2"/>
      <c r="AM39" s="49"/>
      <c r="AN39" s="2"/>
      <c r="AO39" s="49"/>
      <c r="AP39" s="2"/>
    </row>
    <row r="40" spans="2:42">
      <c r="B40" s="39">
        <f t="shared" si="9"/>
        <v>5.0073190221353459</v>
      </c>
      <c r="C40" s="40">
        <v>52.352166666666669</v>
      </c>
      <c r="D40" s="23">
        <v>35</v>
      </c>
      <c r="E40" s="29">
        <v>402.72595000000001</v>
      </c>
      <c r="F40" s="39">
        <f>$B$1/E40/1000</f>
        <v>0.65092403407329469</v>
      </c>
      <c r="G40" s="36">
        <v>57.679819090909092</v>
      </c>
      <c r="H40" s="39">
        <f>$B$1/G40/1000</f>
        <v>4.5448131449031628</v>
      </c>
      <c r="I40" s="36">
        <v>30.980870000000003</v>
      </c>
      <c r="J40" s="39">
        <f>$B$1/I40/1000</f>
        <v>8.4614796162922463</v>
      </c>
      <c r="K40" s="36">
        <v>21.274375454545453</v>
      </c>
      <c r="L40" s="39">
        <f>$B$1/K40/1000</f>
        <v>12.322053851126835</v>
      </c>
      <c r="M40" s="29">
        <v>10.870030909090907</v>
      </c>
      <c r="N40" s="39">
        <f>$B$1/M40/1000</f>
        <v>24.116214773663774</v>
      </c>
      <c r="X40" s="49"/>
      <c r="Z40" s="49"/>
    </row>
    <row r="42" spans="2:42">
      <c r="Z42" s="49"/>
    </row>
    <row r="43" spans="2:42">
      <c r="Z43" s="49"/>
    </row>
    <row r="45" spans="2:42">
      <c r="E45" s="49"/>
      <c r="F45" s="49"/>
      <c r="G45" s="49"/>
    </row>
    <row r="47" spans="2:42">
      <c r="E47" s="49"/>
      <c r="F47" s="49"/>
      <c r="G47" s="49"/>
    </row>
    <row r="48" spans="2:42">
      <c r="E48" s="49"/>
      <c r="F48" s="49"/>
      <c r="G48" s="49"/>
    </row>
    <row r="49" spans="5:7">
      <c r="E49" s="49"/>
      <c r="F49" s="49"/>
      <c r="G49" s="49"/>
    </row>
    <row r="50" spans="5:7">
      <c r="E50" s="49"/>
      <c r="F50" s="49"/>
      <c r="G50" s="49"/>
    </row>
    <row r="51" spans="5:7">
      <c r="E51" s="49"/>
      <c r="F51" s="49"/>
      <c r="G51" s="49"/>
    </row>
    <row r="52" spans="5:7">
      <c r="E52" s="49"/>
      <c r="F52" s="49"/>
      <c r="G52" s="49"/>
    </row>
    <row r="53" spans="5:7">
      <c r="E53" s="49"/>
      <c r="F53" s="49"/>
      <c r="G53" s="49"/>
    </row>
    <row r="54" spans="5:7">
      <c r="E54" s="49"/>
      <c r="F54" s="49"/>
      <c r="G54" s="49"/>
    </row>
    <row r="55" spans="5:7">
      <c r="E55" s="49"/>
      <c r="F55" s="49"/>
      <c r="G55" s="49"/>
    </row>
    <row r="56" spans="5:7">
      <c r="E56" s="49"/>
      <c r="F56" s="49"/>
      <c r="G56" s="49"/>
    </row>
    <row r="57" spans="5:7">
      <c r="E57" s="49"/>
      <c r="F57" s="49"/>
      <c r="G57" s="49"/>
    </row>
    <row r="58" spans="5:7">
      <c r="E58" s="49"/>
      <c r="F58" s="49"/>
      <c r="G58" s="49"/>
    </row>
    <row r="59" spans="5:7">
      <c r="E59" s="49"/>
      <c r="F59" s="49"/>
      <c r="G59" s="49"/>
    </row>
    <row r="60" spans="5:7">
      <c r="E60" s="49"/>
      <c r="F60" s="49"/>
      <c r="G60" s="49"/>
    </row>
    <row r="61" spans="5:7">
      <c r="E61" s="49"/>
      <c r="F61" s="49"/>
      <c r="G61" s="49"/>
    </row>
    <row r="62" spans="5:7">
      <c r="E62" s="49"/>
      <c r="F62" s="49"/>
      <c r="G62" s="49"/>
    </row>
    <row r="63" spans="5:7">
      <c r="E63" s="49"/>
      <c r="F63" s="49"/>
      <c r="G63" s="49"/>
    </row>
    <row r="64" spans="5:7">
      <c r="E64" s="49"/>
      <c r="F64" s="49"/>
      <c r="G64" s="49"/>
    </row>
    <row r="65" spans="5:7">
      <c r="E65" s="49"/>
      <c r="F65" s="49"/>
      <c r="G65" s="49"/>
    </row>
    <row r="66" spans="5:7">
      <c r="E66" s="49"/>
      <c r="G66" s="49"/>
    </row>
    <row r="67" spans="5:7">
      <c r="E67" s="49"/>
    </row>
    <row r="68" spans="5:7">
      <c r="E68" s="49"/>
    </row>
    <row r="69" spans="5:7">
      <c r="E69" s="49"/>
    </row>
    <row r="70" spans="5:7">
      <c r="E70" s="49"/>
    </row>
    <row r="71" spans="5:7">
      <c r="E71" s="49"/>
    </row>
    <row r="72" spans="5:7">
      <c r="E72" s="49"/>
    </row>
    <row r="73" spans="5:7">
      <c r="E73" s="49"/>
    </row>
    <row r="74" spans="5:7">
      <c r="E74" s="49"/>
    </row>
    <row r="75" spans="5:7">
      <c r="E75" s="49"/>
    </row>
    <row r="76" spans="5:7">
      <c r="E76" s="49"/>
    </row>
    <row r="77" spans="5:7">
      <c r="E77" s="49"/>
    </row>
    <row r="78" spans="5:7">
      <c r="E78" s="49"/>
    </row>
    <row r="79" spans="5:7">
      <c r="E79" s="49"/>
    </row>
    <row r="80" spans="5:7">
      <c r="E80" s="49"/>
    </row>
    <row r="81" spans="5:5">
      <c r="E81" s="49"/>
    </row>
    <row r="82" spans="5:5">
      <c r="E82" s="49"/>
    </row>
    <row r="83" spans="5:5">
      <c r="E83" s="49"/>
    </row>
    <row r="84" spans="5:5">
      <c r="E84" s="49"/>
    </row>
    <row r="85" spans="5:5">
      <c r="E85" s="49"/>
    </row>
    <row r="86" spans="5:5">
      <c r="E86" s="49"/>
    </row>
    <row r="87" spans="5:5">
      <c r="E87" s="49"/>
    </row>
    <row r="88" spans="5:5">
      <c r="E88" s="49"/>
    </row>
    <row r="89" spans="5:5">
      <c r="E89" s="49"/>
    </row>
    <row r="90" spans="5:5">
      <c r="E90" s="49"/>
    </row>
    <row r="91" spans="5:5">
      <c r="E91" s="49"/>
    </row>
    <row r="92" spans="5:5">
      <c r="E92" s="49"/>
    </row>
    <row r="93" spans="5:5">
      <c r="E93" s="49"/>
    </row>
    <row r="94" spans="5:5">
      <c r="E94" s="49"/>
    </row>
    <row r="95" spans="5:5">
      <c r="E95" s="49"/>
    </row>
    <row r="96" spans="5:5">
      <c r="E96" s="49"/>
    </row>
    <row r="97" spans="5:5">
      <c r="E97" s="49"/>
    </row>
  </sheetData>
  <mergeCells count="23">
    <mergeCell ref="B4:C4"/>
    <mergeCell ref="E3:N3"/>
    <mergeCell ref="O4:P4"/>
    <mergeCell ref="Q4:R4"/>
    <mergeCell ref="S4:T4"/>
    <mergeCell ref="U4:V4"/>
    <mergeCell ref="O3:V3"/>
    <mergeCell ref="E4:F4"/>
    <mergeCell ref="G4:H4"/>
    <mergeCell ref="I4:J4"/>
    <mergeCell ref="K4:L4"/>
    <mergeCell ref="M4:N4"/>
    <mergeCell ref="Y3:AH3"/>
    <mergeCell ref="Y4:Z4"/>
    <mergeCell ref="AA4:AB4"/>
    <mergeCell ref="AC4:AD4"/>
    <mergeCell ref="AE4:AF4"/>
    <mergeCell ref="AG4:AH4"/>
    <mergeCell ref="AI3:AP3"/>
    <mergeCell ref="AI4:AJ4"/>
    <mergeCell ref="AK4:AL4"/>
    <mergeCell ref="AM4:AN4"/>
    <mergeCell ref="AO4:A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84"/>
  <sheetViews>
    <sheetView zoomScale="85" zoomScaleNormal="85" workbookViewId="0">
      <selection activeCell="L21" sqref="L21"/>
    </sheetView>
  </sheetViews>
  <sheetFormatPr defaultRowHeight="14.25"/>
  <cols>
    <col min="1" max="1" width="10.375" customWidth="1"/>
    <col min="5" max="5" width="10.875" customWidth="1"/>
    <col min="6" max="6" width="8.75" customWidth="1"/>
    <col min="7" max="7" width="9.75" customWidth="1"/>
    <col min="8" max="8" width="10.875" customWidth="1"/>
    <col min="9" max="9" width="12.75" customWidth="1"/>
    <col min="11" max="11" width="10.25" customWidth="1"/>
    <col min="13" max="13" width="9.875" customWidth="1"/>
    <col min="14" max="14" width="9.75" customWidth="1"/>
    <col min="16" max="16" width="9.625" bestFit="1" customWidth="1"/>
    <col min="17" max="17" width="9.125" bestFit="1" customWidth="1"/>
    <col min="18" max="18" width="10.75" bestFit="1" customWidth="1"/>
    <col min="19" max="19" width="9.125" bestFit="1" customWidth="1"/>
    <col min="20" max="20" width="10.75" bestFit="1" customWidth="1"/>
    <col min="21" max="21" width="9.125" bestFit="1" customWidth="1"/>
    <col min="22" max="22" width="10.75" bestFit="1" customWidth="1"/>
  </cols>
  <sheetData>
    <row r="1" spans="1:42">
      <c r="A1" t="s">
        <v>36</v>
      </c>
      <c r="B1">
        <f>B2*B3</f>
        <v>262144</v>
      </c>
      <c r="E1" t="s">
        <v>48</v>
      </c>
    </row>
    <row r="2" spans="1:42">
      <c r="A2" t="s">
        <v>28</v>
      </c>
      <c r="B2">
        <v>512</v>
      </c>
    </row>
    <row r="3" spans="1:42" ht="15">
      <c r="A3" t="s">
        <v>27</v>
      </c>
      <c r="B3">
        <v>512</v>
      </c>
      <c r="E3" s="67" t="s">
        <v>38</v>
      </c>
      <c r="F3" s="67"/>
      <c r="G3" s="67"/>
      <c r="H3" s="67"/>
      <c r="I3" s="67"/>
      <c r="J3" s="67"/>
      <c r="K3" s="67"/>
      <c r="L3" s="67"/>
      <c r="M3" s="67"/>
      <c r="N3" s="68"/>
      <c r="O3" s="58" t="s">
        <v>46</v>
      </c>
      <c r="P3" s="59"/>
      <c r="Q3" s="59"/>
      <c r="R3" s="59"/>
      <c r="S3" s="59"/>
      <c r="T3" s="59"/>
      <c r="U3" s="59"/>
      <c r="V3" s="60"/>
      <c r="X3" s="49"/>
      <c r="Y3" s="63" t="s">
        <v>38</v>
      </c>
      <c r="Z3" s="64"/>
      <c r="AA3" s="64"/>
      <c r="AB3" s="64"/>
      <c r="AC3" s="64"/>
      <c r="AD3" s="64"/>
      <c r="AE3" s="64"/>
      <c r="AF3" s="64"/>
      <c r="AG3" s="64"/>
      <c r="AH3" s="65"/>
      <c r="AI3" s="58" t="s">
        <v>46</v>
      </c>
      <c r="AJ3" s="59"/>
      <c r="AK3" s="59"/>
      <c r="AL3" s="59"/>
      <c r="AM3" s="59"/>
      <c r="AN3" s="59"/>
      <c r="AO3" s="59"/>
      <c r="AP3" s="60"/>
    </row>
    <row r="4" spans="1:42">
      <c r="B4" s="61" t="s">
        <v>11</v>
      </c>
      <c r="C4" s="62"/>
      <c r="E4" s="61" t="s">
        <v>39</v>
      </c>
      <c r="F4" s="62"/>
      <c r="G4" s="61" t="s">
        <v>40</v>
      </c>
      <c r="H4" s="62"/>
      <c r="I4" s="61" t="s">
        <v>41</v>
      </c>
      <c r="J4" s="62"/>
      <c r="K4" s="61" t="s">
        <v>42</v>
      </c>
      <c r="L4" s="62"/>
      <c r="M4" s="61" t="s">
        <v>43</v>
      </c>
      <c r="N4" s="62"/>
      <c r="O4" s="61" t="s">
        <v>40</v>
      </c>
      <c r="P4" s="62"/>
      <c r="Q4" s="61" t="s">
        <v>41</v>
      </c>
      <c r="R4" s="62"/>
      <c r="S4" s="61" t="s">
        <v>42</v>
      </c>
      <c r="T4" s="62"/>
      <c r="U4" s="61" t="s">
        <v>47</v>
      </c>
      <c r="V4" s="62"/>
      <c r="X4" s="49"/>
      <c r="Y4" s="61" t="s">
        <v>39</v>
      </c>
      <c r="Z4" s="66"/>
      <c r="AA4" s="61" t="s">
        <v>40</v>
      </c>
      <c r="AB4" s="66"/>
      <c r="AC4" s="61" t="s">
        <v>41</v>
      </c>
      <c r="AD4" s="66"/>
      <c r="AE4" s="61" t="s">
        <v>42</v>
      </c>
      <c r="AF4" s="66"/>
      <c r="AG4" s="61" t="s">
        <v>43</v>
      </c>
      <c r="AH4" s="66"/>
      <c r="AI4" s="61" t="s">
        <v>40</v>
      </c>
      <c r="AJ4" s="62"/>
      <c r="AK4" s="61" t="s">
        <v>41</v>
      </c>
      <c r="AL4" s="62"/>
      <c r="AM4" s="61" t="s">
        <v>42</v>
      </c>
      <c r="AN4" s="62"/>
      <c r="AO4" s="61" t="s">
        <v>47</v>
      </c>
      <c r="AP4" s="62"/>
    </row>
    <row r="5" spans="1:42">
      <c r="B5" s="20" t="s">
        <v>45</v>
      </c>
      <c r="C5" s="20" t="s">
        <v>17</v>
      </c>
      <c r="D5" s="20" t="s">
        <v>5</v>
      </c>
      <c r="E5" s="20" t="s">
        <v>17</v>
      </c>
      <c r="F5" s="20" t="s">
        <v>45</v>
      </c>
      <c r="G5" s="20" t="s">
        <v>17</v>
      </c>
      <c r="H5" s="20" t="s">
        <v>45</v>
      </c>
      <c r="I5" s="20" t="s">
        <v>17</v>
      </c>
      <c r="J5" s="20" t="s">
        <v>45</v>
      </c>
      <c r="K5" s="20" t="s">
        <v>17</v>
      </c>
      <c r="L5" s="20" t="s">
        <v>45</v>
      </c>
      <c r="M5" s="20" t="s">
        <v>17</v>
      </c>
      <c r="N5" s="20" t="s">
        <v>45</v>
      </c>
      <c r="O5" s="20" t="s">
        <v>17</v>
      </c>
      <c r="P5" s="20" t="s">
        <v>45</v>
      </c>
      <c r="Q5" s="20" t="s">
        <v>17</v>
      </c>
      <c r="R5" s="20" t="s">
        <v>45</v>
      </c>
      <c r="S5" s="20" t="s">
        <v>17</v>
      </c>
      <c r="T5" s="20" t="s">
        <v>45</v>
      </c>
      <c r="U5" s="20" t="s">
        <v>17</v>
      </c>
      <c r="V5" s="20" t="s">
        <v>45</v>
      </c>
      <c r="X5" s="21">
        <v>1</v>
      </c>
      <c r="Y5" s="49">
        <v>1</v>
      </c>
      <c r="Z5" s="2">
        <f>F6/$B6*1</f>
        <v>1.5212528909081964</v>
      </c>
      <c r="AA5" s="2"/>
      <c r="AB5" s="2">
        <f>H6/$B6*1</f>
        <v>0.77216773581214104</v>
      </c>
      <c r="AC5" s="2"/>
      <c r="AD5" s="2">
        <f>J6/$B6*1</f>
        <v>0.68718977953461824</v>
      </c>
      <c r="AE5" s="2"/>
      <c r="AF5" s="2">
        <f>L6/$B6*1</f>
        <v>0.92998716515339142</v>
      </c>
      <c r="AG5" s="2"/>
      <c r="AH5" s="2">
        <f>N6/$B6*1</f>
        <v>1.2033633916117941</v>
      </c>
      <c r="AI5" s="49"/>
      <c r="AJ5" s="2">
        <f>P6/$B6*1</f>
        <v>0.97914132936382259</v>
      </c>
      <c r="AK5" s="49"/>
      <c r="AL5" s="2">
        <f>R6/$B6*1</f>
        <v>0.96311833545608749</v>
      </c>
      <c r="AM5" s="49"/>
      <c r="AN5" s="2">
        <f>T6/$B6*1</f>
        <v>1.0251518139999867</v>
      </c>
      <c r="AO5" s="49"/>
      <c r="AP5" s="2">
        <f>V6/$B6*1</f>
        <v>1.9240498385495706</v>
      </c>
    </row>
    <row r="6" spans="1:42">
      <c r="B6" s="37">
        <f>512*512/C6/1000</f>
        <v>1554.5559940579792</v>
      </c>
      <c r="C6" s="25">
        <v>0.16862949999999999</v>
      </c>
      <c r="D6" s="21">
        <v>1</v>
      </c>
      <c r="E6" s="34">
        <v>0.1108490909090909</v>
      </c>
      <c r="F6" s="37">
        <f>$B$1/E6/1000</f>
        <v>2364.8728000393658</v>
      </c>
      <c r="G6" s="1">
        <v>0.21838454545454547</v>
      </c>
      <c r="H6" s="37">
        <f>$B$1/G6/1000</f>
        <v>1200.377982124942</v>
      </c>
      <c r="I6" s="1">
        <v>0.24539000000000005</v>
      </c>
      <c r="J6" s="37">
        <f>$B$1/I6/1000</f>
        <v>1068.274990830922</v>
      </c>
      <c r="K6" s="1">
        <v>0.18132454545454546</v>
      </c>
      <c r="L6" s="37">
        <f>$B$1/K6/1000</f>
        <v>1445.7171219861925</v>
      </c>
      <c r="M6" s="1">
        <v>0.14013181818181819</v>
      </c>
      <c r="N6" s="37">
        <f>$B$1/M6/1000</f>
        <v>1870.6957734600539</v>
      </c>
      <c r="O6" s="34">
        <v>0.17222181818181814</v>
      </c>
      <c r="P6" s="34">
        <f>$B$1/O6/1000</f>
        <v>1522.1300225924285</v>
      </c>
      <c r="Q6" s="34">
        <v>0.17508700000000002</v>
      </c>
      <c r="R6" s="32">
        <f>$B$1/Q6/1000</f>
        <v>1497.2213813704043</v>
      </c>
      <c r="S6" s="34">
        <v>0.16449222222222221</v>
      </c>
      <c r="T6" s="34">
        <f>$B$1/S6/1000</f>
        <v>1593.6558972730897</v>
      </c>
      <c r="U6" s="34">
        <v>8.7642999999999985E-2</v>
      </c>
      <c r="V6" s="34">
        <f>$B$1/U6/1000</f>
        <v>2991.043209383522</v>
      </c>
      <c r="X6" s="22">
        <v>2</v>
      </c>
      <c r="Y6" s="49">
        <v>1</v>
      </c>
      <c r="Z6" s="2">
        <f t="shared" ref="Z6:Z39" si="0">F7/$B7*1</f>
        <v>1.332372425839075</v>
      </c>
      <c r="AA6" s="2"/>
      <c r="AB6" s="2">
        <f t="shared" ref="AB6:AB39" si="1">H7/$B7*1</f>
        <v>0.88599679787466146</v>
      </c>
      <c r="AC6" s="2"/>
      <c r="AD6" s="2">
        <f t="shared" ref="AD6:AD39" si="2">J7/$B7*1</f>
        <v>0.98558118092156144</v>
      </c>
      <c r="AE6" s="2"/>
      <c r="AF6" s="2">
        <f t="shared" ref="AF6:AF39" si="3">L7/$B7*1</f>
        <v>1.4866848820932483</v>
      </c>
      <c r="AG6" s="2"/>
      <c r="AH6" s="2">
        <f t="shared" ref="AH6:AH27" si="4">N7/$B7*1</f>
        <v>2.2361190440199961</v>
      </c>
      <c r="AI6" s="49"/>
      <c r="AJ6" s="2">
        <f t="shared" ref="AJ6:AJ18" si="5">P7/$B7*1</f>
        <v>0.99934602216933976</v>
      </c>
      <c r="AK6" s="49"/>
      <c r="AL6" s="2">
        <f t="shared" ref="AL6:AL18" si="6">R7/$B7*1</f>
        <v>1.1972181507753061</v>
      </c>
      <c r="AM6" s="49"/>
      <c r="AN6" s="2">
        <f t="shared" ref="AN6:AN18" si="7">T7/$B7*1</f>
        <v>1.4340401020641329</v>
      </c>
      <c r="AO6" s="49"/>
      <c r="AP6" s="2">
        <f t="shared" ref="AP6:AP18" si="8">V7/$B7*1</f>
        <v>3.1782292915140364</v>
      </c>
    </row>
    <row r="7" spans="1:42">
      <c r="B7" s="38">
        <f t="shared" ref="B7:B40" si="9">512*512/C7/1000</f>
        <v>696.17268877128618</v>
      </c>
      <c r="C7" s="25">
        <v>0.37655025000000003</v>
      </c>
      <c r="D7" s="22">
        <v>2</v>
      </c>
      <c r="E7" s="35">
        <v>0.28261636363636367</v>
      </c>
      <c r="F7" s="38">
        <f>$B$1/E7/1000</f>
        <v>927.5612941411099</v>
      </c>
      <c r="G7" s="1">
        <v>0.4250018181818182</v>
      </c>
      <c r="H7" s="38">
        <f>$B$1/G7/1000</f>
        <v>616.80677301915284</v>
      </c>
      <c r="I7" s="1">
        <v>0.3820590909090909</v>
      </c>
      <c r="J7" s="38">
        <f>$B$1/I7/1000</f>
        <v>686.13470072454288</v>
      </c>
      <c r="K7" s="1">
        <v>0.25328181818181822</v>
      </c>
      <c r="L7" s="38">
        <f>$B$1/K7/1000</f>
        <v>1034.9894117224792</v>
      </c>
      <c r="M7" s="1">
        <v>0.16839454545454546</v>
      </c>
      <c r="N7" s="38">
        <f>$B$1/M7/1000</f>
        <v>1556.7250072880788</v>
      </c>
      <c r="O7" s="35">
        <v>0.37679666666666667</v>
      </c>
      <c r="P7" s="35">
        <f>$B$1/O7/1000</f>
        <v>695.71740726651865</v>
      </c>
      <c r="Q7" s="35">
        <v>0.314521</v>
      </c>
      <c r="R7" s="28">
        <f>$B$1/Q7/1000</f>
        <v>833.47057907103192</v>
      </c>
      <c r="S7" s="35">
        <v>0.26257999999999998</v>
      </c>
      <c r="T7" s="35">
        <f>$B$1/S7/1000</f>
        <v>998.33955365983707</v>
      </c>
      <c r="U7" s="35">
        <v>0.118478</v>
      </c>
      <c r="V7" s="35">
        <f>$B$1/U7/1000</f>
        <v>2212.5964314049866</v>
      </c>
      <c r="X7" s="22">
        <v>3</v>
      </c>
      <c r="Y7" s="49">
        <v>1</v>
      </c>
      <c r="Z7" s="2">
        <f t="shared" si="0"/>
        <v>1.0246382079671434</v>
      </c>
      <c r="AA7" s="2"/>
      <c r="AB7" s="2">
        <f t="shared" si="1"/>
        <v>0.72525163393710235</v>
      </c>
      <c r="AC7" s="2"/>
      <c r="AD7" s="2">
        <f t="shared" si="2"/>
        <v>1.1101777408851099</v>
      </c>
      <c r="AE7" s="2"/>
      <c r="AF7" s="2">
        <f t="shared" si="3"/>
        <v>1.4306859508896457</v>
      </c>
      <c r="AG7" s="2"/>
      <c r="AH7" s="2">
        <f t="shared" si="4"/>
        <v>2.4385721365191793</v>
      </c>
      <c r="AI7" s="49"/>
      <c r="AJ7" s="2">
        <f t="shared" si="5"/>
        <v>0.78196639296214165</v>
      </c>
      <c r="AK7" s="49"/>
      <c r="AL7" s="2">
        <f t="shared" si="6"/>
        <v>1.3060082952880949</v>
      </c>
      <c r="AM7" s="49"/>
      <c r="AN7" s="2">
        <f t="shared" si="7"/>
        <v>1.2948597023118862</v>
      </c>
      <c r="AO7" s="49"/>
      <c r="AP7" s="2">
        <f t="shared" si="8"/>
        <v>3.2529572538129292</v>
      </c>
    </row>
    <row r="8" spans="1:42">
      <c r="B8" s="38">
        <f t="shared" si="9"/>
        <v>505.17082063472037</v>
      </c>
      <c r="C8" s="25">
        <v>0.51892149999999992</v>
      </c>
      <c r="D8" s="22">
        <v>3</v>
      </c>
      <c r="E8" s="35">
        <v>0.50644363636363632</v>
      </c>
      <c r="F8" s="38">
        <f>$B$1/E8/1000</f>
        <v>517.61732437245109</v>
      </c>
      <c r="G8" s="1">
        <v>0.71550545454545444</v>
      </c>
      <c r="H8" s="38">
        <f>$B$1/G8/1000</f>
        <v>366.3759630826778</v>
      </c>
      <c r="I8" s="1">
        <v>0.467422</v>
      </c>
      <c r="J8" s="38">
        <f>$B$1/I8/1000</f>
        <v>560.82940041333097</v>
      </c>
      <c r="K8" s="1">
        <v>0.36270818181818182</v>
      </c>
      <c r="L8" s="38">
        <f>$B$1/K8/1000</f>
        <v>722.74079588148754</v>
      </c>
      <c r="M8" s="1">
        <v>0.21279727272727272</v>
      </c>
      <c r="N8" s="38">
        <f>$B$1/M8/1000</f>
        <v>1231.895487382357</v>
      </c>
      <c r="O8" s="35">
        <v>0.66361100000000017</v>
      </c>
      <c r="P8" s="35">
        <f>$B$1/O8/1000</f>
        <v>395.02660444145732</v>
      </c>
      <c r="Q8" s="35">
        <v>0.39733400000000002</v>
      </c>
      <c r="R8" s="28">
        <f>$B$1/Q8/1000</f>
        <v>659.75728228643914</v>
      </c>
      <c r="S8" s="35">
        <v>0.40075500000000003</v>
      </c>
      <c r="T8" s="35">
        <f>$B$1/S8/1000</f>
        <v>654.12533842372522</v>
      </c>
      <c r="U8" s="35">
        <v>0.159523</v>
      </c>
      <c r="V8" s="35">
        <f>$B$1/U8/1000</f>
        <v>1643.2990853983438</v>
      </c>
      <c r="X8" s="22">
        <v>4</v>
      </c>
      <c r="Y8" s="49">
        <v>1</v>
      </c>
      <c r="Z8" s="2">
        <f t="shared" si="0"/>
        <v>1.0006142800806004</v>
      </c>
      <c r="AA8" s="2"/>
      <c r="AB8" s="2">
        <f t="shared" si="1"/>
        <v>0.73665511720082943</v>
      </c>
      <c r="AC8" s="2"/>
      <c r="AD8" s="2">
        <f t="shared" si="2"/>
        <v>1.3043387420021324</v>
      </c>
      <c r="AE8" s="2"/>
      <c r="AF8" s="2">
        <f t="shared" si="3"/>
        <v>1.6302064594034176</v>
      </c>
      <c r="AG8" s="2"/>
      <c r="AH8" s="2">
        <f t="shared" si="4"/>
        <v>2.7883949297725321</v>
      </c>
      <c r="AI8" s="49"/>
      <c r="AJ8" s="2">
        <f t="shared" si="5"/>
        <v>0.77528113167238832</v>
      </c>
      <c r="AK8" s="49"/>
      <c r="AL8" s="2">
        <f t="shared" si="6"/>
        <v>1.4125781847710832</v>
      </c>
      <c r="AM8" s="49"/>
      <c r="AN8" s="2">
        <f t="shared" si="7"/>
        <v>1.8469706741780083</v>
      </c>
      <c r="AO8" s="49"/>
      <c r="AP8" s="2">
        <f t="shared" si="8"/>
        <v>3.3780859677490542</v>
      </c>
    </row>
    <row r="9" spans="1:42">
      <c r="B9" s="38">
        <f t="shared" si="9"/>
        <v>311.36061705805878</v>
      </c>
      <c r="C9" s="25">
        <v>0.84193050000000003</v>
      </c>
      <c r="D9" s="22">
        <v>4</v>
      </c>
      <c r="E9" s="35">
        <v>0.84141363636363631</v>
      </c>
      <c r="F9" s="38">
        <f>$B$1/E9/1000</f>
        <v>311.551879683001</v>
      </c>
      <c r="G9" s="1">
        <v>1.1429100000000001</v>
      </c>
      <c r="H9" s="38">
        <f>$B$1/G9/1000</f>
        <v>229.36539185062688</v>
      </c>
      <c r="I9" s="1">
        <v>0.64548454545454548</v>
      </c>
      <c r="J9" s="38">
        <f>$B$1/I9/1000</f>
        <v>406.11971556251609</v>
      </c>
      <c r="K9" s="1">
        <v>0.5164563636363636</v>
      </c>
      <c r="L9" s="38">
        <f>$B$1/K9/1000</f>
        <v>507.58208913188133</v>
      </c>
      <c r="M9" s="1">
        <v>0.30194090909090915</v>
      </c>
      <c r="N9" s="38">
        <f>$B$1/M9/1000</f>
        <v>868.1963659355381</v>
      </c>
      <c r="O9" s="35">
        <v>1.0859679999999998</v>
      </c>
      <c r="P9" s="35">
        <f>$B$1/O9/1000</f>
        <v>241.39201155098496</v>
      </c>
      <c r="Q9" s="35">
        <v>0.596024</v>
      </c>
      <c r="R9" s="28">
        <f>$B$1/Q9/1000</f>
        <v>439.82121525307701</v>
      </c>
      <c r="S9" s="35">
        <v>0.45584400000000003</v>
      </c>
      <c r="T9" s="35">
        <f>$B$1/S9/1000</f>
        <v>575.07392880020348</v>
      </c>
      <c r="U9" s="35">
        <v>0.24923300000000004</v>
      </c>
      <c r="V9" s="35">
        <f>$B$1/U9/1000</f>
        <v>1051.8029313935151</v>
      </c>
      <c r="X9" s="22">
        <v>5</v>
      </c>
      <c r="Y9" s="49">
        <v>1</v>
      </c>
      <c r="Z9" s="2">
        <f t="shared" si="0"/>
        <v>0.99467441566889614</v>
      </c>
      <c r="AA9" s="2"/>
      <c r="AB9" s="2">
        <f t="shared" si="1"/>
        <v>0.74336928946853831</v>
      </c>
      <c r="AC9" s="2"/>
      <c r="AD9" s="2">
        <f t="shared" si="2"/>
        <v>1.3614924776023751</v>
      </c>
      <c r="AE9" s="2"/>
      <c r="AF9" s="2">
        <f t="shared" si="3"/>
        <v>1.7454767298217604</v>
      </c>
      <c r="AG9" s="2"/>
      <c r="AH9" s="2">
        <f t="shared" si="4"/>
        <v>3.1992632008738724</v>
      </c>
      <c r="AI9" s="49"/>
      <c r="AJ9" s="2">
        <f t="shared" si="5"/>
        <v>0.77515922975338725</v>
      </c>
      <c r="AK9" s="49"/>
      <c r="AL9" s="2">
        <f t="shared" si="6"/>
        <v>1.4566237200426435</v>
      </c>
      <c r="AM9" s="49"/>
      <c r="AN9" s="2">
        <f t="shared" si="7"/>
        <v>1.9457156033274803</v>
      </c>
      <c r="AO9" s="49"/>
      <c r="AP9" s="2">
        <f t="shared" si="8"/>
        <v>3.751122333633274</v>
      </c>
    </row>
    <row r="10" spans="1:42">
      <c r="B10" s="38">
        <f t="shared" si="9"/>
        <v>204.83133812790365</v>
      </c>
      <c r="C10" s="25">
        <v>1.2798041666666669</v>
      </c>
      <c r="D10" s="22">
        <v>5</v>
      </c>
      <c r="E10" s="35">
        <v>1.2866563636363637</v>
      </c>
      <c r="F10" s="38">
        <f>$B$1/E10/1000</f>
        <v>203.74049156305065</v>
      </c>
      <c r="G10" s="1">
        <v>1.7216263636363636</v>
      </c>
      <c r="H10" s="38">
        <f>$B$1/G10/1000</f>
        <v>152.26532628502966</v>
      </c>
      <c r="I10" s="1">
        <v>0.94000090909090905</v>
      </c>
      <c r="J10" s="38">
        <f>$B$1/I10/1000</f>
        <v>278.87632603836937</v>
      </c>
      <c r="K10" s="1">
        <v>0.73321181818181813</v>
      </c>
      <c r="L10" s="38">
        <f>$B$1/K10/1000</f>
        <v>357.52833424050851</v>
      </c>
      <c r="M10" s="1">
        <v>0.4000309090909091</v>
      </c>
      <c r="N10" s="38">
        <f>$B$1/M10/1000</f>
        <v>655.30936245835551</v>
      </c>
      <c r="O10" s="35">
        <v>1.6510209999999996</v>
      </c>
      <c r="P10" s="35">
        <f>$B$1/O10/1000</f>
        <v>158.77690229258141</v>
      </c>
      <c r="Q10" s="35">
        <v>0.87860999999999989</v>
      </c>
      <c r="R10" s="28">
        <f>$B$1/Q10/1000</f>
        <v>298.36218572517959</v>
      </c>
      <c r="S10" s="35">
        <v>0.65775499999999998</v>
      </c>
      <c r="T10" s="35">
        <f>$B$1/S10/1000</f>
        <v>398.54353064590919</v>
      </c>
      <c r="U10" s="35">
        <v>0.34117900000000001</v>
      </c>
      <c r="V10" s="35">
        <f>$B$1/U10/1000</f>
        <v>768.34740707956814</v>
      </c>
      <c r="X10" s="22">
        <v>6</v>
      </c>
      <c r="Y10" s="49">
        <v>1</v>
      </c>
      <c r="Z10" s="2">
        <f t="shared" si="0"/>
        <v>0.98506579828059704</v>
      </c>
      <c r="AA10" s="2"/>
      <c r="AB10" s="2">
        <f t="shared" si="1"/>
        <v>0.74617192428623802</v>
      </c>
      <c r="AC10" s="2"/>
      <c r="AD10" s="2">
        <f t="shared" si="2"/>
        <v>1.3922254391302642</v>
      </c>
      <c r="AE10" s="2"/>
      <c r="AF10" s="2">
        <f t="shared" si="3"/>
        <v>1.8110808008866626</v>
      </c>
      <c r="AG10" s="2"/>
      <c r="AH10" s="2">
        <f t="shared" si="4"/>
        <v>3.2900863445519719</v>
      </c>
      <c r="AI10" s="49"/>
      <c r="AJ10" s="2">
        <f t="shared" si="5"/>
        <v>0.76849238798482589</v>
      </c>
      <c r="AK10" s="49"/>
      <c r="AL10" s="2">
        <f t="shared" si="6"/>
        <v>1.4638137895275392</v>
      </c>
      <c r="AM10" s="49"/>
      <c r="AN10" s="2">
        <f t="shared" si="7"/>
        <v>1.9761620474366386</v>
      </c>
      <c r="AO10" s="49"/>
      <c r="AP10" s="2">
        <f t="shared" si="8"/>
        <v>3.8030836105051078</v>
      </c>
    </row>
    <row r="11" spans="1:42">
      <c r="B11" s="38">
        <f t="shared" si="9"/>
        <v>154.07471261552931</v>
      </c>
      <c r="C11" s="25">
        <v>1.7014083333333332</v>
      </c>
      <c r="D11" s="22">
        <v>6</v>
      </c>
      <c r="E11" s="35">
        <v>1.7272027272727271</v>
      </c>
      <c r="F11" s="38">
        <f>$B$1/E11/1000</f>
        <v>151.77372977746995</v>
      </c>
      <c r="G11" s="1">
        <v>2.2801827272727273</v>
      </c>
      <c r="H11" s="38">
        <f>$B$1/G11/1000</f>
        <v>114.96622479617862</v>
      </c>
      <c r="I11" s="1">
        <v>1.2220781818181818</v>
      </c>
      <c r="J11" s="38">
        <f>$B$1/I11/1000</f>
        <v>214.50673443002455</v>
      </c>
      <c r="K11" s="1">
        <v>0.93944363636363637</v>
      </c>
      <c r="L11" s="38">
        <f>$B$1/K11/1000</f>
        <v>279.04175392011518</v>
      </c>
      <c r="M11" s="1">
        <v>0.51713181818181819</v>
      </c>
      <c r="N11" s="38">
        <f>$B$1/M11/1000</f>
        <v>506.91910801712243</v>
      </c>
      <c r="O11" s="35">
        <v>2.213956</v>
      </c>
      <c r="P11" s="35">
        <f>$B$1/O11/1000</f>
        <v>118.4052438259839</v>
      </c>
      <c r="Q11" s="35">
        <v>1.162312</v>
      </c>
      <c r="R11" s="28">
        <f>$B$1/Q11/1000</f>
        <v>225.5366889441045</v>
      </c>
      <c r="S11" s="35">
        <v>0.86096600000000001</v>
      </c>
      <c r="T11" s="35">
        <f>$B$1/S11/1000</f>
        <v>304.47659954051608</v>
      </c>
      <c r="U11" s="35">
        <v>0.44737600000000005</v>
      </c>
      <c r="V11" s="35">
        <f>$B$1/U11/1000</f>
        <v>585.9590143414041</v>
      </c>
      <c r="X11" s="22">
        <v>7</v>
      </c>
      <c r="Y11" s="49">
        <v>1</v>
      </c>
      <c r="Z11" s="2">
        <f t="shared" si="0"/>
        <v>0.99339336829568947</v>
      </c>
      <c r="AA11" s="2"/>
      <c r="AB11" s="2">
        <f t="shared" si="1"/>
        <v>0.75804868913749113</v>
      </c>
      <c r="AC11" s="2"/>
      <c r="AD11" s="2">
        <f t="shared" si="2"/>
        <v>1.4349177640874922</v>
      </c>
      <c r="AE11" s="2"/>
      <c r="AF11" s="2">
        <f t="shared" si="3"/>
        <v>1.8786686629442411</v>
      </c>
      <c r="AG11" s="2"/>
      <c r="AH11" s="2">
        <f t="shared" si="4"/>
        <v>3.6492995760334708</v>
      </c>
      <c r="AI11" s="49"/>
      <c r="AJ11" s="2">
        <f t="shared" si="5"/>
        <v>0.77704773245584069</v>
      </c>
      <c r="AK11" s="49"/>
      <c r="AL11" s="2">
        <f t="shared" si="6"/>
        <v>1.4997299875340038</v>
      </c>
      <c r="AM11" s="49"/>
      <c r="AN11" s="2">
        <f t="shared" si="7"/>
        <v>2.0419305075020699</v>
      </c>
      <c r="AO11" s="49"/>
      <c r="AP11" s="2">
        <f t="shared" si="8"/>
        <v>4.0392637286269419</v>
      </c>
    </row>
    <row r="12" spans="1:42">
      <c r="B12" s="38">
        <f t="shared" si="9"/>
        <v>110.27241675220003</v>
      </c>
      <c r="C12" s="25">
        <v>2.37724</v>
      </c>
      <c r="D12" s="22">
        <v>7</v>
      </c>
      <c r="E12" s="35">
        <v>2.3930500000000006</v>
      </c>
      <c r="F12" s="38">
        <f>$B$1/E12/1000</f>
        <v>109.543887507574</v>
      </c>
      <c r="G12" s="1">
        <v>3.1359990909090909</v>
      </c>
      <c r="H12" s="38">
        <f>$B$1/G12/1000</f>
        <v>83.591860967028353</v>
      </c>
      <c r="I12" s="1">
        <v>1.6567081818181819</v>
      </c>
      <c r="J12" s="38">
        <f>$B$1/I12/1000</f>
        <v>158.23184968659098</v>
      </c>
      <c r="K12" s="1">
        <v>1.2653854545454546</v>
      </c>
      <c r="L12" s="38">
        <f>$B$1/K12/1000</f>
        <v>207.16533373948576</v>
      </c>
      <c r="M12" s="1">
        <v>0.65142363636363632</v>
      </c>
      <c r="N12" s="38">
        <f>$B$1/M12/1000</f>
        <v>402.41708370198978</v>
      </c>
      <c r="O12" s="35">
        <v>3.059323</v>
      </c>
      <c r="P12" s="35">
        <f>$B$1/O12/1000</f>
        <v>85.686931389722488</v>
      </c>
      <c r="Q12" s="35">
        <v>1.5851120000000001</v>
      </c>
      <c r="R12" s="28">
        <f>$B$1/Q12/1000</f>
        <v>165.37885020112142</v>
      </c>
      <c r="S12" s="35">
        <v>1.164212</v>
      </c>
      <c r="T12" s="35">
        <f>$B$1/S12/1000</f>
        <v>225.16861190229957</v>
      </c>
      <c r="U12" s="35">
        <v>0.58853300000000008</v>
      </c>
      <c r="V12" s="35">
        <f>$B$1/U12/1000</f>
        <v>445.41937325519552</v>
      </c>
      <c r="X12" s="22">
        <v>8</v>
      </c>
      <c r="Y12" s="49">
        <v>1</v>
      </c>
      <c r="Z12" s="2">
        <f t="shared" si="0"/>
        <v>1.0263530673718666</v>
      </c>
      <c r="AA12" s="2"/>
      <c r="AB12" s="2">
        <f t="shared" si="1"/>
        <v>0.78479073742688488</v>
      </c>
      <c r="AC12" s="2"/>
      <c r="AD12" s="2">
        <f t="shared" si="2"/>
        <v>1.5022462802519296</v>
      </c>
      <c r="AE12" s="2"/>
      <c r="AF12" s="2">
        <f t="shared" si="3"/>
        <v>1.9792559438880799</v>
      </c>
      <c r="AG12" s="2"/>
      <c r="AH12" s="2">
        <f t="shared" si="4"/>
        <v>3.903688866129293</v>
      </c>
      <c r="AI12" s="49"/>
      <c r="AJ12" s="2">
        <f t="shared" si="5"/>
        <v>0.80100225634438416</v>
      </c>
      <c r="AK12" s="49"/>
      <c r="AL12" s="2">
        <f t="shared" si="6"/>
        <v>1.5572642759891182</v>
      </c>
      <c r="AM12" s="49"/>
      <c r="AN12" s="2">
        <f t="shared" si="7"/>
        <v>2.1308402878699542</v>
      </c>
      <c r="AO12" s="49"/>
      <c r="AP12" s="2">
        <f t="shared" si="8"/>
        <v>4.24484839904538</v>
      </c>
    </row>
    <row r="13" spans="1:42">
      <c r="B13" s="38">
        <f t="shared" si="9"/>
        <v>89.215150757146475</v>
      </c>
      <c r="C13" s="25">
        <v>2.9383350000000004</v>
      </c>
      <c r="D13" s="22">
        <v>8</v>
      </c>
      <c r="E13" s="35">
        <v>2.8628890909090909</v>
      </c>
      <c r="F13" s="38">
        <f>$B$1/E13/1000</f>
        <v>91.566243635640788</v>
      </c>
      <c r="G13" s="1">
        <v>3.7441000000000004</v>
      </c>
      <c r="H13" s="38">
        <f>$B$1/G13/1000</f>
        <v>70.01522395235169</v>
      </c>
      <c r="I13" s="1">
        <v>1.9559609090909087</v>
      </c>
      <c r="J13" s="38">
        <f>$B$1/I13/1000</f>
        <v>134.02312836703842</v>
      </c>
      <c r="K13" s="1">
        <v>1.4845654545454545</v>
      </c>
      <c r="L13" s="38">
        <f>$B$1/K13/1000</f>
        <v>176.5796174209533</v>
      </c>
      <c r="M13" s="1">
        <v>0.75270727272727278</v>
      </c>
      <c r="N13" s="38">
        <f>$B$1/M13/1000</f>
        <v>348.26819070071906</v>
      </c>
      <c r="O13" s="36">
        <v>3.6683229999999996</v>
      </c>
      <c r="P13" s="36">
        <f>$B$1/O13/1000</f>
        <v>71.46153705657872</v>
      </c>
      <c r="Q13" s="36">
        <v>1.8868570000000002</v>
      </c>
      <c r="R13" s="29">
        <f>$B$1/Q13/1000</f>
        <v>138.93156715108773</v>
      </c>
      <c r="S13" s="36">
        <v>1.3789560000000001</v>
      </c>
      <c r="T13" s="36">
        <f>$B$1/S13/1000</f>
        <v>190.10323752171934</v>
      </c>
      <c r="U13" s="36">
        <v>0.69221199999999994</v>
      </c>
      <c r="V13" s="36">
        <f>$B$1/U13/1000</f>
        <v>378.70478986206541</v>
      </c>
      <c r="X13" s="22">
        <v>9</v>
      </c>
      <c r="Y13" s="49">
        <v>1</v>
      </c>
      <c r="Z13" s="2">
        <f t="shared" si="0"/>
        <v>1.0029382098514616</v>
      </c>
      <c r="AA13" s="2"/>
      <c r="AB13" s="2">
        <f t="shared" si="1"/>
        <v>0.76014550400418457</v>
      </c>
      <c r="AC13" s="2"/>
      <c r="AD13" s="2">
        <f t="shared" si="2"/>
        <v>1.4496297285243274</v>
      </c>
      <c r="AE13" s="2"/>
      <c r="AF13" s="2">
        <f t="shared" si="3"/>
        <v>1.9127599560335118</v>
      </c>
      <c r="AG13" s="2"/>
      <c r="AH13" s="2">
        <f t="shared" si="4"/>
        <v>3.7086938330479207</v>
      </c>
      <c r="AI13" s="49"/>
      <c r="AJ13" s="2">
        <f t="shared" si="5"/>
        <v>0.78258414573696145</v>
      </c>
      <c r="AK13" s="49"/>
      <c r="AL13" s="2">
        <f t="shared" si="6"/>
        <v>1.527692794524236</v>
      </c>
      <c r="AM13" s="49"/>
      <c r="AN13" s="2">
        <f t="shared" si="7"/>
        <v>2.0971344971191725</v>
      </c>
      <c r="AO13" s="49"/>
      <c r="AP13" s="2">
        <f t="shared" si="8"/>
        <v>4.2114967344033172</v>
      </c>
    </row>
    <row r="14" spans="1:42">
      <c r="B14" s="38">
        <f t="shared" si="9"/>
        <v>72.560657743348344</v>
      </c>
      <c r="C14" s="25">
        <v>3.6127566666666664</v>
      </c>
      <c r="D14" s="22">
        <v>9</v>
      </c>
      <c r="E14" s="35">
        <v>3.6021727272727273</v>
      </c>
      <c r="F14" s="38">
        <f>$B$1/E14/1000</f>
        <v>72.773856182758394</v>
      </c>
      <c r="G14" s="1">
        <v>4.7527172727272733</v>
      </c>
      <c r="H14" s="38">
        <f>$B$1/G14/1000</f>
        <v>55.156657751192661</v>
      </c>
      <c r="I14" s="1">
        <v>2.4921927272727271</v>
      </c>
      <c r="J14" s="38">
        <f>$B$1/I14/1000</f>
        <v>105.18608658603669</v>
      </c>
      <c r="K14" s="1">
        <v>1.8887663636363634</v>
      </c>
      <c r="L14" s="38">
        <f>$B$1/K14/1000</f>
        <v>138.79112051492967</v>
      </c>
      <c r="M14" s="1">
        <v>0.97413181818181804</v>
      </c>
      <c r="N14" s="38">
        <f>$B$1/M14/1000</f>
        <v>269.10526389465684</v>
      </c>
      <c r="O14" s="34">
        <v>4.6164449999999997</v>
      </c>
      <c r="P14" s="34">
        <f>$B$1/O14/1000</f>
        <v>56.784820354190302</v>
      </c>
      <c r="Q14" s="34">
        <v>2.3648449999999999</v>
      </c>
      <c r="R14" s="34">
        <f>$B$1/Q14/1000</f>
        <v>110.85039400045247</v>
      </c>
      <c r="S14" s="34">
        <v>1.7227109999999999</v>
      </c>
      <c r="T14" s="34">
        <f>$B$1/S14/1000</f>
        <v>152.16945848723321</v>
      </c>
      <c r="U14" s="34">
        <v>0.85783199999999993</v>
      </c>
      <c r="V14" s="34">
        <f>$B$1/U14/1000</f>
        <v>305.58897313226834</v>
      </c>
      <c r="X14" s="22">
        <v>10</v>
      </c>
      <c r="Y14" s="49">
        <v>1</v>
      </c>
      <c r="Z14" s="2">
        <f t="shared" si="0"/>
        <v>1.0125625326484269</v>
      </c>
      <c r="AA14" s="2"/>
      <c r="AB14" s="2">
        <f t="shared" si="1"/>
        <v>0.77338270269377085</v>
      </c>
      <c r="AC14" s="2"/>
      <c r="AD14" s="2">
        <f t="shared" si="2"/>
        <v>1.4866867426522421</v>
      </c>
      <c r="AE14" s="2"/>
      <c r="AF14" s="2">
        <f t="shared" si="3"/>
        <v>1.9739809812711653</v>
      </c>
      <c r="AG14" s="2"/>
      <c r="AH14" s="2">
        <f t="shared" si="4"/>
        <v>3.9033344391563776</v>
      </c>
      <c r="AI14" s="49"/>
      <c r="AJ14" s="2">
        <f t="shared" si="5"/>
        <v>0.79206661514383603</v>
      </c>
      <c r="AK14" s="49"/>
      <c r="AL14" s="2">
        <f t="shared" si="6"/>
        <v>1.5507818713031432</v>
      </c>
      <c r="AM14" s="49"/>
      <c r="AN14" s="2">
        <f t="shared" si="7"/>
        <v>2.1347435473025818</v>
      </c>
      <c r="AO14" s="49"/>
      <c r="AP14" s="2">
        <f t="shared" si="8"/>
        <v>4.2998541379443793</v>
      </c>
    </row>
    <row r="15" spans="1:42">
      <c r="B15" s="38">
        <f t="shared" si="9"/>
        <v>58.491089471214153</v>
      </c>
      <c r="C15" s="25">
        <v>4.4817766666666676</v>
      </c>
      <c r="D15" s="22">
        <v>10</v>
      </c>
      <c r="E15" s="35">
        <v>4.4261727272727276</v>
      </c>
      <c r="F15" s="38">
        <f>$B$1/E15/1000</f>
        <v>59.225885692338338</v>
      </c>
      <c r="G15" s="1">
        <v>5.7950309090909098</v>
      </c>
      <c r="H15" s="38">
        <f>$B$1/G15/1000</f>
        <v>45.235996858750767</v>
      </c>
      <c r="I15" s="1">
        <v>3.0146072727272726</v>
      </c>
      <c r="J15" s="38">
        <f>$B$1/I15/1000</f>
        <v>86.957927280140225</v>
      </c>
      <c r="K15" s="1">
        <v>2.2704254545454545</v>
      </c>
      <c r="L15" s="38">
        <f>$B$1/K15/1000</f>
        <v>115.46029819000684</v>
      </c>
      <c r="M15" s="1">
        <v>1.148191818181818</v>
      </c>
      <c r="N15" s="38">
        <f>$B$1/M15/1000</f>
        <v>228.31028391676719</v>
      </c>
      <c r="O15" s="35">
        <v>5.6583330000000007</v>
      </c>
      <c r="P15" s="35">
        <f>$B$1/O15/1000</f>
        <v>46.328839253539861</v>
      </c>
      <c r="Q15" s="35">
        <v>2.8900109999999999</v>
      </c>
      <c r="R15" s="35">
        <f>$B$1/Q15/1000</f>
        <v>90.706921184729055</v>
      </c>
      <c r="S15" s="35">
        <v>2.0994449999999998</v>
      </c>
      <c r="T15" s="35">
        <f>$B$1/S15/1000</f>
        <v>124.86347582337238</v>
      </c>
      <c r="U15" s="35">
        <v>1.0423089999999999</v>
      </c>
      <c r="V15" s="35">
        <f>$B$1/U15/1000</f>
        <v>251.50315309567512</v>
      </c>
      <c r="X15" s="22">
        <v>11</v>
      </c>
      <c r="Y15" s="49">
        <v>1</v>
      </c>
      <c r="Z15" s="2">
        <f t="shared" si="0"/>
        <v>1.0111901025504197</v>
      </c>
      <c r="AA15" s="2"/>
      <c r="AB15" s="2">
        <f t="shared" si="1"/>
        <v>0.77411612027828569</v>
      </c>
      <c r="AC15" s="2"/>
      <c r="AD15" s="2">
        <f t="shared" si="2"/>
        <v>1.4948394314787647</v>
      </c>
      <c r="AE15" s="2"/>
      <c r="AF15" s="2">
        <f t="shared" si="3"/>
        <v>1.9889582631503095</v>
      </c>
      <c r="AG15" s="2"/>
      <c r="AH15" s="2">
        <f t="shared" si="4"/>
        <v>3.8580212816834059</v>
      </c>
      <c r="AI15" s="49"/>
      <c r="AJ15" s="2">
        <f t="shared" si="5"/>
        <v>0.79105210784189695</v>
      </c>
      <c r="AK15" s="49"/>
      <c r="AL15" s="2">
        <f t="shared" si="6"/>
        <v>1.554463542390764</v>
      </c>
      <c r="AM15" s="49"/>
      <c r="AN15" s="2">
        <f t="shared" si="7"/>
        <v>2.146111186930177</v>
      </c>
      <c r="AO15" s="49"/>
      <c r="AP15" s="2">
        <f t="shared" si="8"/>
        <v>4.2230649552703232</v>
      </c>
    </row>
    <row r="16" spans="1:42">
      <c r="B16" s="38">
        <f t="shared" si="9"/>
        <v>48.743030739895168</v>
      </c>
      <c r="C16" s="25">
        <v>5.3780816666666666</v>
      </c>
      <c r="D16" s="22">
        <v>11</v>
      </c>
      <c r="E16" s="35">
        <v>5.3185663636363634</v>
      </c>
      <c r="F16" s="38">
        <f>$B$1/E16/1000</f>
        <v>49.288470252492857</v>
      </c>
      <c r="G16" s="1">
        <v>6.9473836363636368</v>
      </c>
      <c r="H16" s="38">
        <f>$B$1/G16/1000</f>
        <v>37.732765846972868</v>
      </c>
      <c r="I16" s="1">
        <v>3.5977654545454545</v>
      </c>
      <c r="J16" s="38">
        <f>$B$1/I16/1000</f>
        <v>72.863004359776852</v>
      </c>
      <c r="K16" s="1">
        <v>2.7039690909090912</v>
      </c>
      <c r="L16" s="38">
        <f>$B$1/K16/1000</f>
        <v>96.947853761104042</v>
      </c>
      <c r="M16" s="1">
        <v>1.3939999999999999</v>
      </c>
      <c r="N16" s="38">
        <f>$B$1/M16/1000</f>
        <v>188.051649928264</v>
      </c>
      <c r="O16" s="35">
        <v>6.7986440000000012</v>
      </c>
      <c r="P16" s="35">
        <f>$B$1/O16/1000</f>
        <v>38.558277209396451</v>
      </c>
      <c r="Q16" s="35">
        <v>3.4597670000000003</v>
      </c>
      <c r="R16" s="35">
        <f>$B$1/Q16/1000</f>
        <v>75.769264230799351</v>
      </c>
      <c r="S16" s="35">
        <v>2.5059659999999999</v>
      </c>
      <c r="T16" s="35">
        <f>$B$1/S16/1000</f>
        <v>104.60796355577052</v>
      </c>
      <c r="U16" s="35">
        <v>1.2735020000000001</v>
      </c>
      <c r="V16" s="35">
        <f>$B$1/U16/1000</f>
        <v>205.84498493131537</v>
      </c>
      <c r="X16" s="22">
        <v>12</v>
      </c>
      <c r="Y16" s="49">
        <v>1</v>
      </c>
      <c r="Z16" s="2">
        <f t="shared" si="0"/>
        <v>1.0238485368424808</v>
      </c>
      <c r="AA16" s="2"/>
      <c r="AB16" s="2">
        <f t="shared" si="1"/>
        <v>0.78846965939180136</v>
      </c>
      <c r="AC16" s="2"/>
      <c r="AD16" s="2">
        <f t="shared" si="2"/>
        <v>1.5292103741880985</v>
      </c>
      <c r="AE16" s="2"/>
      <c r="AF16" s="2">
        <f t="shared" si="3"/>
        <v>2.0396843673026801</v>
      </c>
      <c r="AG16" s="2"/>
      <c r="AH16" s="2">
        <f t="shared" si="4"/>
        <v>4.1611076976145052</v>
      </c>
      <c r="AI16" s="49"/>
      <c r="AJ16" s="2">
        <f t="shared" si="5"/>
        <v>0.80373657268351939</v>
      </c>
      <c r="AK16" s="49"/>
      <c r="AL16" s="2">
        <f t="shared" si="6"/>
        <v>1.5824237575129112</v>
      </c>
      <c r="AM16" s="49"/>
      <c r="AN16" s="2">
        <f t="shared" si="7"/>
        <v>2.1837181664682195</v>
      </c>
      <c r="AO16" s="49"/>
      <c r="AP16" s="2">
        <f t="shared" si="8"/>
        <v>4.485944447156001</v>
      </c>
    </row>
    <row r="17" spans="2:42">
      <c r="B17" s="38">
        <f t="shared" si="9"/>
        <v>40.745470851646203</v>
      </c>
      <c r="C17" s="25">
        <v>6.4336966666666662</v>
      </c>
      <c r="D17" s="22">
        <v>12</v>
      </c>
      <c r="E17" s="35">
        <v>6.2838363636363646</v>
      </c>
      <c r="F17" s="38">
        <f>$B$1/E17/1000</f>
        <v>41.717190714415914</v>
      </c>
      <c r="G17" s="1">
        <v>8.1597263636363646</v>
      </c>
      <c r="H17" s="38">
        <f>$B$1/G17/1000</f>
        <v>32.126567524156052</v>
      </c>
      <c r="I17" s="1">
        <v>4.2072018181818178</v>
      </c>
      <c r="J17" s="38">
        <f>$B$1/I17/1000</f>
        <v>62.308396727516154</v>
      </c>
      <c r="K17" s="1">
        <v>3.1542609090909086</v>
      </c>
      <c r="L17" s="38">
        <f>$B$1/K17/1000</f>
        <v>83.10789993448978</v>
      </c>
      <c r="M17" s="1">
        <v>1.5461499999999999</v>
      </c>
      <c r="N17" s="38">
        <f>$B$1/M17/1000</f>
        <v>169.54629240371247</v>
      </c>
      <c r="O17" s="35">
        <v>8.0047329999999999</v>
      </c>
      <c r="P17" s="35">
        <f>$B$1/O17/1000</f>
        <v>32.74862509467836</v>
      </c>
      <c r="Q17" s="35">
        <v>4.0657230000000002</v>
      </c>
      <c r="R17" s="35">
        <f>$B$1/Q17/1000</f>
        <v>64.476601086694785</v>
      </c>
      <c r="S17" s="35">
        <v>2.9462120000000001</v>
      </c>
      <c r="T17" s="35">
        <f>$B$1/S17/1000</f>
        <v>88.976624900041131</v>
      </c>
      <c r="U17" s="35">
        <v>1.4341900000000003</v>
      </c>
      <c r="V17" s="35">
        <f>$B$1/U17/1000</f>
        <v>182.78191871369899</v>
      </c>
      <c r="X17" s="22">
        <v>13</v>
      </c>
      <c r="Y17" s="49">
        <v>1</v>
      </c>
      <c r="Z17" s="2">
        <f t="shared" si="0"/>
        <v>1.0138578302437076</v>
      </c>
      <c r="AA17" s="2"/>
      <c r="AB17" s="2">
        <f t="shared" si="1"/>
        <v>0.77909449761953009</v>
      </c>
      <c r="AC17" s="2"/>
      <c r="AD17" s="2">
        <f t="shared" si="2"/>
        <v>1.5151751797778406</v>
      </c>
      <c r="AE17" s="2"/>
      <c r="AF17" s="2">
        <f t="shared" si="3"/>
        <v>2.0244196462375821</v>
      </c>
      <c r="AG17" s="2"/>
      <c r="AH17" s="2">
        <f t="shared" si="4"/>
        <v>4.1412180765456501</v>
      </c>
      <c r="AI17" s="49"/>
      <c r="AJ17" s="2">
        <f t="shared" si="5"/>
        <v>0.79166446532154822</v>
      </c>
      <c r="AK17" s="49"/>
      <c r="AL17" s="2">
        <f t="shared" si="6"/>
        <v>1.5567419997806762</v>
      </c>
      <c r="AM17" s="49"/>
      <c r="AN17" s="2">
        <f t="shared" si="7"/>
        <v>2.1652580362957403</v>
      </c>
      <c r="AO17" s="49"/>
      <c r="AP17" s="2">
        <f t="shared" si="8"/>
        <v>4.4488652295670326</v>
      </c>
    </row>
    <row r="18" spans="2:42">
      <c r="B18" s="38">
        <f t="shared" si="9"/>
        <v>35.557649461010875</v>
      </c>
      <c r="C18" s="25">
        <v>7.3723658333333333</v>
      </c>
      <c r="D18" s="22">
        <v>13</v>
      </c>
      <c r="E18" s="35">
        <v>7.2715972727272717</v>
      </c>
      <c r="F18" s="38">
        <f>$B$1/E18/1000</f>
        <v>36.050401331106826</v>
      </c>
      <c r="G18" s="1">
        <v>9.4627363636363651</v>
      </c>
      <c r="H18" s="38">
        <f>$B$1/G18/1000</f>
        <v>27.702769043357623</v>
      </c>
      <c r="I18" s="1">
        <v>4.8656854545454555</v>
      </c>
      <c r="J18" s="38">
        <f>$B$1/I18/1000</f>
        <v>53.876067914564587</v>
      </c>
      <c r="K18" s="1">
        <v>3.6417181818181819</v>
      </c>
      <c r="L18" s="38">
        <f>$B$1/K18/1000</f>
        <v>71.98360414289958</v>
      </c>
      <c r="M18" s="1">
        <v>1.7802409090909093</v>
      </c>
      <c r="N18" s="38">
        <f>$B$1/M18/1000</f>
        <v>147.25198070741192</v>
      </c>
      <c r="O18" s="35">
        <v>9.3124880000000001</v>
      </c>
      <c r="P18" s="35">
        <f>$B$1/O18/1000</f>
        <v>28.149727548642211</v>
      </c>
      <c r="Q18" s="35">
        <v>4.7357659999999999</v>
      </c>
      <c r="R18" s="35">
        <f>$B$1/Q18/1000</f>
        <v>55.354086329434352</v>
      </c>
      <c r="S18" s="35">
        <v>3.4048439999999998</v>
      </c>
      <c r="T18" s="35">
        <f>$B$1/S18/1000</f>
        <v>76.991486247240701</v>
      </c>
      <c r="U18" s="35">
        <v>1.6571339999999999</v>
      </c>
      <c r="V18" s="35">
        <f>$B$1/U18/1000</f>
        <v>158.19119033222421</v>
      </c>
      <c r="X18" s="22">
        <v>14</v>
      </c>
      <c r="Y18" s="49">
        <v>1</v>
      </c>
      <c r="Z18" s="2">
        <f t="shared" si="0"/>
        <v>1.0116229157357064</v>
      </c>
      <c r="AA18" s="2"/>
      <c r="AB18" s="2">
        <f t="shared" si="1"/>
        <v>0.7808471494475433</v>
      </c>
      <c r="AC18" s="2"/>
      <c r="AD18" s="2">
        <f t="shared" si="2"/>
        <v>1.523146778082543</v>
      </c>
      <c r="AE18" s="2"/>
      <c r="AF18" s="2">
        <f t="shared" si="3"/>
        <v>2.0419477493371407</v>
      </c>
      <c r="AG18" s="2"/>
      <c r="AH18" s="2">
        <f t="shared" si="4"/>
        <v>4.2263942253953539</v>
      </c>
      <c r="AI18" s="49"/>
      <c r="AJ18" s="2">
        <f t="shared" si="5"/>
        <v>0.79207729309271224</v>
      </c>
      <c r="AK18" s="49"/>
      <c r="AL18" s="2">
        <f t="shared" si="6"/>
        <v>1.5619080714142635</v>
      </c>
      <c r="AM18" s="49"/>
      <c r="AN18" s="2">
        <f t="shared" si="7"/>
        <v>2.1837580119828375</v>
      </c>
      <c r="AO18" s="49"/>
      <c r="AP18" s="2">
        <f t="shared" si="8"/>
        <v>4.5004792458829588</v>
      </c>
    </row>
    <row r="19" spans="2:42">
      <c r="B19" s="38">
        <f t="shared" si="9"/>
        <v>30.834083096315442</v>
      </c>
      <c r="C19" s="25">
        <v>8.5017608333333321</v>
      </c>
      <c r="D19" s="22">
        <v>14</v>
      </c>
      <c r="E19" s="35">
        <v>8.4040809090909097</v>
      </c>
      <c r="F19" s="38">
        <f>$B$1/E19/1000</f>
        <v>31.192465045931687</v>
      </c>
      <c r="G19" s="1">
        <v>10.887868181818181</v>
      </c>
      <c r="H19" s="38">
        <f>$B$1/G19/1000</f>
        <v>24.076705891586592</v>
      </c>
      <c r="I19" s="1">
        <v>5.5817081818181817</v>
      </c>
      <c r="J19" s="38">
        <f>$B$1/I19/1000</f>
        <v>46.964834323282268</v>
      </c>
      <c r="K19" s="1">
        <v>4.163554545454546</v>
      </c>
      <c r="L19" s="38">
        <f>$B$1/K19/1000</f>
        <v>62.9615865813957</v>
      </c>
      <c r="M19" s="1">
        <v>2.0115872727272723</v>
      </c>
      <c r="N19" s="38">
        <f>$B$1/M19/1000</f>
        <v>130.31699074362808</v>
      </c>
      <c r="O19" s="36">
        <v>10.733498999999998</v>
      </c>
      <c r="P19" s="36">
        <f>$B$1/O19/1000</f>
        <v>24.422977073925292</v>
      </c>
      <c r="Q19" s="36">
        <v>5.4431889999999994</v>
      </c>
      <c r="R19" s="36">
        <f>$B$1/Q19/1000</f>
        <v>48.160003262793197</v>
      </c>
      <c r="S19" s="36">
        <v>3.8931789999999999</v>
      </c>
      <c r="T19" s="36">
        <f>$B$1/S19/1000</f>
        <v>67.334176003723428</v>
      </c>
      <c r="U19" s="36">
        <v>1.8890789999999995</v>
      </c>
      <c r="V19" s="36">
        <f>$B$1/U19/1000</f>
        <v>138.76815104079822</v>
      </c>
      <c r="X19" s="22">
        <v>15</v>
      </c>
      <c r="Y19" s="49">
        <v>1</v>
      </c>
      <c r="Z19" s="2">
        <f t="shared" si="0"/>
        <v>1.0112446802817683</v>
      </c>
      <c r="AA19" s="2"/>
      <c r="AB19" s="2">
        <f t="shared" si="1"/>
        <v>0.74581782451450651</v>
      </c>
      <c r="AC19" s="2"/>
      <c r="AD19" s="2">
        <f t="shared" si="2"/>
        <v>1.4756065967873913</v>
      </c>
      <c r="AE19" s="2"/>
      <c r="AF19" s="2">
        <f t="shared" si="3"/>
        <v>2.1796057828611257</v>
      </c>
      <c r="AG19" s="2"/>
      <c r="AH19" s="2">
        <f t="shared" si="4"/>
        <v>4.4697210648148147</v>
      </c>
      <c r="AI19" s="49"/>
      <c r="AJ19" s="2"/>
      <c r="AK19" s="49"/>
      <c r="AL19" s="2"/>
      <c r="AM19" s="49"/>
      <c r="AN19" s="2"/>
      <c r="AO19" s="49"/>
      <c r="AP19" s="2"/>
    </row>
    <row r="20" spans="2:42">
      <c r="B20" s="38">
        <f t="shared" si="9"/>
        <v>27.15224534218024</v>
      </c>
      <c r="C20" s="25">
        <v>9.6545974999999995</v>
      </c>
      <c r="D20" s="22">
        <v>15</v>
      </c>
      <c r="E20" s="35">
        <v>9.5472418181818188</v>
      </c>
      <c r="F20" s="38">
        <f>$B$1/E20/1000</f>
        <v>27.457563659985187</v>
      </c>
      <c r="G20" s="1">
        <v>12.944980909090908</v>
      </c>
      <c r="H20" s="38">
        <f>$B$1/G20/1000</f>
        <v>20.25062855178901</v>
      </c>
      <c r="I20" s="1">
        <v>6.5427990909090905</v>
      </c>
      <c r="J20" s="38">
        <f>$B$1/I20/1000</f>
        <v>40.06603234451088</v>
      </c>
      <c r="K20" s="1">
        <v>4.4295154545454549</v>
      </c>
      <c r="L20" s="38">
        <f>$B$1/K20/1000</f>
        <v>59.181190965480113</v>
      </c>
      <c r="M20" s="1">
        <v>2.16</v>
      </c>
      <c r="N20" s="38">
        <f>$B$1/M20/1000</f>
        <v>121.36296296296295</v>
      </c>
      <c r="O20" s="1"/>
      <c r="Q20" s="1"/>
      <c r="S20" s="1"/>
      <c r="U20" s="1"/>
      <c r="X20" s="22">
        <v>16</v>
      </c>
      <c r="Y20" s="49">
        <v>1</v>
      </c>
      <c r="Z20" s="2">
        <f t="shared" si="0"/>
        <v>1.0575107754782176</v>
      </c>
      <c r="AA20" s="2"/>
      <c r="AB20" s="2">
        <f t="shared" si="1"/>
        <v>0.80135379360657921</v>
      </c>
      <c r="AC20" s="2"/>
      <c r="AD20" s="2">
        <f t="shared" si="2"/>
        <v>1.569001424108718</v>
      </c>
      <c r="AE20" s="2"/>
      <c r="AF20" s="2">
        <f t="shared" si="3"/>
        <v>2.3261922570075151</v>
      </c>
      <c r="AG20" s="2"/>
      <c r="AH20" s="2">
        <f t="shared" si="4"/>
        <v>4.8961859161253285</v>
      </c>
      <c r="AI20" s="49"/>
      <c r="AJ20" s="2"/>
      <c r="AK20" s="49"/>
      <c r="AL20" s="2"/>
      <c r="AM20" s="49"/>
      <c r="AN20" s="2"/>
      <c r="AO20" s="49"/>
      <c r="AP20" s="2"/>
    </row>
    <row r="21" spans="2:42">
      <c r="B21" s="38">
        <f t="shared" si="9"/>
        <v>23.865172119487909</v>
      </c>
      <c r="C21" s="25">
        <v>10.984375</v>
      </c>
      <c r="D21" s="22">
        <v>16</v>
      </c>
      <c r="E21" s="35">
        <v>10.38701</v>
      </c>
      <c r="F21" s="38">
        <f>$B$1/E21/1000</f>
        <v>25.237676675000795</v>
      </c>
      <c r="G21" s="1">
        <v>13.707272727272725</v>
      </c>
      <c r="H21" s="38">
        <f>$B$1/G21/1000</f>
        <v>19.124446213025603</v>
      </c>
      <c r="I21" s="1">
        <v>7.0008699999999999</v>
      </c>
      <c r="J21" s="38">
        <f>$B$1/I21/1000</f>
        <v>37.444489042076199</v>
      </c>
      <c r="K21" s="1">
        <v>4.722040909090909</v>
      </c>
      <c r="L21" s="38">
        <f>$B$1/K21/1000</f>
        <v>55.514978596504399</v>
      </c>
      <c r="M21" s="1">
        <v>2.2434554545454546</v>
      </c>
      <c r="N21" s="38">
        <f>$B$1/M21/1000</f>
        <v>116.84831961734355</v>
      </c>
      <c r="O21" s="1"/>
      <c r="Q21" s="1"/>
      <c r="S21" s="1"/>
      <c r="U21" s="1"/>
      <c r="X21" s="22">
        <v>17</v>
      </c>
      <c r="Y21" s="49">
        <v>1</v>
      </c>
      <c r="Z21" s="2">
        <f t="shared" si="0"/>
        <v>1.0686803790667803</v>
      </c>
      <c r="AA21" s="2"/>
      <c r="AB21" s="2">
        <f t="shared" si="1"/>
        <v>0.80556558192702499</v>
      </c>
      <c r="AC21" s="2"/>
      <c r="AD21" s="2">
        <f t="shared" si="2"/>
        <v>1.5718014840254837</v>
      </c>
      <c r="AE21" s="2"/>
      <c r="AF21" s="2">
        <f t="shared" si="3"/>
        <v>2.1305996729720422</v>
      </c>
      <c r="AG21" s="2"/>
      <c r="AH21" s="2">
        <f t="shared" si="4"/>
        <v>4.4120289453405972</v>
      </c>
      <c r="AI21" s="49"/>
      <c r="AJ21" s="2"/>
      <c r="AK21" s="49"/>
      <c r="AL21" s="2"/>
      <c r="AM21" s="49"/>
      <c r="AN21" s="2"/>
      <c r="AO21" s="49"/>
      <c r="AP21" s="2"/>
    </row>
    <row r="22" spans="2:42">
      <c r="B22" s="38">
        <f t="shared" si="9"/>
        <v>20.940778936521191</v>
      </c>
      <c r="C22" s="25">
        <v>12.518349999999998</v>
      </c>
      <c r="D22" s="22">
        <v>17</v>
      </c>
      <c r="E22" s="35">
        <v>11.71383909090909</v>
      </c>
      <c r="F22" s="38">
        <f>$B$1/E22/1000</f>
        <v>22.378999571835116</v>
      </c>
      <c r="G22" s="1">
        <v>15.539827272727273</v>
      </c>
      <c r="H22" s="38">
        <f>$B$1/G22/1000</f>
        <v>16.86917077000388</v>
      </c>
      <c r="I22" s="1">
        <v>7.9643327272727253</v>
      </c>
      <c r="J22" s="38">
        <f>$B$1/I22/1000</f>
        <v>32.914747409073598</v>
      </c>
      <c r="K22" s="1">
        <v>5.875505454545455</v>
      </c>
      <c r="L22" s="38">
        <f>$B$1/K22/1000</f>
        <v>44.61641675393188</v>
      </c>
      <c r="M22" s="1">
        <v>2.8373227272727273</v>
      </c>
      <c r="N22" s="38">
        <f>$B$1/M22/1000</f>
        <v>92.391322805910178</v>
      </c>
      <c r="O22" s="1"/>
      <c r="Q22" s="1"/>
      <c r="S22" s="1"/>
      <c r="U22" s="1"/>
      <c r="X22" s="22">
        <v>18</v>
      </c>
      <c r="Y22" s="49">
        <v>1</v>
      </c>
      <c r="Z22" s="2">
        <f t="shared" si="0"/>
        <v>1.0773673249945648</v>
      </c>
      <c r="AA22" s="2"/>
      <c r="AB22" s="2">
        <f t="shared" si="1"/>
        <v>0.81250186873176344</v>
      </c>
      <c r="AC22" s="2"/>
      <c r="AD22" s="2">
        <f t="shared" si="2"/>
        <v>1.5883660164447655</v>
      </c>
      <c r="AE22" s="2"/>
      <c r="AF22" s="2">
        <f t="shared" si="3"/>
        <v>2.1568133227606627</v>
      </c>
      <c r="AG22" s="2"/>
      <c r="AH22" s="2">
        <f t="shared" si="4"/>
        <v>4.5044723213073992</v>
      </c>
      <c r="AI22" s="49"/>
      <c r="AJ22" s="2"/>
      <c r="AK22" s="49"/>
      <c r="AL22" s="2"/>
      <c r="AM22" s="49"/>
      <c r="AN22" s="2"/>
      <c r="AO22" s="49"/>
      <c r="AP22" s="2"/>
    </row>
    <row r="23" spans="2:42">
      <c r="B23" s="38">
        <f t="shared" si="9"/>
        <v>18.737129766736516</v>
      </c>
      <c r="C23" s="25">
        <v>13.990616666666668</v>
      </c>
      <c r="D23" s="22">
        <v>18</v>
      </c>
      <c r="E23" s="35">
        <v>12.985929999999998</v>
      </c>
      <c r="F23" s="38">
        <f>$B$1/E23/1000</f>
        <v>20.186771374864954</v>
      </c>
      <c r="G23" s="1">
        <v>17.219180909090905</v>
      </c>
      <c r="H23" s="38">
        <f>$B$1/G23/1000</f>
        <v>15.223952950142969</v>
      </c>
      <c r="I23" s="1">
        <v>8.8081818181818186</v>
      </c>
      <c r="J23" s="38">
        <f>$B$1/I23/1000</f>
        <v>29.761420167199915</v>
      </c>
      <c r="K23" s="1">
        <v>6.4867072727272728</v>
      </c>
      <c r="L23" s="38">
        <f>$B$1/K23/1000</f>
        <v>40.412491111192708</v>
      </c>
      <c r="M23" s="1">
        <v>3.1059390909090907</v>
      </c>
      <c r="N23" s="38">
        <f>$B$1/M23/1000</f>
        <v>84.400882415009605</v>
      </c>
      <c r="O23" s="1"/>
      <c r="Q23" s="1"/>
      <c r="S23" s="1"/>
      <c r="U23" s="1"/>
      <c r="X23" s="22">
        <v>19</v>
      </c>
      <c r="Y23" s="49">
        <v>1</v>
      </c>
      <c r="Z23" s="2">
        <f t="shared" si="0"/>
        <v>1.061270114729407</v>
      </c>
      <c r="AA23" s="2"/>
      <c r="AB23" s="2">
        <f t="shared" si="1"/>
        <v>0.70527844414058516</v>
      </c>
      <c r="AC23" s="2"/>
      <c r="AD23" s="2">
        <f t="shared" si="2"/>
        <v>1.3638402462670636</v>
      </c>
      <c r="AE23" s="2"/>
      <c r="AF23" s="2">
        <f t="shared" si="3"/>
        <v>1.9451305485053969</v>
      </c>
      <c r="AG23" s="2"/>
      <c r="AH23" s="2">
        <f t="shared" si="4"/>
        <v>3.6177082204027635</v>
      </c>
      <c r="AI23" s="49"/>
      <c r="AJ23" s="2"/>
      <c r="AK23" s="49"/>
      <c r="AL23" s="2"/>
      <c r="AM23" s="49"/>
      <c r="AN23" s="2"/>
      <c r="AO23" s="49"/>
      <c r="AP23" s="2"/>
    </row>
    <row r="24" spans="2:42">
      <c r="B24" s="38">
        <f t="shared" si="9"/>
        <v>17.077775744964306</v>
      </c>
      <c r="C24" s="25">
        <v>15.350008333333335</v>
      </c>
      <c r="D24" s="22">
        <v>19</v>
      </c>
      <c r="E24" s="35">
        <v>14.463809090909091</v>
      </c>
      <c r="F24" s="38">
        <f>$B$1/E24/1000</f>
        <v>18.124133024181354</v>
      </c>
      <c r="G24" s="1">
        <v>21.764465454545459</v>
      </c>
      <c r="H24" s="38">
        <f>$B$1/G24/1000</f>
        <v>12.044587106790248</v>
      </c>
      <c r="I24" s="1">
        <v>11.254989999999999</v>
      </c>
      <c r="J24" s="38">
        <f>$B$1/I24/1000</f>
        <v>23.291357877705803</v>
      </c>
      <c r="K24" s="1">
        <v>7.891505454545455</v>
      </c>
      <c r="L24" s="38">
        <f>$B$1/K24/1000</f>
        <v>33.218503302054586</v>
      </c>
      <c r="M24" s="1">
        <v>4.2430200000000005</v>
      </c>
      <c r="N24" s="38">
        <f>$B$1/M24/1000</f>
        <v>61.782409698752296</v>
      </c>
      <c r="O24" s="1"/>
      <c r="X24" s="22">
        <v>20</v>
      </c>
      <c r="Y24" s="49">
        <v>1</v>
      </c>
      <c r="Z24" s="2">
        <f t="shared" si="0"/>
        <v>1.0731309937433948</v>
      </c>
      <c r="AA24" s="2"/>
      <c r="AB24" s="2">
        <f t="shared" si="1"/>
        <v>0.70981096920810383</v>
      </c>
      <c r="AC24" s="2"/>
      <c r="AD24" s="2">
        <f t="shared" si="2"/>
        <v>1.3789075946783835</v>
      </c>
      <c r="AE24" s="2"/>
      <c r="AF24" s="2">
        <f t="shared" si="3"/>
        <v>1.9916716845329561</v>
      </c>
      <c r="AG24" s="2"/>
      <c r="AH24" s="2">
        <f t="shared" si="4"/>
        <v>3.7306342488250603</v>
      </c>
      <c r="AI24" s="49"/>
      <c r="AJ24" s="2"/>
      <c r="AK24" s="49"/>
      <c r="AL24" s="2"/>
      <c r="AM24" s="49"/>
      <c r="AN24" s="2"/>
      <c r="AO24" s="49"/>
      <c r="AP24" s="2"/>
    </row>
    <row r="25" spans="2:42">
      <c r="B25" s="38">
        <f t="shared" si="9"/>
        <v>15.345830583187105</v>
      </c>
      <c r="C25" s="25">
        <v>17.082425000000001</v>
      </c>
      <c r="D25" s="22">
        <v>20</v>
      </c>
      <c r="E25" s="35">
        <v>15.918303636363634</v>
      </c>
      <c r="F25" s="38">
        <f>$B$1/E25/1000</f>
        <v>16.468086423553359</v>
      </c>
      <c r="G25" s="1">
        <v>24.066160909090911</v>
      </c>
      <c r="H25" s="38">
        <f>$B$1/G25/1000</f>
        <v>10.892638879555401</v>
      </c>
      <c r="I25" s="1">
        <v>12.388375454545455</v>
      </c>
      <c r="J25" s="38">
        <f>$B$1/I25/1000</f>
        <v>21.160482337804506</v>
      </c>
      <c r="K25" s="1">
        <v>8.5769281818181806</v>
      </c>
      <c r="L25" s="38">
        <f>$B$1/K25/1000</f>
        <v>30.563856248173618</v>
      </c>
      <c r="M25" s="1">
        <v>4.5789600000000004</v>
      </c>
      <c r="N25" s="38">
        <f>$B$1/M25/1000</f>
        <v>57.249681150304866</v>
      </c>
      <c r="O25" s="1"/>
      <c r="X25" s="22">
        <v>21</v>
      </c>
      <c r="Y25" s="49">
        <v>1</v>
      </c>
      <c r="Z25" s="2">
        <f t="shared" si="0"/>
        <v>1.0768077198337482</v>
      </c>
      <c r="AA25" s="2"/>
      <c r="AB25" s="2">
        <f t="shared" si="1"/>
        <v>0.712927028655021</v>
      </c>
      <c r="AC25" s="2"/>
      <c r="AD25" s="2">
        <f t="shared" si="2"/>
        <v>1.3882836911434444</v>
      </c>
      <c r="AE25" s="2"/>
      <c r="AF25" s="2">
        <f t="shared" si="3"/>
        <v>1.9923942037517473</v>
      </c>
      <c r="AG25" s="2"/>
      <c r="AH25" s="2">
        <f t="shared" si="4"/>
        <v>3.7239561186793537</v>
      </c>
      <c r="AI25" s="49"/>
      <c r="AJ25" s="2"/>
      <c r="AK25" s="49"/>
      <c r="AL25" s="2"/>
      <c r="AM25" s="49"/>
      <c r="AN25" s="2"/>
      <c r="AO25" s="49"/>
      <c r="AP25" s="2"/>
    </row>
    <row r="26" spans="2:42">
      <c r="B26" s="38">
        <f t="shared" si="9"/>
        <v>13.922076542636173</v>
      </c>
      <c r="C26" s="25">
        <v>18.829375000000002</v>
      </c>
      <c r="D26" s="22">
        <v>21</v>
      </c>
      <c r="E26" s="35">
        <v>17.486292727272726</v>
      </c>
      <c r="F26" s="38">
        <f>$B$1/E26/1000</f>
        <v>14.991399497226972</v>
      </c>
      <c r="G26" s="1">
        <v>26.411363636363639</v>
      </c>
      <c r="H26" s="38">
        <f>$B$1/G26/1000</f>
        <v>9.9254246622493749</v>
      </c>
      <c r="I26" s="1">
        <v>13.563059999999997</v>
      </c>
      <c r="J26" s="38">
        <f>$B$1/I26/1000</f>
        <v>19.327791810992508</v>
      </c>
      <c r="K26" s="1">
        <v>9.4506272727272727</v>
      </c>
      <c r="L26" s="38">
        <f>$B$1/K26/1000</f>
        <v>27.738264607736475</v>
      </c>
      <c r="M26" s="1">
        <v>5.0562827272727269</v>
      </c>
      <c r="N26" s="38">
        <f>$B$1/M26/1000</f>
        <v>51.84520212567228</v>
      </c>
      <c r="O26" s="1"/>
      <c r="X26" s="22">
        <v>22</v>
      </c>
      <c r="Y26" s="49">
        <v>1</v>
      </c>
      <c r="Z26" s="2">
        <f t="shared" si="0"/>
        <v>1.0849241976547368</v>
      </c>
      <c r="AA26" s="2"/>
      <c r="AB26" s="2">
        <f t="shared" si="1"/>
        <v>0.71906653056286518</v>
      </c>
      <c r="AC26" s="2"/>
      <c r="AD26" s="2">
        <f t="shared" si="2"/>
        <v>1.4000026287426726</v>
      </c>
      <c r="AE26" s="2"/>
      <c r="AF26" s="2">
        <f t="shared" si="3"/>
        <v>2.0298835081980844</v>
      </c>
      <c r="AG26" s="2"/>
      <c r="AH26" s="2">
        <f t="shared" si="4"/>
        <v>3.7564472959706534</v>
      </c>
      <c r="AI26" s="49"/>
      <c r="AJ26" s="2"/>
      <c r="AK26" s="49"/>
      <c r="AL26" s="2"/>
      <c r="AM26" s="49"/>
      <c r="AN26" s="2"/>
      <c r="AO26" s="49"/>
      <c r="AP26" s="2"/>
    </row>
    <row r="27" spans="2:42">
      <c r="B27" s="38">
        <f t="shared" si="9"/>
        <v>12.621022439357885</v>
      </c>
      <c r="C27" s="25">
        <v>20.770424999999999</v>
      </c>
      <c r="D27" s="22">
        <v>22</v>
      </c>
      <c r="E27" s="35">
        <v>19.144586363636368</v>
      </c>
      <c r="F27" s="38">
        <f>$B$1/E27/1000</f>
        <v>13.692852643602782</v>
      </c>
      <c r="G27" s="1">
        <v>28.885261818181821</v>
      </c>
      <c r="H27" s="38">
        <f>$B$1/G27/1000</f>
        <v>9.0753548176251435</v>
      </c>
      <c r="I27" s="1">
        <v>14.835989999999999</v>
      </c>
      <c r="J27" s="38">
        <f>$B$1/I27/1000</f>
        <v>17.669464592521297</v>
      </c>
      <c r="K27" s="1">
        <v>10.232323636363637</v>
      </c>
      <c r="L27" s="38">
        <f>$B$1/K27/1000</f>
        <v>25.619205306250528</v>
      </c>
      <c r="M27" s="1">
        <v>5.5292736363636354</v>
      </c>
      <c r="N27" s="38">
        <f>$B$1/M27/1000</f>
        <v>47.410205614710868</v>
      </c>
      <c r="O27" s="1"/>
      <c r="X27" s="22">
        <v>23</v>
      </c>
      <c r="Y27" s="49">
        <v>1</v>
      </c>
      <c r="Z27" s="2">
        <f t="shared" si="0"/>
        <v>1.083227497787894</v>
      </c>
      <c r="AA27" s="2"/>
      <c r="AB27" s="2">
        <f t="shared" si="1"/>
        <v>0.71868814956692839</v>
      </c>
      <c r="AC27" s="2"/>
      <c r="AD27" s="2">
        <f t="shared" si="2"/>
        <v>1.4014236054380369</v>
      </c>
      <c r="AE27" s="2"/>
      <c r="AF27" s="2">
        <f t="shared" si="3"/>
        <v>2.0260037992733295</v>
      </c>
      <c r="AG27" s="2"/>
      <c r="AH27" s="2">
        <f t="shared" si="4"/>
        <v>3.8357642256480986</v>
      </c>
      <c r="AI27" s="49"/>
      <c r="AJ27" s="2"/>
      <c r="AK27" s="49"/>
      <c r="AL27" s="2"/>
      <c r="AM27" s="49"/>
      <c r="AN27" s="2"/>
      <c r="AO27" s="49"/>
      <c r="AP27" s="2"/>
    </row>
    <row r="28" spans="2:42">
      <c r="B28" s="38">
        <f t="shared" si="9"/>
        <v>11.60447810747281</v>
      </c>
      <c r="C28" s="25">
        <v>22.5899</v>
      </c>
      <c r="D28" s="22">
        <v>23</v>
      </c>
      <c r="E28" s="35">
        <v>20.854252727272726</v>
      </c>
      <c r="F28" s="38">
        <f>$B$1/E28/1000</f>
        <v>12.570289783492166</v>
      </c>
      <c r="G28" s="1">
        <v>31.432130909090905</v>
      </c>
      <c r="H28" s="38">
        <f>$B$1/G28/1000</f>
        <v>8.3400008977495652</v>
      </c>
      <c r="I28" s="1">
        <v>16.119251818181819</v>
      </c>
      <c r="J28" s="38">
        <f>$B$1/I28/1000</f>
        <v>16.262789548601312</v>
      </c>
      <c r="K28" s="1">
        <v>11.14997909090909</v>
      </c>
      <c r="L28" s="38">
        <f>$B$1/K28/1000</f>
        <v>23.510716734324088</v>
      </c>
      <c r="M28" s="1">
        <v>5.8892827272727279</v>
      </c>
      <c r="N28" s="38">
        <f>$B$1/M28/1000</f>
        <v>44.512041981960756</v>
      </c>
      <c r="O28" s="1"/>
      <c r="X28" s="22">
        <v>24</v>
      </c>
      <c r="Y28" s="49">
        <v>1</v>
      </c>
      <c r="Z28" s="2">
        <f t="shared" si="0"/>
        <v>1.1407342638960911</v>
      </c>
      <c r="AA28" s="2"/>
      <c r="AB28" s="2">
        <f t="shared" si="1"/>
        <v>0.59435525703836523</v>
      </c>
      <c r="AC28" s="2"/>
      <c r="AD28" s="2">
        <f t="shared" si="2"/>
        <v>1.4843311555353798</v>
      </c>
      <c r="AE28" s="2"/>
      <c r="AF28" s="2">
        <f t="shared" si="3"/>
        <v>2.0869907721740821</v>
      </c>
      <c r="AG28" s="2"/>
      <c r="AH28" s="2"/>
      <c r="AI28" s="49"/>
      <c r="AJ28" s="2"/>
      <c r="AK28" s="49"/>
      <c r="AL28" s="2"/>
      <c r="AM28" s="49"/>
      <c r="AN28" s="2"/>
      <c r="AO28" s="49"/>
      <c r="AP28" s="2"/>
    </row>
    <row r="29" spans="2:42">
      <c r="B29" s="38">
        <f t="shared" si="9"/>
        <v>10.631410321403225</v>
      </c>
      <c r="C29" s="25">
        <v>24.657499999999999</v>
      </c>
      <c r="D29" s="22">
        <v>24</v>
      </c>
      <c r="E29" s="35">
        <v>21.615463636363636</v>
      </c>
      <c r="F29" s="38">
        <f>$B$1/E29/1000</f>
        <v>12.127614027163213</v>
      </c>
      <c r="G29" s="1">
        <v>41.48613090909091</v>
      </c>
      <c r="H29" s="38">
        <f>$B$1/G29/1000</f>
        <v>6.318834614257943</v>
      </c>
      <c r="I29" s="1">
        <v>16.611859090909093</v>
      </c>
      <c r="J29" s="38">
        <f>$B$1/I29/1000</f>
        <v>15.780533567339212</v>
      </c>
      <c r="K29" s="1">
        <v>11.814858181818181</v>
      </c>
      <c r="L29" s="38">
        <f>$B$1/K29/1000</f>
        <v>22.187655235964822</v>
      </c>
      <c r="M29" s="28"/>
      <c r="N29" s="38"/>
      <c r="O29" s="1"/>
      <c r="X29" s="22">
        <v>25</v>
      </c>
      <c r="Y29" s="49">
        <v>1</v>
      </c>
      <c r="Z29" s="2">
        <f t="shared" si="0"/>
        <v>1.1352103535004376</v>
      </c>
      <c r="AA29" s="2"/>
      <c r="AB29" s="2">
        <f t="shared" si="1"/>
        <v>0.47245363111609867</v>
      </c>
      <c r="AC29" s="2"/>
      <c r="AD29" s="2">
        <f t="shared" si="2"/>
        <v>0.91286664226752312</v>
      </c>
      <c r="AE29" s="2"/>
      <c r="AF29" s="2">
        <f t="shared" si="3"/>
        <v>1.3840504893618981</v>
      </c>
      <c r="AG29" s="2"/>
      <c r="AH29" s="2"/>
      <c r="AI29" s="49"/>
      <c r="AJ29" s="2"/>
      <c r="AK29" s="49"/>
      <c r="AL29" s="2"/>
      <c r="AM29" s="49"/>
      <c r="AN29" s="2"/>
      <c r="AO29" s="49"/>
      <c r="AP29" s="2"/>
    </row>
    <row r="30" spans="2:42">
      <c r="B30" s="38">
        <f t="shared" si="9"/>
        <v>9.9073491423701476</v>
      </c>
      <c r="C30" s="25">
        <v>26.459549999999997</v>
      </c>
      <c r="D30" s="22">
        <v>25</v>
      </c>
      <c r="E30" s="35">
        <v>23.30805909090909</v>
      </c>
      <c r="F30" s="38">
        <f>$B$1/E30/1000</f>
        <v>11.246925322162273</v>
      </c>
      <c r="G30" s="1">
        <v>56.004543636363636</v>
      </c>
      <c r="H30" s="38">
        <f>$B$1/G30/1000</f>
        <v>4.6807630770477422</v>
      </c>
      <c r="I30" s="1">
        <v>28.985120909090906</v>
      </c>
      <c r="J30" s="38">
        <f>$B$1/I30/1000</f>
        <v>9.0440885453674618</v>
      </c>
      <c r="K30" s="1">
        <v>19.117474545454545</v>
      </c>
      <c r="L30" s="38">
        <f>$B$1/K30/1000</f>
        <v>13.712271428776585</v>
      </c>
      <c r="M30" s="28"/>
      <c r="N30" s="38"/>
      <c r="X30" s="22">
        <v>26</v>
      </c>
      <c r="Y30" s="49">
        <v>1</v>
      </c>
      <c r="Z30" s="2">
        <f t="shared" si="0"/>
        <v>1.1387174063135295</v>
      </c>
      <c r="AA30" s="2"/>
      <c r="AB30" s="2">
        <f t="shared" si="1"/>
        <v>0.47268618210026059</v>
      </c>
      <c r="AC30" s="2"/>
      <c r="AD30" s="2">
        <f t="shared" si="2"/>
        <v>0.91501104277801326</v>
      </c>
      <c r="AE30" s="2"/>
      <c r="AF30" s="2">
        <f t="shared" si="3"/>
        <v>1.393952820934302</v>
      </c>
      <c r="AG30" s="2"/>
      <c r="AH30" s="2"/>
      <c r="AI30" s="49"/>
      <c r="AJ30" s="2"/>
      <c r="AK30" s="49"/>
      <c r="AL30" s="2"/>
      <c r="AM30" s="49"/>
      <c r="AN30" s="2"/>
      <c r="AO30" s="49"/>
      <c r="AP30" s="2"/>
    </row>
    <row r="31" spans="2:42">
      <c r="B31" s="38">
        <f t="shared" si="9"/>
        <v>9.140808813594191</v>
      </c>
      <c r="C31" s="25">
        <v>28.678425000000004</v>
      </c>
      <c r="D31" s="22">
        <v>26</v>
      </c>
      <c r="E31" s="35">
        <v>25.184848181818179</v>
      </c>
      <c r="F31" s="38">
        <f>$B$1/E31/1000</f>
        <v>10.408798103823827</v>
      </c>
      <c r="G31" s="1">
        <v>60.671172727272726</v>
      </c>
      <c r="H31" s="38">
        <f>$B$1/G31/1000</f>
        <v>4.3207340194062507</v>
      </c>
      <c r="I31" s="1">
        <v>31.342162727272729</v>
      </c>
      <c r="J31" s="38">
        <f>$B$1/I31/1000</f>
        <v>8.3639410043612745</v>
      </c>
      <c r="K31" s="1">
        <v>20.573454545454545</v>
      </c>
      <c r="L31" s="38">
        <f>$B$1/K31/1000</f>
        <v>12.741856231330752</v>
      </c>
      <c r="M31" s="28"/>
      <c r="N31" s="38"/>
      <c r="X31" s="22">
        <v>27</v>
      </c>
      <c r="Y31" s="49">
        <v>1</v>
      </c>
      <c r="Z31" s="2">
        <f t="shared" si="0"/>
        <v>1.1389682166314268</v>
      </c>
      <c r="AA31" s="2"/>
      <c r="AB31" s="2">
        <f t="shared" si="1"/>
        <v>0.47313632441287906</v>
      </c>
      <c r="AC31" s="2"/>
      <c r="AD31" s="2">
        <f t="shared" si="2"/>
        <v>0.91682214939884976</v>
      </c>
      <c r="AE31" s="2"/>
      <c r="AF31" s="2">
        <f t="shared" si="3"/>
        <v>1.3984560417596414</v>
      </c>
      <c r="AG31" s="2"/>
      <c r="AH31" s="2"/>
      <c r="AI31" s="49"/>
      <c r="AJ31" s="2"/>
      <c r="AK31" s="49"/>
      <c r="AL31" s="2"/>
      <c r="AM31" s="49"/>
      <c r="AN31" s="2"/>
      <c r="AO31" s="49"/>
      <c r="AP31" s="2"/>
    </row>
    <row r="32" spans="2:42">
      <c r="B32" s="38">
        <f t="shared" si="9"/>
        <v>8.516604618586376</v>
      </c>
      <c r="C32" s="25">
        <v>30.780341666666668</v>
      </c>
      <c r="D32" s="22">
        <v>27</v>
      </c>
      <c r="E32" s="35">
        <v>27.024759090909093</v>
      </c>
      <c r="F32" s="38">
        <f>$B$1/E32/1000</f>
        <v>9.7001419741862982</v>
      </c>
      <c r="G32" s="1">
        <v>65.055968181818187</v>
      </c>
      <c r="H32" s="38">
        <f>$B$1/G32/1000</f>
        <v>4.0295150057157079</v>
      </c>
      <c r="I32" s="1">
        <v>33.572859999999999</v>
      </c>
      <c r="J32" s="38">
        <f>$B$1/I32/1000</f>
        <v>7.8082117519925323</v>
      </c>
      <c r="K32" s="1">
        <v>22.010231818181822</v>
      </c>
      <c r="L32" s="38">
        <f>$B$1/K32/1000</f>
        <v>11.910097184140184</v>
      </c>
      <c r="M32" s="28"/>
      <c r="N32" s="38"/>
      <c r="X32" s="22">
        <v>28</v>
      </c>
      <c r="Y32" s="49">
        <v>1</v>
      </c>
      <c r="Z32" s="2">
        <f t="shared" si="0"/>
        <v>1.1463550842955132</v>
      </c>
      <c r="AA32" s="2"/>
      <c r="AB32" s="2">
        <f t="shared" si="1"/>
        <v>0.47431913895826283</v>
      </c>
      <c r="AC32" s="2"/>
      <c r="AD32" s="2">
        <f t="shared" si="2"/>
        <v>0.92051003333646253</v>
      </c>
      <c r="AE32" s="2"/>
      <c r="AF32" s="2">
        <f t="shared" si="3"/>
        <v>1.4062966767262921</v>
      </c>
      <c r="AG32" s="2"/>
      <c r="AH32" s="2"/>
      <c r="AI32" s="49"/>
      <c r="AJ32" s="2"/>
      <c r="AK32" s="49"/>
      <c r="AL32" s="2"/>
      <c r="AM32" s="49"/>
      <c r="AN32" s="2"/>
      <c r="AO32" s="49"/>
      <c r="AP32" s="2"/>
    </row>
    <row r="33" spans="2:42">
      <c r="B33" s="38">
        <f t="shared" si="9"/>
        <v>7.9030905866454351</v>
      </c>
      <c r="C33" s="25">
        <v>33.169808333333336</v>
      </c>
      <c r="D33" s="22">
        <v>28</v>
      </c>
      <c r="E33" s="35">
        <v>28.935020909090905</v>
      </c>
      <c r="F33" s="38">
        <f>$B$1/E33/1000</f>
        <v>9.0597480756490043</v>
      </c>
      <c r="G33" s="1">
        <v>69.931414545454544</v>
      </c>
      <c r="H33" s="38">
        <f>$B$1/G33/1000</f>
        <v>3.748587122166815</v>
      </c>
      <c r="I33" s="1">
        <v>36.034162727272729</v>
      </c>
      <c r="J33" s="38">
        <f>$B$1/I33/1000</f>
        <v>7.2748741793740725</v>
      </c>
      <c r="K33" s="1">
        <v>23.586636363636366</v>
      </c>
      <c r="L33" s="38">
        <f>$B$1/K33/1000</f>
        <v>11.114090027866318</v>
      </c>
      <c r="M33" s="28"/>
      <c r="N33" s="38"/>
      <c r="X33" s="22">
        <v>29</v>
      </c>
      <c r="Y33" s="49">
        <v>1</v>
      </c>
      <c r="Z33" s="2">
        <f t="shared" si="0"/>
        <v>1.1530520509337778</v>
      </c>
      <c r="AA33" s="2"/>
      <c r="AB33" s="2">
        <f t="shared" si="1"/>
        <v>0.47734011368695334</v>
      </c>
      <c r="AC33" s="2"/>
      <c r="AD33" s="2">
        <f t="shared" si="2"/>
        <v>0.92725382517579091</v>
      </c>
      <c r="AE33" s="2"/>
      <c r="AF33" s="2">
        <f t="shared" si="3"/>
        <v>1.4183257484670093</v>
      </c>
      <c r="AG33" s="2"/>
      <c r="AH33" s="2"/>
      <c r="AI33" s="49"/>
      <c r="AJ33" s="2"/>
      <c r="AK33" s="49"/>
      <c r="AL33" s="2"/>
      <c r="AM33" s="49"/>
      <c r="AN33" s="2"/>
      <c r="AO33" s="49"/>
      <c r="AP33" s="2"/>
    </row>
    <row r="34" spans="2:42">
      <c r="B34" s="38">
        <f t="shared" si="9"/>
        <v>7.3247701090008857</v>
      </c>
      <c r="C34" s="25">
        <v>35.788699999999999</v>
      </c>
      <c r="D34" s="22">
        <v>29</v>
      </c>
      <c r="E34" s="35">
        <v>31.038234545454547</v>
      </c>
      <c r="F34" s="38">
        <f>$B$1/E34/1000</f>
        <v>8.4458411968019025</v>
      </c>
      <c r="G34" s="1">
        <v>74.975261818181821</v>
      </c>
      <c r="H34" s="38">
        <f>$B$1/G34/1000</f>
        <v>3.4964065965612803</v>
      </c>
      <c r="I34" s="1">
        <v>38.596443636363638</v>
      </c>
      <c r="J34" s="38">
        <f>$B$1/I34/1000</f>
        <v>6.7919211021043662</v>
      </c>
      <c r="K34" s="1">
        <v>25.233060909090909</v>
      </c>
      <c r="L34" s="38">
        <f>$B$1/K34/1000</f>
        <v>10.388910047197459</v>
      </c>
      <c r="M34" s="28"/>
      <c r="N34" s="38"/>
      <c r="X34" s="22">
        <v>30</v>
      </c>
      <c r="Y34" s="49">
        <v>1</v>
      </c>
      <c r="Z34" s="2">
        <f t="shared" si="0"/>
        <v>1.1513924189004463</v>
      </c>
      <c r="AA34" s="2"/>
      <c r="AB34" s="2">
        <f t="shared" si="1"/>
        <v>0.47589139079416826</v>
      </c>
      <c r="AC34" s="2"/>
      <c r="AD34" s="2">
        <f t="shared" si="2"/>
        <v>0.92541538314590077</v>
      </c>
      <c r="AE34" s="2"/>
      <c r="AF34" s="2">
        <f t="shared" si="3"/>
        <v>1.4168232575583517</v>
      </c>
      <c r="AG34" s="2"/>
      <c r="AH34" s="2"/>
      <c r="AI34" s="49"/>
      <c r="AJ34" s="2"/>
      <c r="AK34" s="49"/>
      <c r="AL34" s="2"/>
      <c r="AM34" s="49"/>
      <c r="AN34" s="2"/>
      <c r="AO34" s="49"/>
      <c r="AP34" s="2"/>
    </row>
    <row r="35" spans="2:42">
      <c r="B35" s="38">
        <f t="shared" si="9"/>
        <v>6.8959267328829332</v>
      </c>
      <c r="C35" s="25">
        <v>38.014324999999999</v>
      </c>
      <c r="D35" s="22">
        <v>30</v>
      </c>
      <c r="E35" s="35">
        <v>33.015959090909092</v>
      </c>
      <c r="F35" s="38">
        <f>$B$1/E35/1000</f>
        <v>7.9399177615343328</v>
      </c>
      <c r="G35" s="1">
        <v>79.880253636363619</v>
      </c>
      <c r="H35" s="38">
        <f>$B$1/G35/1000</f>
        <v>3.2817121637263438</v>
      </c>
      <c r="I35" s="1">
        <v>41.078120909090906</v>
      </c>
      <c r="J35" s="38">
        <f>$B$1/I35/1000</f>
        <v>6.3815966796569192</v>
      </c>
      <c r="K35" s="1">
        <v>26.830675454545453</v>
      </c>
      <c r="L35" s="38">
        <f>$B$1/K35/1000</f>
        <v>9.7703093775669192</v>
      </c>
      <c r="M35" s="28"/>
      <c r="N35" s="38"/>
      <c r="X35" s="22">
        <v>31</v>
      </c>
      <c r="Y35" s="49">
        <v>1</v>
      </c>
      <c r="Z35" s="2">
        <f t="shared" si="0"/>
        <v>1.1568642676665695</v>
      </c>
      <c r="AA35" s="2"/>
      <c r="AB35" s="2">
        <f t="shared" si="1"/>
        <v>0.47828186417825491</v>
      </c>
      <c r="AC35" s="2"/>
      <c r="AD35" s="2">
        <f t="shared" si="2"/>
        <v>0.93092211747213038</v>
      </c>
      <c r="AE35" s="2"/>
      <c r="AF35" s="2">
        <f t="shared" si="3"/>
        <v>1.509163143307185</v>
      </c>
      <c r="AG35" s="2"/>
      <c r="AH35" s="2"/>
      <c r="AI35" s="49"/>
      <c r="AJ35" s="2"/>
      <c r="AK35" s="49"/>
      <c r="AL35" s="2"/>
      <c r="AM35" s="49"/>
      <c r="AN35" s="2"/>
      <c r="AO35" s="49"/>
      <c r="AP35" s="2"/>
    </row>
    <row r="36" spans="2:42">
      <c r="B36" s="38">
        <f t="shared" si="9"/>
        <v>6.4217586198026932</v>
      </c>
      <c r="C36" s="25">
        <v>40.821216666666665</v>
      </c>
      <c r="D36" s="22">
        <v>31</v>
      </c>
      <c r="E36" s="35">
        <v>35.286090000000002</v>
      </c>
      <c r="F36" s="38">
        <f>$B$1/E36/1000</f>
        <v>7.4291030828295224</v>
      </c>
      <c r="G36" s="1">
        <v>85.349706363636358</v>
      </c>
      <c r="H36" s="38">
        <f>$B$1/G36/1000</f>
        <v>3.0714106839820094</v>
      </c>
      <c r="I36" s="1">
        <v>43.850302727272727</v>
      </c>
      <c r="J36" s="38">
        <f>$B$1/I36/1000</f>
        <v>5.9781571322416287</v>
      </c>
      <c r="K36" s="1">
        <v>27.048909090909092</v>
      </c>
      <c r="L36" s="38">
        <f>$B$1/K36/1000</f>
        <v>9.6914814242214433</v>
      </c>
      <c r="M36" s="28"/>
      <c r="N36" s="38"/>
      <c r="X36" s="22">
        <v>32</v>
      </c>
      <c r="Y36" s="49">
        <v>1</v>
      </c>
      <c r="Z36" s="2">
        <f t="shared" si="0"/>
        <v>1.2243557574635922</v>
      </c>
      <c r="AA36" s="2"/>
      <c r="AB36" s="2">
        <f t="shared" si="1"/>
        <v>0.5109279098018209</v>
      </c>
      <c r="AC36" s="2"/>
      <c r="AD36" s="2">
        <f t="shared" si="2"/>
        <v>0.9950551864048639</v>
      </c>
      <c r="AE36" s="2"/>
      <c r="AF36" s="2">
        <f t="shared" si="3"/>
        <v>1.6118410186375494</v>
      </c>
      <c r="AG36" s="2"/>
      <c r="AH36" s="2"/>
      <c r="AI36" s="49"/>
      <c r="AJ36" s="2"/>
      <c r="AK36" s="49"/>
      <c r="AL36" s="2"/>
      <c r="AM36" s="49"/>
      <c r="AN36" s="2"/>
      <c r="AO36" s="49"/>
      <c r="AP36" s="2"/>
    </row>
    <row r="37" spans="2:42">
      <c r="B37" s="38">
        <f t="shared" si="9"/>
        <v>6.0446772168791361</v>
      </c>
      <c r="C37" s="25">
        <v>43.367741666666667</v>
      </c>
      <c r="D37" s="22">
        <v>32</v>
      </c>
      <c r="E37" s="35">
        <v>35.420866363636357</v>
      </c>
      <c r="F37" s="38">
        <f>$B$1/E37/1000</f>
        <v>7.4008353524949726</v>
      </c>
      <c r="G37" s="1">
        <v>84.880353636363637</v>
      </c>
      <c r="H37" s="38">
        <f>$B$1/G37/1000</f>
        <v>3.088394295846745</v>
      </c>
      <c r="I37" s="1">
        <v>43.583252727272729</v>
      </c>
      <c r="J37" s="38">
        <f>$B$1/I37/1000</f>
        <v>6.0147874147989029</v>
      </c>
      <c r="K37" s="1">
        <v>26.905719090909088</v>
      </c>
      <c r="L37" s="38">
        <f>$B$1/K37/1000</f>
        <v>9.7430586825896537</v>
      </c>
      <c r="M37" s="28"/>
      <c r="N37" s="38"/>
      <c r="X37" s="22">
        <v>33</v>
      </c>
      <c r="Y37" s="49">
        <v>1</v>
      </c>
      <c r="Z37" s="2">
        <f t="shared" si="0"/>
        <v>1.2381838819009454</v>
      </c>
      <c r="AA37" s="2"/>
      <c r="AB37" s="2">
        <f t="shared" si="1"/>
        <v>0.51400591013216579</v>
      </c>
      <c r="AC37" s="2"/>
      <c r="AD37" s="2">
        <f t="shared" si="2"/>
        <v>0.99759184411508595</v>
      </c>
      <c r="AE37" s="2"/>
      <c r="AF37" s="2">
        <f t="shared" si="3"/>
        <v>1.5199106001637517</v>
      </c>
      <c r="AG37" s="2"/>
      <c r="AH37" s="2"/>
      <c r="AI37" s="49"/>
      <c r="AJ37" s="2"/>
      <c r="AK37" s="49"/>
      <c r="AL37" s="2"/>
      <c r="AM37" s="49"/>
      <c r="AN37" s="2"/>
      <c r="AO37" s="49"/>
      <c r="AP37" s="2"/>
    </row>
    <row r="38" spans="2:42">
      <c r="B38" s="38">
        <f t="shared" si="9"/>
        <v>5.6275401927160873</v>
      </c>
      <c r="C38" s="25">
        <v>46.582341666666672</v>
      </c>
      <c r="D38" s="22">
        <v>33</v>
      </c>
      <c r="E38" s="35">
        <v>37.621505454545449</v>
      </c>
      <c r="F38" s="38">
        <f>$B$1/E38/1000</f>
        <v>6.9679295613707994</v>
      </c>
      <c r="G38" s="1">
        <v>90.626081818181831</v>
      </c>
      <c r="H38" s="38">
        <f>$B$1/G38/1000</f>
        <v>2.8925889185623759</v>
      </c>
      <c r="I38" s="1">
        <v>46.694790000000005</v>
      </c>
      <c r="J38" s="38">
        <f>$B$1/I38/1000</f>
        <v>5.6139881986834075</v>
      </c>
      <c r="K38" s="1">
        <v>30.648080000000004</v>
      </c>
      <c r="L38" s="38">
        <f>$B$1/K38/1000</f>
        <v>8.5533579917567426</v>
      </c>
      <c r="M38" s="28"/>
      <c r="N38" s="38"/>
      <c r="X38" s="22">
        <v>34</v>
      </c>
      <c r="Y38" s="49">
        <v>1</v>
      </c>
      <c r="Z38" s="2">
        <f t="shared" si="0"/>
        <v>1.2522990069447935</v>
      </c>
      <c r="AA38" s="2"/>
      <c r="AB38" s="2">
        <f t="shared" si="1"/>
        <v>0.51806253374975875</v>
      </c>
      <c r="AC38" s="2"/>
      <c r="AD38" s="2">
        <f t="shared" si="2"/>
        <v>1.0064094787291678</v>
      </c>
      <c r="AE38" s="2"/>
      <c r="AF38" s="2">
        <f t="shared" si="3"/>
        <v>1.5396940850006906</v>
      </c>
      <c r="AG38" s="2"/>
      <c r="AH38" s="2"/>
      <c r="AI38" s="49"/>
      <c r="AJ38" s="2"/>
      <c r="AK38" s="49"/>
      <c r="AL38" s="2"/>
      <c r="AM38" s="49"/>
      <c r="AN38" s="2"/>
      <c r="AO38" s="49"/>
      <c r="AP38" s="2"/>
    </row>
    <row r="39" spans="2:42">
      <c r="B39" s="38">
        <f t="shared" si="9"/>
        <v>5.2763115896170785</v>
      </c>
      <c r="C39" s="25">
        <v>49.683191666666666</v>
      </c>
      <c r="D39" s="22">
        <v>34</v>
      </c>
      <c r="E39" s="35">
        <v>39.673585454545453</v>
      </c>
      <c r="F39" s="38">
        <f>$B$1/E39/1000</f>
        <v>6.6075197640087717</v>
      </c>
      <c r="G39" s="1">
        <v>95.901920000000004</v>
      </c>
      <c r="H39" s="38">
        <f>$B$1/G39/1000</f>
        <v>2.7334593509702412</v>
      </c>
      <c r="I39" s="1">
        <v>49.366776363636362</v>
      </c>
      <c r="J39" s="38">
        <f>$B$1/I39/1000</f>
        <v>5.3101299965191906</v>
      </c>
      <c r="K39" s="1">
        <v>32.268222727272729</v>
      </c>
      <c r="L39" s="38">
        <f>$B$1/K39/1000</f>
        <v>8.1239057451540067</v>
      </c>
      <c r="M39" s="28"/>
      <c r="N39" s="38"/>
      <c r="X39" s="23">
        <v>35</v>
      </c>
      <c r="Y39" s="49">
        <v>1</v>
      </c>
      <c r="Z39" s="2">
        <f t="shared" si="0"/>
        <v>1.2462101195633417</v>
      </c>
      <c r="AA39" s="2"/>
      <c r="AB39" s="2">
        <f t="shared" si="1"/>
        <v>0.51609387934346662</v>
      </c>
      <c r="AC39" s="2"/>
      <c r="AD39" s="2">
        <f t="shared" si="2"/>
        <v>1.003304125792376</v>
      </c>
      <c r="AE39" s="2"/>
      <c r="AF39" s="2">
        <f t="shared" si="3"/>
        <v>1.536232084325323</v>
      </c>
      <c r="AG39" s="2"/>
      <c r="AH39" s="2"/>
      <c r="AI39" s="49"/>
      <c r="AJ39" s="2"/>
      <c r="AK39" s="49"/>
      <c r="AL39" s="2"/>
      <c r="AM39" s="49"/>
      <c r="AN39" s="2"/>
      <c r="AO39" s="49"/>
      <c r="AP39" s="2"/>
    </row>
    <row r="40" spans="2:42">
      <c r="B40" s="39">
        <f t="shared" si="9"/>
        <v>5.0073190221353459</v>
      </c>
      <c r="C40" s="40">
        <v>52.352166666666669</v>
      </c>
      <c r="D40" s="23">
        <v>35</v>
      </c>
      <c r="E40" s="36">
        <v>42.009100909090911</v>
      </c>
      <c r="F40" s="39">
        <f>$B$1/E40/1000</f>
        <v>6.2401716372670846</v>
      </c>
      <c r="G40" s="33">
        <v>101.43923181818181</v>
      </c>
      <c r="H40" s="39">
        <f>$B$1/G40/1000</f>
        <v>2.5842466992441646</v>
      </c>
      <c r="I40" s="36">
        <v>52.179758181818187</v>
      </c>
      <c r="J40" s="39">
        <f>$B$1/I40/1000</f>
        <v>5.0238638340670381</v>
      </c>
      <c r="K40" s="33">
        <v>34.078292727272725</v>
      </c>
      <c r="L40" s="39">
        <f>$B$1/K40/1000</f>
        <v>7.69240413825682</v>
      </c>
      <c r="M40" s="29"/>
      <c r="N40" s="39"/>
      <c r="X40" s="49"/>
    </row>
    <row r="44" spans="2:42">
      <c r="D44" s="49"/>
      <c r="E44" s="49"/>
      <c r="F44" s="49"/>
    </row>
    <row r="46" spans="2:42">
      <c r="D46" s="49"/>
      <c r="E46" s="49"/>
      <c r="F46" s="49"/>
    </row>
    <row r="47" spans="2:42">
      <c r="D47" s="49"/>
      <c r="E47" s="49"/>
      <c r="F47" s="49"/>
    </row>
    <row r="48" spans="2:42">
      <c r="D48" s="49"/>
      <c r="E48" s="49"/>
      <c r="F48" s="49"/>
    </row>
    <row r="49" spans="4:6">
      <c r="D49" s="49"/>
      <c r="E49" s="49"/>
      <c r="F49" s="49"/>
    </row>
    <row r="50" spans="4:6">
      <c r="D50" s="49"/>
      <c r="E50" s="49"/>
      <c r="F50" s="49"/>
    </row>
    <row r="51" spans="4:6">
      <c r="D51" s="49"/>
      <c r="E51" s="49"/>
      <c r="F51" s="49"/>
    </row>
    <row r="52" spans="4:6">
      <c r="D52" s="49"/>
      <c r="E52" s="49"/>
      <c r="F52" s="49"/>
    </row>
    <row r="53" spans="4:6">
      <c r="D53" s="49"/>
      <c r="E53" s="49"/>
      <c r="F53" s="49"/>
    </row>
    <row r="54" spans="4:6">
      <c r="D54" s="49"/>
      <c r="E54" s="49"/>
      <c r="F54" s="49"/>
    </row>
    <row r="55" spans="4:6">
      <c r="D55" s="49"/>
      <c r="E55" s="49"/>
      <c r="F55" s="49"/>
    </row>
    <row r="56" spans="4:6">
      <c r="D56" s="49"/>
      <c r="E56" s="49"/>
      <c r="F56" s="49"/>
    </row>
    <row r="57" spans="4:6">
      <c r="D57" s="49"/>
      <c r="E57" s="49"/>
      <c r="F57" s="49"/>
    </row>
    <row r="58" spans="4:6">
      <c r="D58" s="49"/>
      <c r="E58" s="49"/>
      <c r="F58" s="49"/>
    </row>
    <row r="59" spans="4:6">
      <c r="D59" s="49"/>
      <c r="E59" s="49"/>
      <c r="F59" s="49"/>
    </row>
    <row r="60" spans="4:6">
      <c r="D60" s="49"/>
      <c r="E60" s="49"/>
      <c r="F60" s="49"/>
    </row>
    <row r="61" spans="4:6">
      <c r="D61" s="49"/>
      <c r="E61" s="49"/>
      <c r="F61" s="49"/>
    </row>
    <row r="62" spans="4:6">
      <c r="D62" s="49"/>
      <c r="E62" s="49"/>
      <c r="F62" s="49"/>
    </row>
    <row r="63" spans="4:6">
      <c r="D63" s="49"/>
      <c r="E63" s="49"/>
      <c r="F63" s="49"/>
    </row>
    <row r="64" spans="4:6">
      <c r="D64" s="49"/>
      <c r="E64" s="49"/>
      <c r="F64" s="49"/>
    </row>
    <row r="65" spans="4:6">
      <c r="D65" s="49"/>
      <c r="E65" s="49"/>
      <c r="F65" s="49"/>
    </row>
    <row r="66" spans="4:6">
      <c r="D66" s="49"/>
      <c r="E66" s="49"/>
      <c r="F66" s="49"/>
    </row>
    <row r="67" spans="4:6">
      <c r="D67" s="49"/>
      <c r="E67" s="49"/>
      <c r="F67" s="49"/>
    </row>
    <row r="68" spans="4:6">
      <c r="D68" s="49"/>
    </row>
    <row r="69" spans="4:6">
      <c r="D69" s="49"/>
    </row>
    <row r="70" spans="4:6">
      <c r="D70" s="49"/>
    </row>
    <row r="71" spans="4:6">
      <c r="D71" s="49"/>
    </row>
    <row r="72" spans="4:6">
      <c r="D72" s="49"/>
    </row>
    <row r="73" spans="4:6">
      <c r="D73" s="49"/>
    </row>
    <row r="74" spans="4:6">
      <c r="D74" s="49"/>
    </row>
    <row r="75" spans="4:6">
      <c r="D75" s="49"/>
    </row>
    <row r="76" spans="4:6">
      <c r="D76" s="49"/>
    </row>
    <row r="77" spans="4:6">
      <c r="D77" s="49"/>
    </row>
    <row r="78" spans="4:6">
      <c r="D78" s="49"/>
    </row>
    <row r="79" spans="4:6">
      <c r="D79" s="49"/>
    </row>
    <row r="80" spans="4:6">
      <c r="D80" s="49"/>
    </row>
    <row r="81" spans="4:4">
      <c r="D81" s="49"/>
    </row>
    <row r="82" spans="4:4">
      <c r="D82" s="49"/>
    </row>
    <row r="83" spans="4:4">
      <c r="D83" s="49"/>
    </row>
    <row r="84" spans="4:4">
      <c r="D84" s="49"/>
    </row>
  </sheetData>
  <mergeCells count="23">
    <mergeCell ref="B4:C4"/>
    <mergeCell ref="U4:V4"/>
    <mergeCell ref="E3:N3"/>
    <mergeCell ref="O3:V3"/>
    <mergeCell ref="E4:F4"/>
    <mergeCell ref="G4:H4"/>
    <mergeCell ref="I4:J4"/>
    <mergeCell ref="K4:L4"/>
    <mergeCell ref="M4:N4"/>
    <mergeCell ref="O4:P4"/>
    <mergeCell ref="Q4:R4"/>
    <mergeCell ref="S4:T4"/>
    <mergeCell ref="Y3:AH3"/>
    <mergeCell ref="AI3:AP3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topLeftCell="D1" zoomScale="85" zoomScaleNormal="85" workbookViewId="0">
      <selection activeCell="G12" sqref="G12"/>
    </sheetView>
  </sheetViews>
  <sheetFormatPr defaultRowHeight="14.25"/>
  <cols>
    <col min="2" max="2" width="17.625" bestFit="1" customWidth="1"/>
    <col min="3" max="4" width="16.5" bestFit="1" customWidth="1"/>
    <col min="5" max="5" width="9.375" bestFit="1" customWidth="1"/>
  </cols>
  <sheetData>
    <row r="1" spans="1:12">
      <c r="B1" s="49" t="s">
        <v>17</v>
      </c>
      <c r="C1" s="49" t="s">
        <v>23</v>
      </c>
      <c r="E1" s="49"/>
      <c r="F1" s="61" t="s">
        <v>64</v>
      </c>
      <c r="G1" s="71"/>
      <c r="H1" s="62"/>
      <c r="J1" s="61" t="s">
        <v>81</v>
      </c>
      <c r="K1" s="71"/>
      <c r="L1" s="62"/>
    </row>
    <row r="2" spans="1:12">
      <c r="A2" s="49" t="s">
        <v>5</v>
      </c>
      <c r="B2" s="49" t="s">
        <v>58</v>
      </c>
      <c r="C2" s="49" t="s">
        <v>59</v>
      </c>
      <c r="D2" s="20" t="s">
        <v>80</v>
      </c>
      <c r="E2" s="20" t="s">
        <v>5</v>
      </c>
      <c r="F2" s="72" t="s">
        <v>58</v>
      </c>
      <c r="G2" s="20" t="s">
        <v>59</v>
      </c>
      <c r="H2" s="20" t="s">
        <v>12</v>
      </c>
      <c r="J2" s="20" t="s">
        <v>69</v>
      </c>
      <c r="K2" s="20" t="s">
        <v>58</v>
      </c>
      <c r="L2" s="20" t="s">
        <v>59</v>
      </c>
    </row>
    <row r="3" spans="1:12">
      <c r="A3" s="49">
        <v>1</v>
      </c>
      <c r="B3" s="2">
        <v>0.77024166666666671</v>
      </c>
      <c r="C3" s="2">
        <v>0.1502925</v>
      </c>
      <c r="D3" s="37">
        <v>0.16862949999999999</v>
      </c>
      <c r="E3" s="22">
        <v>1</v>
      </c>
      <c r="F3" s="34">
        <f>512*512/B3/1000</f>
        <v>340.33993659998481</v>
      </c>
      <c r="G3" s="34">
        <f>512*512/C3/1000</f>
        <v>1744.2254270838532</v>
      </c>
      <c r="H3" s="34">
        <f>512*512/D3/1000</f>
        <v>1554.5559940579792</v>
      </c>
      <c r="J3" s="21">
        <f>H3/H3*1</f>
        <v>1</v>
      </c>
      <c r="K3" s="37">
        <f>F3/H3*1</f>
        <v>0.21893063865237097</v>
      </c>
      <c r="L3" s="37">
        <f>G3/H3*1</f>
        <v>1.1220087496049371</v>
      </c>
    </row>
    <row r="4" spans="1:12">
      <c r="A4" s="49">
        <v>2</v>
      </c>
      <c r="B4" s="2">
        <v>1.9413336363636362</v>
      </c>
      <c r="C4" s="2">
        <v>0.36853636363636361</v>
      </c>
      <c r="D4" s="38">
        <v>0.37655025000000003</v>
      </c>
      <c r="E4" s="22">
        <v>2</v>
      </c>
      <c r="F4" s="35">
        <f t="shared" ref="F4:F9" si="0">512*512/B4/1000</f>
        <v>135.03294595514706</v>
      </c>
      <c r="G4" s="35">
        <f t="shared" ref="G4:G9" si="1">512*512/C4/1000</f>
        <v>711.31108315449319</v>
      </c>
      <c r="H4" s="35">
        <f t="shared" ref="H4:H9" si="2">512*512/D4/1000</f>
        <v>696.17268877128618</v>
      </c>
      <c r="J4" s="22">
        <f t="shared" ref="J4:J37" si="3">H4/H4*1</f>
        <v>1</v>
      </c>
      <c r="K4" s="38">
        <f t="shared" ref="K4:K37" si="4">F4/H4*1</f>
        <v>0.19396472762163969</v>
      </c>
      <c r="L4" s="38">
        <f t="shared" ref="L4:L37" si="5">G4/H4*1</f>
        <v>1.02174517131651</v>
      </c>
    </row>
    <row r="5" spans="1:12">
      <c r="A5" s="49">
        <v>3</v>
      </c>
      <c r="B5" s="2">
        <v>3.841070909090909</v>
      </c>
      <c r="C5" s="2">
        <v>0.50634181818181812</v>
      </c>
      <c r="D5" s="38">
        <v>0.51892149999999992</v>
      </c>
      <c r="E5" s="22">
        <v>3</v>
      </c>
      <c r="F5" s="35">
        <f t="shared" si="0"/>
        <v>68.247633590821493</v>
      </c>
      <c r="G5" s="35">
        <f t="shared" si="1"/>
        <v>517.72140989916988</v>
      </c>
      <c r="H5" s="35">
        <f t="shared" si="2"/>
        <v>505.17082063472037</v>
      </c>
      <c r="J5" s="22">
        <f t="shared" si="3"/>
        <v>1</v>
      </c>
      <c r="K5" s="38">
        <f t="shared" si="4"/>
        <v>0.13509813077697552</v>
      </c>
      <c r="L5" s="38">
        <f t="shared" si="5"/>
        <v>1.0248442482261353</v>
      </c>
    </row>
    <row r="6" spans="1:12">
      <c r="A6" s="49">
        <v>4</v>
      </c>
      <c r="B6" s="2">
        <v>6.5479390909090913</v>
      </c>
      <c r="C6" s="2">
        <v>0.84151545454545451</v>
      </c>
      <c r="D6" s="38">
        <v>0.84193050000000003</v>
      </c>
      <c r="E6" s="22">
        <v>4</v>
      </c>
      <c r="F6" s="35">
        <f t="shared" si="0"/>
        <v>40.034581317952501</v>
      </c>
      <c r="G6" s="35">
        <f t="shared" si="1"/>
        <v>311.51418382636524</v>
      </c>
      <c r="H6" s="35">
        <f t="shared" si="2"/>
        <v>311.36061705805878</v>
      </c>
      <c r="J6" s="22">
        <f t="shared" si="3"/>
        <v>1</v>
      </c>
      <c r="K6" s="38">
        <f t="shared" si="4"/>
        <v>0.12857946421170965</v>
      </c>
      <c r="L6" s="38">
        <f t="shared" si="5"/>
        <v>1.000493211921782</v>
      </c>
    </row>
    <row r="7" spans="1:12">
      <c r="A7" s="49">
        <v>5</v>
      </c>
      <c r="B7" s="2">
        <v>10.192646363636364</v>
      </c>
      <c r="C7" s="2">
        <v>1.2865672727272726</v>
      </c>
      <c r="D7" s="38">
        <v>1.2798041666666669</v>
      </c>
      <c r="E7" s="22">
        <v>5</v>
      </c>
      <c r="F7" s="35">
        <f t="shared" si="0"/>
        <v>25.718934087150707</v>
      </c>
      <c r="G7" s="35">
        <f t="shared" si="1"/>
        <v>203.75459997851934</v>
      </c>
      <c r="H7" s="35">
        <f t="shared" si="2"/>
        <v>204.83133812790365</v>
      </c>
      <c r="J7" s="22">
        <f t="shared" si="3"/>
        <v>1</v>
      </c>
      <c r="K7" s="38">
        <f t="shared" si="4"/>
        <v>0.12556151964935625</v>
      </c>
      <c r="L7" s="38">
        <f t="shared" si="5"/>
        <v>0.99474329387668226</v>
      </c>
    </row>
    <row r="8" spans="1:12">
      <c r="A8" s="49">
        <v>6</v>
      </c>
      <c r="B8" s="2">
        <v>13.975617272727272</v>
      </c>
      <c r="C8" s="2">
        <v>1.7271227272727274</v>
      </c>
      <c r="D8" s="38">
        <v>1.7014083333333332</v>
      </c>
      <c r="E8" s="22">
        <v>6</v>
      </c>
      <c r="F8" s="35">
        <f t="shared" si="0"/>
        <v>18.757239475322574</v>
      </c>
      <c r="G8" s="35">
        <f t="shared" si="1"/>
        <v>151.78075990809728</v>
      </c>
      <c r="H8" s="35">
        <f t="shared" si="2"/>
        <v>154.07471261552931</v>
      </c>
      <c r="J8" s="22">
        <f t="shared" si="3"/>
        <v>1</v>
      </c>
      <c r="K8" s="38">
        <f t="shared" si="4"/>
        <v>0.1217411939759933</v>
      </c>
      <c r="L8" s="38">
        <f t="shared" si="5"/>
        <v>0.98511142634316473</v>
      </c>
    </row>
    <row r="9" spans="1:12">
      <c r="A9" s="49">
        <v>7</v>
      </c>
      <c r="B9" s="2">
        <v>19.76088</v>
      </c>
      <c r="C9" s="2">
        <v>2.3934745454545459</v>
      </c>
      <c r="D9" s="38">
        <v>2.37724</v>
      </c>
      <c r="E9" s="22">
        <v>7</v>
      </c>
      <c r="F9" s="35">
        <f t="shared" si="0"/>
        <v>13.26580597625207</v>
      </c>
      <c r="G9" s="35">
        <f t="shared" si="1"/>
        <v>109.52445702747848</v>
      </c>
      <c r="H9" s="35">
        <f t="shared" si="2"/>
        <v>110.27241675220003</v>
      </c>
      <c r="J9" s="22">
        <f t="shared" si="3"/>
        <v>1</v>
      </c>
      <c r="K9" s="38">
        <f t="shared" si="4"/>
        <v>0.1203003105124873</v>
      </c>
      <c r="L9" s="38">
        <f t="shared" si="5"/>
        <v>0.99321716394044091</v>
      </c>
    </row>
    <row r="10" spans="1:12">
      <c r="A10" s="49">
        <v>8</v>
      </c>
      <c r="B10" s="2">
        <v>24.591314545454544</v>
      </c>
      <c r="C10" s="2">
        <v>2.8627690909090906</v>
      </c>
      <c r="D10" s="38">
        <v>2.9383350000000004</v>
      </c>
      <c r="E10" s="22">
        <v>8</v>
      </c>
      <c r="F10" s="35">
        <f t="shared" ref="F10:F37" si="6">512*512/B10/1000</f>
        <v>10.660023867998332</v>
      </c>
      <c r="G10" s="35">
        <f t="shared" ref="G10:G37" si="7">512*512/C10/1000</f>
        <v>91.570081859712445</v>
      </c>
      <c r="H10" s="35">
        <f t="shared" ref="H10:H37" si="8">512*512/D10/1000</f>
        <v>89.215150757146475</v>
      </c>
      <c r="J10" s="22">
        <f t="shared" si="3"/>
        <v>1</v>
      </c>
      <c r="K10" s="38">
        <f t="shared" si="4"/>
        <v>0.11948669903631165</v>
      </c>
      <c r="L10" s="38">
        <f t="shared" si="5"/>
        <v>1.0263960894823387</v>
      </c>
    </row>
    <row r="11" spans="1:12">
      <c r="A11" s="49">
        <v>9</v>
      </c>
      <c r="B11" s="2">
        <v>31.124625454545455</v>
      </c>
      <c r="C11" s="2">
        <v>3.6015245454545455</v>
      </c>
      <c r="D11" s="38">
        <v>3.6127566666666664</v>
      </c>
      <c r="E11" s="22">
        <v>9</v>
      </c>
      <c r="F11" s="35">
        <f t="shared" si="6"/>
        <v>8.4223985404366157</v>
      </c>
      <c r="G11" s="35">
        <f t="shared" si="7"/>
        <v>72.78695360575837</v>
      </c>
      <c r="H11" s="35">
        <f t="shared" si="8"/>
        <v>72.560657743348344</v>
      </c>
      <c r="J11" s="22">
        <f t="shared" si="3"/>
        <v>1</v>
      </c>
      <c r="K11" s="38">
        <f t="shared" si="4"/>
        <v>0.11607390013231653</v>
      </c>
      <c r="L11" s="38">
        <f t="shared" si="5"/>
        <v>1.0031187129423558</v>
      </c>
    </row>
    <row r="12" spans="1:12">
      <c r="A12" s="49">
        <v>10</v>
      </c>
      <c r="B12" s="2">
        <v>38.574688181818189</v>
      </c>
      <c r="C12" s="2">
        <v>4.4287981818181814</v>
      </c>
      <c r="D12" s="38">
        <v>4.4817766666666676</v>
      </c>
      <c r="E12" s="22">
        <v>10</v>
      </c>
      <c r="F12" s="35">
        <f t="shared" si="6"/>
        <v>6.7957516277100867</v>
      </c>
      <c r="G12" s="35">
        <f t="shared" si="7"/>
        <v>59.190775745030777</v>
      </c>
      <c r="H12" s="35">
        <f t="shared" si="8"/>
        <v>58.491089471214153</v>
      </c>
      <c r="J12" s="22">
        <f t="shared" si="3"/>
        <v>1</v>
      </c>
      <c r="K12" s="38">
        <f t="shared" si="4"/>
        <v>0.11618439131749381</v>
      </c>
      <c r="L12" s="38">
        <f t="shared" si="5"/>
        <v>1.0119622711791163</v>
      </c>
    </row>
    <row r="13" spans="1:12">
      <c r="A13" s="49">
        <v>11</v>
      </c>
      <c r="B13" s="2">
        <v>46.659414545454545</v>
      </c>
      <c r="C13" s="2">
        <v>5.3172236363636358</v>
      </c>
      <c r="D13" s="38">
        <v>5.3780816666666666</v>
      </c>
      <c r="E13" s="22">
        <v>11</v>
      </c>
      <c r="F13" s="35">
        <f t="shared" si="6"/>
        <v>5.6182445183624248</v>
      </c>
      <c r="G13" s="35">
        <f t="shared" si="7"/>
        <v>49.300916780561835</v>
      </c>
      <c r="H13" s="35">
        <f t="shared" si="8"/>
        <v>48.743030739895168</v>
      </c>
      <c r="J13" s="22">
        <f t="shared" si="3"/>
        <v>1</v>
      </c>
      <c r="K13" s="38">
        <f t="shared" si="4"/>
        <v>0.11526251923772986</v>
      </c>
      <c r="L13" s="38">
        <f t="shared" si="5"/>
        <v>1.0114454524513192</v>
      </c>
    </row>
    <row r="14" spans="1:12">
      <c r="A14" s="49">
        <v>12</v>
      </c>
      <c r="B14" s="2">
        <v>55.51960636363637</v>
      </c>
      <c r="C14" s="2">
        <v>6.2857272727272724</v>
      </c>
      <c r="D14" s="38">
        <v>6.4336966666666662</v>
      </c>
      <c r="E14" s="22">
        <v>12</v>
      </c>
      <c r="F14" s="35">
        <f t="shared" si="6"/>
        <v>4.7216473092953386</v>
      </c>
      <c r="G14" s="35">
        <f t="shared" si="7"/>
        <v>41.704641106113421</v>
      </c>
      <c r="H14" s="35">
        <f t="shared" si="8"/>
        <v>40.745470851646203</v>
      </c>
      <c r="J14" s="22">
        <f t="shared" si="3"/>
        <v>1</v>
      </c>
      <c r="K14" s="38">
        <f t="shared" si="4"/>
        <v>0.11588152524943945</v>
      </c>
      <c r="L14" s="38">
        <f t="shared" si="5"/>
        <v>1.0235405367619765</v>
      </c>
    </row>
    <row r="15" spans="1:12">
      <c r="A15" s="49">
        <v>13</v>
      </c>
      <c r="B15" s="2">
        <v>64.288140909090913</v>
      </c>
      <c r="C15" s="2">
        <v>7.2780009090909088</v>
      </c>
      <c r="D15" s="38">
        <v>7.3723658333333333</v>
      </c>
      <c r="E15" s="22">
        <v>13</v>
      </c>
      <c r="F15" s="35">
        <f t="shared" si="6"/>
        <v>4.077641634880913</v>
      </c>
      <c r="G15" s="35">
        <f t="shared" si="7"/>
        <v>36.018681953248652</v>
      </c>
      <c r="H15" s="35">
        <f t="shared" si="8"/>
        <v>35.557649461010875</v>
      </c>
      <c r="J15" s="22">
        <f t="shared" si="3"/>
        <v>1</v>
      </c>
      <c r="K15" s="38">
        <f t="shared" si="4"/>
        <v>0.11467691753224761</v>
      </c>
      <c r="L15" s="38">
        <f t="shared" si="5"/>
        <v>1.0129657752755368</v>
      </c>
    </row>
    <row r="16" spans="1:12">
      <c r="A16" s="49">
        <v>14</v>
      </c>
      <c r="B16" s="2">
        <v>75.007303636363645</v>
      </c>
      <c r="C16" s="2">
        <v>8.4016881818181801</v>
      </c>
      <c r="D16" s="38">
        <v>8.5017608333333321</v>
      </c>
      <c r="E16" s="22">
        <v>14</v>
      </c>
      <c r="F16" s="35">
        <f t="shared" si="6"/>
        <v>3.4949129923517503</v>
      </c>
      <c r="G16" s="35">
        <f t="shared" si="7"/>
        <v>31.201348387017898</v>
      </c>
      <c r="H16" s="35">
        <f t="shared" si="8"/>
        <v>30.834083096315442</v>
      </c>
      <c r="J16" s="22">
        <f t="shared" si="3"/>
        <v>1</v>
      </c>
      <c r="K16" s="38">
        <f t="shared" si="4"/>
        <v>0.11334577329362452</v>
      </c>
      <c r="L16" s="38">
        <f t="shared" si="5"/>
        <v>1.0119110170896031</v>
      </c>
    </row>
    <row r="17" spans="1:12">
      <c r="A17" s="49">
        <v>15</v>
      </c>
      <c r="B17" s="2">
        <v>85.836130909090912</v>
      </c>
      <c r="C17" s="2">
        <v>9.5458181818181824</v>
      </c>
      <c r="D17" s="38">
        <v>9.6545974999999995</v>
      </c>
      <c r="E17" s="22">
        <v>15</v>
      </c>
      <c r="F17" s="35">
        <f t="shared" si="6"/>
        <v>3.0540053148205955</v>
      </c>
      <c r="G17" s="35">
        <f t="shared" si="7"/>
        <v>27.461658603481769</v>
      </c>
      <c r="H17" s="35">
        <f t="shared" si="8"/>
        <v>27.15224534218024</v>
      </c>
      <c r="J17" s="22">
        <f t="shared" si="3"/>
        <v>1</v>
      </c>
      <c r="K17" s="38">
        <f t="shared" si="4"/>
        <v>0.11247708159429029</v>
      </c>
      <c r="L17" s="38">
        <f t="shared" si="5"/>
        <v>1.011395494457354</v>
      </c>
    </row>
    <row r="18" spans="1:12">
      <c r="A18" s="49">
        <v>16</v>
      </c>
      <c r="B18" s="2">
        <v>99.053414545454544</v>
      </c>
      <c r="C18" s="2">
        <v>10.391404545454547</v>
      </c>
      <c r="D18" s="38">
        <v>10.984375</v>
      </c>
      <c r="E18" s="22">
        <v>16</v>
      </c>
      <c r="F18" s="35">
        <f t="shared" si="6"/>
        <v>2.6464913017178717</v>
      </c>
      <c r="G18" s="35">
        <f t="shared" si="7"/>
        <v>25.227003611813778</v>
      </c>
      <c r="H18" s="35">
        <f t="shared" si="8"/>
        <v>23.865172119487909</v>
      </c>
      <c r="J18" s="22">
        <f t="shared" si="3"/>
        <v>1</v>
      </c>
      <c r="K18" s="38">
        <f t="shared" si="4"/>
        <v>0.11089345127985858</v>
      </c>
      <c r="L18" s="38">
        <f t="shared" si="5"/>
        <v>1.0570635520878486</v>
      </c>
    </row>
    <row r="19" spans="1:12">
      <c r="A19" s="49">
        <v>17</v>
      </c>
      <c r="B19" s="2">
        <v>113.63567727272726</v>
      </c>
      <c r="C19" s="2">
        <v>11.716262727272728</v>
      </c>
      <c r="D19" s="38">
        <v>12.518349999999998</v>
      </c>
      <c r="E19" s="22">
        <v>17</v>
      </c>
      <c r="F19" s="35">
        <f t="shared" si="6"/>
        <v>2.3068811335620465</v>
      </c>
      <c r="G19" s="35">
        <f t="shared" si="7"/>
        <v>22.374370232394146</v>
      </c>
      <c r="H19" s="35">
        <f t="shared" si="8"/>
        <v>20.940778936521191</v>
      </c>
      <c r="J19" s="22">
        <f t="shared" si="3"/>
        <v>1</v>
      </c>
      <c r="K19" s="38">
        <f t="shared" si="4"/>
        <v>0.11016214537935806</v>
      </c>
      <c r="L19" s="38">
        <f t="shared" si="5"/>
        <v>1.0684593109080933</v>
      </c>
    </row>
    <row r="20" spans="1:12">
      <c r="A20" s="49">
        <v>18</v>
      </c>
      <c r="B20" s="2">
        <v>125.93730363636364</v>
      </c>
      <c r="C20" s="2">
        <v>12.982334545454547</v>
      </c>
      <c r="D20" s="38">
        <v>13.990616666666668</v>
      </c>
      <c r="E20" s="22">
        <v>18</v>
      </c>
      <c r="F20" s="35">
        <f t="shared" si="6"/>
        <v>2.0815436922242276</v>
      </c>
      <c r="G20" s="35">
        <f t="shared" si="7"/>
        <v>20.192362096521649</v>
      </c>
      <c r="H20" s="35">
        <f t="shared" si="8"/>
        <v>18.737129766736516</v>
      </c>
      <c r="J20" s="22">
        <f t="shared" si="3"/>
        <v>1</v>
      </c>
      <c r="K20" s="38">
        <f t="shared" si="4"/>
        <v>0.11109191846018657</v>
      </c>
      <c r="L20" s="38">
        <f t="shared" si="5"/>
        <v>1.0776657016256868</v>
      </c>
    </row>
    <row r="21" spans="1:12">
      <c r="A21" s="49">
        <v>19</v>
      </c>
      <c r="B21" s="2">
        <v>139.94162636363637</v>
      </c>
      <c r="C21" s="2">
        <v>14.469869090909089</v>
      </c>
      <c r="D21" s="38">
        <v>15.350008333333335</v>
      </c>
      <c r="E21" s="22">
        <v>19</v>
      </c>
      <c r="F21" s="35">
        <f t="shared" si="6"/>
        <v>1.873238198038534</v>
      </c>
      <c r="G21" s="35">
        <f t="shared" si="7"/>
        <v>18.116542613692054</v>
      </c>
      <c r="H21" s="35">
        <f t="shared" si="8"/>
        <v>17.077775744964306</v>
      </c>
      <c r="J21" s="22">
        <f t="shared" si="3"/>
        <v>1</v>
      </c>
      <c r="K21" s="38">
        <f t="shared" si="4"/>
        <v>0.10968865184863974</v>
      </c>
      <c r="L21" s="38">
        <f t="shared" si="5"/>
        <v>1.0608256534246885</v>
      </c>
    </row>
    <row r="22" spans="1:12">
      <c r="A22" s="49">
        <v>20</v>
      </c>
      <c r="B22" s="2">
        <v>151.84834272727272</v>
      </c>
      <c r="C22" s="2">
        <v>15.916919999999999</v>
      </c>
      <c r="D22" s="38">
        <v>17.082425000000001</v>
      </c>
      <c r="E22" s="22">
        <v>20</v>
      </c>
      <c r="F22" s="35">
        <f t="shared" si="6"/>
        <v>1.7263540404311413</v>
      </c>
      <c r="G22" s="35">
        <f t="shared" si="7"/>
        <v>16.469517972069973</v>
      </c>
      <c r="H22" s="35">
        <f t="shared" si="8"/>
        <v>15.345830583187105</v>
      </c>
      <c r="J22" s="22">
        <f t="shared" si="3"/>
        <v>1</v>
      </c>
      <c r="K22" s="38">
        <f t="shared" si="4"/>
        <v>0.11249661796231056</v>
      </c>
      <c r="L22" s="38">
        <f t="shared" si="5"/>
        <v>1.073224279571676</v>
      </c>
    </row>
    <row r="23" spans="1:12">
      <c r="A23" s="49">
        <v>21</v>
      </c>
      <c r="B23" s="2">
        <v>169.04159636363636</v>
      </c>
      <c r="C23" s="2">
        <v>17.478817272727277</v>
      </c>
      <c r="D23" s="38">
        <v>18.829375000000002</v>
      </c>
      <c r="E23" s="22">
        <v>21</v>
      </c>
      <c r="F23" s="35">
        <f t="shared" si="6"/>
        <v>1.5507662352885323</v>
      </c>
      <c r="G23" s="35">
        <f t="shared" si="7"/>
        <v>14.997811116718472</v>
      </c>
      <c r="H23" s="35">
        <f t="shared" si="8"/>
        <v>13.922076542636173</v>
      </c>
      <c r="J23" s="22">
        <f t="shared" si="3"/>
        <v>1</v>
      </c>
      <c r="K23" s="38">
        <f t="shared" si="4"/>
        <v>0.11138900368341831</v>
      </c>
      <c r="L23" s="38">
        <f t="shared" si="5"/>
        <v>1.0772682559809146</v>
      </c>
    </row>
    <row r="24" spans="1:12">
      <c r="A24" s="49">
        <v>22</v>
      </c>
      <c r="B24" s="2">
        <v>184.7566672727273</v>
      </c>
      <c r="C24" s="2">
        <v>19.144263636363636</v>
      </c>
      <c r="D24" s="38">
        <v>20.770424999999999</v>
      </c>
      <c r="E24" s="22">
        <v>22</v>
      </c>
      <c r="F24" s="35">
        <f t="shared" si="6"/>
        <v>1.4188608393386848</v>
      </c>
      <c r="G24" s="35">
        <f t="shared" si="7"/>
        <v>13.693083472903584</v>
      </c>
      <c r="H24" s="35">
        <f t="shared" si="8"/>
        <v>12.621022439357885</v>
      </c>
      <c r="J24" s="22">
        <f t="shared" si="3"/>
        <v>1</v>
      </c>
      <c r="K24" s="38">
        <f t="shared" si="4"/>
        <v>0.11242043551987153</v>
      </c>
      <c r="L24" s="38">
        <f t="shared" si="5"/>
        <v>1.0849424869258248</v>
      </c>
    </row>
    <row r="25" spans="1:12">
      <c r="A25" s="49">
        <v>23</v>
      </c>
      <c r="B25" s="2">
        <v>200.40130181818179</v>
      </c>
      <c r="C25" s="2">
        <v>20.860605454545453</v>
      </c>
      <c r="D25" s="38">
        <v>22.5899</v>
      </c>
      <c r="E25" s="22">
        <v>23</v>
      </c>
      <c r="F25" s="35">
        <f t="shared" si="6"/>
        <v>1.3080952948990099</v>
      </c>
      <c r="G25" s="35">
        <f t="shared" si="7"/>
        <v>12.566461724766466</v>
      </c>
      <c r="H25" s="35">
        <f t="shared" si="8"/>
        <v>11.60447810747281</v>
      </c>
      <c r="J25" s="22">
        <f t="shared" si="3"/>
        <v>1</v>
      </c>
      <c r="K25" s="38">
        <f t="shared" si="4"/>
        <v>0.11272331963439614</v>
      </c>
      <c r="L25" s="38">
        <f t="shared" si="5"/>
        <v>1.0828976200725631</v>
      </c>
    </row>
    <row r="26" spans="1:12">
      <c r="A26" s="49">
        <v>24</v>
      </c>
      <c r="B26" s="2">
        <v>217.62909090909091</v>
      </c>
      <c r="C26" s="2">
        <v>21.621616363636367</v>
      </c>
      <c r="D26" s="38">
        <v>24.657499999999999</v>
      </c>
      <c r="E26" s="22">
        <v>24</v>
      </c>
      <c r="F26" s="35">
        <f t="shared" si="6"/>
        <v>1.2045448469455955</v>
      </c>
      <c r="G26" s="35">
        <f t="shared" si="7"/>
        <v>12.124162948375988</v>
      </c>
      <c r="H26" s="35">
        <f t="shared" si="8"/>
        <v>10.631410321403225</v>
      </c>
      <c r="J26" s="22">
        <f t="shared" si="3"/>
        <v>1</v>
      </c>
      <c r="K26" s="38">
        <f t="shared" si="4"/>
        <v>0.11330056977676781</v>
      </c>
      <c r="L26" s="38">
        <f t="shared" si="5"/>
        <v>1.1404096523268925</v>
      </c>
    </row>
    <row r="27" spans="1:12">
      <c r="A27" s="49">
        <v>25</v>
      </c>
      <c r="B27" s="2">
        <v>232.69872727272724</v>
      </c>
      <c r="C27" s="2">
        <v>23.322434545454541</v>
      </c>
      <c r="D27" s="38">
        <v>26.459549999999997</v>
      </c>
      <c r="E27" s="22">
        <v>25</v>
      </c>
      <c r="F27" s="35">
        <f t="shared" si="6"/>
        <v>1.1265381769482665</v>
      </c>
      <c r="G27" s="35">
        <f t="shared" si="7"/>
        <v>11.239992955670699</v>
      </c>
      <c r="H27" s="35">
        <f t="shared" si="8"/>
        <v>9.9073491423701476</v>
      </c>
      <c r="J27" s="22">
        <f t="shared" si="3"/>
        <v>1</v>
      </c>
      <c r="K27" s="38">
        <f t="shared" si="4"/>
        <v>0.11370732582043266</v>
      </c>
      <c r="L27" s="38">
        <f t="shared" si="5"/>
        <v>1.1345106338890709</v>
      </c>
    </row>
    <row r="28" spans="1:12">
      <c r="A28" s="49">
        <v>26</v>
      </c>
      <c r="B28" s="2">
        <v>252.76798000000005</v>
      </c>
      <c r="C28" s="2">
        <v>25.174122727272728</v>
      </c>
      <c r="D28" s="38">
        <v>28.678425000000004</v>
      </c>
      <c r="E28" s="22">
        <v>26</v>
      </c>
      <c r="F28" s="35">
        <f t="shared" si="6"/>
        <v>1.0370933850086546</v>
      </c>
      <c r="G28" s="35">
        <f t="shared" si="7"/>
        <v>10.41323278034244</v>
      </c>
      <c r="H28" s="35">
        <f t="shared" si="8"/>
        <v>9.140808813594191</v>
      </c>
      <c r="J28" s="22">
        <f t="shared" si="3"/>
        <v>1</v>
      </c>
      <c r="K28" s="38">
        <f t="shared" si="4"/>
        <v>0.11345750755297404</v>
      </c>
      <c r="L28" s="38">
        <f t="shared" si="5"/>
        <v>1.139202557749146</v>
      </c>
    </row>
    <row r="29" spans="1:12">
      <c r="A29" s="49">
        <v>27</v>
      </c>
      <c r="B29" s="2">
        <v>268.61671818181816</v>
      </c>
      <c r="C29" s="2">
        <v>27.026856363636362</v>
      </c>
      <c r="D29" s="38">
        <v>30.780341666666668</v>
      </c>
      <c r="E29" s="22">
        <v>27</v>
      </c>
      <c r="F29" s="35">
        <f t="shared" si="6"/>
        <v>0.9759035170050846</v>
      </c>
      <c r="G29" s="35">
        <f t="shared" si="7"/>
        <v>9.6993892472342829</v>
      </c>
      <c r="H29" s="35">
        <f t="shared" si="8"/>
        <v>8.516604618586376</v>
      </c>
      <c r="J29" s="22">
        <f t="shared" si="3"/>
        <v>1</v>
      </c>
      <c r="K29" s="38">
        <f t="shared" si="4"/>
        <v>0.11458833193633326</v>
      </c>
      <c r="L29" s="38">
        <f t="shared" si="5"/>
        <v>1.1388798331751404</v>
      </c>
    </row>
    <row r="30" spans="1:12">
      <c r="A30" s="49">
        <v>28</v>
      </c>
      <c r="B30" s="2">
        <v>282.58334363636362</v>
      </c>
      <c r="C30" s="2">
        <v>28.952192727272731</v>
      </c>
      <c r="D30" s="38">
        <v>33.169808333333336</v>
      </c>
      <c r="E30" s="22">
        <v>28</v>
      </c>
      <c r="F30" s="35">
        <f t="shared" si="6"/>
        <v>0.92766968012571338</v>
      </c>
      <c r="G30" s="35">
        <f t="shared" si="7"/>
        <v>9.054374653739524</v>
      </c>
      <c r="H30" s="35">
        <f t="shared" si="8"/>
        <v>7.9030905866454351</v>
      </c>
      <c r="J30" s="22">
        <f t="shared" si="3"/>
        <v>1</v>
      </c>
      <c r="K30" s="38">
        <f t="shared" si="4"/>
        <v>0.11738062090459656</v>
      </c>
      <c r="L30" s="38">
        <f t="shared" si="5"/>
        <v>1.1456751702985055</v>
      </c>
    </row>
    <row r="31" spans="1:12">
      <c r="A31" s="49">
        <v>29</v>
      </c>
      <c r="B31" s="2">
        <v>300.81992909090906</v>
      </c>
      <c r="C31" s="2">
        <v>31.042171818181817</v>
      </c>
      <c r="D31" s="38">
        <v>35.788699999999999</v>
      </c>
      <c r="E31" s="22">
        <v>29</v>
      </c>
      <c r="F31" s="35">
        <f t="shared" si="6"/>
        <v>0.87143162619647774</v>
      </c>
      <c r="G31" s="35">
        <f t="shared" si="7"/>
        <v>8.4447699579595366</v>
      </c>
      <c r="H31" s="35">
        <f t="shared" si="8"/>
        <v>7.3247701090008857</v>
      </c>
      <c r="J31" s="22">
        <f t="shared" si="3"/>
        <v>1</v>
      </c>
      <c r="K31" s="38">
        <f t="shared" si="4"/>
        <v>0.11897050872977404</v>
      </c>
      <c r="L31" s="38">
        <f t="shared" si="5"/>
        <v>1.1529058021332796</v>
      </c>
    </row>
    <row r="32" spans="1:12">
      <c r="A32" s="49">
        <v>30</v>
      </c>
      <c r="B32" s="2">
        <v>317.71245545454548</v>
      </c>
      <c r="C32" s="2">
        <v>33.017888181818179</v>
      </c>
      <c r="D32" s="38">
        <v>38.014324999999999</v>
      </c>
      <c r="E32" s="22">
        <v>30</v>
      </c>
      <c r="F32" s="35">
        <f t="shared" si="6"/>
        <v>0.82509827833144056</v>
      </c>
      <c r="G32" s="35">
        <f t="shared" si="7"/>
        <v>7.9394538668391794</v>
      </c>
      <c r="H32" s="35">
        <f t="shared" si="8"/>
        <v>6.8959267328829332</v>
      </c>
      <c r="J32" s="22">
        <f t="shared" si="3"/>
        <v>1</v>
      </c>
      <c r="K32" s="38">
        <f t="shared" si="4"/>
        <v>0.11965009349606262</v>
      </c>
      <c r="L32" s="38">
        <f t="shared" si="5"/>
        <v>1.1513251480733158</v>
      </c>
    </row>
    <row r="33" spans="1:12">
      <c r="A33" s="49">
        <v>31</v>
      </c>
      <c r="B33" s="2">
        <v>338.02060545454549</v>
      </c>
      <c r="C33" s="2">
        <v>35.303000909090912</v>
      </c>
      <c r="D33" s="38">
        <v>40.821216666666665</v>
      </c>
      <c r="E33" s="22">
        <v>31</v>
      </c>
      <c r="F33" s="35">
        <f t="shared" si="6"/>
        <v>0.77552668615420006</v>
      </c>
      <c r="G33" s="35">
        <f t="shared" si="7"/>
        <v>7.4255443800669934</v>
      </c>
      <c r="H33" s="35">
        <f t="shared" si="8"/>
        <v>6.4217586198026932</v>
      </c>
      <c r="J33" s="22">
        <f t="shared" si="3"/>
        <v>1</v>
      </c>
      <c r="K33" s="38">
        <f t="shared" si="4"/>
        <v>0.12076546816361464</v>
      </c>
      <c r="L33" s="38">
        <f t="shared" si="5"/>
        <v>1.1563101043955373</v>
      </c>
    </row>
    <row r="34" spans="1:12">
      <c r="A34" s="49">
        <v>32</v>
      </c>
      <c r="B34" s="2">
        <v>362.61120272727271</v>
      </c>
      <c r="C34" s="2">
        <v>35.423174545454543</v>
      </c>
      <c r="D34" s="38">
        <v>43.367741666666667</v>
      </c>
      <c r="E34" s="22">
        <v>32</v>
      </c>
      <c r="F34" s="35">
        <f t="shared" si="6"/>
        <v>0.72293409036555289</v>
      </c>
      <c r="G34" s="35">
        <f t="shared" si="7"/>
        <v>7.4003531124411319</v>
      </c>
      <c r="H34" s="35">
        <f t="shared" si="8"/>
        <v>6.0446772168791361</v>
      </c>
      <c r="J34" s="22">
        <f t="shared" si="3"/>
        <v>1</v>
      </c>
      <c r="K34" s="38">
        <f t="shared" si="4"/>
        <v>0.11959846066665632</v>
      </c>
      <c r="L34" s="38">
        <f t="shared" si="5"/>
        <v>1.2242759781740555</v>
      </c>
    </row>
    <row r="35" spans="1:12">
      <c r="A35" s="49">
        <v>33</v>
      </c>
      <c r="B35" s="2">
        <v>381.96388909090911</v>
      </c>
      <c r="C35" s="2">
        <v>37.643080909090905</v>
      </c>
      <c r="D35" s="38">
        <v>46.582341666666672</v>
      </c>
      <c r="E35" s="22">
        <v>33</v>
      </c>
      <c r="F35" s="35">
        <f t="shared" si="6"/>
        <v>0.68630571498241444</v>
      </c>
      <c r="G35" s="35">
        <f t="shared" si="7"/>
        <v>6.9639358328051069</v>
      </c>
      <c r="H35" s="35">
        <f t="shared" si="8"/>
        <v>5.6275401927160873</v>
      </c>
      <c r="J35" s="22">
        <f t="shared" si="3"/>
        <v>1</v>
      </c>
      <c r="K35" s="38">
        <f t="shared" si="4"/>
        <v>0.12195483132590022</v>
      </c>
      <c r="L35" s="38">
        <f t="shared" si="5"/>
        <v>1.2374742061938111</v>
      </c>
    </row>
    <row r="36" spans="1:12">
      <c r="A36" s="49">
        <v>34</v>
      </c>
      <c r="B36" s="2">
        <v>400.22517181818182</v>
      </c>
      <c r="C36" s="2">
        <v>39.691333636363638</v>
      </c>
      <c r="D36" s="38">
        <v>49.683191666666666</v>
      </c>
      <c r="E36" s="22">
        <v>34</v>
      </c>
      <c r="F36" s="35">
        <f t="shared" si="6"/>
        <v>0.65499128605306545</v>
      </c>
      <c r="G36" s="35">
        <f t="shared" si="7"/>
        <v>6.6045651779217112</v>
      </c>
      <c r="H36" s="35">
        <f t="shared" si="8"/>
        <v>5.2763115896170785</v>
      </c>
      <c r="J36" s="22">
        <f t="shared" si="3"/>
        <v>1</v>
      </c>
      <c r="K36" s="38">
        <f t="shared" si="4"/>
        <v>0.1241380981634939</v>
      </c>
      <c r="L36" s="38">
        <f t="shared" si="5"/>
        <v>1.251739035071094</v>
      </c>
    </row>
    <row r="37" spans="1:12">
      <c r="A37" s="49">
        <v>35</v>
      </c>
      <c r="B37" s="2">
        <v>417.37861727272724</v>
      </c>
      <c r="C37" s="2">
        <v>42.019868181818183</v>
      </c>
      <c r="D37" s="39">
        <v>52.352166666666669</v>
      </c>
      <c r="E37" s="23">
        <v>35</v>
      </c>
      <c r="F37" s="36">
        <f t="shared" si="6"/>
        <v>0.62807242429649324</v>
      </c>
      <c r="G37" s="36">
        <f t="shared" si="7"/>
        <v>6.2385726405831186</v>
      </c>
      <c r="H37" s="36">
        <f t="shared" si="8"/>
        <v>5.0073190221353459</v>
      </c>
      <c r="J37" s="23">
        <f t="shared" si="3"/>
        <v>1</v>
      </c>
      <c r="K37" s="39">
        <f t="shared" si="4"/>
        <v>0.12543087858393631</v>
      </c>
      <c r="L37" s="39">
        <f t="shared" si="5"/>
        <v>1.2458907876659935</v>
      </c>
    </row>
  </sheetData>
  <mergeCells count="2">
    <mergeCell ref="F1:H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0"/>
  <sheetViews>
    <sheetView zoomScale="70" zoomScaleNormal="70" workbookViewId="0">
      <selection activeCell="D5" sqref="D5"/>
    </sheetView>
  </sheetViews>
  <sheetFormatPr defaultRowHeight="14.25"/>
  <cols>
    <col min="6" max="6" width="9.75" customWidth="1"/>
    <col min="7" max="7" width="11.25" customWidth="1"/>
    <col min="8" max="8" width="12" customWidth="1"/>
    <col min="13" max="13" width="12.625" customWidth="1"/>
    <col min="15" max="15" width="11.25" customWidth="1"/>
    <col min="17" max="18" width="11.75" customWidth="1"/>
    <col min="19" max="19" width="11.375" customWidth="1"/>
    <col min="20" max="20" width="11.75" customWidth="1"/>
    <col min="22" max="24" width="9.125" bestFit="1" customWidth="1"/>
    <col min="25" max="25" width="9.375" bestFit="1" customWidth="1"/>
  </cols>
  <sheetData>
    <row r="1" spans="1:27">
      <c r="A1" t="s">
        <v>37</v>
      </c>
    </row>
    <row r="2" spans="1:27">
      <c r="A2" t="s">
        <v>28</v>
      </c>
      <c r="B2">
        <v>512</v>
      </c>
    </row>
    <row r="3" spans="1:27">
      <c r="A3" t="s">
        <v>27</v>
      </c>
      <c r="B3">
        <v>512</v>
      </c>
    </row>
    <row r="4" spans="1:27">
      <c r="A4" t="s">
        <v>36</v>
      </c>
      <c r="B4">
        <f>B2*B3</f>
        <v>262144</v>
      </c>
      <c r="C4" s="49"/>
      <c r="E4" s="52"/>
      <c r="F4" s="69" t="s">
        <v>17</v>
      </c>
      <c r="G4" s="69"/>
      <c r="H4" s="69"/>
      <c r="J4" s="69" t="s">
        <v>44</v>
      </c>
      <c r="K4" s="69"/>
      <c r="L4" s="69"/>
      <c r="M4" s="69"/>
      <c r="N4" s="49"/>
      <c r="O4" s="70" t="s">
        <v>81</v>
      </c>
      <c r="P4" s="70"/>
      <c r="Q4" s="70"/>
      <c r="R4" s="70"/>
    </row>
    <row r="5" spans="1:27">
      <c r="C5" s="20" t="s">
        <v>11</v>
      </c>
      <c r="D5" s="19" t="s">
        <v>4</v>
      </c>
      <c r="E5" s="19" t="s">
        <v>5</v>
      </c>
      <c r="F5" s="15" t="s">
        <v>55</v>
      </c>
      <c r="G5" s="15" t="s">
        <v>56</v>
      </c>
      <c r="H5" s="15" t="s">
        <v>57</v>
      </c>
      <c r="J5" s="21" t="s">
        <v>11</v>
      </c>
      <c r="K5" s="21" t="s">
        <v>55</v>
      </c>
      <c r="L5" s="21" t="s">
        <v>56</v>
      </c>
      <c r="M5" s="21" t="s">
        <v>57</v>
      </c>
      <c r="N5" s="49"/>
      <c r="O5" s="20" t="s">
        <v>11</v>
      </c>
      <c r="P5" s="20" t="s">
        <v>55</v>
      </c>
      <c r="Q5" s="20" t="s">
        <v>56</v>
      </c>
      <c r="R5" s="20" t="s">
        <v>57</v>
      </c>
    </row>
    <row r="6" spans="1:27">
      <c r="C6" s="35">
        <v>0.16862949999999999</v>
      </c>
      <c r="D6" s="42">
        <v>5</v>
      </c>
      <c r="E6" s="41">
        <v>1</v>
      </c>
      <c r="F6" s="16">
        <v>7.4200000000000002E-2</v>
      </c>
      <c r="G6" s="16">
        <v>6.0805833333333344E-2</v>
      </c>
      <c r="H6" s="16">
        <v>3.3829999999999999E-2</v>
      </c>
      <c r="J6" s="50">
        <f>$B$4/C6/1000</f>
        <v>1554.5559940579792</v>
      </c>
      <c r="K6" s="37">
        <f>$B$4/F6/1000</f>
        <v>3532.9380053908353</v>
      </c>
      <c r="L6" s="37">
        <f>$B$4/G6/1000</f>
        <v>4311.1653213096324</v>
      </c>
      <c r="M6" s="37">
        <f>$B$4/H6/1000</f>
        <v>7748.8619568430386</v>
      </c>
      <c r="N6" s="49"/>
      <c r="O6" s="74">
        <f>J6/J6*1</f>
        <v>1</v>
      </c>
      <c r="P6" s="37">
        <f>K6/J6*1</f>
        <v>2.2726347708894878</v>
      </c>
      <c r="Q6" s="37">
        <f>L6/J6*1</f>
        <v>2.7732454397193247</v>
      </c>
      <c r="R6" s="37">
        <f>M6/J6*1</f>
        <v>4.9846142477091337</v>
      </c>
      <c r="Z6" s="2"/>
    </row>
    <row r="7" spans="1:27">
      <c r="C7" s="35">
        <v>0.37655025000000003</v>
      </c>
      <c r="D7" s="42">
        <v>17</v>
      </c>
      <c r="E7" s="42">
        <v>2</v>
      </c>
      <c r="F7" s="17">
        <v>0.20401000000000002</v>
      </c>
      <c r="G7" s="17">
        <v>0.14615749999999997</v>
      </c>
      <c r="H7" s="17">
        <v>9.4470833333333323E-2</v>
      </c>
      <c r="J7" s="24">
        <f>$B$4/C7/1000</f>
        <v>696.17268877128618</v>
      </c>
      <c r="K7" s="38">
        <f>$B$4/F7/1000</f>
        <v>1284.9566197735405</v>
      </c>
      <c r="L7" s="38">
        <f>$B$4/G7/1000</f>
        <v>1793.5720028051935</v>
      </c>
      <c r="M7" s="38">
        <f>$B$4/H7/1000</f>
        <v>2774.86702244961</v>
      </c>
      <c r="N7" s="49"/>
      <c r="O7" s="75">
        <f t="shared" ref="O7:O40" si="0">J7/J7*1</f>
        <v>1</v>
      </c>
      <c r="P7" s="38">
        <f t="shared" ref="P7:P40" si="1">K7/J7*1</f>
        <v>1.8457440811724914</v>
      </c>
      <c r="Q7" s="38">
        <f t="shared" ref="Q7:Q40" si="2">L7/J7*1</f>
        <v>2.5763320390674451</v>
      </c>
      <c r="R7" s="38">
        <f t="shared" ref="R7:R32" si="3">M7/J7*1</f>
        <v>3.9858889427953956</v>
      </c>
      <c r="Z7" s="2"/>
      <c r="AA7" s="49"/>
    </row>
    <row r="8" spans="1:27">
      <c r="C8" s="35">
        <v>0.51892149999999992</v>
      </c>
      <c r="D8" s="42">
        <v>33</v>
      </c>
      <c r="E8" s="42">
        <v>3</v>
      </c>
      <c r="F8" s="17">
        <v>0.37626000000000004</v>
      </c>
      <c r="G8" s="17">
        <v>0.26875000000000004</v>
      </c>
      <c r="H8" s="17">
        <v>0.17549499999999998</v>
      </c>
      <c r="J8" s="24">
        <f>$B$4/C8/1000</f>
        <v>505.17082063472037</v>
      </c>
      <c r="K8" s="38">
        <f>$B$4/F8/1000</f>
        <v>696.70972200074402</v>
      </c>
      <c r="L8" s="38">
        <f>$B$4/G8/1000</f>
        <v>975.41953488372076</v>
      </c>
      <c r="M8" s="38">
        <f>$B$4/H8/1000</f>
        <v>1493.7405624091855</v>
      </c>
      <c r="N8" s="49"/>
      <c r="O8" s="75">
        <f t="shared" si="0"/>
        <v>1</v>
      </c>
      <c r="P8" s="38">
        <f t="shared" si="1"/>
        <v>1.3791567001541483</v>
      </c>
      <c r="Q8" s="38">
        <f t="shared" si="2"/>
        <v>1.9308706976744179</v>
      </c>
      <c r="R8" s="38">
        <f t="shared" si="3"/>
        <v>2.9569019060372086</v>
      </c>
      <c r="Z8" s="2"/>
      <c r="AA8" s="49"/>
    </row>
    <row r="9" spans="1:27">
      <c r="C9" s="35">
        <v>0.84193050000000003</v>
      </c>
      <c r="D9" s="42">
        <v>57</v>
      </c>
      <c r="E9" s="42">
        <v>4</v>
      </c>
      <c r="F9" s="17">
        <v>0.63575749999999986</v>
      </c>
      <c r="G9" s="17">
        <v>0.4530183333333333</v>
      </c>
      <c r="H9" s="17">
        <v>0.29652499999999998</v>
      </c>
      <c r="J9" s="24">
        <f>$B$4/C9/1000</f>
        <v>311.36061705805878</v>
      </c>
      <c r="K9" s="38">
        <f>$B$4/F9/1000</f>
        <v>412.33331891483789</v>
      </c>
      <c r="L9" s="38">
        <f>$B$4/G9/1000</f>
        <v>578.66090776311489</v>
      </c>
      <c r="M9" s="38">
        <f>$B$4/H9/1000</f>
        <v>884.05362111120485</v>
      </c>
      <c r="N9" s="49"/>
      <c r="O9" s="75">
        <f t="shared" si="0"/>
        <v>1</v>
      </c>
      <c r="P9" s="38">
        <f t="shared" si="1"/>
        <v>1.3242950338769111</v>
      </c>
      <c r="Q9" s="38">
        <f t="shared" si="2"/>
        <v>1.8584910102975971</v>
      </c>
      <c r="R9" s="38">
        <f t="shared" si="3"/>
        <v>2.8393238344153113</v>
      </c>
      <c r="U9" s="49"/>
      <c r="Z9" s="2"/>
      <c r="AA9" s="49"/>
    </row>
    <row r="10" spans="1:27">
      <c r="C10" s="35">
        <v>1.2798041666666669</v>
      </c>
      <c r="D10" s="42">
        <v>89</v>
      </c>
      <c r="E10" s="42">
        <v>5</v>
      </c>
      <c r="F10" s="17">
        <v>0.98801916666666678</v>
      </c>
      <c r="G10" s="17">
        <v>0.69858500000000001</v>
      </c>
      <c r="H10" s="17">
        <v>0.45952750000000009</v>
      </c>
      <c r="J10" s="24">
        <f>$B$4/C10/1000</f>
        <v>204.83133812790365</v>
      </c>
      <c r="K10" s="38">
        <f>$B$4/F10/1000</f>
        <v>265.322788103807</v>
      </c>
      <c r="L10" s="38">
        <f>$B$4/G10/1000</f>
        <v>375.24996958136802</v>
      </c>
      <c r="M10" s="38">
        <f>$B$4/H10/1000</f>
        <v>570.46422684170147</v>
      </c>
      <c r="N10" s="49"/>
      <c r="O10" s="75">
        <f t="shared" si="0"/>
        <v>1</v>
      </c>
      <c r="P10" s="38">
        <f t="shared" si="1"/>
        <v>1.2953232182574057</v>
      </c>
      <c r="Q10" s="38">
        <f t="shared" si="2"/>
        <v>1.8319949135275833</v>
      </c>
      <c r="R10" s="38">
        <f t="shared" si="3"/>
        <v>2.7850436952449349</v>
      </c>
      <c r="U10" s="49"/>
      <c r="Z10" s="2"/>
      <c r="AA10" s="49"/>
    </row>
    <row r="11" spans="1:27">
      <c r="C11" s="35">
        <v>1.7014083333333332</v>
      </c>
      <c r="D11" s="42">
        <v>121</v>
      </c>
      <c r="E11" s="42">
        <v>6</v>
      </c>
      <c r="F11" s="17">
        <v>1.3357508333333332</v>
      </c>
      <c r="G11" s="17">
        <v>0.94437083333333327</v>
      </c>
      <c r="H11" s="17">
        <v>0.62264749999999991</v>
      </c>
      <c r="J11" s="24">
        <f>$B$4/C11/1000</f>
        <v>154.07471261552931</v>
      </c>
      <c r="K11" s="38">
        <f>$B$4/F11/1000</f>
        <v>196.25217028375431</v>
      </c>
      <c r="L11" s="38">
        <f>$B$4/G11/1000</f>
        <v>277.58587066344876</v>
      </c>
      <c r="M11" s="38">
        <f>$B$4/H11/1000</f>
        <v>421.01510083956015</v>
      </c>
      <c r="N11" s="49"/>
      <c r="O11" s="75">
        <f t="shared" si="0"/>
        <v>1</v>
      </c>
      <c r="P11" s="38">
        <f t="shared" si="1"/>
        <v>1.27374678785527</v>
      </c>
      <c r="Q11" s="38">
        <f t="shared" si="2"/>
        <v>1.8016315977568838</v>
      </c>
      <c r="R11" s="38">
        <f t="shared" si="3"/>
        <v>2.7325386086563159</v>
      </c>
      <c r="U11" s="49"/>
      <c r="Z11" s="2"/>
      <c r="AA11" s="49"/>
    </row>
    <row r="12" spans="1:27">
      <c r="C12" s="35">
        <v>2.37724</v>
      </c>
      <c r="D12" s="42">
        <v>169</v>
      </c>
      <c r="E12" s="42">
        <v>7</v>
      </c>
      <c r="F12" s="17">
        <v>1.8690175</v>
      </c>
      <c r="G12" s="17">
        <v>1.3121758333333335</v>
      </c>
      <c r="H12" s="17">
        <v>0.86690666666666683</v>
      </c>
      <c r="J12" s="24">
        <f>$B$4/C12/1000</f>
        <v>110.27241675220003</v>
      </c>
      <c r="K12" s="38">
        <f>$B$4/F12/1000</f>
        <v>140.25764873790641</v>
      </c>
      <c r="L12" s="38">
        <f>$B$4/G12/1000</f>
        <v>199.77810392535042</v>
      </c>
      <c r="M12" s="38">
        <f>$B$4/H12/1000</f>
        <v>302.39010735488631</v>
      </c>
      <c r="N12" s="49"/>
      <c r="O12" s="75">
        <f t="shared" si="0"/>
        <v>1</v>
      </c>
      <c r="P12" s="38">
        <f t="shared" si="1"/>
        <v>1.2719196048191095</v>
      </c>
      <c r="Q12" s="38">
        <f t="shared" si="2"/>
        <v>1.8116779318828584</v>
      </c>
      <c r="R12" s="38">
        <f t="shared" si="3"/>
        <v>2.7422098495801159</v>
      </c>
      <c r="U12" s="49"/>
      <c r="Z12" s="2"/>
      <c r="AA12" s="49"/>
    </row>
    <row r="13" spans="1:27">
      <c r="C13" s="35">
        <v>2.9383350000000004</v>
      </c>
      <c r="D13" s="42">
        <v>213</v>
      </c>
      <c r="E13" s="42">
        <v>8</v>
      </c>
      <c r="F13" s="17">
        <v>2.3563433333333337</v>
      </c>
      <c r="G13" s="17">
        <v>1.6504899999999998</v>
      </c>
      <c r="H13" s="17">
        <v>1.0899708333333333</v>
      </c>
      <c r="J13" s="24">
        <f>$B$4/C13/1000</f>
        <v>89.215150757146475</v>
      </c>
      <c r="K13" s="38">
        <f>$B$4/F13/1000</f>
        <v>111.25034127737467</v>
      </c>
      <c r="L13" s="38">
        <f>$B$4/G13/1000</f>
        <v>158.82798441674899</v>
      </c>
      <c r="M13" s="38">
        <f>$B$4/H13/1000</f>
        <v>240.50551811401681</v>
      </c>
      <c r="N13" s="49"/>
      <c r="O13" s="75">
        <f t="shared" si="0"/>
        <v>1</v>
      </c>
      <c r="P13" s="38">
        <f t="shared" si="1"/>
        <v>1.2469893323412122</v>
      </c>
      <c r="Q13" s="38">
        <f t="shared" si="2"/>
        <v>1.7802804015777136</v>
      </c>
      <c r="R13" s="38">
        <f t="shared" si="3"/>
        <v>2.6957923186017974</v>
      </c>
      <c r="U13" s="49"/>
      <c r="Z13" s="2"/>
      <c r="AA13" s="49"/>
    </row>
    <row r="14" spans="1:27">
      <c r="C14" s="35">
        <v>3.6127566666666664</v>
      </c>
      <c r="D14" s="42">
        <v>269</v>
      </c>
      <c r="E14" s="42">
        <v>9</v>
      </c>
      <c r="F14" s="17">
        <v>2.9732599999999998</v>
      </c>
      <c r="G14" s="17">
        <v>2.0815741666666665</v>
      </c>
      <c r="H14" s="17">
        <v>1.3742408333333334</v>
      </c>
      <c r="J14" s="24">
        <f>$B$4/C14/1000</f>
        <v>72.560657743348344</v>
      </c>
      <c r="K14" s="38">
        <f>$B$4/F14/1000</f>
        <v>88.167196948803664</v>
      </c>
      <c r="L14" s="38">
        <f>$B$4/G14/1000</f>
        <v>125.93545990234155</v>
      </c>
      <c r="M14" s="38">
        <f>$B$4/H14/1000</f>
        <v>190.75550197715222</v>
      </c>
      <c r="N14" s="49"/>
      <c r="O14" s="75">
        <f t="shared" si="0"/>
        <v>1</v>
      </c>
      <c r="P14" s="38">
        <f t="shared" si="1"/>
        <v>1.2150826589893471</v>
      </c>
      <c r="Q14" s="38">
        <f t="shared" si="2"/>
        <v>1.7355887311245617</v>
      </c>
      <c r="R14" s="38">
        <f t="shared" si="3"/>
        <v>2.6289108713962674</v>
      </c>
      <c r="U14" s="49"/>
      <c r="Z14" s="2"/>
      <c r="AA14" s="49"/>
    </row>
    <row r="15" spans="1:27">
      <c r="C15" s="35">
        <v>4.4817766666666676</v>
      </c>
      <c r="D15" s="42">
        <v>333</v>
      </c>
      <c r="E15" s="42">
        <v>10</v>
      </c>
      <c r="F15" s="17">
        <v>3.6809733333333337</v>
      </c>
      <c r="G15" s="17">
        <v>2.5724533333333337</v>
      </c>
      <c r="H15" s="17">
        <v>1.7004908333333333</v>
      </c>
      <c r="J15" s="24">
        <f>$B$4/C15/1000</f>
        <v>58.491089471214153</v>
      </c>
      <c r="K15" s="38">
        <f>$B$4/F15/1000</f>
        <v>71.215946506902156</v>
      </c>
      <c r="L15" s="38">
        <f>$B$4/G15/1000</f>
        <v>101.90427814693106</v>
      </c>
      <c r="M15" s="38">
        <f>$B$4/H15/1000</f>
        <v>154.15784364220332</v>
      </c>
      <c r="N15" s="49"/>
      <c r="O15" s="75">
        <f t="shared" si="0"/>
        <v>1</v>
      </c>
      <c r="P15" s="38">
        <f t="shared" si="1"/>
        <v>1.2175520605057362</v>
      </c>
      <c r="Q15" s="38">
        <f t="shared" si="2"/>
        <v>1.7422188416764284</v>
      </c>
      <c r="R15" s="38">
        <f t="shared" si="3"/>
        <v>2.635578257062055</v>
      </c>
      <c r="U15" s="49"/>
      <c r="Z15" s="2"/>
      <c r="AA15" s="49"/>
    </row>
    <row r="16" spans="1:27">
      <c r="C16" s="35">
        <v>5.3780816666666666</v>
      </c>
      <c r="D16" s="42">
        <v>401</v>
      </c>
      <c r="E16" s="42">
        <v>11</v>
      </c>
      <c r="F16" s="17">
        <v>4.4683224999999993</v>
      </c>
      <c r="G16" s="17">
        <v>3.1012950000000004</v>
      </c>
      <c r="H16" s="17">
        <v>2.0508233333333337</v>
      </c>
      <c r="J16" s="24">
        <f>$B$4/C16/1000</f>
        <v>48.743030739895168</v>
      </c>
      <c r="K16" s="38">
        <f>$B$4/F16/1000</f>
        <v>58.667206764954869</v>
      </c>
      <c r="L16" s="38">
        <f>$B$4/G16/1000</f>
        <v>84.527270059765343</v>
      </c>
      <c r="M16" s="38">
        <f>$B$4/H16/1000</f>
        <v>127.82378459382977</v>
      </c>
      <c r="N16" s="49"/>
      <c r="O16" s="75">
        <f t="shared" si="0"/>
        <v>1</v>
      </c>
      <c r="P16" s="38">
        <f t="shared" si="1"/>
        <v>1.2036019483075961</v>
      </c>
      <c r="Q16" s="38">
        <f t="shared" si="2"/>
        <v>1.7341406305000544</v>
      </c>
      <c r="R16" s="38">
        <f t="shared" si="3"/>
        <v>2.6224012469788556</v>
      </c>
      <c r="U16" s="49"/>
      <c r="Z16" s="2"/>
      <c r="AA16" s="49"/>
    </row>
    <row r="17" spans="3:27">
      <c r="C17" s="35">
        <v>6.4336966666666662</v>
      </c>
      <c r="D17" s="42">
        <v>477</v>
      </c>
      <c r="E17" s="42">
        <v>12</v>
      </c>
      <c r="F17" s="17">
        <v>5.3074266666666672</v>
      </c>
      <c r="G17" s="17">
        <v>3.6781491666666675</v>
      </c>
      <c r="H17" s="17">
        <v>2.4324999999999997</v>
      </c>
      <c r="J17" s="24">
        <f>$B$4/C17/1000</f>
        <v>40.745470851646203</v>
      </c>
      <c r="K17" s="38">
        <f>$B$4/F17/1000</f>
        <v>49.391921257508344</v>
      </c>
      <c r="L17" s="38">
        <f>$B$4/G17/1000</f>
        <v>71.270627731927661</v>
      </c>
      <c r="M17" s="38">
        <f>$B$4/H17/1000</f>
        <v>107.76731757451184</v>
      </c>
      <c r="N17" s="49"/>
      <c r="O17" s="75">
        <f t="shared" si="0"/>
        <v>1</v>
      </c>
      <c r="P17" s="38">
        <f t="shared" si="1"/>
        <v>1.2122064176738505</v>
      </c>
      <c r="Q17" s="38">
        <f t="shared" si="2"/>
        <v>1.7491668703847651</v>
      </c>
      <c r="R17" s="38">
        <f t="shared" si="3"/>
        <v>2.6448907159986299</v>
      </c>
      <c r="U17" s="49"/>
      <c r="Z17" s="2"/>
      <c r="AA17" s="49"/>
    </row>
    <row r="18" spans="3:27">
      <c r="C18" s="35">
        <v>7.3723658333333333</v>
      </c>
      <c r="D18" s="42">
        <v>553</v>
      </c>
      <c r="E18" s="42">
        <v>13</v>
      </c>
      <c r="F18" s="17">
        <v>6.1416575</v>
      </c>
      <c r="G18" s="17">
        <v>4.2669075000000003</v>
      </c>
      <c r="H18" s="17">
        <v>2.8269725000000001</v>
      </c>
      <c r="J18" s="24">
        <f>$B$4/C18/1000</f>
        <v>35.557649461010875</v>
      </c>
      <c r="K18" s="38">
        <f>$B$4/F18/1000</f>
        <v>42.682940232339561</v>
      </c>
      <c r="L18" s="38">
        <f>$B$4/G18/1000</f>
        <v>61.436532195741286</v>
      </c>
      <c r="M18" s="38">
        <f>$B$4/H18/1000</f>
        <v>92.729589693567931</v>
      </c>
      <c r="N18" s="49"/>
      <c r="O18" s="75">
        <f t="shared" si="0"/>
        <v>1</v>
      </c>
      <c r="P18" s="38">
        <f t="shared" si="1"/>
        <v>1.2003870019344669</v>
      </c>
      <c r="Q18" s="38">
        <f t="shared" si="2"/>
        <v>1.727800715936151</v>
      </c>
      <c r="R18" s="38">
        <f t="shared" si="3"/>
        <v>2.6078661300501977</v>
      </c>
      <c r="U18" s="49"/>
      <c r="Z18" s="2"/>
      <c r="AA18" s="49"/>
    </row>
    <row r="19" spans="3:27">
      <c r="C19" s="35">
        <v>8.5017608333333321</v>
      </c>
      <c r="D19" s="42">
        <v>641</v>
      </c>
      <c r="E19" s="42">
        <v>14</v>
      </c>
      <c r="F19" s="17">
        <v>7.1308166666666679</v>
      </c>
      <c r="G19" s="17">
        <v>4.9401308333333338</v>
      </c>
      <c r="H19" s="17">
        <v>3.284065</v>
      </c>
      <c r="J19" s="24">
        <f>$B$4/C19/1000</f>
        <v>30.834083096315442</v>
      </c>
      <c r="K19" s="38">
        <f>$B$4/F19/1000</f>
        <v>36.762128694936756</v>
      </c>
      <c r="L19" s="38">
        <f>$B$4/G19/1000</f>
        <v>53.064181667253415</v>
      </c>
      <c r="M19" s="38">
        <f>$B$4/H19/1000</f>
        <v>79.823024209325951</v>
      </c>
      <c r="N19" s="49"/>
      <c r="O19" s="75">
        <f t="shared" si="0"/>
        <v>1</v>
      </c>
      <c r="P19" s="38">
        <f t="shared" si="1"/>
        <v>1.1922562633078488</v>
      </c>
      <c r="Q19" s="38">
        <f t="shared" si="2"/>
        <v>1.7209586385785665</v>
      </c>
      <c r="R19" s="38">
        <f t="shared" si="3"/>
        <v>2.5887918885080938</v>
      </c>
      <c r="U19" s="49"/>
      <c r="Z19" s="2"/>
      <c r="AA19" s="49"/>
    </row>
    <row r="20" spans="3:27">
      <c r="C20" s="35">
        <v>9.6545974999999995</v>
      </c>
      <c r="D20" s="42">
        <v>729</v>
      </c>
      <c r="E20" s="42">
        <v>15</v>
      </c>
      <c r="F20" s="17">
        <v>8.1672608333333319</v>
      </c>
      <c r="G20" s="17">
        <v>5.6167875000000009</v>
      </c>
      <c r="H20" s="17">
        <v>3.8143324999999995</v>
      </c>
      <c r="J20" s="24">
        <f>$B$4/C20/1000</f>
        <v>27.15224534218024</v>
      </c>
      <c r="K20" s="38">
        <f>$B$4/F20/1000</f>
        <v>32.096930090698507</v>
      </c>
      <c r="L20" s="38">
        <f>$B$4/G20/1000</f>
        <v>46.671518194341509</v>
      </c>
      <c r="M20" s="38">
        <f>$B$4/H20/1000</f>
        <v>68.726048397720987</v>
      </c>
      <c r="N20" s="49"/>
      <c r="O20" s="75">
        <f t="shared" si="0"/>
        <v>1</v>
      </c>
      <c r="P20" s="38">
        <f t="shared" si="1"/>
        <v>1.1821096077397635</v>
      </c>
      <c r="Q20" s="38">
        <f t="shared" si="2"/>
        <v>1.7188824572765125</v>
      </c>
      <c r="R20" s="38">
        <f t="shared" si="3"/>
        <v>2.5311368371792451</v>
      </c>
      <c r="U20" s="49"/>
      <c r="Z20" s="2"/>
      <c r="AA20" s="49"/>
    </row>
    <row r="21" spans="3:27">
      <c r="C21" s="35">
        <v>10.984375</v>
      </c>
      <c r="D21" s="42">
        <v>833</v>
      </c>
      <c r="E21" s="42">
        <v>16</v>
      </c>
      <c r="F21" s="17">
        <v>9.3122316666666656</v>
      </c>
      <c r="G21" s="17">
        <v>6.4156291666666654</v>
      </c>
      <c r="H21" s="17">
        <v>4.6137591666666662</v>
      </c>
      <c r="J21" s="24">
        <f>$B$4/C21/1000</f>
        <v>23.865172119487909</v>
      </c>
      <c r="K21" s="38">
        <f>$B$4/F21/1000</f>
        <v>28.150502412686972</v>
      </c>
      <c r="L21" s="38">
        <f>$B$4/G21/1000</f>
        <v>40.860217009113818</v>
      </c>
      <c r="M21" s="38">
        <f>$B$4/H21/1000</f>
        <v>56.817876818089957</v>
      </c>
      <c r="N21" s="49"/>
      <c r="O21" s="75">
        <f t="shared" si="0"/>
        <v>1</v>
      </c>
      <c r="P21" s="38">
        <f t="shared" si="1"/>
        <v>1.1795641896795597</v>
      </c>
      <c r="Q21" s="38">
        <f t="shared" si="2"/>
        <v>1.712127480352343</v>
      </c>
      <c r="R21" s="38">
        <f t="shared" si="3"/>
        <v>2.38078638333781</v>
      </c>
      <c r="U21" s="49"/>
      <c r="Z21" s="2"/>
      <c r="AA21" s="49"/>
    </row>
    <row r="22" spans="3:27">
      <c r="C22" s="35">
        <v>12.518349999999998</v>
      </c>
      <c r="D22" s="42">
        <v>941</v>
      </c>
      <c r="E22" s="42">
        <v>17</v>
      </c>
      <c r="F22" s="17">
        <v>10.567675833333334</v>
      </c>
      <c r="G22" s="17">
        <v>7.2490558333333324</v>
      </c>
      <c r="H22" s="17">
        <v>5.2197416666666667</v>
      </c>
      <c r="J22" s="24">
        <f>$B$4/C22/1000</f>
        <v>20.940778936521191</v>
      </c>
      <c r="K22" s="38">
        <f>$B$4/F22/1000</f>
        <v>24.80621133107871</v>
      </c>
      <c r="L22" s="38">
        <f>$B$4/G22/1000</f>
        <v>36.162502541997718</v>
      </c>
      <c r="M22" s="38">
        <f>$B$4/H22/1000</f>
        <v>50.221642514236819</v>
      </c>
      <c r="N22" s="49"/>
      <c r="O22" s="75">
        <f t="shared" si="0"/>
        <v>1</v>
      </c>
      <c r="P22" s="38">
        <f t="shared" si="1"/>
        <v>1.1845887589126936</v>
      </c>
      <c r="Q22" s="38">
        <f t="shared" si="2"/>
        <v>1.726893858705967</v>
      </c>
      <c r="R22" s="38">
        <f t="shared" si="3"/>
        <v>2.3982700293277603</v>
      </c>
      <c r="U22" s="49"/>
      <c r="Z22" s="2"/>
      <c r="AA22" s="49"/>
    </row>
    <row r="23" spans="3:27">
      <c r="C23" s="35">
        <v>13.990616666666668</v>
      </c>
      <c r="D23" s="42">
        <v>1049</v>
      </c>
      <c r="E23" s="42">
        <v>18</v>
      </c>
      <c r="F23" s="17">
        <v>11.625408333333333</v>
      </c>
      <c r="G23" s="17">
        <v>8.0787691666666657</v>
      </c>
      <c r="H23" s="17">
        <v>6.1412225000000005</v>
      </c>
      <c r="J23" s="24">
        <f>$B$4/C23/1000</f>
        <v>18.737129766736516</v>
      </c>
      <c r="K23" s="38">
        <f>$B$4/F23/1000</f>
        <v>22.549229453589088</v>
      </c>
      <c r="L23" s="38">
        <f>$B$4/G23/1000</f>
        <v>32.448507265390987</v>
      </c>
      <c r="M23" s="38">
        <f>$B$4/H23/1000</f>
        <v>42.685963584612018</v>
      </c>
      <c r="N23" s="49"/>
      <c r="O23" s="75">
        <f t="shared" si="0"/>
        <v>1</v>
      </c>
      <c r="P23" s="38">
        <f t="shared" si="1"/>
        <v>1.2034516350321747</v>
      </c>
      <c r="Q23" s="38">
        <f t="shared" si="2"/>
        <v>1.7317757665849058</v>
      </c>
      <c r="R23" s="38">
        <f t="shared" si="3"/>
        <v>2.2781484739669775</v>
      </c>
      <c r="U23" s="49"/>
      <c r="Z23" s="2"/>
      <c r="AA23" s="49"/>
    </row>
    <row r="24" spans="3:27">
      <c r="C24" s="35">
        <v>15.350008333333335</v>
      </c>
      <c r="D24" s="42">
        <v>1169</v>
      </c>
      <c r="E24" s="42">
        <v>19</v>
      </c>
      <c r="F24" s="17">
        <v>13.018620000000004</v>
      </c>
      <c r="G24" s="17">
        <v>8.9984450000000002</v>
      </c>
      <c r="H24" s="17">
        <v>7.0425533333333341</v>
      </c>
      <c r="J24" s="24">
        <f>$B$4/C24/1000</f>
        <v>17.077775744964306</v>
      </c>
      <c r="K24" s="38">
        <f>$B$4/F24/1000</f>
        <v>20.136082011764685</v>
      </c>
      <c r="L24" s="38">
        <f>$B$4/G24/1000</f>
        <v>29.132144498299429</v>
      </c>
      <c r="M24" s="38">
        <f>$B$4/H24/1000</f>
        <v>37.222863298633165</v>
      </c>
      <c r="N24" s="49"/>
      <c r="O24" s="75">
        <f t="shared" si="0"/>
        <v>1</v>
      </c>
      <c r="P24" s="38">
        <f t="shared" si="1"/>
        <v>1.1790810649157386</v>
      </c>
      <c r="Q24" s="38">
        <f t="shared" si="2"/>
        <v>1.7058512146635707</v>
      </c>
      <c r="R24" s="38">
        <f t="shared" si="3"/>
        <v>2.1796083901388039</v>
      </c>
      <c r="U24" s="49"/>
      <c r="Z24" s="2"/>
      <c r="AA24" s="49"/>
    </row>
    <row r="25" spans="3:27">
      <c r="C25" s="35">
        <v>17.082425000000001</v>
      </c>
      <c r="D25" s="42">
        <v>1293</v>
      </c>
      <c r="E25" s="42">
        <v>20</v>
      </c>
      <c r="F25" s="17">
        <v>14.463759166666664</v>
      </c>
      <c r="G25" s="17">
        <v>9.9520641666666663</v>
      </c>
      <c r="H25" s="17">
        <v>8.0976291666666658</v>
      </c>
      <c r="J25" s="24">
        <f>$B$4/C25/1000</f>
        <v>15.345830583187105</v>
      </c>
      <c r="K25" s="38">
        <f>$B$4/F25/1000</f>
        <v>18.12419558285649</v>
      </c>
      <c r="L25" s="38">
        <f>$B$4/G25/1000</f>
        <v>26.340666178381586</v>
      </c>
      <c r="M25" s="38">
        <f>$B$4/H25/1000</f>
        <v>32.372932200834505</v>
      </c>
      <c r="N25" s="49"/>
      <c r="O25" s="75">
        <f t="shared" si="0"/>
        <v>1</v>
      </c>
      <c r="P25" s="38">
        <f t="shared" si="1"/>
        <v>1.1810501546076861</v>
      </c>
      <c r="Q25" s="38">
        <f t="shared" si="2"/>
        <v>1.7164705445947268</v>
      </c>
      <c r="R25" s="38">
        <f t="shared" si="3"/>
        <v>2.1095588163407912</v>
      </c>
      <c r="U25" s="49"/>
      <c r="Z25" s="2"/>
      <c r="AA25" s="49"/>
    </row>
    <row r="26" spans="3:27">
      <c r="C26" s="35">
        <v>18.829375000000002</v>
      </c>
      <c r="D26" s="42">
        <v>1421</v>
      </c>
      <c r="E26" s="42">
        <v>21</v>
      </c>
      <c r="F26" s="17">
        <v>16.091314999999998</v>
      </c>
      <c r="G26" s="17">
        <v>10.934435833333332</v>
      </c>
      <c r="H26" s="17">
        <v>9.3643799999999988</v>
      </c>
      <c r="J26" s="24">
        <f>$B$4/C26/1000</f>
        <v>13.922076542636173</v>
      </c>
      <c r="K26" s="38">
        <f>$B$4/F26/1000</f>
        <v>16.29102407105945</v>
      </c>
      <c r="L26" s="38">
        <f>$B$4/G26/1000</f>
        <v>23.974167848775618</v>
      </c>
      <c r="M26" s="38">
        <f>$B$4/H26/1000</f>
        <v>27.993737973042535</v>
      </c>
      <c r="N26" s="49"/>
      <c r="O26" s="75">
        <f t="shared" si="0"/>
        <v>1</v>
      </c>
      <c r="P26" s="38">
        <f t="shared" si="1"/>
        <v>1.1701576285095407</v>
      </c>
      <c r="Q26" s="38">
        <f t="shared" si="2"/>
        <v>1.7220252866269661</v>
      </c>
      <c r="R26" s="38">
        <f t="shared" si="3"/>
        <v>2.0107444379659949</v>
      </c>
      <c r="U26" s="49"/>
      <c r="Z26" s="2"/>
      <c r="AA26" s="49"/>
    </row>
    <row r="27" spans="3:27" ht="15">
      <c r="C27" s="35">
        <v>20.770424999999999</v>
      </c>
      <c r="D27" s="42">
        <v>1561</v>
      </c>
      <c r="E27" s="42">
        <v>22</v>
      </c>
      <c r="F27" s="17">
        <v>17.548861666666667</v>
      </c>
      <c r="G27" s="17">
        <v>12.01036</v>
      </c>
      <c r="H27" s="17">
        <v>10.886175833333333</v>
      </c>
      <c r="J27" s="24">
        <f>$B$4/C27/1000</f>
        <v>12.621022439357885</v>
      </c>
      <c r="K27" s="38">
        <f>$B$4/F27/1000</f>
        <v>14.937948966680365</v>
      </c>
      <c r="L27" s="51">
        <f>$B$4/G27/1000</f>
        <v>21.8264897971418</v>
      </c>
      <c r="M27" s="38">
        <f>$B$4/H27/1000</f>
        <v>24.08044881999043</v>
      </c>
      <c r="N27" s="49"/>
      <c r="O27" s="75">
        <f t="shared" si="0"/>
        <v>1</v>
      </c>
      <c r="P27" s="38">
        <f t="shared" si="1"/>
        <v>1.1835767695093613</v>
      </c>
      <c r="Q27" s="38">
        <f t="shared" si="2"/>
        <v>1.729375722293087</v>
      </c>
      <c r="R27" s="38">
        <f t="shared" si="3"/>
        <v>1.9079633948591221</v>
      </c>
      <c r="U27" s="49"/>
      <c r="Z27" s="2"/>
      <c r="AA27" s="49"/>
    </row>
    <row r="28" spans="3:27">
      <c r="C28" s="35">
        <v>22.5899</v>
      </c>
      <c r="D28" s="42">
        <v>1701</v>
      </c>
      <c r="E28" s="42">
        <v>23</v>
      </c>
      <c r="F28" s="17">
        <v>19.027102500000002</v>
      </c>
      <c r="G28" s="17">
        <v>13.090909166666664</v>
      </c>
      <c r="H28" s="17">
        <v>12.268825</v>
      </c>
      <c r="J28" s="24">
        <f>$B$4/C28/1000</f>
        <v>11.60447810747281</v>
      </c>
      <c r="K28" s="38">
        <f>$B$4/F28/1000</f>
        <v>13.777399895753964</v>
      </c>
      <c r="L28" s="38">
        <f>$B$4/G28/1000</f>
        <v>20.024888773004122</v>
      </c>
      <c r="M28" s="38">
        <f>$B$4/H28/1000</f>
        <v>21.366675292866269</v>
      </c>
      <c r="N28" s="49"/>
      <c r="O28" s="75">
        <f t="shared" si="0"/>
        <v>1</v>
      </c>
      <c r="P28" s="38">
        <f t="shared" si="1"/>
        <v>1.1872485576823901</v>
      </c>
      <c r="Q28" s="38">
        <f t="shared" si="2"/>
        <v>1.7256173511249</v>
      </c>
      <c r="R28" s="38">
        <f t="shared" si="3"/>
        <v>1.8412439659054554</v>
      </c>
      <c r="U28" s="49"/>
      <c r="Z28" s="2"/>
      <c r="AA28" s="49"/>
    </row>
    <row r="29" spans="3:27">
      <c r="C29" s="35">
        <v>24.657499999999999</v>
      </c>
      <c r="D29" s="42">
        <v>1857</v>
      </c>
      <c r="E29" s="42">
        <v>24</v>
      </c>
      <c r="F29" s="17">
        <v>20.8963325</v>
      </c>
      <c r="G29" s="17">
        <v>14.284695833333332</v>
      </c>
      <c r="H29" s="17">
        <v>14.050275833333332</v>
      </c>
      <c r="J29" s="24">
        <f>$B$4/C29/1000</f>
        <v>10.631410321403225</v>
      </c>
      <c r="K29" s="38">
        <f>$B$4/F29/1000</f>
        <v>12.544976492884576</v>
      </c>
      <c r="L29" s="38">
        <f>$B$4/G29/1000</f>
        <v>18.351388301057632</v>
      </c>
      <c r="M29" s="38">
        <f>$B$4/H29/1000</f>
        <v>18.657569652695432</v>
      </c>
      <c r="N29" s="49"/>
      <c r="O29" s="75">
        <f t="shared" si="0"/>
        <v>1</v>
      </c>
      <c r="P29" s="38">
        <f t="shared" si="1"/>
        <v>1.1799917521411949</v>
      </c>
      <c r="Q29" s="38">
        <f t="shared" si="2"/>
        <v>1.7261480599721091</v>
      </c>
      <c r="R29" s="38">
        <f t="shared" si="3"/>
        <v>1.7549477528050903</v>
      </c>
      <c r="U29" s="49"/>
      <c r="Z29" s="2"/>
      <c r="AA29" s="49"/>
    </row>
    <row r="30" spans="3:27">
      <c r="C30" s="35">
        <v>26.459549999999997</v>
      </c>
      <c r="D30" s="42">
        <v>2005</v>
      </c>
      <c r="E30" s="42">
        <v>25</v>
      </c>
      <c r="F30" s="17">
        <v>22.415916666666671</v>
      </c>
      <c r="G30" s="17">
        <v>15.427351666666667</v>
      </c>
      <c r="H30" s="17">
        <v>255.46617749999996</v>
      </c>
      <c r="J30" s="24">
        <f>$B$4/C30/1000</f>
        <v>9.9073491423701476</v>
      </c>
      <c r="K30" s="38">
        <f>$B$4/F30/1000</f>
        <v>11.694547401214164</v>
      </c>
      <c r="L30" s="38">
        <f>$B$4/G30/1000</f>
        <v>16.992158191765682</v>
      </c>
      <c r="M30" s="38">
        <v>17</v>
      </c>
      <c r="N30" s="49"/>
      <c r="O30" s="75">
        <f t="shared" si="0"/>
        <v>1</v>
      </c>
      <c r="P30" s="38">
        <f t="shared" si="1"/>
        <v>1.1803911655036781</v>
      </c>
      <c r="Q30" s="38">
        <f t="shared" si="2"/>
        <v>1.7151064273183196</v>
      </c>
      <c r="R30" s="38">
        <f t="shared" si="3"/>
        <v>1.7158979415893552</v>
      </c>
      <c r="U30" s="49"/>
      <c r="Z30" s="2"/>
      <c r="AA30" s="49"/>
    </row>
    <row r="31" spans="3:27">
      <c r="C31" s="35">
        <v>28.678425000000004</v>
      </c>
      <c r="D31" s="42">
        <v>2177</v>
      </c>
      <c r="E31" s="42">
        <v>26</v>
      </c>
      <c r="F31" s="17">
        <v>24.381482500000001</v>
      </c>
      <c r="G31" s="17">
        <v>16.760009999999998</v>
      </c>
      <c r="H31" s="17">
        <v>17.131823333333333</v>
      </c>
      <c r="J31" s="24">
        <f>$B$4/C31/1000</f>
        <v>9.140808813594191</v>
      </c>
      <c r="K31" s="38">
        <f>$B$4/F31/1000</f>
        <v>10.751766222583061</v>
      </c>
      <c r="L31" s="38">
        <f>$B$4/G31/1000</f>
        <v>15.641040786968507</v>
      </c>
      <c r="M31" s="38">
        <f>$B$4/H31/1000</f>
        <v>15.301582026587168</v>
      </c>
      <c r="N31" s="49"/>
      <c r="O31" s="75">
        <f t="shared" si="0"/>
        <v>1</v>
      </c>
      <c r="P31" s="38">
        <f t="shared" si="1"/>
        <v>1.1762379502558962</v>
      </c>
      <c r="Q31" s="38">
        <f t="shared" si="2"/>
        <v>1.7111221890679067</v>
      </c>
      <c r="R31" s="38">
        <f t="shared" si="3"/>
        <v>1.6739855672104955</v>
      </c>
      <c r="U31" s="49"/>
      <c r="Z31" s="2"/>
      <c r="AA31" s="49"/>
    </row>
    <row r="32" spans="3:27">
      <c r="C32" s="35">
        <v>30.780341666666668</v>
      </c>
      <c r="D32" s="42">
        <v>2337</v>
      </c>
      <c r="E32" s="42">
        <v>27</v>
      </c>
      <c r="F32" s="17">
        <v>26.28237</v>
      </c>
      <c r="G32" s="17">
        <v>17.978676666666669</v>
      </c>
      <c r="H32" s="17">
        <v>18.186684166666666</v>
      </c>
      <c r="J32" s="24">
        <f>$B$4/C32/1000</f>
        <v>8.516604618586376</v>
      </c>
      <c r="K32" s="38">
        <f>$B$4/F32/1000</f>
        <v>9.974138557519737</v>
      </c>
      <c r="L32" s="38">
        <f>$B$4/G32/1000</f>
        <v>14.580828436946508</v>
      </c>
      <c r="M32" s="38">
        <f>$B$4/H32/1000</f>
        <v>14.414062376497897</v>
      </c>
      <c r="N32" s="49"/>
      <c r="O32" s="75">
        <f t="shared" si="0"/>
        <v>1</v>
      </c>
      <c r="P32" s="38">
        <f t="shared" si="1"/>
        <v>1.1711402611966375</v>
      </c>
      <c r="Q32" s="38">
        <f t="shared" si="2"/>
        <v>1.7120471232309828</v>
      </c>
      <c r="R32" s="39">
        <f t="shared" si="3"/>
        <v>1.692465838444712</v>
      </c>
      <c r="U32" s="49"/>
      <c r="Z32" s="2"/>
      <c r="AA32" s="49"/>
    </row>
    <row r="33" spans="3:27">
      <c r="C33" s="35">
        <v>33.169808333333336</v>
      </c>
      <c r="D33" s="42">
        <v>2517</v>
      </c>
      <c r="E33" s="42">
        <v>28</v>
      </c>
      <c r="F33" s="17">
        <v>28.171768333333336</v>
      </c>
      <c r="G33" s="17">
        <v>19.359471666666664</v>
      </c>
      <c r="H33" s="17"/>
      <c r="J33" s="24">
        <f>$B$4/C33/1000</f>
        <v>7.9030905866454351</v>
      </c>
      <c r="K33" s="38">
        <f>$B$4/F33/1000</f>
        <v>9.3052021761028954</v>
      </c>
      <c r="L33" s="38">
        <f>$B$4/G33/1000</f>
        <v>13.540865397239235</v>
      </c>
      <c r="M33" s="38"/>
      <c r="N33" s="49"/>
      <c r="O33" s="75">
        <f t="shared" si="0"/>
        <v>1</v>
      </c>
      <c r="P33" s="38">
        <f t="shared" si="1"/>
        <v>1.177413073288915</v>
      </c>
      <c r="Q33" s="38">
        <f t="shared" si="2"/>
        <v>1.7133633037334099</v>
      </c>
      <c r="R33" s="2"/>
      <c r="U33" s="49"/>
      <c r="Z33" s="2"/>
      <c r="AA33" s="49"/>
    </row>
    <row r="34" spans="3:27">
      <c r="C34" s="35">
        <v>35.788699999999999</v>
      </c>
      <c r="D34" s="42">
        <v>2701</v>
      </c>
      <c r="E34" s="42">
        <v>29</v>
      </c>
      <c r="F34" s="17">
        <v>30.69920333333333</v>
      </c>
      <c r="G34" s="17">
        <v>20.774953333333329</v>
      </c>
      <c r="H34" s="17"/>
      <c r="J34" s="24">
        <f>$B$4/C34/1000</f>
        <v>7.3247701090008857</v>
      </c>
      <c r="K34" s="38">
        <f>$B$4/F34/1000</f>
        <v>8.5391140986177607</v>
      </c>
      <c r="L34" s="38">
        <f>$B$4/G34/1000</f>
        <v>12.618271424917765</v>
      </c>
      <c r="M34" s="38"/>
      <c r="N34" s="49"/>
      <c r="O34" s="75">
        <f t="shared" si="0"/>
        <v>1</v>
      </c>
      <c r="P34" s="38">
        <f t="shared" si="1"/>
        <v>1.1657859525344905</v>
      </c>
      <c r="Q34" s="38">
        <f t="shared" si="2"/>
        <v>1.7226849767492463</v>
      </c>
      <c r="R34" s="2"/>
      <c r="U34" s="49"/>
      <c r="Z34" s="2"/>
      <c r="AA34" s="49"/>
    </row>
    <row r="35" spans="3:27">
      <c r="C35" s="35">
        <v>38.014324999999999</v>
      </c>
      <c r="D35" s="42">
        <v>2881</v>
      </c>
      <c r="E35" s="42">
        <v>30</v>
      </c>
      <c r="F35" s="17">
        <v>32.001202500000005</v>
      </c>
      <c r="G35" s="17">
        <v>22.163583333333335</v>
      </c>
      <c r="H35" s="17"/>
      <c r="J35" s="24">
        <f>$B$4/C35/1000</f>
        <v>6.8959267328829332</v>
      </c>
      <c r="K35" s="38">
        <f>$B$4/F35/1000</f>
        <v>8.191692171567615</v>
      </c>
      <c r="L35" s="38">
        <f>$B$4/G35/1000</f>
        <v>11.827690317826164</v>
      </c>
      <c r="M35" s="38"/>
      <c r="N35" s="49"/>
      <c r="O35" s="75">
        <f t="shared" si="0"/>
        <v>1</v>
      </c>
      <c r="P35" s="38">
        <f t="shared" si="1"/>
        <v>1.187903017081936</v>
      </c>
      <c r="Q35" s="38">
        <f t="shared" si="2"/>
        <v>1.7151705312393077</v>
      </c>
      <c r="R35" s="2"/>
      <c r="U35" s="49"/>
      <c r="Z35" s="2"/>
      <c r="AA35" s="49"/>
    </row>
    <row r="36" spans="3:27">
      <c r="C36" s="35">
        <v>40.821216666666665</v>
      </c>
      <c r="D36" s="42">
        <v>3081</v>
      </c>
      <c r="E36" s="42">
        <v>31</v>
      </c>
      <c r="F36" s="17">
        <v>34.610029166666671</v>
      </c>
      <c r="G36" s="17">
        <v>23.7030925</v>
      </c>
      <c r="H36" s="17"/>
      <c r="J36" s="24">
        <f>$B$4/C36/1000</f>
        <v>6.4217586198026932</v>
      </c>
      <c r="K36" s="38">
        <f>$B$4/F36/1000</f>
        <v>7.5742207190184629</v>
      </c>
      <c r="L36" s="38">
        <f>$B$4/G36/1000</f>
        <v>11.059485170553167</v>
      </c>
      <c r="M36" s="38"/>
      <c r="N36" s="49"/>
      <c r="O36" s="75">
        <f t="shared" si="0"/>
        <v>1</v>
      </c>
      <c r="P36" s="38">
        <f t="shared" si="1"/>
        <v>1.1794620706642471</v>
      </c>
      <c r="Q36" s="38">
        <f t="shared" si="2"/>
        <v>1.7221894850499637</v>
      </c>
      <c r="R36" s="2"/>
      <c r="U36" s="49"/>
      <c r="Z36" s="2"/>
      <c r="AA36" s="49"/>
    </row>
    <row r="37" spans="3:27">
      <c r="C37" s="35">
        <v>43.367741666666667</v>
      </c>
      <c r="D37" s="42">
        <v>3273</v>
      </c>
      <c r="E37" s="42">
        <v>32</v>
      </c>
      <c r="F37" s="17">
        <v>37.014694166666665</v>
      </c>
      <c r="G37" s="17">
        <v>25.174974166666669</v>
      </c>
      <c r="H37" s="17"/>
      <c r="J37" s="24">
        <f>$B$4/C37/1000</f>
        <v>6.0446772168791361</v>
      </c>
      <c r="K37" s="38">
        <f>$B$4/F37/1000</f>
        <v>7.0821603663572077</v>
      </c>
      <c r="L37" s="38">
        <f>$B$4/G37/1000</f>
        <v>10.412880595805973</v>
      </c>
      <c r="M37" s="38"/>
      <c r="N37" s="49"/>
      <c r="O37" s="75">
        <f t="shared" si="0"/>
        <v>1</v>
      </c>
      <c r="P37" s="38">
        <f t="shared" si="1"/>
        <v>1.1716358230975523</v>
      </c>
      <c r="Q37" s="38">
        <f t="shared" si="2"/>
        <v>1.7226528766050702</v>
      </c>
      <c r="R37" s="2"/>
      <c r="U37" s="49"/>
      <c r="Z37" s="2"/>
      <c r="AA37" s="49"/>
    </row>
    <row r="38" spans="3:27">
      <c r="C38" s="35">
        <v>46.582341666666672</v>
      </c>
      <c r="D38" s="42">
        <v>3481</v>
      </c>
      <c r="E38" s="42">
        <v>33</v>
      </c>
      <c r="F38" s="17">
        <v>39.236778333333334</v>
      </c>
      <c r="G38" s="17">
        <v>26.795120833333332</v>
      </c>
      <c r="H38" s="17"/>
      <c r="J38" s="24">
        <f>$B$4/C38/1000</f>
        <v>5.6275401927160873</v>
      </c>
      <c r="K38" s="38">
        <f>$B$4/F38/1000</f>
        <v>6.6810785985784511</v>
      </c>
      <c r="L38" s="38">
        <f>$B$4/G38/1000</f>
        <v>9.7832736650282577</v>
      </c>
      <c r="M38" s="38"/>
      <c r="N38" s="49"/>
      <c r="O38" s="75">
        <f t="shared" si="0"/>
        <v>1</v>
      </c>
      <c r="P38" s="38">
        <f t="shared" si="1"/>
        <v>1.1872111739381255</v>
      </c>
      <c r="Q38" s="38">
        <f t="shared" si="2"/>
        <v>1.738463579112429</v>
      </c>
      <c r="R38" s="2"/>
      <c r="U38" s="49"/>
      <c r="Z38" s="2"/>
      <c r="AA38" s="49"/>
    </row>
    <row r="39" spans="3:27">
      <c r="C39" s="35">
        <v>49.683191666666666</v>
      </c>
      <c r="D39" s="42">
        <v>3689</v>
      </c>
      <c r="E39" s="42">
        <v>34</v>
      </c>
      <c r="F39" s="17">
        <v>41.672584166666667</v>
      </c>
      <c r="G39" s="17">
        <v>28.38080416666666</v>
      </c>
      <c r="H39" s="17"/>
      <c r="J39" s="24">
        <f>$B$4/C39/1000</f>
        <v>5.2763115896170785</v>
      </c>
      <c r="K39" s="38">
        <f>$B$4/F39/1000</f>
        <v>6.2905626142975173</v>
      </c>
      <c r="L39" s="38">
        <f>$B$4/G39/1000</f>
        <v>9.2366656864462264</v>
      </c>
      <c r="M39" s="38"/>
      <c r="N39" s="49"/>
      <c r="O39" s="75">
        <f t="shared" si="0"/>
        <v>1</v>
      </c>
      <c r="P39" s="38">
        <f t="shared" si="1"/>
        <v>1.1922272798817113</v>
      </c>
      <c r="Q39" s="38">
        <f t="shared" si="2"/>
        <v>1.7505913988518949</v>
      </c>
      <c r="R39" s="2"/>
      <c r="U39" s="49"/>
      <c r="Z39" s="2"/>
      <c r="AA39" s="49"/>
    </row>
    <row r="40" spans="3:27">
      <c r="C40" s="36">
        <v>52.352166666666669</v>
      </c>
      <c r="D40" s="43">
        <v>3905</v>
      </c>
      <c r="E40" s="43">
        <v>35</v>
      </c>
      <c r="F40" s="18">
        <v>44.348063333333329</v>
      </c>
      <c r="G40" s="18">
        <v>30.039156666666667</v>
      </c>
      <c r="H40" s="18"/>
      <c r="J40" s="26">
        <f>$B$4/C40/1000</f>
        <v>5.0073190221353459</v>
      </c>
      <c r="K40" s="39">
        <f>$B$4/F40/1000</f>
        <v>5.9110585738467805</v>
      </c>
      <c r="L40" s="39">
        <f>$B$4/G40/1000</f>
        <v>8.7267429944493564</v>
      </c>
      <c r="M40" s="39"/>
      <c r="N40" s="49"/>
      <c r="O40" s="76">
        <f t="shared" si="0"/>
        <v>1</v>
      </c>
      <c r="P40" s="39">
        <f t="shared" si="1"/>
        <v>1.1804837174776293</v>
      </c>
      <c r="Q40" s="39">
        <f t="shared" si="2"/>
        <v>1.7427974842169895</v>
      </c>
      <c r="R40" s="2"/>
      <c r="U40" s="49"/>
      <c r="Z40" s="2"/>
      <c r="AA40" s="49"/>
    </row>
  </sheetData>
  <mergeCells count="3">
    <mergeCell ref="J4:M4"/>
    <mergeCell ref="F4:H4"/>
    <mergeCell ref="O4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16"/>
  <sheetViews>
    <sheetView workbookViewId="0">
      <selection activeCell="D18" sqref="D18"/>
    </sheetView>
  </sheetViews>
  <sheetFormatPr defaultRowHeight="14.25"/>
  <cols>
    <col min="1" max="1" width="9.25" customWidth="1"/>
    <col min="2" max="2" width="20.75" customWidth="1"/>
    <col min="4" max="4" width="10.625" customWidth="1"/>
    <col min="6" max="6" width="11.5" customWidth="1"/>
    <col min="7" max="7" width="19.375" customWidth="1"/>
  </cols>
  <sheetData>
    <row r="2" spans="2:8">
      <c r="B2" t="s">
        <v>35</v>
      </c>
      <c r="C2" s="61" t="s">
        <v>31</v>
      </c>
      <c r="D2" s="62"/>
      <c r="E2" s="61" t="s">
        <v>32</v>
      </c>
      <c r="F2" s="62"/>
      <c r="G2" s="61" t="s">
        <v>33</v>
      </c>
      <c r="H2" s="62"/>
    </row>
    <row r="3" spans="2:8">
      <c r="C3" s="27" t="s">
        <v>17</v>
      </c>
      <c r="D3" s="20" t="s">
        <v>45</v>
      </c>
      <c r="E3" s="27" t="s">
        <v>17</v>
      </c>
      <c r="F3" s="20" t="s">
        <v>45</v>
      </c>
      <c r="G3" s="27" t="s">
        <v>17</v>
      </c>
      <c r="H3" s="20" t="s">
        <v>45</v>
      </c>
    </row>
    <row r="4" spans="2:8">
      <c r="B4" s="49" t="s">
        <v>78</v>
      </c>
      <c r="C4" s="24">
        <v>0.34</v>
      </c>
      <c r="D4" s="30">
        <f>$C$16/C4/1000</f>
        <v>2555.411764705882</v>
      </c>
      <c r="E4" s="24">
        <v>123.5</v>
      </c>
      <c r="F4" s="30">
        <f>$C$16/E4/1000</f>
        <v>7.035141700404858</v>
      </c>
      <c r="G4" s="24">
        <v>21.6</v>
      </c>
      <c r="H4" s="30">
        <f>$C$16/G4/1000</f>
        <v>40.224074074074075</v>
      </c>
    </row>
    <row r="5" spans="2:8">
      <c r="B5" s="49" t="s">
        <v>77</v>
      </c>
      <c r="C5" s="24">
        <v>0.33400000000000002</v>
      </c>
      <c r="D5" s="30">
        <f t="shared" ref="D5:D10" si="0">$C$16/C5/1000</f>
        <v>2601.3173652694609</v>
      </c>
      <c r="E5" s="24">
        <v>346.55</v>
      </c>
      <c r="F5" s="30">
        <f t="shared" ref="F5:F10" si="1">$C$16/E5/1000</f>
        <v>2.5071129707112969</v>
      </c>
      <c r="G5" s="24">
        <v>43.51</v>
      </c>
      <c r="H5" s="30">
        <f t="shared" ref="H5:H10" si="2">$C$16/G5/1000</f>
        <v>19.968742817743049</v>
      </c>
    </row>
    <row r="6" spans="2:8">
      <c r="B6" s="49" t="s">
        <v>76</v>
      </c>
      <c r="C6" s="24">
        <v>0.22</v>
      </c>
      <c r="D6" s="30">
        <f t="shared" si="0"/>
        <v>3949.272727272727</v>
      </c>
      <c r="E6" s="24">
        <v>72</v>
      </c>
      <c r="F6" s="30">
        <f t="shared" si="1"/>
        <v>12.067222222222222</v>
      </c>
      <c r="G6" s="24">
        <v>13.2</v>
      </c>
      <c r="H6" s="30">
        <f t="shared" si="2"/>
        <v>65.821212121212127</v>
      </c>
    </row>
    <row r="7" spans="2:8">
      <c r="B7" s="49" t="s">
        <v>67</v>
      </c>
      <c r="C7" s="24">
        <v>2.36</v>
      </c>
      <c r="D7" s="30">
        <f t="shared" si="0"/>
        <v>368.15254237288138</v>
      </c>
      <c r="E7" s="24">
        <v>835</v>
      </c>
      <c r="F7" s="30">
        <f t="shared" si="1"/>
        <v>1.0405269461077844</v>
      </c>
      <c r="G7" s="24">
        <v>162</v>
      </c>
      <c r="H7" s="30">
        <f t="shared" si="2"/>
        <v>5.3632098765432099</v>
      </c>
    </row>
    <row r="8" spans="2:8">
      <c r="B8" s="49" t="s">
        <v>79</v>
      </c>
      <c r="C8" s="24">
        <v>1.5025138235294118</v>
      </c>
      <c r="D8" s="30">
        <f t="shared" si="0"/>
        <v>578.25757500126747</v>
      </c>
      <c r="E8" s="25">
        <v>323.70673529411766</v>
      </c>
      <c r="F8" s="30">
        <f t="shared" si="1"/>
        <v>2.6840343597132077</v>
      </c>
      <c r="G8" s="24">
        <v>65.483155882352932</v>
      </c>
      <c r="H8" s="30">
        <f t="shared" si="2"/>
        <v>13.268144888449763</v>
      </c>
    </row>
    <row r="9" spans="2:8">
      <c r="B9" s="49" t="s">
        <v>68</v>
      </c>
      <c r="C9" s="24">
        <v>14.971300000000001</v>
      </c>
      <c r="D9" s="30">
        <f t="shared" si="0"/>
        <v>58.033704487920218</v>
      </c>
      <c r="E9" s="24">
        <v>942.28559999999993</v>
      </c>
      <c r="F9" s="30">
        <f t="shared" si="1"/>
        <v>0.92205590322084952</v>
      </c>
      <c r="G9" s="24">
        <v>257.35729999999995</v>
      </c>
      <c r="H9" s="30">
        <f t="shared" si="2"/>
        <v>3.3760068200902018</v>
      </c>
    </row>
    <row r="10" spans="2:8">
      <c r="B10" t="s">
        <v>29</v>
      </c>
      <c r="C10" s="26">
        <f>0.0165*1000</f>
        <v>16.5</v>
      </c>
      <c r="D10" s="31">
        <f t="shared" si="0"/>
        <v>52.656969696969696</v>
      </c>
      <c r="E10" s="26">
        <v>3776.75</v>
      </c>
      <c r="F10" s="31">
        <f t="shared" si="1"/>
        <v>0.2300496458595353</v>
      </c>
      <c r="G10" s="26">
        <v>183</v>
      </c>
      <c r="H10" s="31">
        <f t="shared" si="2"/>
        <v>4.7477595628415301</v>
      </c>
    </row>
    <row r="11" spans="2:8">
      <c r="B11" t="s">
        <v>30</v>
      </c>
    </row>
    <row r="12" spans="2:8">
      <c r="B12" s="44" t="s">
        <v>54</v>
      </c>
      <c r="C12" s="45"/>
      <c r="D12" s="46">
        <f>MAX(D4:D6)/MAX(D7:D10)</f>
        <v>6.8296082887700535</v>
      </c>
      <c r="E12" s="45"/>
      <c r="F12" s="46">
        <f>MAX(F4:F6)/MAX(F7:F10)</f>
        <v>4.4959268790849682</v>
      </c>
      <c r="G12" s="45"/>
      <c r="H12" s="47">
        <f>MAX(H4:H6)/MAX(H7:H10)</f>
        <v>4.9608451426024951</v>
      </c>
    </row>
    <row r="13" spans="2:8">
      <c r="D13" t="s">
        <v>34</v>
      </c>
      <c r="E13">
        <v>42</v>
      </c>
      <c r="G13">
        <v>27</v>
      </c>
    </row>
    <row r="14" spans="2:8">
      <c r="B14" t="s">
        <v>28</v>
      </c>
      <c r="C14">
        <v>1498</v>
      </c>
    </row>
    <row r="15" spans="2:8">
      <c r="B15" t="s">
        <v>27</v>
      </c>
      <c r="C15">
        <v>580</v>
      </c>
    </row>
    <row r="16" spans="2:8">
      <c r="B16" t="s">
        <v>36</v>
      </c>
      <c r="C16">
        <f>C14*C15</f>
        <v>868840</v>
      </c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G38"/>
  <sheetViews>
    <sheetView tabSelected="1" topLeftCell="M1" zoomScale="85" zoomScaleNormal="85" workbookViewId="0">
      <selection activeCell="AA4" sqref="AA4"/>
    </sheetView>
  </sheetViews>
  <sheetFormatPr defaultRowHeight="14.25"/>
  <cols>
    <col min="4" max="4" width="10.75" customWidth="1"/>
    <col min="5" max="5" width="12.625" customWidth="1"/>
    <col min="6" max="6" width="12.75" customWidth="1"/>
    <col min="7" max="7" width="15" customWidth="1"/>
    <col min="8" max="8" width="13.875" customWidth="1"/>
    <col min="9" max="9" width="11" customWidth="1"/>
    <col min="10" max="10" width="15.875" customWidth="1"/>
    <col min="11" max="11" width="12.125" customWidth="1"/>
    <col min="12" max="12" width="15.375" customWidth="1"/>
    <col min="14" max="14" width="12" customWidth="1"/>
    <col min="15" max="15" width="11.125" customWidth="1"/>
    <col min="16" max="17" width="9.375" bestFit="1" customWidth="1"/>
    <col min="18" max="19" width="9.125" bestFit="1" customWidth="1"/>
    <col min="20" max="20" width="13.875" customWidth="1"/>
    <col min="21" max="21" width="12.125" customWidth="1"/>
    <col min="22" max="22" width="14.625" customWidth="1"/>
    <col min="23" max="23" width="10.375" customWidth="1"/>
    <col min="24" max="24" width="8.75" customWidth="1"/>
    <col min="25" max="25" width="11.5" customWidth="1"/>
    <col min="26" max="26" width="11.875" customWidth="1"/>
    <col min="30" max="30" width="11" customWidth="1"/>
    <col min="31" max="31" width="14.625" customWidth="1"/>
    <col min="32" max="32" width="14.25" customWidth="1"/>
    <col min="33" max="33" width="14" customWidth="1"/>
  </cols>
  <sheetData>
    <row r="2" spans="2:33">
      <c r="D2" s="61" t="s">
        <v>17</v>
      </c>
      <c r="E2" s="71"/>
      <c r="F2" s="71"/>
      <c r="G2" s="71"/>
      <c r="H2" s="71"/>
      <c r="I2" s="71"/>
      <c r="J2" s="71"/>
      <c r="K2" s="71"/>
      <c r="L2" s="62"/>
      <c r="N2" s="61" t="s">
        <v>44</v>
      </c>
      <c r="O2" s="71"/>
      <c r="P2" s="71"/>
      <c r="Q2" s="71"/>
      <c r="R2" s="71"/>
      <c r="S2" s="71"/>
      <c r="T2" s="71"/>
      <c r="U2" s="71"/>
      <c r="V2" s="62"/>
      <c r="Y2" s="61" t="s">
        <v>81</v>
      </c>
      <c r="Z2" s="71"/>
      <c r="AA2" s="71"/>
      <c r="AB2" s="71"/>
      <c r="AC2" s="71"/>
      <c r="AD2" s="71"/>
      <c r="AE2" s="71"/>
      <c r="AF2" s="71"/>
      <c r="AG2" s="62"/>
    </row>
    <row r="3" spans="2:33">
      <c r="B3" s="19" t="s">
        <v>4</v>
      </c>
      <c r="C3" s="19" t="s">
        <v>5</v>
      </c>
      <c r="D3" s="15" t="s">
        <v>11</v>
      </c>
      <c r="E3" s="15" t="s">
        <v>13</v>
      </c>
      <c r="F3" s="15" t="s">
        <v>12</v>
      </c>
      <c r="G3" s="15" t="s">
        <v>14</v>
      </c>
      <c r="H3" s="15" t="s">
        <v>49</v>
      </c>
      <c r="I3" s="15" t="s">
        <v>50</v>
      </c>
      <c r="J3" s="15" t="s">
        <v>53</v>
      </c>
      <c r="K3" s="15" t="s">
        <v>51</v>
      </c>
      <c r="L3" s="15" t="s">
        <v>52</v>
      </c>
      <c r="N3" s="15" t="s">
        <v>11</v>
      </c>
      <c r="O3" s="15" t="s">
        <v>13</v>
      </c>
      <c r="P3" s="78" t="s">
        <v>12</v>
      </c>
      <c r="Q3" s="15" t="s">
        <v>14</v>
      </c>
      <c r="R3" s="15" t="s">
        <v>49</v>
      </c>
      <c r="S3" s="15" t="s">
        <v>50</v>
      </c>
      <c r="T3" s="15" t="s">
        <v>53</v>
      </c>
      <c r="U3" s="15" t="s">
        <v>51</v>
      </c>
      <c r="V3" s="15" t="s">
        <v>52</v>
      </c>
      <c r="X3" s="15" t="s">
        <v>5</v>
      </c>
      <c r="Y3" s="15" t="s">
        <v>11</v>
      </c>
      <c r="Z3" s="15" t="s">
        <v>13</v>
      </c>
      <c r="AA3" s="15" t="s">
        <v>12</v>
      </c>
      <c r="AB3" s="15" t="s">
        <v>14</v>
      </c>
      <c r="AC3" s="15" t="s">
        <v>49</v>
      </c>
      <c r="AD3" s="15" t="s">
        <v>50</v>
      </c>
      <c r="AE3" s="15" t="s">
        <v>53</v>
      </c>
      <c r="AF3" s="15" t="s">
        <v>51</v>
      </c>
      <c r="AG3" s="15" t="s">
        <v>52</v>
      </c>
    </row>
    <row r="4" spans="2:33">
      <c r="B4" s="42">
        <v>5</v>
      </c>
      <c r="C4" s="41">
        <v>3</v>
      </c>
      <c r="D4" s="16">
        <v>0.16862949999999999</v>
      </c>
      <c r="E4" s="9">
        <v>0.34371899999999994</v>
      </c>
      <c r="F4" s="16">
        <v>2.0322800000000001</v>
      </c>
      <c r="G4" s="10">
        <v>2.3048941666666667</v>
      </c>
      <c r="H4" s="16">
        <v>3.0049999999999999</v>
      </c>
      <c r="I4" s="16">
        <v>4.6358033333333326</v>
      </c>
      <c r="J4" s="9">
        <v>4.850483333333333</v>
      </c>
      <c r="K4" s="16">
        <v>5.1096159999999999</v>
      </c>
      <c r="L4" s="16">
        <v>3.804745</v>
      </c>
      <c r="N4" s="37">
        <f t="shared" ref="N4:V4" si="0">512*512/D4/1000</f>
        <v>1554.5559940579792</v>
      </c>
      <c r="O4" s="50">
        <f t="shared" si="0"/>
        <v>762.66950619546787</v>
      </c>
      <c r="P4" s="37">
        <f t="shared" si="0"/>
        <v>128.9900997893991</v>
      </c>
      <c r="Q4" s="77">
        <f t="shared" si="0"/>
        <v>113.73363852931786</v>
      </c>
      <c r="R4" s="37">
        <f t="shared" si="0"/>
        <v>87.235940099833627</v>
      </c>
      <c r="S4" s="37">
        <f t="shared" si="0"/>
        <v>56.547696515742331</v>
      </c>
      <c r="T4" s="37">
        <f t="shared" si="0"/>
        <v>54.044923358153312</v>
      </c>
      <c r="U4" s="37">
        <f t="shared" si="0"/>
        <v>51.304051028492161</v>
      </c>
      <c r="V4" s="37">
        <f t="shared" si="0"/>
        <v>68.899229777554083</v>
      </c>
      <c r="X4" s="21">
        <v>1</v>
      </c>
      <c r="Y4" s="2">
        <f>N4/$N4*1</f>
        <v>1</v>
      </c>
      <c r="Z4" s="73">
        <f>O4/$N4*1</f>
        <v>0.49060278890605413</v>
      </c>
      <c r="AA4" s="73">
        <f>P4/$N4*1</f>
        <v>8.2975525026079078E-2</v>
      </c>
      <c r="AB4" s="73">
        <f>Q4/$N4*1</f>
        <v>7.3161493676680012E-2</v>
      </c>
      <c r="AC4" s="73">
        <f>R4/$N4*1</f>
        <v>5.6116306156405997E-2</v>
      </c>
      <c r="AD4" s="73">
        <f>S4/$N4*1</f>
        <v>3.637546459045933E-2</v>
      </c>
      <c r="AE4" s="73">
        <f>T4/$N4*1</f>
        <v>3.4765504468626841E-2</v>
      </c>
      <c r="AF4" s="73">
        <f>U4/$N4*1</f>
        <v>3.300238217509887E-2</v>
      </c>
      <c r="AG4" s="73">
        <f>V4/$N4*1</f>
        <v>4.4320841475578521E-2</v>
      </c>
    </row>
    <row r="5" spans="2:33">
      <c r="B5" s="42">
        <v>17</v>
      </c>
      <c r="C5" s="42">
        <v>5</v>
      </c>
      <c r="D5" s="17">
        <v>0.37655025000000003</v>
      </c>
      <c r="E5" s="11">
        <v>0.84126066666666677</v>
      </c>
      <c r="F5" s="17">
        <v>7.3663533333333326</v>
      </c>
      <c r="G5" s="12">
        <v>8.2699308333333335</v>
      </c>
      <c r="H5" s="17">
        <v>4.8514000000000008</v>
      </c>
      <c r="I5" s="17">
        <v>11.744633333333333</v>
      </c>
      <c r="J5" s="11">
        <v>5.1084533333333333</v>
      </c>
      <c r="K5" s="17">
        <v>13.11950667</v>
      </c>
      <c r="L5" s="17">
        <v>7.8542891666666668</v>
      </c>
      <c r="N5" s="38">
        <f t="shared" ref="N5:N38" si="1">512*512/D5/1000</f>
        <v>696.17268877128618</v>
      </c>
      <c r="O5" s="24">
        <f t="shared" ref="O5:O38" si="2">512*512/E5/1000</f>
        <v>311.60853037227457</v>
      </c>
      <c r="P5" s="38">
        <f t="shared" ref="P5:P38" si="3">512*512/F5/1000</f>
        <v>35.586672012293739</v>
      </c>
      <c r="Q5" s="30">
        <f t="shared" ref="Q5:Q38" si="4">512*512/G5/1000</f>
        <v>31.698451327232984</v>
      </c>
      <c r="R5" s="38">
        <f t="shared" ref="R5:R38" si="5">512*512/H5/1000</f>
        <v>54.034711629632675</v>
      </c>
      <c r="S5" s="38">
        <f t="shared" ref="S5:S38" si="6">512*512/I5/1000</f>
        <v>22.320322189709344</v>
      </c>
      <c r="T5" s="38">
        <f t="shared" ref="T5:T38" si="7">512*512/J5/1000</f>
        <v>51.315727656642323</v>
      </c>
      <c r="U5" s="38">
        <f t="shared" ref="U5:U38" si="8">512*512/K5/1000</f>
        <v>19.981239126882507</v>
      </c>
      <c r="V5" s="38">
        <f t="shared" ref="V5:V38" si="9">512*512/L5/1000</f>
        <v>33.375903845319336</v>
      </c>
      <c r="X5" s="22">
        <v>2</v>
      </c>
      <c r="Y5" s="2">
        <f t="shared" ref="Y5:Y38" si="10">N5/$N5*1</f>
        <v>1</v>
      </c>
      <c r="Z5" s="73">
        <f t="shared" ref="Z5:Z38" si="11">O5/$N5*1</f>
        <v>0.44760234838032753</v>
      </c>
      <c r="AA5" s="73">
        <f t="shared" ref="AA5:AA38" si="12">P5/$N5*1</f>
        <v>5.1117592784489484E-2</v>
      </c>
      <c r="AB5" s="73">
        <f t="shared" ref="AB5:AB38" si="13">Q5/$N5*1</f>
        <v>4.5532454574136398E-2</v>
      </c>
      <c r="AC5" s="73">
        <f t="shared" ref="AC5:AC38" si="14">R5/$N5*1</f>
        <v>7.7616821948303563E-2</v>
      </c>
      <c r="AD5" s="73">
        <f t="shared" ref="AD5:AD38" si="15">S5/$N5*1</f>
        <v>3.2061473467314153E-2</v>
      </c>
      <c r="AE5" s="73">
        <f t="shared" ref="AE5:AE38" si="16">T5/$N5*1</f>
        <v>7.371120482650978E-2</v>
      </c>
      <c r="AF5" s="73">
        <f t="shared" ref="AF5:AF38" si="17">U5/$N5*1</f>
        <v>2.8701555589818534E-2</v>
      </c>
      <c r="AG5" s="73">
        <f t="shared" ref="AG5:AG38" si="18">V5/$N5*1</f>
        <v>4.7941989658092335E-2</v>
      </c>
    </row>
    <row r="6" spans="2:33">
      <c r="B6" s="42">
        <v>33</v>
      </c>
      <c r="C6" s="42">
        <v>7</v>
      </c>
      <c r="D6" s="17">
        <v>0.51892149999999992</v>
      </c>
      <c r="E6" s="11">
        <v>1.5463624999999999</v>
      </c>
      <c r="F6" s="17">
        <v>14.440083333333334</v>
      </c>
      <c r="G6" s="12">
        <v>16.006133333333331</v>
      </c>
      <c r="H6" s="17">
        <v>7.6910000000000007</v>
      </c>
      <c r="I6" s="17">
        <v>19.570733333333333</v>
      </c>
      <c r="J6" s="11">
        <v>7.0256933333333329</v>
      </c>
      <c r="K6" s="17">
        <v>21.609713330000002</v>
      </c>
      <c r="L6" s="17">
        <v>12.980350000000001</v>
      </c>
      <c r="N6" s="38">
        <f t="shared" si="1"/>
        <v>505.17082063472037</v>
      </c>
      <c r="O6" s="24">
        <f t="shared" si="2"/>
        <v>169.5229934766266</v>
      </c>
      <c r="P6" s="38">
        <f t="shared" si="3"/>
        <v>18.153911854155965</v>
      </c>
      <c r="Q6" s="30">
        <f t="shared" si="4"/>
        <v>16.37772187328191</v>
      </c>
      <c r="R6" s="38">
        <f t="shared" si="5"/>
        <v>34.084514367442459</v>
      </c>
      <c r="S6" s="38">
        <f t="shared" si="6"/>
        <v>13.394694799377302</v>
      </c>
      <c r="T6" s="38">
        <f t="shared" si="7"/>
        <v>37.312189354502621</v>
      </c>
      <c r="U6" s="38">
        <f t="shared" si="8"/>
        <v>12.130841163731439</v>
      </c>
      <c r="V6" s="38">
        <f t="shared" si="9"/>
        <v>20.195449275250667</v>
      </c>
      <c r="X6" s="22">
        <v>3</v>
      </c>
      <c r="Y6" s="2">
        <f t="shared" si="10"/>
        <v>1</v>
      </c>
      <c r="Z6" s="73">
        <f t="shared" si="11"/>
        <v>0.33557558463814269</v>
      </c>
      <c r="AA6" s="73">
        <f t="shared" si="12"/>
        <v>3.5936184578805513E-2</v>
      </c>
      <c r="AB6" s="73">
        <f t="shared" si="13"/>
        <v>3.2420166019692449E-2</v>
      </c>
      <c r="AC6" s="73">
        <f t="shared" si="14"/>
        <v>6.747126511506954E-2</v>
      </c>
      <c r="AD6" s="73">
        <f t="shared" si="15"/>
        <v>2.6515179128017683E-2</v>
      </c>
      <c r="AE6" s="73">
        <f t="shared" si="16"/>
        <v>7.3860539505472292E-2</v>
      </c>
      <c r="AF6" s="73">
        <f t="shared" si="17"/>
        <v>2.4013344928532649E-2</v>
      </c>
      <c r="AG6" s="73">
        <f t="shared" si="18"/>
        <v>3.9977465938899941E-2</v>
      </c>
    </row>
    <row r="7" spans="2:33">
      <c r="B7" s="42">
        <v>57</v>
      </c>
      <c r="C7" s="42">
        <v>9</v>
      </c>
      <c r="D7" s="17">
        <v>0.84193050000000003</v>
      </c>
      <c r="E7" s="11">
        <v>2.5560416666666668</v>
      </c>
      <c r="F7" s="17">
        <v>25.179916666666667</v>
      </c>
      <c r="G7" s="12">
        <v>27.693208333333331</v>
      </c>
      <c r="H7" s="17">
        <v>12.305399999999999</v>
      </c>
      <c r="I7" s="17">
        <v>29.837599999999998</v>
      </c>
      <c r="J7" s="11">
        <v>10.698399999999999</v>
      </c>
      <c r="K7" s="17">
        <v>33.107993329999999</v>
      </c>
      <c r="L7" s="17">
        <v>18.058508333333332</v>
      </c>
      <c r="N7" s="38">
        <f t="shared" si="1"/>
        <v>311.36061705805878</v>
      </c>
      <c r="O7" s="24">
        <f t="shared" si="2"/>
        <v>102.55857853125764</v>
      </c>
      <c r="P7" s="38">
        <f t="shared" si="3"/>
        <v>10.410836678702273</v>
      </c>
      <c r="Q7" s="30">
        <f t="shared" si="4"/>
        <v>9.4660032468851423</v>
      </c>
      <c r="R7" s="38">
        <f t="shared" si="5"/>
        <v>21.303167714986916</v>
      </c>
      <c r="S7" s="38">
        <f t="shared" si="6"/>
        <v>8.7856932192937762</v>
      </c>
      <c r="T7" s="38">
        <f t="shared" si="7"/>
        <v>24.503103267778361</v>
      </c>
      <c r="U7" s="38">
        <f t="shared" si="8"/>
        <v>7.9178462248409538</v>
      </c>
      <c r="V7" s="38">
        <f t="shared" si="9"/>
        <v>14.516370630464587</v>
      </c>
      <c r="X7" s="22">
        <v>4</v>
      </c>
      <c r="Y7" s="2">
        <f t="shared" si="10"/>
        <v>1</v>
      </c>
      <c r="Z7" s="73">
        <f t="shared" si="11"/>
        <v>0.32938840981335077</v>
      </c>
      <c r="AA7" s="73">
        <f t="shared" si="12"/>
        <v>3.3436588021538337E-2</v>
      </c>
      <c r="AB7" s="73">
        <f t="shared" si="13"/>
        <v>3.0402057062727479E-2</v>
      </c>
      <c r="AC7" s="73">
        <f t="shared" si="14"/>
        <v>6.8419596274806191E-2</v>
      </c>
      <c r="AD7" s="73">
        <f t="shared" si="15"/>
        <v>2.8217098560205916E-2</v>
      </c>
      <c r="AE7" s="73">
        <f t="shared" si="16"/>
        <v>7.8696861212891669E-2</v>
      </c>
      <c r="AF7" s="73">
        <f t="shared" si="17"/>
        <v>2.5429825710309821E-2</v>
      </c>
      <c r="AG7" s="73">
        <f t="shared" si="18"/>
        <v>4.662237237202594E-2</v>
      </c>
    </row>
    <row r="8" spans="2:33">
      <c r="B8" s="42">
        <v>89</v>
      </c>
      <c r="C8" s="42">
        <v>11</v>
      </c>
      <c r="D8" s="17">
        <v>1.2798041666666669</v>
      </c>
      <c r="E8" s="11">
        <v>3.8278049999999997</v>
      </c>
      <c r="F8" s="17">
        <v>39.883474999999997</v>
      </c>
      <c r="G8" s="12">
        <v>44.555291666666669</v>
      </c>
      <c r="H8" s="17">
        <v>19.218000000000004</v>
      </c>
      <c r="I8" s="17">
        <v>43.107266666666668</v>
      </c>
      <c r="J8" s="11">
        <v>16.547566666666665</v>
      </c>
      <c r="K8" s="17">
        <v>48.121753329999997</v>
      </c>
      <c r="L8" s="17">
        <v>25.355133333333331</v>
      </c>
      <c r="N8" s="38">
        <f t="shared" si="1"/>
        <v>204.83133812790365</v>
      </c>
      <c r="O8" s="24">
        <f t="shared" si="2"/>
        <v>68.484157369562979</v>
      </c>
      <c r="P8" s="38">
        <f t="shared" si="3"/>
        <v>6.572747234286882</v>
      </c>
      <c r="Q8" s="30">
        <f t="shared" si="4"/>
        <v>5.8835660186266683</v>
      </c>
      <c r="R8" s="38">
        <f t="shared" si="5"/>
        <v>13.640545322093867</v>
      </c>
      <c r="S8" s="38">
        <f t="shared" si="6"/>
        <v>6.0812020865778234</v>
      </c>
      <c r="T8" s="38">
        <f t="shared" si="7"/>
        <v>15.841845830303349</v>
      </c>
      <c r="U8" s="38">
        <f t="shared" si="8"/>
        <v>5.4475155591759066</v>
      </c>
      <c r="V8" s="38">
        <f t="shared" si="9"/>
        <v>10.338892584539096</v>
      </c>
      <c r="X8" s="22">
        <v>5</v>
      </c>
      <c r="Y8" s="2">
        <f t="shared" si="10"/>
        <v>1</v>
      </c>
      <c r="Z8" s="73">
        <f t="shared" si="11"/>
        <v>0.3343441389168641</v>
      </c>
      <c r="AA8" s="73">
        <f t="shared" si="12"/>
        <v>3.2088582217739726E-2</v>
      </c>
      <c r="AB8" s="73">
        <f t="shared" si="13"/>
        <v>2.8723954412448204E-2</v>
      </c>
      <c r="AC8" s="73">
        <f t="shared" si="14"/>
        <v>6.6594035105977029E-2</v>
      </c>
      <c r="AD8" s="73">
        <f t="shared" si="15"/>
        <v>2.9688826632478054E-2</v>
      </c>
      <c r="AE8" s="73">
        <f t="shared" si="16"/>
        <v>7.7340928273442036E-2</v>
      </c>
      <c r="AF8" s="73">
        <f t="shared" si="17"/>
        <v>2.6595127527674952E-2</v>
      </c>
      <c r="AG8" s="73">
        <f t="shared" si="18"/>
        <v>5.0475150331162413E-2</v>
      </c>
    </row>
    <row r="9" spans="2:33">
      <c r="B9" s="42">
        <v>121</v>
      </c>
      <c r="C9" s="42">
        <v>13</v>
      </c>
      <c r="D9" s="17">
        <v>1.7014083333333332</v>
      </c>
      <c r="E9" s="11">
        <v>5.2262833333333338</v>
      </c>
      <c r="F9" s="17">
        <v>54.087708333333325</v>
      </c>
      <c r="G9" s="12">
        <v>62.214433333333325</v>
      </c>
      <c r="H9" s="17">
        <v>24.722200000000001</v>
      </c>
      <c r="I9" s="17">
        <v>55.962299999999999</v>
      </c>
      <c r="J9" s="11">
        <v>20.118600000000001</v>
      </c>
      <c r="K9" s="17">
        <v>61.405113329999999</v>
      </c>
      <c r="L9" s="17">
        <v>33.284308333333335</v>
      </c>
      <c r="N9" s="38">
        <f t="shared" si="1"/>
        <v>154.07471261552931</v>
      </c>
      <c r="O9" s="24">
        <f t="shared" si="2"/>
        <v>50.15878077792695</v>
      </c>
      <c r="P9" s="38">
        <f t="shared" si="3"/>
        <v>4.8466464577210635</v>
      </c>
      <c r="Q9" s="30">
        <f t="shared" si="4"/>
        <v>4.2135560183515839</v>
      </c>
      <c r="R9" s="38">
        <f t="shared" si="5"/>
        <v>10.603587059404097</v>
      </c>
      <c r="S9" s="38">
        <f t="shared" si="6"/>
        <v>4.6842963923927359</v>
      </c>
      <c r="T9" s="38">
        <f t="shared" si="7"/>
        <v>13.029932500273379</v>
      </c>
      <c r="U9" s="38">
        <f t="shared" si="8"/>
        <v>4.2690907285065993</v>
      </c>
      <c r="V9" s="38">
        <f t="shared" si="9"/>
        <v>7.875903485050638</v>
      </c>
      <c r="X9" s="22">
        <v>6</v>
      </c>
      <c r="Y9" s="2">
        <f t="shared" si="10"/>
        <v>1</v>
      </c>
      <c r="Z9" s="73">
        <f t="shared" si="11"/>
        <v>0.32554842989122285</v>
      </c>
      <c r="AA9" s="73">
        <f t="shared" si="12"/>
        <v>3.1456469237850559E-2</v>
      </c>
      <c r="AB9" s="73">
        <f t="shared" si="13"/>
        <v>2.7347485819207016E-2</v>
      </c>
      <c r="AC9" s="73">
        <f t="shared" si="14"/>
        <v>6.8821073097593777E-2</v>
      </c>
      <c r="AD9" s="73">
        <f t="shared" si="15"/>
        <v>3.040275923851116E-2</v>
      </c>
      <c r="AE9" s="73">
        <f t="shared" si="16"/>
        <v>8.4568922953552089E-2</v>
      </c>
      <c r="AF9" s="73">
        <f t="shared" si="17"/>
        <v>2.7707925953816215E-2</v>
      </c>
      <c r="AG9" s="73">
        <f t="shared" si="18"/>
        <v>5.1117430961586746E-2</v>
      </c>
    </row>
    <row r="10" spans="2:33">
      <c r="B10" s="42">
        <v>169</v>
      </c>
      <c r="C10" s="42">
        <v>15</v>
      </c>
      <c r="D10" s="17">
        <v>2.37724</v>
      </c>
      <c r="E10" s="11">
        <v>7.2586141666666677</v>
      </c>
      <c r="F10" s="17">
        <v>75.103899999999996</v>
      </c>
      <c r="G10" s="12">
        <v>84.073975000000004</v>
      </c>
      <c r="H10" s="17">
        <v>30.623199999999997</v>
      </c>
      <c r="I10" s="17">
        <v>74.404066666666665</v>
      </c>
      <c r="J10" s="11">
        <v>21.836233333333336</v>
      </c>
      <c r="K10" s="17">
        <v>82.471706670000003</v>
      </c>
      <c r="L10" s="17">
        <v>52.834066666666672</v>
      </c>
      <c r="N10" s="38">
        <f t="shared" si="1"/>
        <v>110.27241675220003</v>
      </c>
      <c r="O10" s="24">
        <f t="shared" si="2"/>
        <v>36.114882811078374</v>
      </c>
      <c r="P10" s="38">
        <f t="shared" si="3"/>
        <v>3.4904179410123843</v>
      </c>
      <c r="Q10" s="30">
        <f t="shared" si="4"/>
        <v>3.1180160091157814</v>
      </c>
      <c r="R10" s="38">
        <f t="shared" si="5"/>
        <v>8.5603072180569004</v>
      </c>
      <c r="S10" s="38">
        <f t="shared" si="6"/>
        <v>3.5232482812319401</v>
      </c>
      <c r="T10" s="38">
        <f t="shared" si="7"/>
        <v>12.005000862480859</v>
      </c>
      <c r="U10" s="38">
        <f t="shared" si="8"/>
        <v>3.1785931270821846</v>
      </c>
      <c r="V10" s="38">
        <f t="shared" si="9"/>
        <v>4.9616472200385857</v>
      </c>
      <c r="X10" s="22">
        <v>7</v>
      </c>
      <c r="Y10" s="2">
        <f t="shared" si="10"/>
        <v>1</v>
      </c>
      <c r="Z10" s="73">
        <f t="shared" si="11"/>
        <v>0.32750604253314192</v>
      </c>
      <c r="AA10" s="73">
        <f t="shared" si="12"/>
        <v>3.1652683815354465E-2</v>
      </c>
      <c r="AB10" s="73">
        <f t="shared" si="13"/>
        <v>2.8275575170556642E-2</v>
      </c>
      <c r="AC10" s="73">
        <f t="shared" si="14"/>
        <v>7.7628725933279366E-2</v>
      </c>
      <c r="AD10" s="73">
        <f t="shared" si="15"/>
        <v>3.1950404144576332E-2</v>
      </c>
      <c r="AE10" s="73">
        <f t="shared" si="16"/>
        <v>0.10886676120881651</v>
      </c>
      <c r="AF10" s="73">
        <f t="shared" si="17"/>
        <v>2.8824915792178545E-2</v>
      </c>
      <c r="AG10" s="73">
        <f t="shared" si="18"/>
        <v>4.4994454335649595E-2</v>
      </c>
    </row>
    <row r="11" spans="2:33">
      <c r="B11" s="42">
        <v>213</v>
      </c>
      <c r="C11" s="42">
        <v>17</v>
      </c>
      <c r="D11" s="17">
        <v>2.9383350000000004</v>
      </c>
      <c r="E11" s="11">
        <v>9.1301191666666686</v>
      </c>
      <c r="F11" s="17">
        <v>94.630783333333326</v>
      </c>
      <c r="G11" s="12">
        <v>105.97574999999999</v>
      </c>
      <c r="H11" s="17">
        <v>40.576599999999999</v>
      </c>
      <c r="I11" s="17">
        <v>91.390133333333324</v>
      </c>
      <c r="J11" s="11">
        <v>25.582366666666669</v>
      </c>
      <c r="K11" s="17">
        <v>101.63262</v>
      </c>
      <c r="L11" s="17">
        <v>53.039549999999998</v>
      </c>
      <c r="N11" s="38">
        <f t="shared" si="1"/>
        <v>89.215150757146475</v>
      </c>
      <c r="O11" s="24">
        <f t="shared" si="2"/>
        <v>28.712002024800146</v>
      </c>
      <c r="P11" s="38">
        <f t="shared" si="3"/>
        <v>2.7701767941263653</v>
      </c>
      <c r="Q11" s="30">
        <f t="shared" si="4"/>
        <v>2.4736225032613599</v>
      </c>
      <c r="R11" s="38">
        <f t="shared" si="5"/>
        <v>6.4604722919120876</v>
      </c>
      <c r="S11" s="38">
        <f t="shared" si="6"/>
        <v>2.8684059256579122</v>
      </c>
      <c r="T11" s="38">
        <f t="shared" si="7"/>
        <v>10.247058195032777</v>
      </c>
      <c r="U11" s="38">
        <f t="shared" si="8"/>
        <v>2.5793293531151713</v>
      </c>
      <c r="V11" s="38">
        <f t="shared" si="9"/>
        <v>4.9424250394281248</v>
      </c>
      <c r="X11" s="22">
        <v>8</v>
      </c>
      <c r="Y11" s="2">
        <f t="shared" si="10"/>
        <v>1</v>
      </c>
      <c r="Z11" s="73">
        <f t="shared" si="11"/>
        <v>0.32182876766029794</v>
      </c>
      <c r="AA11" s="73">
        <f t="shared" si="12"/>
        <v>3.1050519677617242E-2</v>
      </c>
      <c r="AB11" s="73">
        <f t="shared" si="13"/>
        <v>2.7726484596711991E-2</v>
      </c>
      <c r="AC11" s="73">
        <f t="shared" si="14"/>
        <v>7.2414519698545468E-2</v>
      </c>
      <c r="AD11" s="73">
        <f t="shared" si="15"/>
        <v>3.2151556112548989E-2</v>
      </c>
      <c r="AE11" s="73">
        <f t="shared" si="16"/>
        <v>0.11485782524681715</v>
      </c>
      <c r="AF11" s="73">
        <f t="shared" si="17"/>
        <v>2.891133771814601E-2</v>
      </c>
      <c r="AG11" s="73">
        <f t="shared" si="18"/>
        <v>5.5398942864334257E-2</v>
      </c>
    </row>
    <row r="12" spans="2:33">
      <c r="B12" s="42">
        <v>269</v>
      </c>
      <c r="C12" s="42">
        <v>19</v>
      </c>
      <c r="D12" s="17">
        <v>3.6127566666666664</v>
      </c>
      <c r="E12" s="11">
        <v>10.855066666666666</v>
      </c>
      <c r="F12" s="17">
        <v>119.75141666666666</v>
      </c>
      <c r="G12" s="12">
        <v>133.52374999999998</v>
      </c>
      <c r="H12" s="17">
        <v>51.480000000000004</v>
      </c>
      <c r="I12" s="17">
        <v>112.47866666666668</v>
      </c>
      <c r="J12" s="11">
        <v>38.868166666666667</v>
      </c>
      <c r="K12" s="17">
        <v>125.39279999999999</v>
      </c>
      <c r="L12" s="17">
        <v>65.665733333333336</v>
      </c>
      <c r="N12" s="38">
        <f t="shared" si="1"/>
        <v>72.560657743348344</v>
      </c>
      <c r="O12" s="24">
        <f t="shared" si="2"/>
        <v>24.149460159925322</v>
      </c>
      <c r="P12" s="38">
        <f t="shared" si="3"/>
        <v>2.189068048603461</v>
      </c>
      <c r="Q12" s="30">
        <f t="shared" si="4"/>
        <v>1.9632761961823273</v>
      </c>
      <c r="R12" s="38">
        <f t="shared" si="5"/>
        <v>5.0921522921522921</v>
      </c>
      <c r="S12" s="38">
        <f t="shared" si="6"/>
        <v>2.3306108417596225</v>
      </c>
      <c r="T12" s="38">
        <f t="shared" si="7"/>
        <v>6.744439537067608</v>
      </c>
      <c r="U12" s="38">
        <f t="shared" si="8"/>
        <v>2.0905825533842455</v>
      </c>
      <c r="V12" s="38">
        <f t="shared" si="9"/>
        <v>3.9920973496069991</v>
      </c>
      <c r="X12" s="22">
        <v>9</v>
      </c>
      <c r="Y12" s="2">
        <f t="shared" si="10"/>
        <v>1</v>
      </c>
      <c r="Z12" s="73">
        <f t="shared" si="11"/>
        <v>0.33281754756611354</v>
      </c>
      <c r="AA12" s="73">
        <f t="shared" si="12"/>
        <v>3.0168801064983916E-2</v>
      </c>
      <c r="AB12" s="73">
        <f t="shared" si="13"/>
        <v>2.7057034173071582E-2</v>
      </c>
      <c r="AC12" s="73">
        <f t="shared" si="14"/>
        <v>7.0177868427868426E-2</v>
      </c>
      <c r="AD12" s="73">
        <f t="shared" si="15"/>
        <v>3.2119483398333308E-2</v>
      </c>
      <c r="AE12" s="73">
        <f t="shared" si="16"/>
        <v>9.2948985673794726E-2</v>
      </c>
      <c r="AF12" s="73">
        <f t="shared" si="17"/>
        <v>2.8811516025375194E-2</v>
      </c>
      <c r="AG12" s="73">
        <f t="shared" si="18"/>
        <v>5.5017380957698883E-2</v>
      </c>
    </row>
    <row r="13" spans="2:33">
      <c r="B13" s="42">
        <v>333</v>
      </c>
      <c r="C13" s="42">
        <v>21</v>
      </c>
      <c r="D13" s="17">
        <v>4.4817766666666676</v>
      </c>
      <c r="E13" s="11">
        <v>13.729225000000001</v>
      </c>
      <c r="F13" s="17">
        <v>148.28808333333333</v>
      </c>
      <c r="G13" s="12">
        <v>164.75733333333332</v>
      </c>
      <c r="H13" s="17">
        <v>64.865200000000002</v>
      </c>
      <c r="I13" s="17">
        <v>136.68466666666669</v>
      </c>
      <c r="J13" s="11">
        <v>44.997233333333327</v>
      </c>
      <c r="K13" s="17">
        <v>152.3786667</v>
      </c>
      <c r="L13" s="17">
        <v>80.821849999999998</v>
      </c>
      <c r="N13" s="38">
        <f t="shared" si="1"/>
        <v>58.491089471214153</v>
      </c>
      <c r="O13" s="24">
        <f t="shared" si="2"/>
        <v>19.093867279471347</v>
      </c>
      <c r="P13" s="38">
        <f t="shared" si="3"/>
        <v>1.7678022003341469</v>
      </c>
      <c r="Q13" s="30">
        <f t="shared" si="4"/>
        <v>1.5910915447365015</v>
      </c>
      <c r="R13" s="38">
        <f t="shared" si="5"/>
        <v>4.0413657862767707</v>
      </c>
      <c r="S13" s="38">
        <f t="shared" si="6"/>
        <v>1.9178742311988173</v>
      </c>
      <c r="T13" s="38">
        <f t="shared" si="7"/>
        <v>5.8257803998319906</v>
      </c>
      <c r="U13" s="38">
        <f t="shared" si="8"/>
        <v>1.7203458048107465</v>
      </c>
      <c r="V13" s="38">
        <f t="shared" si="9"/>
        <v>3.2434793313936767</v>
      </c>
      <c r="X13" s="22">
        <v>10</v>
      </c>
      <c r="Y13" s="2">
        <f t="shared" si="10"/>
        <v>1</v>
      </c>
      <c r="Z13" s="73">
        <f t="shared" si="11"/>
        <v>0.32644061603380148</v>
      </c>
      <c r="AA13" s="73">
        <f t="shared" si="12"/>
        <v>3.0223444567640586E-2</v>
      </c>
      <c r="AB13" s="73">
        <f t="shared" si="13"/>
        <v>2.7202289427683553E-2</v>
      </c>
      <c r="AC13" s="73">
        <f t="shared" si="14"/>
        <v>6.9093699960327992E-2</v>
      </c>
      <c r="AD13" s="73">
        <f t="shared" si="15"/>
        <v>3.2789169231369528E-2</v>
      </c>
      <c r="AE13" s="73">
        <f t="shared" si="16"/>
        <v>9.9601160663951971E-2</v>
      </c>
      <c r="AF13" s="73">
        <f t="shared" si="17"/>
        <v>2.9412100550074361E-2</v>
      </c>
      <c r="AG13" s="73">
        <f t="shared" si="18"/>
        <v>5.5452537484191072E-2</v>
      </c>
    </row>
    <row r="14" spans="2:33">
      <c r="B14" s="42">
        <v>401</v>
      </c>
      <c r="C14" s="42">
        <v>23</v>
      </c>
      <c r="D14" s="17">
        <v>5.3780816666666666</v>
      </c>
      <c r="E14" s="11">
        <v>16.332650000000001</v>
      </c>
      <c r="F14" s="17">
        <v>178.27366666666668</v>
      </c>
      <c r="G14" s="12">
        <v>199.38775000000001</v>
      </c>
      <c r="H14" s="17">
        <v>77.92</v>
      </c>
      <c r="I14" s="17">
        <v>161.68766666666667</v>
      </c>
      <c r="J14" s="11">
        <v>54.136633333333329</v>
      </c>
      <c r="K14" s="17">
        <v>180.9352667</v>
      </c>
      <c r="L14" s="17">
        <v>94.76520833333332</v>
      </c>
      <c r="N14" s="38">
        <f t="shared" si="1"/>
        <v>48.743030739895168</v>
      </c>
      <c r="O14" s="24">
        <f t="shared" si="2"/>
        <v>16.05030414537751</v>
      </c>
      <c r="P14" s="38">
        <f t="shared" si="3"/>
        <v>1.4704583402671174</v>
      </c>
      <c r="Q14" s="30">
        <f t="shared" si="4"/>
        <v>1.3147447624039088</v>
      </c>
      <c r="R14" s="38">
        <f t="shared" si="5"/>
        <v>3.364271047227926</v>
      </c>
      <c r="S14" s="38">
        <f t="shared" si="6"/>
        <v>1.6212986766667423</v>
      </c>
      <c r="T14" s="38">
        <f t="shared" si="7"/>
        <v>4.8422663889331874</v>
      </c>
      <c r="U14" s="38">
        <f t="shared" si="8"/>
        <v>1.4488275546339358</v>
      </c>
      <c r="V14" s="38">
        <f t="shared" si="9"/>
        <v>2.766247282208441</v>
      </c>
      <c r="X14" s="22">
        <v>11</v>
      </c>
      <c r="Y14" s="2">
        <f t="shared" si="10"/>
        <v>1</v>
      </c>
      <c r="Z14" s="73">
        <f t="shared" si="11"/>
        <v>0.3292840822932388</v>
      </c>
      <c r="AA14" s="73">
        <f t="shared" si="12"/>
        <v>3.0167560735274049E-2</v>
      </c>
      <c r="AB14" s="73">
        <f t="shared" si="13"/>
        <v>2.6972979366418782E-2</v>
      </c>
      <c r="AC14" s="73">
        <f t="shared" si="14"/>
        <v>6.9020555270362771E-2</v>
      </c>
      <c r="AD14" s="73">
        <f t="shared" si="15"/>
        <v>3.3262163883866637E-2</v>
      </c>
      <c r="AE14" s="73">
        <f t="shared" si="16"/>
        <v>9.9342743268729328E-2</v>
      </c>
      <c r="AF14" s="73">
        <f t="shared" si="17"/>
        <v>2.9723788870766713E-2</v>
      </c>
      <c r="AG14" s="73">
        <f t="shared" si="18"/>
        <v>5.6751647163054315E-2</v>
      </c>
    </row>
    <row r="15" spans="2:33">
      <c r="B15" s="42">
        <v>477</v>
      </c>
      <c r="C15" s="42">
        <v>25</v>
      </c>
      <c r="D15" s="17">
        <v>6.4336966666666662</v>
      </c>
      <c r="E15" s="11">
        <v>19.81700833333333</v>
      </c>
      <c r="F15" s="17">
        <v>211.995</v>
      </c>
      <c r="G15" s="12">
        <v>235.77783333333335</v>
      </c>
      <c r="H15" s="17">
        <v>92.262800000000013</v>
      </c>
      <c r="I15" s="17">
        <v>189.77266666666665</v>
      </c>
      <c r="J15" s="11">
        <v>54.900166666666671</v>
      </c>
      <c r="K15" s="17">
        <v>209.7276</v>
      </c>
      <c r="L15" s="17">
        <v>111.65208333333334</v>
      </c>
      <c r="N15" s="38">
        <f t="shared" si="1"/>
        <v>40.745470851646203</v>
      </c>
      <c r="O15" s="24">
        <f t="shared" si="2"/>
        <v>13.228232818525839</v>
      </c>
      <c r="P15" s="38">
        <f t="shared" si="3"/>
        <v>1.236557465977971</v>
      </c>
      <c r="Q15" s="30">
        <f t="shared" si="4"/>
        <v>1.1118263167232993</v>
      </c>
      <c r="R15" s="38">
        <f t="shared" si="5"/>
        <v>2.8412751401431562</v>
      </c>
      <c r="S15" s="38">
        <f t="shared" si="6"/>
        <v>1.3813580459426893</v>
      </c>
      <c r="T15" s="38">
        <f t="shared" si="7"/>
        <v>4.7749217519072493</v>
      </c>
      <c r="U15" s="38">
        <f t="shared" si="8"/>
        <v>1.2499260946103423</v>
      </c>
      <c r="V15" s="38">
        <f t="shared" si="9"/>
        <v>2.3478648330938738</v>
      </c>
      <c r="X15" s="22">
        <v>12</v>
      </c>
      <c r="Y15" s="2">
        <f t="shared" si="10"/>
        <v>1</v>
      </c>
      <c r="Z15" s="73">
        <f t="shared" si="11"/>
        <v>0.32465529400039783</v>
      </c>
      <c r="AA15" s="73">
        <f t="shared" si="12"/>
        <v>3.0348341548935898E-2</v>
      </c>
      <c r="AB15" s="73">
        <f t="shared" si="13"/>
        <v>2.7287114211330295E-2</v>
      </c>
      <c r="AC15" s="73">
        <f t="shared" si="14"/>
        <v>6.9732293694388922E-2</v>
      </c>
      <c r="AD15" s="73">
        <f t="shared" si="15"/>
        <v>3.3902124998682635E-2</v>
      </c>
      <c r="AE15" s="73">
        <f t="shared" si="16"/>
        <v>0.11718901885543759</v>
      </c>
      <c r="AF15" s="73">
        <f t="shared" si="17"/>
        <v>3.06764425219507E-2</v>
      </c>
      <c r="AG15" s="73">
        <f t="shared" si="18"/>
        <v>5.7622719384994296E-2</v>
      </c>
    </row>
    <row r="16" spans="2:33">
      <c r="B16" s="42">
        <v>553</v>
      </c>
      <c r="C16" s="42">
        <v>27</v>
      </c>
      <c r="D16" s="17">
        <v>7.3723658333333333</v>
      </c>
      <c r="E16" s="11">
        <v>22.832116666666668</v>
      </c>
      <c r="F16" s="17">
        <v>246.09716666666665</v>
      </c>
      <c r="G16" s="12">
        <v>273.40100000000001</v>
      </c>
      <c r="H16" s="17">
        <v>110.71559999999999</v>
      </c>
      <c r="I16" s="17">
        <v>218.381</v>
      </c>
      <c r="J16" s="11">
        <v>70.1661</v>
      </c>
      <c r="K16" s="17">
        <v>240.90799999999999</v>
      </c>
      <c r="L16" s="17">
        <v>127.64358333333335</v>
      </c>
      <c r="N16" s="38">
        <f t="shared" si="1"/>
        <v>35.557649461010875</v>
      </c>
      <c r="O16" s="24">
        <f t="shared" si="2"/>
        <v>11.481370905165019</v>
      </c>
      <c r="P16" s="38">
        <f t="shared" si="3"/>
        <v>1.0652052746103673</v>
      </c>
      <c r="Q16" s="30">
        <f t="shared" si="4"/>
        <v>0.95882604672257954</v>
      </c>
      <c r="R16" s="38">
        <f t="shared" si="5"/>
        <v>2.3677241508874989</v>
      </c>
      <c r="S16" s="38">
        <f t="shared" si="6"/>
        <v>1.2003974704759115</v>
      </c>
      <c r="T16" s="38">
        <f t="shared" si="7"/>
        <v>3.7360491747439291</v>
      </c>
      <c r="U16" s="38">
        <f t="shared" si="8"/>
        <v>1.0881498331313197</v>
      </c>
      <c r="V16" s="38">
        <f t="shared" si="9"/>
        <v>2.0537185901106136</v>
      </c>
      <c r="X16" s="22">
        <v>13</v>
      </c>
      <c r="Y16" s="2">
        <f t="shared" si="10"/>
        <v>1</v>
      </c>
      <c r="Z16" s="73">
        <f t="shared" si="11"/>
        <v>0.32289454109598537</v>
      </c>
      <c r="AA16" s="73">
        <f t="shared" si="12"/>
        <v>2.9957134140105906E-2</v>
      </c>
      <c r="AB16" s="73">
        <f t="shared" si="13"/>
        <v>2.6965394542570555E-2</v>
      </c>
      <c r="AC16" s="73">
        <f t="shared" si="14"/>
        <v>6.6588320284886079E-2</v>
      </c>
      <c r="AD16" s="73">
        <f t="shared" si="15"/>
        <v>3.3759190741563298E-2</v>
      </c>
      <c r="AE16" s="73">
        <f t="shared" si="16"/>
        <v>0.10507019534124504</v>
      </c>
      <c r="AF16" s="73">
        <f t="shared" si="17"/>
        <v>3.060241184739956E-2</v>
      </c>
      <c r="AG16" s="73">
        <f t="shared" si="18"/>
        <v>5.775743394856641E-2</v>
      </c>
    </row>
    <row r="17" spans="2:33">
      <c r="B17" s="42">
        <v>641</v>
      </c>
      <c r="C17" s="42">
        <v>29</v>
      </c>
      <c r="D17" s="17">
        <v>8.5017608333333321</v>
      </c>
      <c r="E17" s="11">
        <v>26.75525</v>
      </c>
      <c r="F17" s="17">
        <v>285.21649999999994</v>
      </c>
      <c r="G17" s="12">
        <v>317.33474999999993</v>
      </c>
      <c r="H17" s="17">
        <v>130.81280000000001</v>
      </c>
      <c r="I17" s="17">
        <v>250.27700000000002</v>
      </c>
      <c r="J17" s="11">
        <v>79.508066666666664</v>
      </c>
      <c r="K17" s="17">
        <v>275.56353330000002</v>
      </c>
      <c r="L17" s="17">
        <v>146.42808333333332</v>
      </c>
      <c r="N17" s="38">
        <f t="shared" si="1"/>
        <v>30.834083096315442</v>
      </c>
      <c r="O17" s="24">
        <f t="shared" si="2"/>
        <v>9.7978527578699506</v>
      </c>
      <c r="P17" s="38">
        <f t="shared" si="3"/>
        <v>0.91910531122848804</v>
      </c>
      <c r="Q17" s="30">
        <f t="shared" si="4"/>
        <v>0.82608034575475919</v>
      </c>
      <c r="R17" s="38">
        <f t="shared" si="5"/>
        <v>2.0039629149441032</v>
      </c>
      <c r="S17" s="38">
        <f t="shared" si="6"/>
        <v>1.0474154636662576</v>
      </c>
      <c r="T17" s="38">
        <f t="shared" si="7"/>
        <v>3.2970742591317781</v>
      </c>
      <c r="U17" s="38">
        <f t="shared" si="8"/>
        <v>0.95130149066062941</v>
      </c>
      <c r="V17" s="38">
        <f t="shared" si="9"/>
        <v>1.7902576748426562</v>
      </c>
      <c r="X17" s="22">
        <v>14</v>
      </c>
      <c r="Y17" s="2">
        <f t="shared" si="10"/>
        <v>1</v>
      </c>
      <c r="Z17" s="73">
        <f t="shared" si="11"/>
        <v>0.31776047068643848</v>
      </c>
      <c r="AA17" s="73">
        <f t="shared" si="12"/>
        <v>2.9808096072048196E-2</v>
      </c>
      <c r="AB17" s="73">
        <f t="shared" si="13"/>
        <v>2.6791143526932789E-2</v>
      </c>
      <c r="AC17" s="73">
        <f t="shared" si="14"/>
        <v>6.4991811453721141E-2</v>
      </c>
      <c r="AD17" s="73">
        <f t="shared" si="15"/>
        <v>3.3969405232335895E-2</v>
      </c>
      <c r="AE17" s="73">
        <f t="shared" si="16"/>
        <v>0.10692953796721674</v>
      </c>
      <c r="AF17" s="73">
        <f t="shared" si="17"/>
        <v>3.0852271095238321E-2</v>
      </c>
      <c r="AG17" s="73">
        <f t="shared" si="18"/>
        <v>5.8060999227721004E-2</v>
      </c>
    </row>
    <row r="18" spans="2:33">
      <c r="B18" s="42">
        <v>729</v>
      </c>
      <c r="C18" s="42">
        <v>31</v>
      </c>
      <c r="D18" s="17">
        <v>9.6545974999999995</v>
      </c>
      <c r="E18" s="11">
        <v>30.216425000000001</v>
      </c>
      <c r="F18" s="17">
        <v>324.0385</v>
      </c>
      <c r="G18" s="12">
        <v>359.79116666666664</v>
      </c>
      <c r="H18" s="17">
        <v>152.553</v>
      </c>
      <c r="I18" s="17">
        <v>282.65199999999999</v>
      </c>
      <c r="J18" s="11">
        <v>98.022933333333341</v>
      </c>
      <c r="K18" s="17">
        <v>313.82459999999998</v>
      </c>
      <c r="L18" s="17">
        <v>165.66716666666665</v>
      </c>
      <c r="N18" s="38">
        <f t="shared" si="1"/>
        <v>27.15224534218024</v>
      </c>
      <c r="O18" s="24">
        <f t="shared" si="2"/>
        <v>8.6755464949940304</v>
      </c>
      <c r="P18" s="38">
        <f t="shared" si="3"/>
        <v>0.80899028973409015</v>
      </c>
      <c r="Q18" s="30">
        <f t="shared" si="4"/>
        <v>0.72860043349220649</v>
      </c>
      <c r="R18" s="38">
        <f t="shared" si="5"/>
        <v>1.718379841759913</v>
      </c>
      <c r="S18" s="38">
        <f t="shared" si="6"/>
        <v>0.92744434852751789</v>
      </c>
      <c r="T18" s="38">
        <f t="shared" si="7"/>
        <v>2.6743129498947185</v>
      </c>
      <c r="U18" s="38">
        <f t="shared" si="8"/>
        <v>0.83532011193513833</v>
      </c>
      <c r="V18" s="38">
        <f t="shared" si="9"/>
        <v>1.5823533731789543</v>
      </c>
      <c r="X18" s="22">
        <v>15</v>
      </c>
      <c r="Y18" s="2">
        <f t="shared" si="10"/>
        <v>1</v>
      </c>
      <c r="Z18" s="73">
        <f t="shared" si="11"/>
        <v>0.31951488304787878</v>
      </c>
      <c r="AA18" s="73">
        <f t="shared" si="12"/>
        <v>2.9794600024379815E-2</v>
      </c>
      <c r="AB18" s="73">
        <f t="shared" si="13"/>
        <v>2.6833892531176656E-2</v>
      </c>
      <c r="AC18" s="73">
        <f t="shared" si="14"/>
        <v>6.3286841294500934E-2</v>
      </c>
      <c r="AD18" s="73">
        <f t="shared" si="15"/>
        <v>3.4157187990886316E-2</v>
      </c>
      <c r="AE18" s="73">
        <f t="shared" si="16"/>
        <v>9.8493252259335237E-2</v>
      </c>
      <c r="AF18" s="73">
        <f t="shared" si="17"/>
        <v>3.076431070094569E-2</v>
      </c>
      <c r="AG18" s="73">
        <f t="shared" si="18"/>
        <v>5.8277072604408647E-2</v>
      </c>
    </row>
    <row r="19" spans="2:33">
      <c r="B19" s="42">
        <v>833</v>
      </c>
      <c r="C19" s="42">
        <v>33</v>
      </c>
      <c r="D19" s="17">
        <v>10.984375</v>
      </c>
      <c r="E19" s="11">
        <v>34.038525</v>
      </c>
      <c r="F19" s="17">
        <v>370.54883333333333</v>
      </c>
      <c r="G19" s="12">
        <v>412.22716666666662</v>
      </c>
      <c r="H19" s="17">
        <v>172.78939999999997</v>
      </c>
      <c r="I19" s="17">
        <v>320.33100000000002</v>
      </c>
      <c r="J19" s="11">
        <v>95.914466666666669</v>
      </c>
      <c r="K19" s="17">
        <v>352.99886670000001</v>
      </c>
      <c r="L19" s="17">
        <v>187.26208333333332</v>
      </c>
      <c r="N19" s="38">
        <f t="shared" si="1"/>
        <v>23.865172119487909</v>
      </c>
      <c r="O19" s="24">
        <f t="shared" si="2"/>
        <v>7.7013912911913778</v>
      </c>
      <c r="P19" s="38">
        <f t="shared" si="3"/>
        <v>0.70744791622156866</v>
      </c>
      <c r="Q19" s="30">
        <f t="shared" si="4"/>
        <v>0.63592121334393714</v>
      </c>
      <c r="R19" s="38">
        <f t="shared" si="5"/>
        <v>1.5171301017307779</v>
      </c>
      <c r="S19" s="38">
        <f t="shared" si="6"/>
        <v>0.8183535155823195</v>
      </c>
      <c r="T19" s="38">
        <f t="shared" si="7"/>
        <v>2.7331017844371059</v>
      </c>
      <c r="U19" s="38">
        <f t="shared" si="8"/>
        <v>0.74261994790704522</v>
      </c>
      <c r="V19" s="38">
        <f t="shared" si="9"/>
        <v>1.3998776224943206</v>
      </c>
      <c r="X19" s="22">
        <v>16</v>
      </c>
      <c r="Y19" s="2">
        <f t="shared" si="10"/>
        <v>1</v>
      </c>
      <c r="Z19" s="73">
        <f t="shared" si="11"/>
        <v>0.32270420060798755</v>
      </c>
      <c r="AA19" s="73">
        <f t="shared" si="12"/>
        <v>2.9643528765664267E-2</v>
      </c>
      <c r="AB19" s="73">
        <f t="shared" si="13"/>
        <v>2.6646412192630042E-2</v>
      </c>
      <c r="AC19" s="73">
        <f t="shared" si="14"/>
        <v>6.3570884556575821E-2</v>
      </c>
      <c r="AD19" s="73">
        <f t="shared" si="15"/>
        <v>3.4290702429674302E-2</v>
      </c>
      <c r="AE19" s="73">
        <f t="shared" si="16"/>
        <v>0.11452260938044104</v>
      </c>
      <c r="AF19" s="73">
        <f t="shared" si="17"/>
        <v>3.1117309533277321E-2</v>
      </c>
      <c r="AG19" s="73">
        <f t="shared" si="18"/>
        <v>5.8657763517708024E-2</v>
      </c>
    </row>
    <row r="20" spans="2:33">
      <c r="B20" s="42">
        <v>941</v>
      </c>
      <c r="C20" s="42">
        <v>35</v>
      </c>
      <c r="D20" s="17">
        <v>12.518349999999998</v>
      </c>
      <c r="E20" s="11">
        <v>38.198824999999999</v>
      </c>
      <c r="F20" s="17">
        <v>418.77199999999999</v>
      </c>
      <c r="G20" s="12">
        <v>459.46925000000005</v>
      </c>
      <c r="H20" s="17">
        <v>197.4504</v>
      </c>
      <c r="I20" s="17">
        <v>360.26966666666664</v>
      </c>
      <c r="J20" s="11">
        <v>116.24733333333334</v>
      </c>
      <c r="K20" s="17">
        <v>396.43326669999999</v>
      </c>
      <c r="L20" s="17">
        <v>210.49966666666668</v>
      </c>
      <c r="N20" s="38">
        <f t="shared" si="1"/>
        <v>20.940778936521191</v>
      </c>
      <c r="O20" s="24">
        <f t="shared" si="2"/>
        <v>6.8626194653893151</v>
      </c>
      <c r="P20" s="38">
        <f t="shared" si="3"/>
        <v>0.62598263494216433</v>
      </c>
      <c r="Q20" s="30">
        <f t="shared" si="4"/>
        <v>0.57053654841972545</v>
      </c>
      <c r="R20" s="38">
        <f t="shared" si="5"/>
        <v>1.3276448161158447</v>
      </c>
      <c r="S20" s="38">
        <f t="shared" si="6"/>
        <v>0.72763272696655945</v>
      </c>
      <c r="T20" s="38">
        <f t="shared" si="7"/>
        <v>2.2550538793721429</v>
      </c>
      <c r="U20" s="38">
        <f t="shared" si="8"/>
        <v>0.66125631227203974</v>
      </c>
      <c r="V20" s="38">
        <f t="shared" si="9"/>
        <v>1.2453416394958661</v>
      </c>
      <c r="X20" s="22">
        <v>17</v>
      </c>
      <c r="Y20" s="2">
        <f t="shared" si="10"/>
        <v>1</v>
      </c>
      <c r="Z20" s="73">
        <f t="shared" si="11"/>
        <v>0.3277155776388409</v>
      </c>
      <c r="AA20" s="73">
        <f t="shared" si="12"/>
        <v>2.9892996666443791E-2</v>
      </c>
      <c r="AB20" s="73">
        <f t="shared" si="13"/>
        <v>2.7245240024223589E-2</v>
      </c>
      <c r="AC20" s="73">
        <f t="shared" si="14"/>
        <v>6.3399972853942041E-2</v>
      </c>
      <c r="AD20" s="73">
        <f t="shared" si="15"/>
        <v>3.4747166243064224E-2</v>
      </c>
      <c r="AE20" s="73">
        <f t="shared" si="16"/>
        <v>0.10768720142684272</v>
      </c>
      <c r="AF20" s="73">
        <f t="shared" si="17"/>
        <v>3.157744581882739E-2</v>
      </c>
      <c r="AG20" s="73">
        <f t="shared" si="18"/>
        <v>5.9469690371639523E-2</v>
      </c>
    </row>
    <row r="21" spans="2:33">
      <c r="B21" s="42">
        <v>1049</v>
      </c>
      <c r="C21" s="42">
        <v>37</v>
      </c>
      <c r="D21" s="17">
        <v>13.990616666666668</v>
      </c>
      <c r="E21" s="11">
        <v>42.144258333333333</v>
      </c>
      <c r="F21" s="17">
        <v>466.74191666666661</v>
      </c>
      <c r="G21" s="12">
        <v>515.34508333333326</v>
      </c>
      <c r="H21" s="17">
        <v>223.63300000000004</v>
      </c>
      <c r="I21" s="17">
        <v>399.1366666666666</v>
      </c>
      <c r="J21" s="11">
        <v>138.56533333333334</v>
      </c>
      <c r="K21" s="17">
        <v>436.96613330000002</v>
      </c>
      <c r="L21" s="17">
        <v>235.64333333333335</v>
      </c>
      <c r="N21" s="38">
        <f t="shared" si="1"/>
        <v>18.737129766736516</v>
      </c>
      <c r="O21" s="24">
        <f t="shared" si="2"/>
        <v>6.2201592901840526</v>
      </c>
      <c r="P21" s="38">
        <f t="shared" si="3"/>
        <v>0.56164657734654577</v>
      </c>
      <c r="Q21" s="30">
        <f t="shared" si="4"/>
        <v>0.50867662946236192</v>
      </c>
      <c r="R21" s="38">
        <f t="shared" si="5"/>
        <v>1.1722062486305687</v>
      </c>
      <c r="S21" s="38">
        <f t="shared" si="6"/>
        <v>0.65677754486767292</v>
      </c>
      <c r="T21" s="38">
        <f t="shared" si="7"/>
        <v>1.8918440398752934</v>
      </c>
      <c r="U21" s="38">
        <f t="shared" si="8"/>
        <v>0.59991834612048633</v>
      </c>
      <c r="V21" s="38">
        <f t="shared" si="9"/>
        <v>1.1124609225807365</v>
      </c>
      <c r="X21" s="22">
        <v>18</v>
      </c>
      <c r="Y21" s="2">
        <f t="shared" si="10"/>
        <v>1</v>
      </c>
      <c r="Z21" s="73">
        <f t="shared" si="11"/>
        <v>0.33196969693973732</v>
      </c>
      <c r="AA21" s="73">
        <f t="shared" si="12"/>
        <v>2.9975059378818024E-2</v>
      </c>
      <c r="AB21" s="73">
        <f t="shared" si="13"/>
        <v>2.7148055000686434E-2</v>
      </c>
      <c r="AC21" s="73">
        <f t="shared" si="14"/>
        <v>6.2560608973928997E-2</v>
      </c>
      <c r="AD21" s="73">
        <f t="shared" si="15"/>
        <v>3.505219598967773E-2</v>
      </c>
      <c r="AE21" s="73">
        <f t="shared" si="16"/>
        <v>0.10096765424733459</v>
      </c>
      <c r="AF21" s="73">
        <f t="shared" si="17"/>
        <v>3.2017622420777811E-2</v>
      </c>
      <c r="AG21" s="73">
        <f t="shared" si="18"/>
        <v>5.9372002885717118E-2</v>
      </c>
    </row>
    <row r="22" spans="2:33">
      <c r="B22" s="42">
        <v>1169</v>
      </c>
      <c r="C22" s="42">
        <v>39</v>
      </c>
      <c r="D22" s="17">
        <v>15.350008333333335</v>
      </c>
      <c r="E22" s="11">
        <v>48.397841666666665</v>
      </c>
      <c r="F22" s="17">
        <v>520.02816666666661</v>
      </c>
      <c r="G22" s="12">
        <v>574.4929166666667</v>
      </c>
      <c r="H22" s="17">
        <v>255.88719999999998</v>
      </c>
      <c r="I22" s="17">
        <v>442.1466666666667</v>
      </c>
      <c r="J22" s="11">
        <v>148.90866666666668</v>
      </c>
      <c r="K22" s="17">
        <v>489.00173330000001</v>
      </c>
      <c r="L22" s="17">
        <v>259.61158333333339</v>
      </c>
      <c r="N22" s="38">
        <f t="shared" si="1"/>
        <v>17.077775744964306</v>
      </c>
      <c r="O22" s="24">
        <f t="shared" si="2"/>
        <v>5.4164398860073133</v>
      </c>
      <c r="P22" s="38">
        <f t="shared" si="3"/>
        <v>0.50409577173544129</v>
      </c>
      <c r="Q22" s="30">
        <f t="shared" si="4"/>
        <v>0.45630501681555397</v>
      </c>
      <c r="R22" s="38">
        <f t="shared" si="5"/>
        <v>1.0244513988976394</v>
      </c>
      <c r="S22" s="38">
        <f t="shared" si="6"/>
        <v>0.59288923735713639</v>
      </c>
      <c r="T22" s="38">
        <f t="shared" si="7"/>
        <v>1.7604348079135754</v>
      </c>
      <c r="U22" s="38">
        <f t="shared" si="8"/>
        <v>0.53607989941249556</v>
      </c>
      <c r="V22" s="38">
        <f t="shared" si="9"/>
        <v>1.0097546366543093</v>
      </c>
      <c r="X22" s="22">
        <v>19</v>
      </c>
      <c r="Y22" s="2">
        <f t="shared" si="10"/>
        <v>1</v>
      </c>
      <c r="Z22" s="73">
        <f t="shared" si="11"/>
        <v>0.31716307597050214</v>
      </c>
      <c r="AA22" s="73">
        <f t="shared" si="12"/>
        <v>2.951764792227601E-2</v>
      </c>
      <c r="AB22" s="73">
        <f t="shared" si="13"/>
        <v>2.6719229929582828E-2</v>
      </c>
      <c r="AC22" s="73">
        <f t="shared" si="14"/>
        <v>5.9987402001090075E-2</v>
      </c>
      <c r="AD22" s="73">
        <f t="shared" si="15"/>
        <v>3.4717005669310338E-2</v>
      </c>
      <c r="AE22" s="73">
        <f t="shared" si="16"/>
        <v>0.10308337773042088</v>
      </c>
      <c r="AF22" s="73">
        <f t="shared" si="17"/>
        <v>3.1390498822457515E-2</v>
      </c>
      <c r="AG22" s="73">
        <f t="shared" si="18"/>
        <v>5.9126823758184899E-2</v>
      </c>
    </row>
    <row r="23" spans="2:33">
      <c r="B23" s="42">
        <v>1293</v>
      </c>
      <c r="C23" s="42">
        <v>41</v>
      </c>
      <c r="D23" s="17">
        <v>17.082425000000001</v>
      </c>
      <c r="E23" s="11">
        <v>52.467300000000016</v>
      </c>
      <c r="F23" s="17">
        <v>575.06758333333335</v>
      </c>
      <c r="G23" s="12">
        <v>634.97433333333333</v>
      </c>
      <c r="H23" s="17">
        <v>285.43920000000003</v>
      </c>
      <c r="I23" s="17">
        <v>487.47466666666668</v>
      </c>
      <c r="J23" s="11">
        <v>162.66133333333332</v>
      </c>
      <c r="K23" s="17">
        <v>539.63186670000005</v>
      </c>
      <c r="L23" s="17">
        <v>284.97558333333336</v>
      </c>
      <c r="N23" s="38">
        <f t="shared" si="1"/>
        <v>15.345830583187105</v>
      </c>
      <c r="O23" s="24">
        <f t="shared" si="2"/>
        <v>4.9963310481004344</v>
      </c>
      <c r="P23" s="38">
        <f t="shared" si="3"/>
        <v>0.45584902991836751</v>
      </c>
      <c r="Q23" s="30">
        <f t="shared" si="4"/>
        <v>0.41284188389766935</v>
      </c>
      <c r="R23" s="38">
        <f t="shared" si="5"/>
        <v>0.91838822418224253</v>
      </c>
      <c r="S23" s="38">
        <f t="shared" si="6"/>
        <v>0.53775922714616275</v>
      </c>
      <c r="T23" s="38">
        <f t="shared" si="7"/>
        <v>1.6115938227482871</v>
      </c>
      <c r="U23" s="38">
        <f t="shared" si="8"/>
        <v>0.48578302390309891</v>
      </c>
      <c r="V23" s="38">
        <f t="shared" si="9"/>
        <v>0.91988231740321602</v>
      </c>
      <c r="X23" s="22">
        <v>20</v>
      </c>
      <c r="Y23" s="2">
        <f t="shared" si="10"/>
        <v>1</v>
      </c>
      <c r="Z23" s="73">
        <f t="shared" si="11"/>
        <v>0.3255823150800593</v>
      </c>
      <c r="AA23" s="73">
        <f t="shared" si="12"/>
        <v>2.9705073794949605E-2</v>
      </c>
      <c r="AB23" s="73">
        <f t="shared" si="13"/>
        <v>2.6902544092333391E-2</v>
      </c>
      <c r="AC23" s="73">
        <f t="shared" si="14"/>
        <v>5.9846107332139381E-2</v>
      </c>
      <c r="AD23" s="73">
        <f t="shared" si="15"/>
        <v>3.5042692816857492E-2</v>
      </c>
      <c r="AE23" s="73">
        <f t="shared" si="16"/>
        <v>0.1050183510115086</v>
      </c>
      <c r="AF23" s="73">
        <f t="shared" si="17"/>
        <v>3.1655700958625389E-2</v>
      </c>
      <c r="AG23" s="73">
        <f t="shared" si="18"/>
        <v>5.9943468841043984E-2</v>
      </c>
    </row>
    <row r="24" spans="2:33">
      <c r="B24" s="42">
        <v>1421</v>
      </c>
      <c r="C24" s="42">
        <v>43</v>
      </c>
      <c r="D24" s="17">
        <v>18.829375000000002</v>
      </c>
      <c r="E24" s="11">
        <v>58.67744166666666</v>
      </c>
      <c r="F24" s="17">
        <v>632.40691666666669</v>
      </c>
      <c r="G24" s="12">
        <v>696.87891666666656</v>
      </c>
      <c r="H24" s="17">
        <v>313.21440000000001</v>
      </c>
      <c r="I24" s="17">
        <v>533.86933333333343</v>
      </c>
      <c r="J24" s="11">
        <v>178.178</v>
      </c>
      <c r="K24" s="17">
        <v>589.5838</v>
      </c>
      <c r="L24" s="17">
        <v>310.56633333333326</v>
      </c>
      <c r="N24" s="38">
        <f t="shared" si="1"/>
        <v>13.922076542636173</v>
      </c>
      <c r="O24" s="24">
        <f t="shared" si="2"/>
        <v>4.4675431060744106</v>
      </c>
      <c r="P24" s="38">
        <f t="shared" si="3"/>
        <v>0.41451792048974795</v>
      </c>
      <c r="Q24" s="30">
        <f t="shared" si="4"/>
        <v>0.37616864814033341</v>
      </c>
      <c r="R24" s="38">
        <f t="shared" si="5"/>
        <v>0.83694747112521006</v>
      </c>
      <c r="S24" s="38">
        <f t="shared" si="6"/>
        <v>0.49102651834905914</v>
      </c>
      <c r="T24" s="38">
        <f t="shared" si="7"/>
        <v>1.471247853270325</v>
      </c>
      <c r="U24" s="38">
        <f t="shared" si="8"/>
        <v>0.44462551379464632</v>
      </c>
      <c r="V24" s="38">
        <f t="shared" si="9"/>
        <v>0.84408376525036533</v>
      </c>
      <c r="X24" s="22">
        <v>21</v>
      </c>
      <c r="Y24" s="2">
        <f t="shared" si="10"/>
        <v>1</v>
      </c>
      <c r="Z24" s="73">
        <f t="shared" si="11"/>
        <v>0.3208963183324427</v>
      </c>
      <c r="AA24" s="73">
        <f t="shared" si="12"/>
        <v>2.9774144627081483E-2</v>
      </c>
      <c r="AB24" s="73">
        <f t="shared" si="13"/>
        <v>2.7019579082784236E-2</v>
      </c>
      <c r="AC24" s="73">
        <f t="shared" si="14"/>
        <v>6.0116568714592943E-2</v>
      </c>
      <c r="AD24" s="73">
        <f t="shared" si="15"/>
        <v>3.5269632144694578E-2</v>
      </c>
      <c r="AE24" s="73">
        <f t="shared" si="16"/>
        <v>0.10567732828968783</v>
      </c>
      <c r="AF24" s="73">
        <f t="shared" si="17"/>
        <v>3.1936723838070176E-2</v>
      </c>
      <c r="AG24" s="73">
        <f t="shared" si="18"/>
        <v>6.0629157056087866E-2</v>
      </c>
    </row>
    <row r="25" spans="2:33">
      <c r="B25" s="42">
        <v>1561</v>
      </c>
      <c r="C25" s="42">
        <v>45</v>
      </c>
      <c r="D25" s="17">
        <v>20.770424999999999</v>
      </c>
      <c r="E25" s="11">
        <v>63.68225000000001</v>
      </c>
      <c r="F25" s="17">
        <v>694.35800000000006</v>
      </c>
      <c r="G25" s="12">
        <v>765.97116666666659</v>
      </c>
      <c r="H25" s="17">
        <v>350.63500000000005</v>
      </c>
      <c r="I25" s="17">
        <v>584.27033333333338</v>
      </c>
      <c r="J25" s="11">
        <v>178.32166666666669</v>
      </c>
      <c r="K25" s="17">
        <v>645.59453329999997</v>
      </c>
      <c r="L25" s="17">
        <v>345.93608333333333</v>
      </c>
      <c r="N25" s="38">
        <f t="shared" si="1"/>
        <v>12.621022439357885</v>
      </c>
      <c r="O25" s="24">
        <f t="shared" si="2"/>
        <v>4.1164374688394325</v>
      </c>
      <c r="P25" s="38">
        <f t="shared" si="3"/>
        <v>0.37753435547656972</v>
      </c>
      <c r="Q25" s="30">
        <f t="shared" si="4"/>
        <v>0.34223742538611662</v>
      </c>
      <c r="R25" s="38">
        <f t="shared" si="5"/>
        <v>0.7476264491565302</v>
      </c>
      <c r="S25" s="38">
        <f t="shared" si="6"/>
        <v>0.44866902364259464</v>
      </c>
      <c r="T25" s="38">
        <f t="shared" si="7"/>
        <v>1.4700625274550672</v>
      </c>
      <c r="U25" s="38">
        <f t="shared" si="8"/>
        <v>0.4060505262645786</v>
      </c>
      <c r="V25" s="38">
        <f t="shared" si="9"/>
        <v>0.75778160368256853</v>
      </c>
      <c r="X25" s="22">
        <v>22</v>
      </c>
      <c r="Y25" s="2">
        <f t="shared" si="10"/>
        <v>1</v>
      </c>
      <c r="Z25" s="73">
        <f t="shared" si="11"/>
        <v>0.32615721021163663</v>
      </c>
      <c r="AA25" s="73">
        <f t="shared" si="12"/>
        <v>2.9913135587117883E-2</v>
      </c>
      <c r="AB25" s="73">
        <f t="shared" si="13"/>
        <v>2.7116458038999296E-2</v>
      </c>
      <c r="AC25" s="73">
        <f t="shared" si="14"/>
        <v>5.9236599312675567E-2</v>
      </c>
      <c r="AD25" s="73">
        <f t="shared" si="15"/>
        <v>3.5549340459410626E-2</v>
      </c>
      <c r="AE25" s="73">
        <f t="shared" si="16"/>
        <v>0.11647729290701261</v>
      </c>
      <c r="AF25" s="73">
        <f t="shared" si="17"/>
        <v>3.2172554023700561E-2</v>
      </c>
      <c r="AG25" s="73">
        <f t="shared" si="18"/>
        <v>6.0041221487688118E-2</v>
      </c>
    </row>
    <row r="26" spans="2:33">
      <c r="B26" s="42">
        <v>1701</v>
      </c>
      <c r="C26" s="42">
        <v>47</v>
      </c>
      <c r="D26" s="17">
        <v>22.5899</v>
      </c>
      <c r="E26" s="11">
        <v>69.543033333333341</v>
      </c>
      <c r="F26" s="17">
        <v>756.58033333333321</v>
      </c>
      <c r="G26" s="12">
        <v>840.70983333333334</v>
      </c>
      <c r="H26" s="17">
        <v>388.9588</v>
      </c>
      <c r="I26" s="17">
        <v>634.81533333333334</v>
      </c>
      <c r="J26" s="11">
        <v>207.5856666666667</v>
      </c>
      <c r="K26" s="17">
        <v>702.64120000000003</v>
      </c>
      <c r="L26" s="17">
        <v>377.77058333333326</v>
      </c>
      <c r="N26" s="38">
        <f t="shared" si="1"/>
        <v>11.60447810747281</v>
      </c>
      <c r="O26" s="24">
        <f t="shared" si="2"/>
        <v>3.7695220848865278</v>
      </c>
      <c r="P26" s="38">
        <f t="shared" si="3"/>
        <v>0.34648534788771057</v>
      </c>
      <c r="Q26" s="30">
        <f t="shared" si="4"/>
        <v>0.31181269637423459</v>
      </c>
      <c r="R26" s="38">
        <f t="shared" si="5"/>
        <v>0.67396341206317989</v>
      </c>
      <c r="S26" s="38">
        <f t="shared" si="6"/>
        <v>0.41294528697584498</v>
      </c>
      <c r="T26" s="38">
        <f t="shared" si="7"/>
        <v>1.2628232199718348</v>
      </c>
      <c r="U26" s="38">
        <f t="shared" si="8"/>
        <v>0.37308373035910791</v>
      </c>
      <c r="V26" s="38">
        <f t="shared" si="9"/>
        <v>0.69392380340184434</v>
      </c>
      <c r="X26" s="22">
        <v>23</v>
      </c>
      <c r="Y26" s="2">
        <f t="shared" si="10"/>
        <v>1</v>
      </c>
      <c r="Z26" s="73">
        <f t="shared" si="11"/>
        <v>0.32483340051795262</v>
      </c>
      <c r="AA26" s="73">
        <f t="shared" si="12"/>
        <v>2.9857900086397524E-2</v>
      </c>
      <c r="AB26" s="73">
        <f t="shared" si="13"/>
        <v>2.6870031852052008E-2</v>
      </c>
      <c r="AC26" s="73">
        <f t="shared" si="14"/>
        <v>5.8077873543418986E-2</v>
      </c>
      <c r="AD26" s="73">
        <f t="shared" si="15"/>
        <v>3.5584994271299894E-2</v>
      </c>
      <c r="AE26" s="73">
        <f t="shared" si="16"/>
        <v>0.10882206061112117</v>
      </c>
      <c r="AF26" s="73">
        <f t="shared" si="17"/>
        <v>3.2149979249722335E-2</v>
      </c>
      <c r="AG26" s="73">
        <f t="shared" si="18"/>
        <v>5.9797932916516576E-2</v>
      </c>
    </row>
    <row r="27" spans="2:33">
      <c r="B27" s="42">
        <v>1857</v>
      </c>
      <c r="C27" s="42">
        <v>49</v>
      </c>
      <c r="D27" s="17">
        <v>24.657499999999999</v>
      </c>
      <c r="E27" s="11">
        <v>75.175866666666664</v>
      </c>
      <c r="F27" s="17">
        <v>826.20100000000002</v>
      </c>
      <c r="G27" s="12">
        <v>923.40433333333351</v>
      </c>
      <c r="H27" s="17">
        <v>428.2448</v>
      </c>
      <c r="I27" s="17">
        <v>691.0626666666667</v>
      </c>
      <c r="J27" s="11">
        <v>210.87199999999999</v>
      </c>
      <c r="K27" s="17">
        <v>762.51160000000004</v>
      </c>
      <c r="L27" s="17">
        <v>405.3968333333334</v>
      </c>
      <c r="N27" s="38">
        <f t="shared" si="1"/>
        <v>10.631410321403225</v>
      </c>
      <c r="O27" s="24">
        <f t="shared" si="2"/>
        <v>3.4870765263320322</v>
      </c>
      <c r="P27" s="38">
        <f t="shared" si="3"/>
        <v>0.31728840802661817</v>
      </c>
      <c r="Q27" s="30">
        <f t="shared" si="4"/>
        <v>0.2838886396100227</v>
      </c>
      <c r="R27" s="38">
        <f t="shared" si="5"/>
        <v>0.61213586247865703</v>
      </c>
      <c r="S27" s="38">
        <f t="shared" si="6"/>
        <v>0.37933462860097589</v>
      </c>
      <c r="T27" s="38">
        <f t="shared" si="7"/>
        <v>1.2431427595887554</v>
      </c>
      <c r="U27" s="38">
        <f t="shared" si="8"/>
        <v>0.34379017971661019</v>
      </c>
      <c r="V27" s="38">
        <f t="shared" si="9"/>
        <v>0.64663553941590557</v>
      </c>
      <c r="X27" s="22">
        <v>24</v>
      </c>
      <c r="Y27" s="2">
        <f t="shared" si="10"/>
        <v>1</v>
      </c>
      <c r="Z27" s="73">
        <f t="shared" si="11"/>
        <v>0.32799754885876498</v>
      </c>
      <c r="AA27" s="73">
        <f t="shared" si="12"/>
        <v>2.9844432529130313E-2</v>
      </c>
      <c r="AB27" s="73">
        <f t="shared" si="13"/>
        <v>2.670282032464651E-2</v>
      </c>
      <c r="AC27" s="73">
        <f t="shared" si="14"/>
        <v>5.7578048816938343E-2</v>
      </c>
      <c r="AD27" s="73">
        <f t="shared" si="15"/>
        <v>3.5680555743135688E-2</v>
      </c>
      <c r="AE27" s="73">
        <f t="shared" si="16"/>
        <v>0.11693112409423727</v>
      </c>
      <c r="AF27" s="73">
        <f t="shared" si="17"/>
        <v>3.2337212968301068E-2</v>
      </c>
      <c r="AG27" s="73">
        <f t="shared" si="18"/>
        <v>6.0823119404402506E-2</v>
      </c>
    </row>
    <row r="28" spans="2:33">
      <c r="B28" s="42">
        <v>2005</v>
      </c>
      <c r="C28" s="42">
        <v>51</v>
      </c>
      <c r="D28" s="17">
        <v>26.459549999999997</v>
      </c>
      <c r="E28" s="11">
        <v>81.014683333333352</v>
      </c>
      <c r="F28" s="17">
        <v>892.11266666666677</v>
      </c>
      <c r="G28" s="12">
        <v>988.7771666666664</v>
      </c>
      <c r="H28" s="17">
        <v>475.50720000000001</v>
      </c>
      <c r="I28" s="17">
        <v>744.32833333333338</v>
      </c>
      <c r="J28" s="11">
        <v>253.09866666666667</v>
      </c>
      <c r="K28" s="17">
        <v>824.61406669999997</v>
      </c>
      <c r="L28" s="17">
        <v>434.85816666666665</v>
      </c>
      <c r="N28" s="38">
        <f t="shared" si="1"/>
        <v>9.9073491423701476</v>
      </c>
      <c r="O28" s="24">
        <f t="shared" si="2"/>
        <v>3.235759114448594</v>
      </c>
      <c r="P28" s="38">
        <f t="shared" si="3"/>
        <v>0.29384629295701808</v>
      </c>
      <c r="Q28" s="30">
        <f t="shared" si="4"/>
        <v>0.26511939073566126</v>
      </c>
      <c r="R28" s="38">
        <f t="shared" si="5"/>
        <v>0.55129343993108826</v>
      </c>
      <c r="S28" s="38">
        <f t="shared" si="6"/>
        <v>0.35218866226150197</v>
      </c>
      <c r="T28" s="38">
        <f t="shared" si="7"/>
        <v>1.0357383681726231</v>
      </c>
      <c r="U28" s="38">
        <f t="shared" si="8"/>
        <v>0.31789901553470556</v>
      </c>
      <c r="V28" s="38">
        <f t="shared" si="9"/>
        <v>0.60282643881204179</v>
      </c>
      <c r="X28" s="22">
        <v>25</v>
      </c>
      <c r="Y28" s="2">
        <f t="shared" si="10"/>
        <v>1</v>
      </c>
      <c r="Z28" s="73">
        <f t="shared" si="11"/>
        <v>0.32660190611537276</v>
      </c>
      <c r="AA28" s="73">
        <f t="shared" si="12"/>
        <v>2.9659426425212351E-2</v>
      </c>
      <c r="AB28" s="73">
        <f t="shared" si="13"/>
        <v>2.6759871578749712E-2</v>
      </c>
      <c r="AC28" s="73">
        <f t="shared" si="14"/>
        <v>5.5644898752321717E-2</v>
      </c>
      <c r="AD28" s="73">
        <f t="shared" si="15"/>
        <v>3.5548223566212934E-2</v>
      </c>
      <c r="AE28" s="73">
        <f t="shared" si="16"/>
        <v>0.10454243141014834</v>
      </c>
      <c r="AF28" s="73">
        <f t="shared" si="17"/>
        <v>3.2087192140546103E-2</v>
      </c>
      <c r="AG28" s="73">
        <f t="shared" si="18"/>
        <v>6.0846390911366108E-2</v>
      </c>
    </row>
    <row r="29" spans="2:33">
      <c r="B29" s="42">
        <v>2177</v>
      </c>
      <c r="C29" s="42">
        <v>53</v>
      </c>
      <c r="D29" s="17">
        <v>28.678425000000004</v>
      </c>
      <c r="E29" s="11">
        <v>87.996066666666664</v>
      </c>
      <c r="F29" s="17">
        <v>968.64858333333325</v>
      </c>
      <c r="G29" s="12">
        <v>1075.4008333333334</v>
      </c>
      <c r="H29" s="17">
        <v>518.99759999999992</v>
      </c>
      <c r="I29" s="17">
        <v>806.77033333333338</v>
      </c>
      <c r="J29" s="11">
        <v>257.87533333333334</v>
      </c>
      <c r="K29" s="17">
        <v>898.3974667</v>
      </c>
      <c r="L29" s="17">
        <v>478.06583333333327</v>
      </c>
      <c r="N29" s="38">
        <f t="shared" si="1"/>
        <v>9.140808813594191</v>
      </c>
      <c r="O29" s="24">
        <f t="shared" si="2"/>
        <v>2.9790422450700449</v>
      </c>
      <c r="P29" s="38">
        <f t="shared" si="3"/>
        <v>0.27062858967687203</v>
      </c>
      <c r="Q29" s="30">
        <f t="shared" si="4"/>
        <v>0.24376399187589742</v>
      </c>
      <c r="R29" s="38">
        <f t="shared" si="5"/>
        <v>0.50509674803891202</v>
      </c>
      <c r="S29" s="38">
        <f t="shared" si="6"/>
        <v>0.32493014327497582</v>
      </c>
      <c r="T29" s="38">
        <f t="shared" si="7"/>
        <v>1.0165532182217247</v>
      </c>
      <c r="U29" s="38">
        <f t="shared" si="8"/>
        <v>0.29179067140840148</v>
      </c>
      <c r="V29" s="38">
        <f t="shared" si="9"/>
        <v>0.54834288861889668</v>
      </c>
      <c r="X29" s="22">
        <v>26</v>
      </c>
      <c r="Y29" s="2">
        <f t="shared" si="10"/>
        <v>1</v>
      </c>
      <c r="Z29" s="73">
        <f t="shared" si="11"/>
        <v>0.32590576018170514</v>
      </c>
      <c r="AA29" s="73">
        <f t="shared" si="12"/>
        <v>2.9606634948364064E-2</v>
      </c>
      <c r="AB29" s="73">
        <f t="shared" si="13"/>
        <v>2.6667661127905022E-2</v>
      </c>
      <c r="AC29" s="73">
        <f t="shared" si="14"/>
        <v>5.5257336450110765E-2</v>
      </c>
      <c r="AD29" s="73">
        <f t="shared" si="15"/>
        <v>3.5547198273279762E-2</v>
      </c>
      <c r="AE29" s="73">
        <f t="shared" si="16"/>
        <v>0.11121042338287494</v>
      </c>
      <c r="AF29" s="73">
        <f t="shared" si="17"/>
        <v>3.1921756308309505E-2</v>
      </c>
      <c r="AG29" s="73">
        <f t="shared" si="18"/>
        <v>5.9988443014298946E-2</v>
      </c>
    </row>
    <row r="30" spans="2:33">
      <c r="B30" s="42">
        <v>2337</v>
      </c>
      <c r="C30" s="42">
        <v>55</v>
      </c>
      <c r="D30" s="17">
        <v>30.780341666666668</v>
      </c>
      <c r="E30" s="11">
        <v>92.874008333333336</v>
      </c>
      <c r="F30" s="17">
        <v>1039.8091666666667</v>
      </c>
      <c r="G30" s="12">
        <v>1150.6866666666667</v>
      </c>
      <c r="H30" s="17">
        <v>566.20420000000001</v>
      </c>
      <c r="I30" s="17">
        <v>864.61433333333332</v>
      </c>
      <c r="J30" s="11">
        <v>268.2043333333333</v>
      </c>
      <c r="K30" s="17">
        <v>954.14273330000003</v>
      </c>
      <c r="L30" s="17">
        <v>509.7328333333333</v>
      </c>
      <c r="N30" s="38">
        <f t="shared" si="1"/>
        <v>8.516604618586376</v>
      </c>
      <c r="O30" s="24">
        <f t="shared" si="2"/>
        <v>2.8225765712527573</v>
      </c>
      <c r="P30" s="38">
        <f t="shared" si="3"/>
        <v>0.25210779862651078</v>
      </c>
      <c r="Q30" s="30">
        <f t="shared" si="4"/>
        <v>0.22781527551664804</v>
      </c>
      <c r="R30" s="38">
        <f t="shared" si="5"/>
        <v>0.46298490897806832</v>
      </c>
      <c r="S30" s="38">
        <f t="shared" si="6"/>
        <v>0.30319182772434566</v>
      </c>
      <c r="T30" s="38">
        <f t="shared" si="7"/>
        <v>0.97740404393167912</v>
      </c>
      <c r="U30" s="38">
        <f t="shared" si="8"/>
        <v>0.27474296124789238</v>
      </c>
      <c r="V30" s="38">
        <f t="shared" si="9"/>
        <v>0.51427725046813733</v>
      </c>
      <c r="X30" s="22">
        <v>27</v>
      </c>
      <c r="Y30" s="2">
        <f t="shared" si="10"/>
        <v>1</v>
      </c>
      <c r="Z30" s="73">
        <f t="shared" si="11"/>
        <v>0.33142040727038719</v>
      </c>
      <c r="AA30" s="73">
        <f t="shared" si="12"/>
        <v>2.9601914133282468E-2</v>
      </c>
      <c r="AB30" s="73">
        <f t="shared" si="13"/>
        <v>2.6749542302277482E-2</v>
      </c>
      <c r="AC30" s="73">
        <f t="shared" si="14"/>
        <v>5.4362616290494957E-2</v>
      </c>
      <c r="AD30" s="73">
        <f t="shared" si="15"/>
        <v>3.5600082580171583E-2</v>
      </c>
      <c r="AE30" s="73">
        <f t="shared" si="16"/>
        <v>0.11476452033462051</v>
      </c>
      <c r="AF30" s="73">
        <f t="shared" si="17"/>
        <v>3.2259682532203245E-2</v>
      </c>
      <c r="AG30" s="73">
        <f t="shared" si="18"/>
        <v>6.0385244296276765E-2</v>
      </c>
    </row>
    <row r="31" spans="2:33">
      <c r="B31" s="42">
        <v>2517</v>
      </c>
      <c r="C31" s="42">
        <v>57</v>
      </c>
      <c r="D31" s="17">
        <v>33.169808333333336</v>
      </c>
      <c r="E31" s="11">
        <v>99.63495833333333</v>
      </c>
      <c r="F31" s="17">
        <v>1120.0899999999999</v>
      </c>
      <c r="G31" s="12">
        <v>1237.4033333333334</v>
      </c>
      <c r="H31" s="17">
        <v>612.66880000000003</v>
      </c>
      <c r="I31" s="17">
        <v>929.20366666666666</v>
      </c>
      <c r="J31" s="11">
        <v>283.14333333333337</v>
      </c>
      <c r="K31" s="17">
        <v>1027.0246669999999</v>
      </c>
      <c r="L31" s="17">
        <v>551.85900000000004</v>
      </c>
      <c r="N31" s="38">
        <f t="shared" si="1"/>
        <v>7.9030905866454351</v>
      </c>
      <c r="O31" s="24">
        <f t="shared" si="2"/>
        <v>2.6310444083590143</v>
      </c>
      <c r="P31" s="38">
        <f t="shared" si="3"/>
        <v>0.2340383362051264</v>
      </c>
      <c r="Q31" s="30">
        <f t="shared" si="4"/>
        <v>0.21185008391227864</v>
      </c>
      <c r="R31" s="38">
        <f t="shared" si="5"/>
        <v>0.42787228597245358</v>
      </c>
      <c r="S31" s="38">
        <f t="shared" si="6"/>
        <v>0.28211683767928886</v>
      </c>
      <c r="T31" s="38">
        <f t="shared" si="7"/>
        <v>0.92583497168689577</v>
      </c>
      <c r="U31" s="38">
        <f t="shared" si="8"/>
        <v>0.25524606021950591</v>
      </c>
      <c r="V31" s="38">
        <f t="shared" si="9"/>
        <v>0.47501988732629169</v>
      </c>
      <c r="X31" s="22">
        <v>28</v>
      </c>
      <c r="Y31" s="2">
        <f t="shared" si="10"/>
        <v>1</v>
      </c>
      <c r="Z31" s="73">
        <f t="shared" si="11"/>
        <v>0.33291335579588666</v>
      </c>
      <c r="AA31" s="73">
        <f t="shared" si="12"/>
        <v>2.9613520639710508E-2</v>
      </c>
      <c r="AB31" s="73">
        <f t="shared" si="13"/>
        <v>2.6805979456981151E-2</v>
      </c>
      <c r="AC31" s="73">
        <f t="shared" si="14"/>
        <v>5.4139868609815504E-2</v>
      </c>
      <c r="AD31" s="73">
        <f t="shared" si="15"/>
        <v>3.5697026952469346E-2</v>
      </c>
      <c r="AE31" s="73">
        <f t="shared" si="16"/>
        <v>0.11714847015057155</v>
      </c>
      <c r="AF31" s="73">
        <f t="shared" si="17"/>
        <v>3.2296992856290702E-2</v>
      </c>
      <c r="AG31" s="73">
        <f t="shared" si="18"/>
        <v>6.0105585545099996E-2</v>
      </c>
    </row>
    <row r="32" spans="2:33">
      <c r="B32" s="42">
        <v>2701</v>
      </c>
      <c r="C32" s="42">
        <v>59</v>
      </c>
      <c r="D32" s="17">
        <v>35.788699999999999</v>
      </c>
      <c r="E32" s="11">
        <v>109.11591666666665</v>
      </c>
      <c r="F32" s="17">
        <v>1202.0858333333333</v>
      </c>
      <c r="G32" s="12">
        <v>1327.0516666666665</v>
      </c>
      <c r="H32" s="17">
        <v>673.48439999999994</v>
      </c>
      <c r="I32" s="17">
        <v>993.80799999999999</v>
      </c>
      <c r="J32" s="11">
        <v>321.06166666666667</v>
      </c>
      <c r="K32" s="17">
        <v>1104.656667</v>
      </c>
      <c r="L32" s="17">
        <v>589.39075000000014</v>
      </c>
      <c r="N32" s="38">
        <f t="shared" si="1"/>
        <v>7.3247701090008857</v>
      </c>
      <c r="O32" s="24">
        <f t="shared" si="2"/>
        <v>2.4024359415942227</v>
      </c>
      <c r="P32" s="38">
        <f t="shared" si="3"/>
        <v>0.21807427783512409</v>
      </c>
      <c r="Q32" s="30">
        <f t="shared" si="4"/>
        <v>0.19753865398358017</v>
      </c>
      <c r="R32" s="38">
        <f t="shared" si="5"/>
        <v>0.38923544480020628</v>
      </c>
      <c r="S32" s="38">
        <f t="shared" si="6"/>
        <v>0.2637773090979344</v>
      </c>
      <c r="T32" s="38">
        <f t="shared" si="7"/>
        <v>0.81649112060507578</v>
      </c>
      <c r="U32" s="38">
        <f t="shared" si="8"/>
        <v>0.23730812281423547</v>
      </c>
      <c r="V32" s="38">
        <f t="shared" si="9"/>
        <v>0.44477114715492216</v>
      </c>
      <c r="X32" s="22">
        <v>29</v>
      </c>
      <c r="Y32" s="2">
        <f t="shared" si="10"/>
        <v>1</v>
      </c>
      <c r="Z32" s="73">
        <f t="shared" si="11"/>
        <v>0.32798789666341077</v>
      </c>
      <c r="AA32" s="73">
        <f t="shared" si="12"/>
        <v>2.9772166851646062E-2</v>
      </c>
      <c r="AB32" s="73">
        <f t="shared" si="13"/>
        <v>2.6968580725945112E-2</v>
      </c>
      <c r="AC32" s="73">
        <f t="shared" si="14"/>
        <v>5.3139612439426963E-2</v>
      </c>
      <c r="AD32" s="73">
        <f t="shared" si="15"/>
        <v>3.6011684349492055E-2</v>
      </c>
      <c r="AE32" s="73">
        <f t="shared" si="16"/>
        <v>0.11146986300658751</v>
      </c>
      <c r="AF32" s="73">
        <f t="shared" si="17"/>
        <v>3.239803014740688E-2</v>
      </c>
      <c r="AG32" s="73">
        <f t="shared" si="18"/>
        <v>6.0721516243680433E-2</v>
      </c>
    </row>
    <row r="33" spans="2:33">
      <c r="B33" s="42">
        <v>2881</v>
      </c>
      <c r="C33" s="42">
        <v>61</v>
      </c>
      <c r="D33" s="17">
        <v>38.014324999999999</v>
      </c>
      <c r="E33" s="11">
        <v>115.14725</v>
      </c>
      <c r="F33" s="17">
        <v>1281.9408333333333</v>
      </c>
      <c r="G33" s="12">
        <v>1415.9491666666665</v>
      </c>
      <c r="H33" s="17">
        <v>717.62400000000002</v>
      </c>
      <c r="I33" s="17">
        <v>1059.5033333333333</v>
      </c>
      <c r="J33" s="11">
        <v>314.86399999999998</v>
      </c>
      <c r="K33" s="17">
        <v>1177.856667</v>
      </c>
      <c r="L33" s="17">
        <v>629.74599999999998</v>
      </c>
      <c r="N33" s="38">
        <f t="shared" si="1"/>
        <v>6.8959267328829332</v>
      </c>
      <c r="O33" s="24">
        <f t="shared" si="2"/>
        <v>2.2765980082025408</v>
      </c>
      <c r="P33" s="38">
        <f t="shared" si="3"/>
        <v>0.20448993680805599</v>
      </c>
      <c r="Q33" s="30">
        <f t="shared" si="4"/>
        <v>0.18513658976693492</v>
      </c>
      <c r="R33" s="38">
        <f t="shared" si="5"/>
        <v>0.36529436027780565</v>
      </c>
      <c r="S33" s="38">
        <f t="shared" si="6"/>
        <v>0.24742159061950411</v>
      </c>
      <c r="T33" s="38">
        <f t="shared" si="7"/>
        <v>0.83256263021495003</v>
      </c>
      <c r="U33" s="38">
        <f t="shared" si="8"/>
        <v>0.2225601869433575</v>
      </c>
      <c r="V33" s="38">
        <f t="shared" si="9"/>
        <v>0.41626941655842198</v>
      </c>
      <c r="X33" s="22">
        <v>30</v>
      </c>
      <c r="Y33" s="2">
        <f t="shared" si="10"/>
        <v>1</v>
      </c>
      <c r="Z33" s="73">
        <f t="shared" si="11"/>
        <v>0.33013662940278643</v>
      </c>
      <c r="AA33" s="73">
        <f t="shared" si="12"/>
        <v>2.9653728168681729E-2</v>
      </c>
      <c r="AB33" s="73">
        <f t="shared" si="13"/>
        <v>2.6847238513152839E-2</v>
      </c>
      <c r="AC33" s="73">
        <f t="shared" si="14"/>
        <v>5.2972482804365513E-2</v>
      </c>
      <c r="AD33" s="73">
        <f t="shared" si="15"/>
        <v>3.5879382163340683E-2</v>
      </c>
      <c r="AE33" s="73">
        <f t="shared" si="16"/>
        <v>0.12073252261293765</v>
      </c>
      <c r="AF33" s="73">
        <f t="shared" si="17"/>
        <v>3.2274151910879317E-2</v>
      </c>
      <c r="AG33" s="73">
        <f t="shared" si="18"/>
        <v>6.0364535860489781E-2</v>
      </c>
    </row>
    <row r="34" spans="2:33">
      <c r="B34" s="42">
        <v>3081</v>
      </c>
      <c r="C34" s="42">
        <v>63</v>
      </c>
      <c r="D34" s="17">
        <v>40.821216666666665</v>
      </c>
      <c r="E34" s="11">
        <v>122.58308333333332</v>
      </c>
      <c r="F34" s="17">
        <v>1370.9708333333335</v>
      </c>
      <c r="G34" s="12">
        <v>1510.24</v>
      </c>
      <c r="H34" s="17">
        <v>771.1751999999999</v>
      </c>
      <c r="I34" s="17">
        <v>1130.08</v>
      </c>
      <c r="J34" s="11">
        <v>347.59766666666673</v>
      </c>
      <c r="K34" s="17">
        <v>1253.1553329999999</v>
      </c>
      <c r="L34" s="17">
        <v>669.38958333333346</v>
      </c>
      <c r="N34" s="38">
        <f t="shared" si="1"/>
        <v>6.4217586198026932</v>
      </c>
      <c r="O34" s="24">
        <f t="shared" si="2"/>
        <v>2.1385006223670069</v>
      </c>
      <c r="P34" s="38">
        <f t="shared" si="3"/>
        <v>0.19121048648615788</v>
      </c>
      <c r="Q34" s="30">
        <f t="shared" si="4"/>
        <v>0.17357770950312534</v>
      </c>
      <c r="R34" s="38">
        <f t="shared" si="5"/>
        <v>0.33992794374092949</v>
      </c>
      <c r="S34" s="38">
        <f t="shared" si="6"/>
        <v>0.23196941809429422</v>
      </c>
      <c r="T34" s="38">
        <f t="shared" si="7"/>
        <v>0.75415926267245748</v>
      </c>
      <c r="U34" s="38">
        <f t="shared" si="8"/>
        <v>0.20918715589107262</v>
      </c>
      <c r="V34" s="38">
        <f t="shared" si="9"/>
        <v>0.39161649139296678</v>
      </c>
      <c r="X34" s="22">
        <v>31</v>
      </c>
      <c r="Y34" s="2">
        <f t="shared" si="10"/>
        <v>1</v>
      </c>
      <c r="Z34" s="73">
        <f t="shared" si="11"/>
        <v>0.33300856493928943</v>
      </c>
      <c r="AA34" s="73">
        <f t="shared" si="12"/>
        <v>2.9775408545647385E-2</v>
      </c>
      <c r="AB34" s="73">
        <f t="shared" si="13"/>
        <v>2.7029622223399372E-2</v>
      </c>
      <c r="AC34" s="73">
        <f t="shared" si="14"/>
        <v>5.2933777780544124E-2</v>
      </c>
      <c r="AD34" s="73">
        <f t="shared" si="15"/>
        <v>3.6122413162489972E-2</v>
      </c>
      <c r="AE34" s="73">
        <f t="shared" si="16"/>
        <v>0.11743812050905594</v>
      </c>
      <c r="AF34" s="73">
        <f t="shared" si="17"/>
        <v>3.2574745996525767E-2</v>
      </c>
      <c r="AG34" s="73">
        <f t="shared" si="18"/>
        <v>6.0982748586243044E-2</v>
      </c>
    </row>
    <row r="35" spans="2:33">
      <c r="B35" s="42">
        <v>3273</v>
      </c>
      <c r="C35" s="42">
        <v>65</v>
      </c>
      <c r="D35" s="17">
        <v>43.367741666666667</v>
      </c>
      <c r="E35" s="11">
        <v>132.43141666666665</v>
      </c>
      <c r="F35" s="17">
        <v>1456.5575000000001</v>
      </c>
      <c r="G35" s="12">
        <v>1607.7966666666664</v>
      </c>
      <c r="H35" s="17">
        <v>831.67499999999995</v>
      </c>
      <c r="I35" s="17">
        <v>1199.8766666666668</v>
      </c>
      <c r="J35" s="11">
        <v>360.71433333333334</v>
      </c>
      <c r="K35" s="17">
        <v>1334.452</v>
      </c>
      <c r="L35" s="17">
        <v>718.83333333333348</v>
      </c>
      <c r="N35" s="38">
        <f t="shared" si="1"/>
        <v>6.0446772168791361</v>
      </c>
      <c r="O35" s="24">
        <f t="shared" si="2"/>
        <v>1.9794698765461622</v>
      </c>
      <c r="P35" s="38">
        <f t="shared" si="3"/>
        <v>0.1799750438963103</v>
      </c>
      <c r="Q35" s="30">
        <f t="shared" si="4"/>
        <v>0.16304549290022166</v>
      </c>
      <c r="R35" s="38">
        <f t="shared" si="5"/>
        <v>0.31520004809571051</v>
      </c>
      <c r="S35" s="38">
        <f t="shared" si="6"/>
        <v>0.21847578778930055</v>
      </c>
      <c r="T35" s="38">
        <f t="shared" si="7"/>
        <v>0.72673574564544607</v>
      </c>
      <c r="U35" s="38">
        <f t="shared" si="8"/>
        <v>0.19644318416848264</v>
      </c>
      <c r="V35" s="38">
        <f t="shared" si="9"/>
        <v>0.36467980523997212</v>
      </c>
      <c r="X35" s="22">
        <v>32</v>
      </c>
      <c r="Y35" s="2">
        <f t="shared" si="10"/>
        <v>1</v>
      </c>
      <c r="Z35" s="73">
        <f t="shared" si="11"/>
        <v>0.32747321412278185</v>
      </c>
      <c r="AA35" s="73">
        <f t="shared" si="12"/>
        <v>2.9774136391228403E-2</v>
      </c>
      <c r="AB35" s="73">
        <f t="shared" si="13"/>
        <v>2.6973399414105023E-2</v>
      </c>
      <c r="AC35" s="73">
        <f t="shared" si="14"/>
        <v>5.2145058666746832E-2</v>
      </c>
      <c r="AD35" s="73">
        <f t="shared" si="15"/>
        <v>3.6143499470778939E-2</v>
      </c>
      <c r="AE35" s="73">
        <f t="shared" si="16"/>
        <v>0.12022738676866181</v>
      </c>
      <c r="AF35" s="73">
        <f t="shared" si="17"/>
        <v>3.2498539974961008E-2</v>
      </c>
      <c r="AG35" s="73">
        <f t="shared" si="18"/>
        <v>6.0330732668676085E-2</v>
      </c>
    </row>
    <row r="36" spans="2:33">
      <c r="B36" s="42">
        <v>3481</v>
      </c>
      <c r="C36" s="42">
        <v>67</v>
      </c>
      <c r="D36" s="17">
        <v>46.582341666666672</v>
      </c>
      <c r="E36" s="11">
        <v>141.05091666666667</v>
      </c>
      <c r="F36" s="17">
        <v>1549.2658333333336</v>
      </c>
      <c r="G36" s="12">
        <v>1706.2341666666669</v>
      </c>
      <c r="H36" s="17">
        <v>892.20100000000002</v>
      </c>
      <c r="I36" s="17">
        <v>1273.8966666666665</v>
      </c>
      <c r="J36" s="11">
        <v>370.86666666666673</v>
      </c>
      <c r="K36" s="17">
        <v>1421.3326669999999</v>
      </c>
      <c r="L36" s="17">
        <v>744.8363333333333</v>
      </c>
      <c r="N36" s="38">
        <f t="shared" si="1"/>
        <v>5.6275401927160873</v>
      </c>
      <c r="O36" s="24">
        <f t="shared" si="2"/>
        <v>1.8585061777336906</v>
      </c>
      <c r="P36" s="38">
        <f t="shared" si="3"/>
        <v>0.16920530638436804</v>
      </c>
      <c r="Q36" s="30">
        <f t="shared" si="4"/>
        <v>0.15363893486679484</v>
      </c>
      <c r="R36" s="38">
        <f t="shared" si="5"/>
        <v>0.29381720038421832</v>
      </c>
      <c r="S36" s="38">
        <f t="shared" si="6"/>
        <v>0.2057812119769003</v>
      </c>
      <c r="T36" s="38">
        <f t="shared" si="7"/>
        <v>0.70684163221283469</v>
      </c>
      <c r="U36" s="38">
        <f t="shared" si="8"/>
        <v>0.18443535850991596</v>
      </c>
      <c r="V36" s="38">
        <f t="shared" si="9"/>
        <v>0.35194845937071634</v>
      </c>
      <c r="X36" s="22">
        <v>33</v>
      </c>
      <c r="Y36" s="2">
        <f t="shared" si="10"/>
        <v>1</v>
      </c>
      <c r="Z36" s="73">
        <f t="shared" si="11"/>
        <v>0.33025195984192474</v>
      </c>
      <c r="AA36" s="73">
        <f t="shared" si="12"/>
        <v>3.006736524127826E-2</v>
      </c>
      <c r="AB36" s="73">
        <f t="shared" si="13"/>
        <v>2.7301259450026642E-2</v>
      </c>
      <c r="AC36" s="73">
        <f t="shared" si="14"/>
        <v>5.2210591185917379E-2</v>
      </c>
      <c r="AD36" s="73">
        <f t="shared" si="15"/>
        <v>3.6566813373141216E-2</v>
      </c>
      <c r="AE36" s="73">
        <f t="shared" si="16"/>
        <v>0.12560401312241595</v>
      </c>
      <c r="AF36" s="73">
        <f t="shared" si="17"/>
        <v>3.2773707906811007E-2</v>
      </c>
      <c r="AG36" s="73">
        <f t="shared" si="18"/>
        <v>6.254037240395989E-2</v>
      </c>
    </row>
    <row r="37" spans="2:33">
      <c r="B37" s="42">
        <v>3689</v>
      </c>
      <c r="C37" s="42">
        <v>69</v>
      </c>
      <c r="D37" s="17">
        <v>49.683191666666666</v>
      </c>
      <c r="E37" s="11">
        <v>150.28524999999999</v>
      </c>
      <c r="F37" s="17">
        <v>1643.2216666666666</v>
      </c>
      <c r="G37" s="12">
        <v>1808.8791666666666</v>
      </c>
      <c r="H37" s="17">
        <v>952.85500000000013</v>
      </c>
      <c r="I37" s="17">
        <v>1349.1</v>
      </c>
      <c r="J37" s="11">
        <v>422.98433333333332</v>
      </c>
      <c r="K37" s="17">
        <v>1506.9506670000001</v>
      </c>
      <c r="L37" s="17">
        <v>786.73941666666667</v>
      </c>
      <c r="N37" s="38">
        <f t="shared" si="1"/>
        <v>5.2763115896170785</v>
      </c>
      <c r="O37" s="24">
        <f t="shared" si="2"/>
        <v>1.7443095712985808</v>
      </c>
      <c r="P37" s="38">
        <f t="shared" si="3"/>
        <v>0.15953051576527005</v>
      </c>
      <c r="Q37" s="30">
        <f t="shared" si="4"/>
        <v>0.14492068062405128</v>
      </c>
      <c r="R37" s="38">
        <f t="shared" si="5"/>
        <v>0.27511426187615107</v>
      </c>
      <c r="S37" s="38">
        <f t="shared" si="6"/>
        <v>0.19431028092802613</v>
      </c>
      <c r="T37" s="38">
        <f t="shared" si="7"/>
        <v>0.61974872197788256</v>
      </c>
      <c r="U37" s="38">
        <f t="shared" si="8"/>
        <v>0.17395659044490805</v>
      </c>
      <c r="V37" s="38">
        <f t="shared" si="9"/>
        <v>0.3332030840791948</v>
      </c>
      <c r="X37" s="22">
        <v>34</v>
      </c>
      <c r="Y37" s="2">
        <f t="shared" si="10"/>
        <v>1</v>
      </c>
      <c r="Z37" s="73">
        <f t="shared" si="11"/>
        <v>0.33059260084849762</v>
      </c>
      <c r="AA37" s="73">
        <f t="shared" si="12"/>
        <v>3.0235234037201311E-2</v>
      </c>
      <c r="AB37" s="73">
        <f t="shared" si="13"/>
        <v>2.7466285522111993E-2</v>
      </c>
      <c r="AC37" s="73">
        <f t="shared" si="14"/>
        <v>5.2141397869210591E-2</v>
      </c>
      <c r="AD37" s="73">
        <f t="shared" si="15"/>
        <v>3.6826915474513881E-2</v>
      </c>
      <c r="AE37" s="73">
        <f t="shared" si="16"/>
        <v>0.11745870414428274</v>
      </c>
      <c r="AF37" s="73">
        <f t="shared" si="17"/>
        <v>3.2969355105416119E-2</v>
      </c>
      <c r="AG37" s="73">
        <f t="shared" si="18"/>
        <v>6.3150759468960135E-2</v>
      </c>
    </row>
    <row r="38" spans="2:33">
      <c r="B38" s="43">
        <v>3905</v>
      </c>
      <c r="C38" s="43">
        <v>71</v>
      </c>
      <c r="D38" s="18">
        <v>52.352166666666669</v>
      </c>
      <c r="E38" s="13">
        <v>157.20675</v>
      </c>
      <c r="F38" s="18">
        <v>1738.6324999999999</v>
      </c>
      <c r="G38" s="14">
        <v>1920.6733333333332</v>
      </c>
      <c r="H38" s="18">
        <v>1017.0695999999999</v>
      </c>
      <c r="I38" s="18">
        <v>1426.03</v>
      </c>
      <c r="J38" s="13">
        <v>419.43299999999999</v>
      </c>
      <c r="K38" s="18">
        <v>1587.11</v>
      </c>
      <c r="L38" s="18">
        <v>833.46608333333336</v>
      </c>
      <c r="N38" s="39">
        <f t="shared" si="1"/>
        <v>5.0073190221353459</v>
      </c>
      <c r="O38" s="26">
        <f t="shared" si="2"/>
        <v>1.667511096056626</v>
      </c>
      <c r="P38" s="39">
        <f t="shared" si="3"/>
        <v>0.15077596904463708</v>
      </c>
      <c r="Q38" s="31">
        <f t="shared" si="4"/>
        <v>0.1364854686377347</v>
      </c>
      <c r="R38" s="39">
        <f t="shared" si="5"/>
        <v>0.25774440608587657</v>
      </c>
      <c r="S38" s="39">
        <f t="shared" si="6"/>
        <v>0.1838278297090524</v>
      </c>
      <c r="T38" s="39">
        <f t="shared" si="7"/>
        <v>0.62499612572210583</v>
      </c>
      <c r="U38" s="39">
        <f t="shared" si="8"/>
        <v>0.16517065609819107</v>
      </c>
      <c r="V38" s="39">
        <f t="shared" si="9"/>
        <v>0.31452269653444204</v>
      </c>
      <c r="X38" s="23">
        <v>35</v>
      </c>
      <c r="Y38" s="2">
        <f t="shared" si="10"/>
        <v>1</v>
      </c>
      <c r="Z38" s="73">
        <f t="shared" si="11"/>
        <v>0.33301475074490544</v>
      </c>
      <c r="AA38" s="73">
        <f t="shared" si="12"/>
        <v>3.0111117022525846E-2</v>
      </c>
      <c r="AB38" s="73">
        <f t="shared" si="13"/>
        <v>2.7257194525530982E-2</v>
      </c>
      <c r="AC38" s="73">
        <f t="shared" si="14"/>
        <v>5.1473534030185029E-2</v>
      </c>
      <c r="AD38" s="73">
        <f t="shared" si="15"/>
        <v>3.6711827006911966E-2</v>
      </c>
      <c r="AE38" s="73">
        <f t="shared" si="16"/>
        <v>0.12481651817254882</v>
      </c>
      <c r="AF38" s="73">
        <f t="shared" si="17"/>
        <v>3.2985846391659475E-2</v>
      </c>
      <c r="AG38" s="73">
        <f t="shared" si="18"/>
        <v>6.2812593953783163E-2</v>
      </c>
    </row>
  </sheetData>
  <mergeCells count="3">
    <mergeCell ref="Y2:AG2"/>
    <mergeCell ref="D2:L2"/>
    <mergeCell ref="N2:V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99"/>
  <sheetViews>
    <sheetView topLeftCell="A13" workbookViewId="0">
      <selection activeCell="B6" sqref="B6"/>
    </sheetView>
  </sheetViews>
  <sheetFormatPr defaultRowHeight="14.25"/>
  <cols>
    <col min="1" max="1" width="12.875" customWidth="1"/>
    <col min="2" max="2" width="12" customWidth="1"/>
    <col min="3" max="3" width="13.375" customWidth="1"/>
    <col min="4" max="4" width="16.25" customWidth="1"/>
    <col min="5" max="5" width="12.625" customWidth="1"/>
    <col min="6" max="6" width="10.75" customWidth="1"/>
  </cols>
  <sheetData>
    <row r="1" spans="1:12">
      <c r="A1" s="1"/>
      <c r="B1" s="49"/>
      <c r="C1" s="49"/>
      <c r="D1" s="49"/>
      <c r="K1" s="1"/>
      <c r="L1" s="1"/>
    </row>
    <row r="2" spans="1:12">
      <c r="A2" s="1"/>
      <c r="B2" s="49"/>
      <c r="C2" s="61" t="s">
        <v>17</v>
      </c>
      <c r="D2" s="71"/>
      <c r="E2" s="62"/>
      <c r="K2" s="1"/>
      <c r="L2" s="1"/>
    </row>
    <row r="3" spans="1:12">
      <c r="A3" s="1"/>
      <c r="B3" s="72" t="s">
        <v>63</v>
      </c>
      <c r="C3" s="57" t="s">
        <v>60</v>
      </c>
      <c r="D3" s="20" t="s">
        <v>61</v>
      </c>
      <c r="E3" s="20" t="s">
        <v>62</v>
      </c>
      <c r="K3" s="1"/>
      <c r="L3" s="1"/>
    </row>
    <row r="4" spans="1:12">
      <c r="A4" s="1"/>
      <c r="B4" s="75">
        <v>16</v>
      </c>
      <c r="C4" s="34">
        <v>8.4604545454545446E-2</v>
      </c>
      <c r="D4" s="34">
        <v>0.77242272727272732</v>
      </c>
      <c r="E4" s="34">
        <v>0.27239545454545461</v>
      </c>
      <c r="K4" s="1"/>
      <c r="L4" s="1"/>
    </row>
    <row r="5" spans="1:12">
      <c r="A5" s="1"/>
      <c r="B5" s="75">
        <v>15</v>
      </c>
      <c r="C5" s="35">
        <v>9.5980909090909089E-2</v>
      </c>
      <c r="D5" s="35">
        <v>0.80387699999999995</v>
      </c>
      <c r="E5" s="35">
        <v>0.26690909090909087</v>
      </c>
      <c r="K5" s="1"/>
      <c r="L5" s="1"/>
    </row>
    <row r="6" spans="1:12">
      <c r="A6" s="1"/>
      <c r="B6" s="75">
        <v>14</v>
      </c>
      <c r="C6" s="35">
        <v>0.10383909090909092</v>
      </c>
      <c r="D6" s="35">
        <v>0.86733399999999994</v>
      </c>
      <c r="E6" s="35">
        <v>0.26923272727272729</v>
      </c>
      <c r="K6" s="1"/>
      <c r="L6" s="1"/>
    </row>
    <row r="7" spans="1:12">
      <c r="A7" s="1"/>
      <c r="B7" s="75">
        <v>13</v>
      </c>
      <c r="C7" s="35">
        <v>0.10175636363636364</v>
      </c>
      <c r="D7" s="35">
        <v>0.84493299999999993</v>
      </c>
      <c r="E7" s="35">
        <v>0.24139545454545458</v>
      </c>
      <c r="K7" s="1"/>
      <c r="L7" s="1"/>
    </row>
    <row r="8" spans="1:12">
      <c r="A8" s="1"/>
      <c r="B8" s="75">
        <v>12</v>
      </c>
      <c r="C8" s="35">
        <v>0.11759545454545456</v>
      </c>
      <c r="D8" s="35">
        <v>0.89515699999999998</v>
      </c>
      <c r="E8" s="35">
        <v>0.2678881818181818</v>
      </c>
      <c r="K8" s="1"/>
      <c r="L8" s="1"/>
    </row>
    <row r="9" spans="1:12">
      <c r="A9" s="1"/>
      <c r="B9" s="75">
        <v>11</v>
      </c>
      <c r="C9" s="35">
        <v>0.11770727272727276</v>
      </c>
      <c r="D9" s="35">
        <v>0.90682300000000016</v>
      </c>
      <c r="E9" s="35">
        <v>0.30157363636363638</v>
      </c>
      <c r="K9" s="1"/>
      <c r="L9" s="1"/>
    </row>
    <row r="10" spans="1:12">
      <c r="A10" s="1"/>
      <c r="B10" s="75">
        <v>10</v>
      </c>
      <c r="C10" s="35">
        <v>0.1408490909090909</v>
      </c>
      <c r="D10" s="35">
        <v>1.0227266666666666</v>
      </c>
      <c r="E10" s="35">
        <v>0.24998818181818183</v>
      </c>
      <c r="K10" s="1"/>
      <c r="L10" s="1"/>
    </row>
    <row r="11" spans="1:12">
      <c r="A11" s="1"/>
      <c r="B11" s="75">
        <v>9</v>
      </c>
      <c r="C11" s="35">
        <v>0.16642545454545454</v>
      </c>
      <c r="D11" s="35">
        <v>0.98658363636363622</v>
      </c>
      <c r="E11" s="35">
        <v>0.25179818181818181</v>
      </c>
      <c r="K11" s="1"/>
      <c r="L11" s="1"/>
    </row>
    <row r="12" spans="1:12">
      <c r="A12" s="1"/>
      <c r="B12" s="75">
        <v>8</v>
      </c>
      <c r="C12" s="35">
        <v>0.19693000000000002</v>
      </c>
      <c r="D12" s="35">
        <v>1.1749700000000003</v>
      </c>
      <c r="E12" s="35">
        <v>0.34556636363636362</v>
      </c>
      <c r="K12" s="1"/>
      <c r="L12" s="1"/>
    </row>
    <row r="13" spans="1:12">
      <c r="A13" s="1"/>
      <c r="B13" s="75">
        <v>7</v>
      </c>
      <c r="C13" s="35">
        <v>0.24135272727272727</v>
      </c>
      <c r="D13" s="35">
        <v>1.2474754545454545</v>
      </c>
      <c r="E13" s="35">
        <v>0.45279727272727271</v>
      </c>
      <c r="K13" s="1"/>
      <c r="L13" s="1"/>
    </row>
    <row r="14" spans="1:12">
      <c r="A14" s="1"/>
      <c r="B14" s="75">
        <v>6</v>
      </c>
      <c r="C14" s="35">
        <v>0.32650363636363633</v>
      </c>
      <c r="D14" s="35">
        <v>1.2932718181818181</v>
      </c>
      <c r="E14" s="35">
        <v>0.4825263636363637</v>
      </c>
      <c r="K14" s="1"/>
      <c r="L14" s="1"/>
    </row>
    <row r="15" spans="1:12">
      <c r="A15" s="1"/>
      <c r="B15" s="75">
        <v>5</v>
      </c>
      <c r="C15" s="35">
        <v>0.4507772727272728</v>
      </c>
      <c r="D15" s="35">
        <v>1.5834845454545456</v>
      </c>
      <c r="E15" s="35">
        <v>0.53017181818181813</v>
      </c>
      <c r="K15" s="1"/>
      <c r="L15" s="1"/>
    </row>
    <row r="16" spans="1:12">
      <c r="A16" s="1"/>
      <c r="B16" s="75">
        <v>4</v>
      </c>
      <c r="C16" s="35">
        <v>0.68905090909090905</v>
      </c>
      <c r="D16" s="35">
        <v>2.5140609090909094</v>
      </c>
      <c r="E16" s="35">
        <v>0.82217272727272717</v>
      </c>
      <c r="K16" s="1"/>
      <c r="L16" s="1"/>
    </row>
    <row r="17" spans="1:12">
      <c r="A17" s="1"/>
      <c r="B17" s="75">
        <v>3</v>
      </c>
      <c r="C17" s="35">
        <v>1.1651118181818183</v>
      </c>
      <c r="D17" s="35">
        <v>3.175212727272728</v>
      </c>
      <c r="E17" s="35">
        <v>1.4112518181818183</v>
      </c>
      <c r="K17" s="1"/>
      <c r="L17" s="1"/>
    </row>
    <row r="18" spans="1:12">
      <c r="A18" s="1"/>
      <c r="B18" s="75">
        <v>2</v>
      </c>
      <c r="C18" s="35">
        <v>2.5135972727272731</v>
      </c>
      <c r="D18" s="35">
        <v>6.4914836363636361</v>
      </c>
      <c r="E18" s="35">
        <v>2.8799290909090911</v>
      </c>
      <c r="K18" s="1"/>
      <c r="L18" s="1"/>
    </row>
    <row r="19" spans="1:12">
      <c r="A19" s="1"/>
      <c r="B19" s="76">
        <v>1</v>
      </c>
      <c r="C19" s="36">
        <v>9.767717272727273</v>
      </c>
      <c r="D19" s="36">
        <v>25.154939090909089</v>
      </c>
      <c r="E19" s="36">
        <v>10.816081818181818</v>
      </c>
      <c r="F19" s="1"/>
      <c r="G19" s="49"/>
      <c r="H19" s="49"/>
      <c r="K19" s="1"/>
      <c r="L19" s="1"/>
    </row>
    <row r="20" spans="1:12">
      <c r="A20" s="1"/>
      <c r="F20" s="1"/>
      <c r="G20" s="49"/>
      <c r="H20" s="49"/>
      <c r="K20" s="1"/>
      <c r="L20" s="1"/>
    </row>
    <row r="21" spans="1:12">
      <c r="F21" s="1"/>
      <c r="K21" s="1"/>
      <c r="L21" s="1"/>
    </row>
    <row r="22" spans="1:12">
      <c r="A22" s="1"/>
      <c r="B22" s="49"/>
      <c r="C22" s="61" t="s">
        <v>44</v>
      </c>
      <c r="D22" s="71"/>
      <c r="E22" s="62"/>
      <c r="F22" s="1"/>
      <c r="K22" s="1"/>
      <c r="L22" s="1"/>
    </row>
    <row r="23" spans="1:12">
      <c r="A23" s="1"/>
      <c r="B23" s="72" t="s">
        <v>63</v>
      </c>
      <c r="C23" s="20" t="s">
        <v>82</v>
      </c>
      <c r="D23" s="20" t="s">
        <v>83</v>
      </c>
      <c r="E23" s="20" t="s">
        <v>84</v>
      </c>
      <c r="F23" s="1"/>
      <c r="K23" s="1"/>
      <c r="L23" s="1"/>
    </row>
    <row r="24" spans="1:12">
      <c r="A24" s="1"/>
      <c r="B24" s="75">
        <v>16</v>
      </c>
      <c r="C24" s="38">
        <f>512*512/C4/1000</f>
        <v>3098.4623650137005</v>
      </c>
      <c r="D24" s="38">
        <f>512*512/D4/1000</f>
        <v>339.37893169660981</v>
      </c>
      <c r="E24" s="38">
        <f>512*512/E4/1000</f>
        <v>962.3655447461075</v>
      </c>
      <c r="F24" s="1"/>
      <c r="K24" s="1"/>
      <c r="L24" s="1"/>
    </row>
    <row r="25" spans="1:12">
      <c r="A25" s="1"/>
      <c r="B25" s="75">
        <v>15</v>
      </c>
      <c r="C25" s="38">
        <f>512*512/C5/1000</f>
        <v>2731.2098049801571</v>
      </c>
      <c r="D25" s="38">
        <f>512*512/D5/1000</f>
        <v>326.09963962148436</v>
      </c>
      <c r="E25" s="38">
        <f>512*512/E5/1000</f>
        <v>982.14713896457783</v>
      </c>
      <c r="F25" s="1"/>
      <c r="K25" s="1"/>
      <c r="L25" s="1"/>
    </row>
    <row r="26" spans="1:12">
      <c r="A26" s="1"/>
      <c r="B26" s="75">
        <v>14</v>
      </c>
      <c r="C26" s="38">
        <f>512*512/C6/1000</f>
        <v>2524.5213310804302</v>
      </c>
      <c r="D26" s="38">
        <f>512*512/D6/1000</f>
        <v>302.24112049106805</v>
      </c>
      <c r="E26" s="38">
        <f>512*512/E6/1000</f>
        <v>973.67063304474664</v>
      </c>
      <c r="F26" s="1"/>
      <c r="K26" s="1"/>
      <c r="L26" s="1"/>
    </row>
    <row r="27" spans="1:12">
      <c r="A27" s="1"/>
      <c r="B27" s="75">
        <v>13</v>
      </c>
      <c r="C27" s="38">
        <f>512*512/C7/1000</f>
        <v>2576.1926884179679</v>
      </c>
      <c r="D27" s="38">
        <f>512*512/D7/1000</f>
        <v>310.25418583485322</v>
      </c>
      <c r="E27" s="38">
        <f>512*512/E7/1000</f>
        <v>1085.9525109684221</v>
      </c>
      <c r="F27" s="1"/>
      <c r="K27" s="1"/>
      <c r="L27" s="1"/>
    </row>
    <row r="28" spans="1:12">
      <c r="A28" s="1"/>
      <c r="B28" s="75">
        <v>12</v>
      </c>
      <c r="C28" s="38">
        <f>512*512/C8/1000</f>
        <v>2229.2018089753001</v>
      </c>
      <c r="D28" s="38">
        <f>512*512/D8/1000</f>
        <v>292.84695310431579</v>
      </c>
      <c r="E28" s="38">
        <f>512*512/E8/1000</f>
        <v>978.55753927181286</v>
      </c>
      <c r="F28" s="1"/>
      <c r="K28" s="1"/>
      <c r="L28" s="1"/>
    </row>
    <row r="29" spans="1:12">
      <c r="A29" s="1"/>
      <c r="B29" s="75">
        <v>11</v>
      </c>
      <c r="C29" s="38">
        <f>512*512/C9/1000</f>
        <v>2227.0841378458108</v>
      </c>
      <c r="D29" s="38">
        <f>512*512/D9/1000</f>
        <v>289.07956679528417</v>
      </c>
      <c r="E29" s="38">
        <f>512*512/E9/1000</f>
        <v>869.25370254814891</v>
      </c>
      <c r="F29" s="1"/>
      <c r="K29" s="1"/>
      <c r="L29" s="1"/>
    </row>
    <row r="30" spans="1:12">
      <c r="A30" s="1"/>
      <c r="B30" s="75">
        <v>10</v>
      </c>
      <c r="C30" s="38">
        <f>512*512/C10/1000</f>
        <v>1861.1692720771428</v>
      </c>
      <c r="D30" s="38">
        <f>512*512/D10/1000</f>
        <v>256.31872967035838</v>
      </c>
      <c r="E30" s="38">
        <f>512*512/E10/1000</f>
        <v>1048.6255713906473</v>
      </c>
      <c r="F30" s="1"/>
      <c r="K30" s="1"/>
      <c r="L30" s="1"/>
    </row>
    <row r="31" spans="1:12">
      <c r="A31" s="1"/>
      <c r="B31" s="75">
        <v>9</v>
      </c>
      <c r="C31" s="38">
        <f>512*512/C11/1000</f>
        <v>1575.1436624642211</v>
      </c>
      <c r="D31" s="38">
        <f>512*512/D11/1000</f>
        <v>265.70884650612493</v>
      </c>
      <c r="E31" s="38">
        <f>512*512/E11/1000</f>
        <v>1041.0877398204912</v>
      </c>
      <c r="F31" s="1"/>
      <c r="K31" s="1"/>
      <c r="L31" s="1"/>
    </row>
    <row r="32" spans="1:12">
      <c r="A32" s="1"/>
      <c r="B32" s="75">
        <v>8</v>
      </c>
      <c r="C32" s="38">
        <f>512*512/C12/1000</f>
        <v>1331.1532016452545</v>
      </c>
      <c r="D32" s="38">
        <f>512*512/D12/1000</f>
        <v>223.10697294399</v>
      </c>
      <c r="E32" s="38">
        <f>512*512/E12/1000</f>
        <v>758.592350370801</v>
      </c>
      <c r="F32" s="1"/>
      <c r="K32" s="1"/>
      <c r="L32" s="1"/>
    </row>
    <row r="33" spans="1:12">
      <c r="A33" s="1"/>
      <c r="B33" s="75">
        <v>7</v>
      </c>
      <c r="C33" s="38">
        <f>512*512/C13/1000</f>
        <v>1086.1447598384862</v>
      </c>
      <c r="D33" s="38">
        <f>512*512/D13/1000</f>
        <v>210.13960558888752</v>
      </c>
      <c r="E33" s="38">
        <f>512*512/E13/1000</f>
        <v>578.94341637939522</v>
      </c>
      <c r="F33" s="1"/>
      <c r="K33" s="1"/>
      <c r="L33" s="1"/>
    </row>
    <row r="34" spans="1:12">
      <c r="A34" s="1"/>
      <c r="B34" s="75">
        <v>6</v>
      </c>
      <c r="C34" s="38">
        <f>512*512/C14/1000</f>
        <v>802.88232902877326</v>
      </c>
      <c r="D34" s="38">
        <f>512*512/D14/1000</f>
        <v>202.69830078609644</v>
      </c>
      <c r="E34" s="38">
        <f>512*512/E14/1000</f>
        <v>543.2739426390267</v>
      </c>
      <c r="F34" s="1"/>
      <c r="K34" s="1"/>
      <c r="L34" s="1"/>
    </row>
    <row r="35" spans="1:12">
      <c r="A35" s="1"/>
      <c r="B35" s="75">
        <v>5</v>
      </c>
      <c r="C35" s="38">
        <f>512*512/C15/1000</f>
        <v>581.53774793034245</v>
      </c>
      <c r="D35" s="38">
        <f>512*512/D15/1000</f>
        <v>165.54882127046619</v>
      </c>
      <c r="E35" s="38">
        <f>512*512/E15/1000</f>
        <v>494.45102702554408</v>
      </c>
      <c r="F35" s="1"/>
      <c r="K35" s="1"/>
      <c r="L35" s="1"/>
    </row>
    <row r="36" spans="1:12">
      <c r="A36" s="1"/>
      <c r="B36" s="75">
        <v>4</v>
      </c>
      <c r="C36" s="38">
        <f>512*512/C16/1000</f>
        <v>380.44213648285654</v>
      </c>
      <c r="D36" s="38">
        <f>512*512/D16/1000</f>
        <v>104.27114118519584</v>
      </c>
      <c r="E36" s="38">
        <f>512*512/E16/1000</f>
        <v>318.84297703424409</v>
      </c>
      <c r="F36" s="1"/>
      <c r="K36" s="1"/>
      <c r="L36" s="1"/>
    </row>
    <row r="37" spans="1:12">
      <c r="A37" s="1"/>
      <c r="B37" s="75">
        <v>3</v>
      </c>
      <c r="C37" s="38">
        <f>512*512/C17/1000</f>
        <v>224.99471373406999</v>
      </c>
      <c r="D37" s="38">
        <f>512*512/D17/1000</f>
        <v>82.559507823956793</v>
      </c>
      <c r="E37" s="38">
        <f>512*512/E17/1000</f>
        <v>185.75281648723214</v>
      </c>
      <c r="F37" s="1"/>
      <c r="K37" s="1"/>
      <c r="L37" s="1"/>
    </row>
    <row r="38" spans="1:12">
      <c r="A38" s="1"/>
      <c r="B38" s="75">
        <v>2</v>
      </c>
      <c r="C38" s="38">
        <f>512*512/C18/1000</f>
        <v>104.29037413601729</v>
      </c>
      <c r="D38" s="38">
        <f>512*512/D18/1000</f>
        <v>40.38275603616038</v>
      </c>
      <c r="E38" s="38">
        <f>512*512/E18/1000</f>
        <v>91.024463354842695</v>
      </c>
      <c r="F38" s="1"/>
      <c r="K38" s="1"/>
      <c r="L38" s="1"/>
    </row>
    <row r="39" spans="1:12">
      <c r="A39" s="1"/>
      <c r="B39" s="76">
        <v>1</v>
      </c>
      <c r="C39" s="39">
        <f>512*512/C19/1000</f>
        <v>26.837795636442085</v>
      </c>
      <c r="D39" s="39">
        <f>512*512/D19/1000</f>
        <v>10.421174110285879</v>
      </c>
      <c r="E39" s="39">
        <f>512*512/E19/1000</f>
        <v>24.236503052273171</v>
      </c>
      <c r="F39" s="1"/>
      <c r="G39" s="49"/>
      <c r="H39" s="49"/>
      <c r="K39" s="1"/>
      <c r="L39" s="1"/>
    </row>
    <row r="40" spans="1:12">
      <c r="A40" s="1"/>
      <c r="F40" s="1"/>
      <c r="G40" s="49"/>
      <c r="H40" s="49"/>
      <c r="K40" s="1"/>
      <c r="L40" s="1"/>
    </row>
    <row r="41" spans="1:12">
      <c r="A41" s="1"/>
      <c r="F41" s="1"/>
      <c r="G41" s="49"/>
      <c r="H41" s="49"/>
      <c r="K41" s="1"/>
      <c r="L41" s="1"/>
    </row>
    <row r="42" spans="1:12">
      <c r="A42" s="1"/>
      <c r="F42" s="1"/>
      <c r="G42" s="49"/>
      <c r="H42" s="49"/>
      <c r="K42" s="1"/>
      <c r="L42" s="1"/>
    </row>
    <row r="43" spans="1:12">
      <c r="A43" s="1"/>
      <c r="F43" s="1"/>
      <c r="G43" s="49"/>
      <c r="H43" s="49"/>
      <c r="K43" s="1"/>
      <c r="L43" s="1"/>
    </row>
    <row r="44" spans="1:12">
      <c r="A44" s="1"/>
      <c r="F44" s="1"/>
      <c r="G44" s="49"/>
      <c r="H44" s="49"/>
      <c r="K44" s="1"/>
      <c r="L44" s="1"/>
    </row>
    <row r="45" spans="1:12">
      <c r="A45" s="1"/>
      <c r="F45" s="1"/>
      <c r="G45" s="49"/>
      <c r="H45" s="49"/>
      <c r="K45" s="1"/>
      <c r="L45" s="1"/>
    </row>
    <row r="46" spans="1:12">
      <c r="A46" s="1"/>
      <c r="F46" s="1"/>
      <c r="G46" s="49"/>
      <c r="H46" s="49"/>
      <c r="K46" s="1"/>
      <c r="L46" s="1"/>
    </row>
    <row r="47" spans="1:12">
      <c r="A47" s="1"/>
      <c r="F47" s="1"/>
      <c r="G47" s="49"/>
      <c r="H47" s="49"/>
      <c r="K47" s="1"/>
      <c r="L47" s="1"/>
    </row>
    <row r="48" spans="1:12">
      <c r="A48" s="1"/>
      <c r="F48" s="1"/>
      <c r="G48" s="49"/>
      <c r="H48" s="49"/>
      <c r="K48" s="1"/>
      <c r="L48" s="1"/>
    </row>
    <row r="49" spans="1:12">
      <c r="A49" s="1"/>
      <c r="F49" s="1"/>
      <c r="G49" s="49"/>
      <c r="H49" s="49"/>
      <c r="K49" s="1"/>
      <c r="L49" s="1"/>
    </row>
    <row r="50" spans="1:12">
      <c r="A50" s="1"/>
      <c r="F50" s="1"/>
      <c r="G50" s="49"/>
      <c r="H50" s="49"/>
      <c r="K50" s="1"/>
      <c r="L50" s="1"/>
    </row>
    <row r="51" spans="1:12">
      <c r="A51" s="1"/>
      <c r="F51" s="1"/>
      <c r="G51" s="49"/>
      <c r="H51" s="49"/>
      <c r="K51" s="1"/>
      <c r="L51" s="1"/>
    </row>
    <row r="52" spans="1:12">
      <c r="A52" s="1"/>
      <c r="F52" s="1"/>
      <c r="G52" s="49"/>
      <c r="H52" s="49"/>
      <c r="K52" s="1"/>
      <c r="L52" s="1"/>
    </row>
    <row r="53" spans="1:12">
      <c r="A53" s="1"/>
      <c r="F53" s="1"/>
      <c r="G53" s="49"/>
      <c r="H53" s="49"/>
      <c r="K53" s="1"/>
      <c r="L53" s="1"/>
    </row>
    <row r="54" spans="1:12">
      <c r="A54" s="1"/>
      <c r="F54" s="1"/>
      <c r="G54" s="49"/>
      <c r="H54" s="49"/>
      <c r="K54" s="1"/>
      <c r="L54" s="1"/>
    </row>
    <row r="55" spans="1:12">
      <c r="A55" s="1"/>
      <c r="F55" s="1"/>
      <c r="G55" s="49"/>
      <c r="H55" s="49"/>
      <c r="K55" s="1"/>
      <c r="L55" s="1"/>
    </row>
    <row r="56" spans="1:12">
      <c r="A56" s="1"/>
      <c r="F56" s="1"/>
      <c r="G56" s="49"/>
      <c r="H56" s="49"/>
      <c r="K56" s="1"/>
      <c r="L56" s="1"/>
    </row>
    <row r="57" spans="1:12">
      <c r="A57" s="1"/>
      <c r="F57" s="1"/>
      <c r="G57" s="49"/>
      <c r="H57" s="49"/>
      <c r="K57" s="1"/>
      <c r="L57" s="1"/>
    </row>
    <row r="58" spans="1:12">
      <c r="A58" s="1"/>
      <c r="F58" s="1"/>
      <c r="G58" s="49"/>
      <c r="H58" s="49"/>
      <c r="K58" s="1"/>
      <c r="L58" s="1"/>
    </row>
    <row r="59" spans="1:12">
      <c r="A59" s="1"/>
      <c r="F59" s="1"/>
      <c r="G59" s="49"/>
      <c r="H59" s="49"/>
      <c r="K59" s="1"/>
      <c r="L59" s="1"/>
    </row>
    <row r="60" spans="1:12">
      <c r="A60" s="1"/>
      <c r="F60" s="1"/>
      <c r="G60" s="49"/>
      <c r="H60" s="49"/>
      <c r="K60" s="1"/>
      <c r="L60" s="1"/>
    </row>
    <row r="61" spans="1:12">
      <c r="A61" s="1"/>
      <c r="F61" s="1"/>
      <c r="G61" s="49"/>
      <c r="H61" s="49"/>
      <c r="K61" s="1"/>
      <c r="L61" s="1"/>
    </row>
    <row r="62" spans="1:12">
      <c r="A62" s="1"/>
      <c r="F62" s="1"/>
      <c r="G62" s="49"/>
      <c r="H62" s="49"/>
      <c r="K62" s="1"/>
      <c r="L62" s="1"/>
    </row>
    <row r="63" spans="1:12">
      <c r="A63" s="1"/>
      <c r="F63" s="1"/>
      <c r="G63" s="49"/>
      <c r="H63" s="49"/>
      <c r="K63" s="1"/>
      <c r="L63" s="1"/>
    </row>
    <row r="64" spans="1:12">
      <c r="A64" s="1"/>
      <c r="F64" s="1"/>
      <c r="G64" s="49"/>
      <c r="H64" s="49"/>
      <c r="K64" s="1"/>
      <c r="L64" s="1"/>
    </row>
    <row r="65" spans="1:12">
      <c r="A65" s="1"/>
      <c r="F65" s="1"/>
      <c r="G65" s="49"/>
      <c r="H65" s="49"/>
      <c r="K65" s="1"/>
      <c r="L65" s="1"/>
    </row>
    <row r="66" spans="1:12">
      <c r="A66" s="1"/>
      <c r="F66" s="1"/>
      <c r="G66" s="49"/>
      <c r="H66" s="49"/>
      <c r="K66" s="1"/>
      <c r="L66" s="1"/>
    </row>
    <row r="67" spans="1:12">
      <c r="A67" s="1"/>
      <c r="F67" s="1"/>
      <c r="G67" s="49"/>
      <c r="H67" s="49"/>
      <c r="K67" s="1"/>
      <c r="L67" s="1"/>
    </row>
    <row r="68" spans="1:12">
      <c r="A68" s="1"/>
      <c r="F68" s="1"/>
      <c r="G68" s="49"/>
      <c r="H68" s="49"/>
      <c r="K68" s="1"/>
      <c r="L68" s="1"/>
    </row>
    <row r="69" spans="1:12">
      <c r="A69" s="1"/>
      <c r="F69" s="1"/>
      <c r="G69" s="49"/>
      <c r="H69" s="49"/>
      <c r="K69" s="1"/>
      <c r="L69" s="1"/>
    </row>
    <row r="70" spans="1:12">
      <c r="A70" s="1"/>
      <c r="F70" s="1"/>
      <c r="G70" s="49"/>
      <c r="H70" s="49"/>
      <c r="K70" s="1"/>
      <c r="L70" s="1"/>
    </row>
    <row r="71" spans="1:12">
      <c r="A71" s="1"/>
      <c r="F71" s="1"/>
      <c r="G71" s="49"/>
      <c r="H71" s="49"/>
      <c r="K71" s="1"/>
      <c r="L71" s="1"/>
    </row>
    <row r="72" spans="1:12">
      <c r="A72" s="1"/>
      <c r="F72" s="1"/>
      <c r="G72" s="49"/>
      <c r="H72" s="49"/>
      <c r="K72" s="1"/>
      <c r="L72" s="1"/>
    </row>
    <row r="73" spans="1:12">
      <c r="A73" s="1"/>
      <c r="F73" s="1"/>
      <c r="G73" s="49"/>
      <c r="H73" s="49"/>
      <c r="K73" s="1"/>
      <c r="L73" s="1"/>
    </row>
    <row r="74" spans="1:12">
      <c r="A74" s="1"/>
      <c r="F74" s="1"/>
      <c r="G74" s="49"/>
      <c r="H74" s="49"/>
      <c r="K74" s="1"/>
      <c r="L74" s="1"/>
    </row>
    <row r="75" spans="1:12">
      <c r="A75" s="1"/>
      <c r="F75" s="1"/>
      <c r="G75" s="49"/>
      <c r="H75" s="49"/>
      <c r="K75" s="1"/>
      <c r="L75" s="1"/>
    </row>
    <row r="76" spans="1:12">
      <c r="A76" s="1"/>
      <c r="F76" s="1"/>
      <c r="G76" s="49"/>
      <c r="H76" s="49"/>
      <c r="K76" s="1"/>
      <c r="L76" s="1"/>
    </row>
    <row r="77" spans="1:12">
      <c r="A77" s="1"/>
      <c r="F77" s="1"/>
      <c r="G77" s="49"/>
      <c r="H77" s="49"/>
      <c r="K77" s="1"/>
      <c r="L77" s="1"/>
    </row>
    <row r="78" spans="1:12">
      <c r="A78" s="1"/>
      <c r="F78" s="1"/>
      <c r="G78" s="49"/>
      <c r="H78" s="49"/>
      <c r="K78" s="1"/>
      <c r="L78" s="1"/>
    </row>
    <row r="79" spans="1:12">
      <c r="A79" s="1"/>
      <c r="F79" s="1"/>
      <c r="G79" s="49"/>
      <c r="H79" s="49"/>
      <c r="K79" s="1"/>
      <c r="L79" s="1"/>
    </row>
    <row r="80" spans="1:12">
      <c r="A80" s="1"/>
      <c r="F80" s="1"/>
      <c r="G80" s="49"/>
      <c r="H80" s="49"/>
      <c r="K80" s="1"/>
      <c r="L80" s="1"/>
    </row>
    <row r="81" spans="1:12">
      <c r="A81" s="1"/>
      <c r="F81" s="1"/>
      <c r="G81" s="49"/>
      <c r="H81" s="49"/>
      <c r="K81" s="1"/>
      <c r="L81" s="1"/>
    </row>
    <row r="82" spans="1:12">
      <c r="A82" s="1"/>
      <c r="F82" s="1"/>
      <c r="G82" s="49"/>
      <c r="H82" s="49"/>
      <c r="K82" s="1"/>
      <c r="L82" s="1"/>
    </row>
    <row r="83" spans="1:12">
      <c r="A83" s="1"/>
      <c r="F83" s="1"/>
      <c r="G83" s="49"/>
      <c r="H83" s="49"/>
      <c r="K83" s="1"/>
      <c r="L83" s="1"/>
    </row>
    <row r="84" spans="1:12">
      <c r="A84" s="1"/>
      <c r="F84" s="1"/>
      <c r="G84" s="49"/>
      <c r="H84" s="49"/>
      <c r="K84" s="1"/>
      <c r="L84" s="1"/>
    </row>
    <row r="85" spans="1:12">
      <c r="A85" s="1"/>
      <c r="F85" s="1"/>
      <c r="G85" s="49"/>
      <c r="H85" s="49"/>
      <c r="K85" s="1"/>
      <c r="L85" s="1"/>
    </row>
    <row r="86" spans="1:12">
      <c r="A86" s="1"/>
      <c r="F86" s="1"/>
      <c r="G86" s="49"/>
      <c r="H86" s="49"/>
      <c r="K86" s="1"/>
      <c r="L86" s="1"/>
    </row>
    <row r="87" spans="1:12">
      <c r="A87" s="1"/>
      <c r="F87" s="1"/>
      <c r="G87" s="49"/>
      <c r="H87" s="49"/>
      <c r="K87" s="1"/>
      <c r="L87" s="1"/>
    </row>
    <row r="88" spans="1:12">
      <c r="A88" s="1"/>
      <c r="F88" s="1"/>
      <c r="G88" s="49"/>
      <c r="H88" s="49"/>
      <c r="K88" s="1"/>
      <c r="L88" s="1"/>
    </row>
    <row r="89" spans="1:12">
      <c r="A89" s="1"/>
      <c r="F89" s="1"/>
      <c r="G89" s="49"/>
      <c r="H89" s="49"/>
      <c r="K89" s="1"/>
      <c r="L89" s="1"/>
    </row>
    <row r="90" spans="1:12">
      <c r="A90" s="1"/>
      <c r="F90" s="1"/>
      <c r="G90" s="49"/>
      <c r="H90" s="49"/>
      <c r="K90" s="1"/>
      <c r="L90" s="1"/>
    </row>
    <row r="91" spans="1:12">
      <c r="A91" s="1"/>
      <c r="F91" s="1"/>
      <c r="G91" s="49"/>
      <c r="H91" s="49"/>
      <c r="K91" s="1"/>
      <c r="L91" s="1"/>
    </row>
    <row r="92" spans="1:12">
      <c r="A92" s="1"/>
      <c r="F92" s="1"/>
      <c r="G92" s="49"/>
      <c r="H92" s="49"/>
      <c r="K92" s="1"/>
      <c r="L92" s="1"/>
    </row>
    <row r="93" spans="1:12">
      <c r="A93" s="1"/>
      <c r="F93" s="1"/>
      <c r="G93" s="49"/>
      <c r="H93" s="49"/>
      <c r="K93" s="1"/>
      <c r="L93" s="1"/>
    </row>
    <row r="94" spans="1:12">
      <c r="A94" s="1"/>
      <c r="F94" s="1"/>
      <c r="G94" s="49"/>
      <c r="H94" s="49"/>
      <c r="K94" s="1"/>
      <c r="L94" s="1"/>
    </row>
    <row r="95" spans="1:12">
      <c r="A95" s="1"/>
      <c r="F95" s="1"/>
      <c r="G95" s="49"/>
      <c r="H95" s="49"/>
      <c r="K95" s="1"/>
      <c r="L95" s="1"/>
    </row>
    <row r="96" spans="1:12">
      <c r="A96" s="1"/>
      <c r="F96" s="1"/>
      <c r="G96" s="49"/>
      <c r="H96" s="49"/>
      <c r="K96" s="1"/>
      <c r="L96" s="1"/>
    </row>
    <row r="97" spans="1:12">
      <c r="A97" s="1"/>
      <c r="F97" s="1"/>
      <c r="G97" s="49"/>
      <c r="H97" s="49"/>
      <c r="K97" s="1"/>
      <c r="L97" s="1"/>
    </row>
    <row r="98" spans="1:12">
      <c r="A98" s="1"/>
      <c r="F98" s="1"/>
      <c r="G98" s="49"/>
      <c r="H98" s="49"/>
      <c r="K98" s="1"/>
      <c r="L98" s="1"/>
    </row>
    <row r="99" spans="1:12">
      <c r="A99" s="1"/>
      <c r="F99" s="1"/>
      <c r="G99" s="49"/>
      <c r="H99" s="49"/>
      <c r="K99" s="1"/>
      <c r="L99" s="1"/>
    </row>
    <row r="100" spans="1:12">
      <c r="A100" s="1"/>
      <c r="F100" s="1"/>
      <c r="G100" s="49"/>
      <c r="H100" s="49"/>
      <c r="K100" s="1"/>
      <c r="L100" s="1"/>
    </row>
    <row r="101" spans="1:12">
      <c r="A101" s="1"/>
      <c r="F101" s="1"/>
      <c r="G101" s="49"/>
      <c r="H101" s="49"/>
      <c r="K101" s="1"/>
      <c r="L101" s="1"/>
    </row>
    <row r="102" spans="1:12">
      <c r="A102" s="1"/>
      <c r="F102" s="1"/>
      <c r="G102" s="49"/>
      <c r="H102" s="49"/>
      <c r="K102" s="1"/>
      <c r="L102" s="1"/>
    </row>
    <row r="103" spans="1:12">
      <c r="A103" s="1"/>
      <c r="F103" s="1"/>
      <c r="G103" s="49"/>
      <c r="H103" s="49"/>
      <c r="K103" s="1"/>
      <c r="L103" s="1"/>
    </row>
    <row r="104" spans="1:12">
      <c r="A104" s="1"/>
      <c r="F104" s="1"/>
      <c r="G104" s="49"/>
      <c r="H104" s="49"/>
      <c r="K104" s="1"/>
      <c r="L104" s="1"/>
    </row>
    <row r="105" spans="1:12">
      <c r="A105" s="1"/>
      <c r="F105" s="1"/>
      <c r="G105" s="49"/>
      <c r="H105" s="49"/>
      <c r="K105" s="1"/>
      <c r="L105" s="1"/>
    </row>
    <row r="106" spans="1:12">
      <c r="A106" s="1"/>
      <c r="F106" s="1"/>
      <c r="G106" s="49"/>
      <c r="H106" s="49"/>
      <c r="K106" s="1"/>
      <c r="L106" s="1"/>
    </row>
    <row r="107" spans="1:12">
      <c r="A107" s="1"/>
      <c r="F107" s="1"/>
      <c r="G107" s="49"/>
      <c r="H107" s="49"/>
      <c r="K107" s="1"/>
      <c r="L107" s="1"/>
    </row>
    <row r="108" spans="1:12">
      <c r="A108" s="1"/>
      <c r="F108" s="1"/>
      <c r="G108" s="49"/>
      <c r="H108" s="49"/>
      <c r="K108" s="1"/>
      <c r="L108" s="1"/>
    </row>
    <row r="109" spans="1:12">
      <c r="A109" s="1"/>
      <c r="F109" s="1"/>
      <c r="G109" s="49"/>
      <c r="H109" s="49"/>
      <c r="K109" s="1"/>
      <c r="L109" s="1"/>
    </row>
    <row r="110" spans="1:12">
      <c r="A110" s="1"/>
      <c r="F110" s="1"/>
      <c r="G110" s="49"/>
      <c r="H110" s="49"/>
      <c r="K110" s="1"/>
      <c r="L110" s="1"/>
    </row>
    <row r="111" spans="1:12">
      <c r="A111" s="1"/>
      <c r="F111" s="1"/>
      <c r="G111" s="49"/>
      <c r="H111" s="49"/>
      <c r="K111" s="1"/>
      <c r="L111" s="1"/>
    </row>
    <row r="112" spans="1:12">
      <c r="A112" s="1"/>
      <c r="F112" s="1"/>
      <c r="G112" s="49"/>
      <c r="H112" s="49"/>
      <c r="K112" s="1"/>
      <c r="L112" s="1"/>
    </row>
    <row r="113" spans="1:12">
      <c r="A113" s="1"/>
      <c r="F113" s="1"/>
      <c r="G113" s="49"/>
      <c r="H113" s="49"/>
      <c r="K113" s="1"/>
      <c r="L113" s="1"/>
    </row>
    <row r="114" spans="1:12">
      <c r="A114" s="1"/>
      <c r="F114" s="1"/>
      <c r="G114" s="49"/>
      <c r="H114" s="49"/>
      <c r="K114" s="1"/>
      <c r="L114" s="1"/>
    </row>
    <row r="115" spans="1:12">
      <c r="A115" s="1"/>
      <c r="F115" s="1"/>
      <c r="G115" s="49"/>
      <c r="H115" s="49"/>
      <c r="K115" s="1"/>
      <c r="L115" s="1"/>
    </row>
    <row r="116" spans="1:12">
      <c r="A116" s="1"/>
      <c r="F116" s="1"/>
      <c r="G116" s="49"/>
      <c r="H116" s="49"/>
      <c r="K116" s="1"/>
      <c r="L116" s="1"/>
    </row>
    <row r="117" spans="1:12">
      <c r="A117" s="1"/>
      <c r="F117" s="1"/>
      <c r="G117" s="49"/>
      <c r="H117" s="49"/>
      <c r="K117" s="1"/>
      <c r="L117" s="1"/>
    </row>
    <row r="118" spans="1:12">
      <c r="A118" s="1"/>
      <c r="F118" s="1"/>
      <c r="G118" s="49"/>
      <c r="H118" s="49"/>
      <c r="K118" s="1"/>
      <c r="L118" s="1"/>
    </row>
    <row r="119" spans="1:12">
      <c r="A119" s="1"/>
      <c r="F119" s="1"/>
      <c r="G119" s="49"/>
      <c r="H119" s="49"/>
      <c r="K119" s="1"/>
      <c r="L119" s="1"/>
    </row>
    <row r="120" spans="1:12">
      <c r="A120" s="1"/>
      <c r="F120" s="1"/>
      <c r="G120" s="49"/>
      <c r="H120" s="49"/>
      <c r="K120" s="1"/>
      <c r="L120" s="1"/>
    </row>
    <row r="121" spans="1:12">
      <c r="A121" s="1"/>
      <c r="F121" s="1"/>
      <c r="G121" s="49"/>
      <c r="H121" s="49"/>
      <c r="K121" s="1"/>
      <c r="L121" s="1"/>
    </row>
    <row r="122" spans="1:12">
      <c r="A122" s="1"/>
      <c r="F122" s="1"/>
      <c r="G122" s="49"/>
      <c r="H122" s="49"/>
      <c r="K122" s="1"/>
      <c r="L122" s="1"/>
    </row>
    <row r="123" spans="1:12">
      <c r="A123" s="1"/>
      <c r="F123" s="1"/>
      <c r="G123" s="49"/>
      <c r="H123" s="49"/>
      <c r="K123" s="1"/>
      <c r="L123" s="1"/>
    </row>
    <row r="124" spans="1:12">
      <c r="A124" s="1"/>
      <c r="F124" s="1"/>
      <c r="G124" s="49"/>
      <c r="H124" s="49"/>
      <c r="K124" s="1"/>
      <c r="L124" s="1"/>
    </row>
    <row r="125" spans="1:12">
      <c r="A125" s="1"/>
      <c r="F125" s="1"/>
      <c r="G125" s="49"/>
      <c r="H125" s="49"/>
      <c r="K125" s="1"/>
      <c r="L125" s="1"/>
    </row>
    <row r="126" spans="1:12">
      <c r="A126" s="1"/>
      <c r="F126" s="1"/>
      <c r="G126" s="49"/>
      <c r="H126" s="49"/>
      <c r="K126" s="1"/>
      <c r="L126" s="1"/>
    </row>
    <row r="127" spans="1:12">
      <c r="A127" s="1"/>
      <c r="F127" s="1"/>
      <c r="G127" s="49"/>
      <c r="H127" s="49"/>
      <c r="K127" s="1"/>
      <c r="L127" s="1"/>
    </row>
    <row r="128" spans="1:12">
      <c r="A128" s="1"/>
      <c r="F128" s="1"/>
      <c r="G128" s="49"/>
      <c r="H128" s="49"/>
      <c r="K128" s="1"/>
      <c r="L128" s="1"/>
    </row>
    <row r="129" spans="1:12">
      <c r="A129" s="1"/>
      <c r="F129" s="1"/>
      <c r="G129" s="49"/>
      <c r="H129" s="49"/>
      <c r="K129" s="1"/>
      <c r="L129" s="1"/>
    </row>
    <row r="130" spans="1:12">
      <c r="A130" s="1"/>
      <c r="F130" s="1"/>
      <c r="G130" s="49"/>
      <c r="H130" s="49"/>
      <c r="K130" s="1"/>
      <c r="L130" s="1"/>
    </row>
    <row r="131" spans="1:12">
      <c r="A131" s="1"/>
      <c r="F131" s="1"/>
      <c r="G131" s="49"/>
      <c r="H131" s="49"/>
      <c r="K131" s="1"/>
      <c r="L131" s="1"/>
    </row>
    <row r="132" spans="1:12">
      <c r="A132" s="1"/>
      <c r="F132" s="1"/>
      <c r="G132" s="49"/>
      <c r="H132" s="49"/>
      <c r="K132" s="1"/>
      <c r="L132" s="1"/>
    </row>
    <row r="133" spans="1:12">
      <c r="A133" s="1"/>
      <c r="F133" s="1"/>
      <c r="G133" s="49"/>
      <c r="H133" s="49"/>
      <c r="K133" s="1"/>
      <c r="L133" s="1"/>
    </row>
    <row r="134" spans="1:12">
      <c r="A134" s="1"/>
      <c r="F134" s="1"/>
      <c r="G134" s="49"/>
      <c r="H134" s="49"/>
      <c r="K134" s="1"/>
      <c r="L134" s="1"/>
    </row>
    <row r="135" spans="1:12">
      <c r="A135" s="1"/>
      <c r="F135" s="1"/>
      <c r="G135" s="49"/>
      <c r="H135" s="49"/>
      <c r="K135" s="1"/>
      <c r="L135" s="1"/>
    </row>
    <row r="136" spans="1:12">
      <c r="A136" s="1"/>
      <c r="F136" s="1"/>
      <c r="G136" s="49"/>
      <c r="H136" s="49"/>
      <c r="K136" s="1"/>
      <c r="L136" s="1"/>
    </row>
    <row r="137" spans="1:12">
      <c r="A137" s="1"/>
      <c r="F137" s="1"/>
      <c r="G137" s="49"/>
      <c r="H137" s="49"/>
      <c r="K137" s="1"/>
      <c r="L137" s="1"/>
    </row>
    <row r="138" spans="1:12">
      <c r="A138" s="1"/>
      <c r="F138" s="1"/>
      <c r="G138" s="49"/>
      <c r="H138" s="49"/>
      <c r="K138" s="1"/>
      <c r="L138" s="1"/>
    </row>
    <row r="139" spans="1:12">
      <c r="A139" s="1"/>
      <c r="F139" s="1"/>
      <c r="G139" s="49"/>
      <c r="H139" s="49"/>
      <c r="K139" s="1"/>
      <c r="L139" s="1"/>
    </row>
    <row r="140" spans="1:12">
      <c r="A140" s="1"/>
      <c r="F140" s="1"/>
      <c r="G140" s="49"/>
      <c r="H140" s="49"/>
      <c r="K140" s="1"/>
      <c r="L140" s="1"/>
    </row>
    <row r="141" spans="1:12">
      <c r="A141" s="1"/>
      <c r="F141" s="1"/>
      <c r="G141" s="49"/>
      <c r="H141" s="49"/>
      <c r="K141" s="1"/>
      <c r="L141" s="1"/>
    </row>
    <row r="142" spans="1:12">
      <c r="A142" s="1"/>
      <c r="F142" s="1"/>
      <c r="G142" s="49"/>
      <c r="H142" s="49"/>
      <c r="K142" s="1"/>
      <c r="L142" s="1"/>
    </row>
    <row r="143" spans="1:12">
      <c r="A143" s="1"/>
      <c r="F143" s="1"/>
      <c r="G143" s="49"/>
      <c r="H143" s="49"/>
      <c r="K143" s="1"/>
      <c r="L143" s="1"/>
    </row>
    <row r="144" spans="1:12">
      <c r="A144" s="1"/>
      <c r="F144" s="1"/>
      <c r="G144" s="49"/>
      <c r="H144" s="49"/>
      <c r="K144" s="1"/>
      <c r="L144" s="1"/>
    </row>
    <row r="145" spans="1:12">
      <c r="A145" s="1"/>
      <c r="F145" s="1"/>
      <c r="G145" s="49"/>
      <c r="H145" s="49"/>
      <c r="K145" s="1"/>
      <c r="L145" s="1"/>
    </row>
    <row r="146" spans="1:12">
      <c r="A146" s="1"/>
      <c r="F146" s="1"/>
      <c r="G146" s="49"/>
      <c r="H146" s="49"/>
      <c r="K146" s="1"/>
      <c r="L146" s="1"/>
    </row>
    <row r="147" spans="1:12">
      <c r="A147" s="1"/>
      <c r="F147" s="1"/>
      <c r="G147" s="49"/>
      <c r="H147" s="49"/>
      <c r="K147" s="1"/>
      <c r="L147" s="1"/>
    </row>
    <row r="148" spans="1:12">
      <c r="A148" s="1"/>
      <c r="F148" s="1"/>
      <c r="G148" s="49"/>
      <c r="H148" s="49"/>
      <c r="K148" s="1"/>
      <c r="L148" s="1"/>
    </row>
    <row r="149" spans="1:12">
      <c r="A149" s="1"/>
      <c r="F149" s="1"/>
      <c r="G149" s="49"/>
      <c r="H149" s="49"/>
      <c r="K149" s="1"/>
      <c r="L149" s="1"/>
    </row>
    <row r="150" spans="1:12">
      <c r="A150" s="1"/>
      <c r="F150" s="1"/>
      <c r="G150" s="49"/>
      <c r="H150" s="49"/>
      <c r="K150" s="1"/>
      <c r="L150" s="1"/>
    </row>
    <row r="151" spans="1:12">
      <c r="A151" s="1"/>
      <c r="F151" s="1"/>
      <c r="G151" s="49"/>
      <c r="H151" s="49"/>
      <c r="K151" s="1"/>
      <c r="L151" s="1"/>
    </row>
    <row r="152" spans="1:12">
      <c r="A152" s="1"/>
      <c r="F152" s="1"/>
      <c r="G152" s="49"/>
      <c r="H152" s="49"/>
      <c r="K152" s="1"/>
      <c r="L152" s="1"/>
    </row>
    <row r="153" spans="1:12">
      <c r="A153" s="1"/>
      <c r="F153" s="1"/>
      <c r="G153" s="49"/>
      <c r="H153" s="49"/>
      <c r="K153" s="1"/>
      <c r="L153" s="1"/>
    </row>
    <row r="154" spans="1:12">
      <c r="A154" s="1"/>
      <c r="F154" s="1"/>
      <c r="G154" s="49"/>
      <c r="H154" s="49"/>
      <c r="K154" s="1"/>
      <c r="L154" s="1"/>
    </row>
    <row r="155" spans="1:12">
      <c r="A155" s="1"/>
      <c r="F155" s="1"/>
      <c r="G155" s="49"/>
      <c r="H155" s="49"/>
      <c r="K155" s="1"/>
      <c r="L155" s="1"/>
    </row>
    <row r="156" spans="1:12">
      <c r="A156" s="1"/>
      <c r="F156" s="1"/>
      <c r="G156" s="49"/>
      <c r="H156" s="49"/>
      <c r="K156" s="1"/>
      <c r="L156" s="1"/>
    </row>
    <row r="157" spans="1:12">
      <c r="A157" s="1"/>
      <c r="F157" s="1"/>
      <c r="G157" s="49"/>
      <c r="H157" s="49"/>
      <c r="K157" s="1"/>
      <c r="L157" s="1"/>
    </row>
    <row r="158" spans="1:12">
      <c r="A158" s="1"/>
      <c r="F158" s="1"/>
      <c r="G158" s="49"/>
      <c r="H158" s="49"/>
      <c r="K158" s="1"/>
      <c r="L158" s="1"/>
    </row>
    <row r="159" spans="1:12">
      <c r="A159" s="1"/>
      <c r="F159" s="1"/>
      <c r="G159" s="49"/>
      <c r="H159" s="49"/>
      <c r="K159" s="1"/>
      <c r="L159" s="1"/>
    </row>
    <row r="160" spans="1:12">
      <c r="A160" s="1"/>
      <c r="F160" s="1"/>
      <c r="G160" s="49"/>
      <c r="H160" s="49"/>
      <c r="K160" s="1"/>
      <c r="L160" s="1"/>
    </row>
    <row r="161" spans="1:12">
      <c r="A161" s="1"/>
      <c r="F161" s="1"/>
      <c r="G161" s="49"/>
      <c r="H161" s="49"/>
      <c r="K161" s="1"/>
      <c r="L161" s="1"/>
    </row>
    <row r="162" spans="1:12">
      <c r="A162" s="1"/>
      <c r="F162" s="1"/>
      <c r="G162" s="49"/>
      <c r="H162" s="49"/>
      <c r="K162" s="1"/>
      <c r="L162" s="1"/>
    </row>
    <row r="163" spans="1:12">
      <c r="A163" s="1"/>
      <c r="F163" s="1"/>
      <c r="G163" s="49"/>
      <c r="H163" s="49"/>
      <c r="K163" s="1"/>
      <c r="L163" s="1"/>
    </row>
    <row r="164" spans="1:12">
      <c r="A164" s="1"/>
      <c r="F164" s="1"/>
      <c r="G164" s="49"/>
      <c r="H164" s="49"/>
      <c r="K164" s="1"/>
      <c r="L164" s="1"/>
    </row>
    <row r="165" spans="1:12">
      <c r="A165" s="1"/>
      <c r="F165" s="1"/>
      <c r="G165" s="49"/>
      <c r="H165" s="49"/>
      <c r="K165" s="1"/>
      <c r="L165" s="1"/>
    </row>
    <row r="166" spans="1:12">
      <c r="A166" s="1"/>
      <c r="F166" s="1"/>
      <c r="G166" s="49"/>
      <c r="H166" s="49"/>
      <c r="K166" s="1"/>
      <c r="L166" s="1"/>
    </row>
    <row r="167" spans="1:12">
      <c r="A167" s="1"/>
      <c r="F167" s="1"/>
      <c r="G167" s="49"/>
      <c r="H167" s="49"/>
      <c r="K167" s="1"/>
      <c r="L167" s="1"/>
    </row>
    <row r="168" spans="1:12">
      <c r="A168" s="1"/>
      <c r="F168" s="1"/>
      <c r="G168" s="49"/>
      <c r="H168" s="49"/>
      <c r="K168" s="1"/>
      <c r="L168" s="1"/>
    </row>
    <row r="169" spans="1:12">
      <c r="A169" s="1"/>
      <c r="F169" s="1"/>
      <c r="G169" s="49"/>
      <c r="H169" s="49"/>
      <c r="K169" s="1"/>
      <c r="L169" s="1"/>
    </row>
    <row r="170" spans="1:12">
      <c r="A170" s="1"/>
      <c r="F170" s="1"/>
      <c r="G170" s="49"/>
      <c r="H170" s="49"/>
      <c r="K170" s="1"/>
      <c r="L170" s="1"/>
    </row>
    <row r="171" spans="1:12">
      <c r="A171" s="1"/>
      <c r="F171" s="1"/>
      <c r="G171" s="49"/>
      <c r="H171" s="49"/>
      <c r="K171" s="1"/>
      <c r="L171" s="1"/>
    </row>
    <row r="172" spans="1:12">
      <c r="A172" s="1"/>
      <c r="F172" s="1"/>
      <c r="G172" s="49"/>
      <c r="H172" s="49"/>
      <c r="K172" s="1"/>
      <c r="L172" s="1"/>
    </row>
    <row r="173" spans="1:12">
      <c r="A173" s="1"/>
      <c r="F173" s="1"/>
      <c r="G173" s="49"/>
      <c r="H173" s="49"/>
      <c r="K173" s="1"/>
      <c r="L173" s="1"/>
    </row>
    <row r="174" spans="1:12">
      <c r="A174" s="1"/>
      <c r="F174" s="1"/>
      <c r="G174" s="49"/>
      <c r="H174" s="49"/>
      <c r="K174" s="1"/>
      <c r="L174" s="1"/>
    </row>
    <row r="175" spans="1:12">
      <c r="A175" s="1"/>
      <c r="F175" s="1"/>
      <c r="G175" s="49"/>
      <c r="H175" s="49"/>
      <c r="K175" s="1"/>
      <c r="L175" s="1"/>
    </row>
    <row r="176" spans="1:12">
      <c r="A176" s="1"/>
      <c r="F176" s="1"/>
      <c r="G176" s="49"/>
      <c r="H176" s="49"/>
      <c r="K176" s="1"/>
      <c r="L176" s="1"/>
    </row>
    <row r="177" spans="1:12">
      <c r="A177" s="1"/>
      <c r="F177" s="1"/>
      <c r="G177" s="49"/>
      <c r="H177" s="49"/>
      <c r="K177" s="1"/>
      <c r="L177" s="1"/>
    </row>
    <row r="178" spans="1:12">
      <c r="A178" s="1"/>
      <c r="F178" s="1"/>
      <c r="G178" s="49"/>
      <c r="H178" s="49"/>
      <c r="K178" s="1"/>
      <c r="L178" s="1"/>
    </row>
    <row r="179" spans="1:12">
      <c r="A179" s="1"/>
      <c r="F179" s="1"/>
      <c r="G179" s="49"/>
      <c r="H179" s="49"/>
      <c r="K179" s="1"/>
      <c r="L179" s="1"/>
    </row>
    <row r="180" spans="1:12">
      <c r="A180" s="1"/>
      <c r="F180" s="1"/>
      <c r="G180" s="49"/>
      <c r="H180" s="49"/>
      <c r="K180" s="1"/>
      <c r="L180" s="1"/>
    </row>
    <row r="181" spans="1:12">
      <c r="A181" s="1"/>
      <c r="F181" s="1"/>
      <c r="G181" s="49"/>
      <c r="H181" s="49"/>
      <c r="K181" s="1"/>
      <c r="L181" s="1"/>
    </row>
    <row r="182" spans="1:12">
      <c r="A182" s="1"/>
      <c r="F182" s="1"/>
      <c r="G182" s="49"/>
      <c r="H182" s="49"/>
      <c r="K182" s="1"/>
      <c r="L182" s="1"/>
    </row>
    <row r="183" spans="1:12">
      <c r="A183" s="1"/>
      <c r="F183" s="1"/>
      <c r="G183" s="49"/>
      <c r="H183" s="49"/>
      <c r="K183" s="1"/>
      <c r="L183" s="1"/>
    </row>
    <row r="184" spans="1:12">
      <c r="A184" s="1"/>
      <c r="F184" s="1"/>
      <c r="G184" s="49"/>
      <c r="H184" s="49"/>
      <c r="K184" s="1"/>
      <c r="L184" s="1"/>
    </row>
    <row r="185" spans="1:12">
      <c r="A185" s="1"/>
      <c r="F185" s="1"/>
      <c r="G185" s="49"/>
      <c r="H185" s="49"/>
      <c r="K185" s="1"/>
      <c r="L185" s="1"/>
    </row>
    <row r="186" spans="1:12">
      <c r="A186" s="1"/>
      <c r="F186" s="1"/>
      <c r="G186" s="49"/>
      <c r="H186" s="49"/>
      <c r="K186" s="1"/>
      <c r="L186" s="1"/>
    </row>
    <row r="187" spans="1:12">
      <c r="A187" s="1"/>
      <c r="F187" s="1"/>
      <c r="G187" s="49"/>
      <c r="H187" s="49"/>
      <c r="K187" s="1"/>
      <c r="L187" s="1"/>
    </row>
    <row r="188" spans="1:12">
      <c r="A188" s="1"/>
      <c r="F188" s="1"/>
      <c r="G188" s="49"/>
      <c r="H188" s="49"/>
      <c r="K188" s="1"/>
      <c r="L188" s="1"/>
    </row>
    <row r="189" spans="1:12">
      <c r="A189" s="1"/>
      <c r="F189" s="1"/>
      <c r="G189" s="49"/>
      <c r="H189" s="49"/>
      <c r="K189" s="1"/>
      <c r="L189" s="1"/>
    </row>
    <row r="190" spans="1:12">
      <c r="A190" s="1"/>
      <c r="F190" s="1"/>
      <c r="G190" s="49"/>
      <c r="H190" s="49"/>
      <c r="K190" s="1"/>
      <c r="L190" s="1"/>
    </row>
    <row r="191" spans="1:12">
      <c r="A191" s="1"/>
      <c r="F191" s="1"/>
      <c r="G191" s="49"/>
      <c r="H191" s="49"/>
      <c r="K191" s="1"/>
      <c r="L191" s="1"/>
    </row>
    <row r="192" spans="1:12">
      <c r="A192" s="1"/>
      <c r="F192" s="1"/>
      <c r="G192" s="49"/>
      <c r="H192" s="49"/>
      <c r="K192" s="1"/>
      <c r="L192" s="1"/>
    </row>
    <row r="193" spans="1:8">
      <c r="A193" s="49"/>
      <c r="F193" s="1"/>
      <c r="G193" s="49"/>
      <c r="H193" s="49"/>
    </row>
    <row r="194" spans="1:8">
      <c r="A194" s="49"/>
      <c r="F194" s="1"/>
      <c r="G194" s="49"/>
      <c r="H194" s="49"/>
    </row>
    <row r="195" spans="1:8">
      <c r="A195" s="49"/>
      <c r="B195" s="49"/>
      <c r="C195" s="49"/>
      <c r="F195" s="1"/>
      <c r="G195" s="49"/>
      <c r="H195" s="49"/>
    </row>
    <row r="196" spans="1:8">
      <c r="A196" s="49"/>
      <c r="B196" s="49"/>
      <c r="C196" s="49"/>
      <c r="F196" s="1"/>
      <c r="G196" s="49"/>
    </row>
    <row r="197" spans="1:8">
      <c r="A197" s="49"/>
      <c r="B197" s="49"/>
      <c r="C197" s="49"/>
      <c r="F197" s="1"/>
      <c r="G197" s="49"/>
    </row>
    <row r="198" spans="1:8">
      <c r="A198" s="49"/>
      <c r="B198" s="49"/>
      <c r="C198" s="49"/>
      <c r="F198" s="1"/>
      <c r="G198" s="49"/>
    </row>
    <row r="199" spans="1:8">
      <c r="A199" s="49"/>
      <c r="B199" s="49"/>
      <c r="C199" s="49"/>
      <c r="F199" s="1"/>
      <c r="G199" s="49"/>
    </row>
    <row r="200" spans="1:8">
      <c r="A200" s="49"/>
      <c r="B200" s="49"/>
      <c r="C200" s="49"/>
      <c r="F200" s="1"/>
      <c r="G200" s="49"/>
    </row>
    <row r="201" spans="1:8">
      <c r="A201" s="49"/>
      <c r="B201" s="49"/>
      <c r="C201" s="49"/>
      <c r="F201" s="1"/>
      <c r="G201" s="49"/>
    </row>
    <row r="202" spans="1:8">
      <c r="A202" s="49"/>
      <c r="B202" s="49"/>
      <c r="C202" s="49"/>
      <c r="F202" s="1"/>
      <c r="G202" s="49"/>
    </row>
    <row r="203" spans="1:8">
      <c r="A203" s="49"/>
      <c r="B203" s="49"/>
      <c r="C203" s="49"/>
      <c r="F203" s="1"/>
      <c r="G203" s="49"/>
    </row>
    <row r="204" spans="1:8">
      <c r="A204" s="49"/>
      <c r="B204" s="49"/>
      <c r="C204" s="49"/>
      <c r="F204" s="1"/>
      <c r="G204" s="49"/>
    </row>
    <row r="205" spans="1:8">
      <c r="A205" s="49"/>
      <c r="B205" s="49"/>
      <c r="C205" s="49"/>
      <c r="F205" s="1"/>
      <c r="G205" s="49"/>
    </row>
    <row r="206" spans="1:8">
      <c r="A206" s="49"/>
      <c r="B206" s="49"/>
      <c r="C206" s="49"/>
      <c r="F206" s="1"/>
      <c r="G206" s="49"/>
    </row>
    <row r="207" spans="1:8">
      <c r="A207" s="49"/>
      <c r="B207" s="49"/>
      <c r="C207" s="49"/>
      <c r="F207" s="1"/>
      <c r="G207" s="49"/>
    </row>
    <row r="208" spans="1:8">
      <c r="A208" s="49"/>
      <c r="B208" s="49"/>
      <c r="C208" s="49"/>
      <c r="F208" s="1"/>
      <c r="G208" s="49"/>
    </row>
    <row r="209" spans="1:7">
      <c r="A209" s="49"/>
      <c r="B209" s="49"/>
      <c r="C209" s="49"/>
      <c r="F209" s="1"/>
      <c r="G209" s="49"/>
    </row>
    <row r="210" spans="1:7">
      <c r="A210" s="49"/>
      <c r="B210" s="49"/>
      <c r="C210" s="49"/>
      <c r="F210" s="1"/>
      <c r="G210" s="49"/>
    </row>
    <row r="211" spans="1:7">
      <c r="A211" s="49"/>
      <c r="B211" s="49"/>
      <c r="C211" s="49"/>
      <c r="F211" s="1"/>
      <c r="G211" s="49"/>
    </row>
    <row r="212" spans="1:7">
      <c r="A212" s="49"/>
      <c r="B212" s="49"/>
      <c r="C212" s="49"/>
      <c r="F212" s="1"/>
      <c r="G212" s="49"/>
    </row>
    <row r="213" spans="1:7">
      <c r="A213" s="49"/>
      <c r="B213" s="49"/>
      <c r="C213" s="49"/>
      <c r="F213" s="1"/>
      <c r="G213" s="49"/>
    </row>
    <row r="214" spans="1:7">
      <c r="A214" s="49"/>
      <c r="B214" s="49"/>
      <c r="C214" s="49"/>
      <c r="F214" s="1"/>
      <c r="G214" s="49"/>
    </row>
    <row r="215" spans="1:7">
      <c r="A215" s="49"/>
      <c r="B215" s="49"/>
      <c r="C215" s="49"/>
      <c r="F215" s="1"/>
      <c r="G215" s="49"/>
    </row>
    <row r="216" spans="1:7">
      <c r="A216" s="49"/>
      <c r="B216" s="49"/>
      <c r="C216" s="49"/>
      <c r="F216" s="1"/>
      <c r="G216" s="49"/>
    </row>
    <row r="217" spans="1:7">
      <c r="A217" s="49"/>
      <c r="B217" s="49"/>
      <c r="C217" s="49"/>
      <c r="F217" s="1"/>
      <c r="G217" s="49"/>
    </row>
    <row r="218" spans="1:7">
      <c r="A218" s="49"/>
      <c r="B218" s="49"/>
      <c r="C218" s="49"/>
      <c r="F218" s="1"/>
      <c r="G218" s="49"/>
    </row>
    <row r="219" spans="1:7">
      <c r="A219" s="49"/>
      <c r="B219" s="49"/>
      <c r="C219" s="49"/>
      <c r="F219" s="1"/>
      <c r="G219" s="49"/>
    </row>
    <row r="220" spans="1:7">
      <c r="A220" s="49"/>
      <c r="B220" s="49"/>
      <c r="C220" s="49"/>
      <c r="F220" s="1"/>
      <c r="G220" s="49"/>
    </row>
    <row r="221" spans="1:7">
      <c r="A221" s="49"/>
      <c r="B221" s="49"/>
      <c r="C221" s="49"/>
      <c r="F221" s="1"/>
      <c r="G221" s="49"/>
    </row>
    <row r="222" spans="1:7">
      <c r="A222" s="49"/>
      <c r="B222" s="49"/>
      <c r="C222" s="49"/>
      <c r="F222" s="1"/>
      <c r="G222" s="49"/>
    </row>
    <row r="223" spans="1:7">
      <c r="A223" s="49"/>
      <c r="B223" s="49"/>
      <c r="C223" s="49"/>
      <c r="F223" s="1"/>
      <c r="G223" s="49"/>
    </row>
    <row r="224" spans="1:7">
      <c r="A224" s="49"/>
      <c r="B224" s="49"/>
      <c r="C224" s="49"/>
      <c r="F224" s="1"/>
      <c r="G224" s="49"/>
    </row>
    <row r="225" spans="1:7">
      <c r="A225" s="49"/>
      <c r="B225" s="49"/>
      <c r="C225" s="49"/>
      <c r="F225" s="1"/>
      <c r="G225" s="49"/>
    </row>
    <row r="226" spans="1:7">
      <c r="A226" s="49"/>
      <c r="B226" s="49"/>
      <c r="C226" s="49"/>
      <c r="F226" s="1"/>
      <c r="G226" s="49"/>
    </row>
    <row r="227" spans="1:7">
      <c r="A227" s="49"/>
      <c r="B227" s="49"/>
      <c r="C227" s="49"/>
      <c r="F227" s="1"/>
      <c r="G227" s="49"/>
    </row>
    <row r="228" spans="1:7">
      <c r="A228" s="49"/>
      <c r="B228" s="49"/>
      <c r="C228" s="49"/>
      <c r="F228" s="1"/>
      <c r="G228" s="49"/>
    </row>
    <row r="229" spans="1:7">
      <c r="A229" s="49"/>
      <c r="B229" s="49"/>
      <c r="C229" s="49"/>
      <c r="F229" s="1"/>
      <c r="G229" s="49"/>
    </row>
    <row r="230" spans="1:7">
      <c r="A230" s="49"/>
      <c r="B230" s="49"/>
      <c r="C230" s="49"/>
      <c r="F230" s="1"/>
      <c r="G230" s="49"/>
    </row>
    <row r="231" spans="1:7">
      <c r="A231" s="49"/>
      <c r="B231" s="49"/>
      <c r="C231" s="49"/>
      <c r="F231" s="1"/>
      <c r="G231" s="49"/>
    </row>
    <row r="232" spans="1:7">
      <c r="A232" s="49"/>
      <c r="B232" s="49"/>
      <c r="C232" s="49"/>
      <c r="F232" s="1"/>
      <c r="G232" s="49"/>
    </row>
    <row r="233" spans="1:7">
      <c r="A233" s="49"/>
      <c r="B233" s="49"/>
      <c r="C233" s="49"/>
      <c r="F233" s="1"/>
      <c r="G233" s="49"/>
    </row>
    <row r="234" spans="1:7">
      <c r="A234" s="49"/>
      <c r="B234" s="49"/>
      <c r="C234" s="49"/>
      <c r="F234" s="1"/>
      <c r="G234" s="49"/>
    </row>
    <row r="235" spans="1:7">
      <c r="A235" s="49"/>
      <c r="B235" s="49"/>
      <c r="C235" s="49"/>
      <c r="F235" s="1"/>
      <c r="G235" s="49"/>
    </row>
    <row r="236" spans="1:7">
      <c r="A236" s="49"/>
      <c r="B236" s="49"/>
      <c r="C236" s="49"/>
      <c r="F236" s="1"/>
      <c r="G236" s="49"/>
    </row>
    <row r="237" spans="1:7">
      <c r="A237" s="49"/>
      <c r="B237" s="49"/>
      <c r="C237" s="49"/>
      <c r="F237" s="1"/>
      <c r="G237" s="49"/>
    </row>
    <row r="238" spans="1:7">
      <c r="A238" s="49"/>
      <c r="B238" s="49"/>
      <c r="C238" s="49"/>
      <c r="F238" s="1"/>
      <c r="G238" s="49"/>
    </row>
    <row r="239" spans="1:7">
      <c r="A239" s="49"/>
      <c r="B239" s="49"/>
      <c r="C239" s="49"/>
      <c r="F239" s="1"/>
      <c r="G239" s="49"/>
    </row>
    <row r="240" spans="1:7">
      <c r="A240" s="49"/>
      <c r="B240" s="49"/>
      <c r="C240" s="49"/>
      <c r="F240" s="1"/>
      <c r="G240" s="49"/>
    </row>
    <row r="241" spans="1:7">
      <c r="A241" s="49"/>
      <c r="B241" s="49"/>
      <c r="C241" s="49"/>
      <c r="F241" s="1"/>
      <c r="G241" s="49"/>
    </row>
    <row r="242" spans="1:7">
      <c r="A242" s="49"/>
      <c r="B242" s="49"/>
      <c r="C242" s="49"/>
      <c r="F242" s="1"/>
      <c r="G242" s="49"/>
    </row>
    <row r="243" spans="1:7">
      <c r="A243" s="49"/>
      <c r="B243" s="49"/>
      <c r="C243" s="49"/>
      <c r="F243" s="1"/>
      <c r="G243" s="49"/>
    </row>
    <row r="244" spans="1:7">
      <c r="A244" s="49"/>
      <c r="B244" s="49"/>
      <c r="C244" s="49"/>
      <c r="F244" s="1"/>
      <c r="G244" s="49"/>
    </row>
    <row r="245" spans="1:7">
      <c r="A245" s="49"/>
      <c r="B245" s="49"/>
      <c r="C245" s="49"/>
      <c r="F245" s="1"/>
      <c r="G245" s="49"/>
    </row>
    <row r="246" spans="1:7">
      <c r="A246" s="49"/>
      <c r="B246" s="49"/>
      <c r="C246" s="49"/>
      <c r="F246" s="1"/>
      <c r="G246" s="49"/>
    </row>
    <row r="247" spans="1:7">
      <c r="A247" s="49"/>
      <c r="B247" s="49"/>
      <c r="C247" s="49"/>
      <c r="F247" s="1"/>
      <c r="G247" s="49"/>
    </row>
    <row r="248" spans="1:7">
      <c r="A248" s="49"/>
      <c r="B248" s="49"/>
      <c r="C248" s="49"/>
      <c r="F248" s="1"/>
      <c r="G248" s="49"/>
    </row>
    <row r="249" spans="1:7">
      <c r="A249" s="49"/>
      <c r="B249" s="49"/>
      <c r="C249" s="49"/>
      <c r="F249" s="1"/>
      <c r="G249" s="49"/>
    </row>
    <row r="250" spans="1:7">
      <c r="A250" s="49"/>
      <c r="B250" s="49"/>
      <c r="C250" s="49"/>
      <c r="F250" s="1"/>
      <c r="G250" s="49"/>
    </row>
    <row r="251" spans="1:7">
      <c r="A251" s="49"/>
      <c r="B251" s="49"/>
      <c r="C251" s="49"/>
      <c r="F251" s="1"/>
      <c r="G251" s="49"/>
    </row>
    <row r="252" spans="1:7">
      <c r="A252" s="49"/>
      <c r="B252" s="49"/>
      <c r="C252" s="49"/>
      <c r="F252" s="1"/>
      <c r="G252" s="49"/>
    </row>
    <row r="253" spans="1:7">
      <c r="A253" s="49"/>
      <c r="B253" s="49"/>
      <c r="C253" s="49"/>
      <c r="F253" s="1"/>
      <c r="G253" s="49"/>
    </row>
    <row r="254" spans="1:7">
      <c r="A254" s="49"/>
      <c r="B254" s="49"/>
      <c r="C254" s="49"/>
      <c r="F254" s="1"/>
      <c r="G254" s="49"/>
    </row>
    <row r="255" spans="1:7">
      <c r="A255" s="49"/>
      <c r="B255" s="49"/>
      <c r="C255" s="49"/>
      <c r="F255" s="1"/>
      <c r="G255" s="49"/>
    </row>
    <row r="256" spans="1:7">
      <c r="A256" s="49"/>
      <c r="B256" s="49"/>
      <c r="C256" s="49"/>
      <c r="F256" s="1"/>
      <c r="G256" s="49"/>
    </row>
    <row r="257" spans="1:7">
      <c r="A257" s="49"/>
      <c r="B257" s="49"/>
      <c r="C257" s="49"/>
      <c r="F257" s="1"/>
      <c r="G257" s="49"/>
    </row>
    <row r="258" spans="1:7">
      <c r="A258" s="49"/>
      <c r="B258" s="49"/>
      <c r="C258" s="49"/>
      <c r="F258" s="1"/>
      <c r="G258" s="49"/>
    </row>
    <row r="259" spans="1:7">
      <c r="A259" s="49"/>
      <c r="B259" s="49"/>
      <c r="C259" s="49"/>
      <c r="F259" s="1"/>
      <c r="G259" s="49"/>
    </row>
    <row r="260" spans="1:7">
      <c r="A260" s="49"/>
      <c r="B260" s="49"/>
      <c r="C260" s="49"/>
      <c r="F260" s="1"/>
      <c r="G260" s="49"/>
    </row>
    <row r="261" spans="1:7">
      <c r="A261" s="49"/>
      <c r="B261" s="49"/>
      <c r="C261" s="49"/>
      <c r="F261" s="1"/>
      <c r="G261" s="49"/>
    </row>
    <row r="262" spans="1:7">
      <c r="A262" s="49"/>
      <c r="B262" s="49"/>
      <c r="C262" s="49"/>
      <c r="F262" s="1"/>
      <c r="G262" s="49"/>
    </row>
    <row r="263" spans="1:7">
      <c r="A263" s="49"/>
      <c r="B263" s="49"/>
      <c r="C263" s="49"/>
      <c r="F263" s="1"/>
      <c r="G263" s="49"/>
    </row>
    <row r="264" spans="1:7">
      <c r="A264" s="49"/>
      <c r="B264" s="49"/>
      <c r="C264" s="49"/>
      <c r="F264" s="1"/>
      <c r="G264" s="49"/>
    </row>
    <row r="265" spans="1:7">
      <c r="A265" s="49"/>
      <c r="B265" s="49"/>
      <c r="C265" s="49"/>
      <c r="F265" s="1"/>
      <c r="G265" s="49"/>
    </row>
    <row r="266" spans="1:7">
      <c r="A266" s="49"/>
      <c r="B266" s="49"/>
      <c r="C266" s="49"/>
      <c r="F266" s="1"/>
      <c r="G266" s="49"/>
    </row>
    <row r="267" spans="1:7">
      <c r="A267" s="49"/>
      <c r="B267" s="49"/>
      <c r="C267" s="49"/>
      <c r="F267" s="1"/>
      <c r="G267" s="49"/>
    </row>
    <row r="268" spans="1:7">
      <c r="A268" s="49"/>
      <c r="B268" s="49"/>
      <c r="C268" s="49"/>
      <c r="F268" s="1"/>
      <c r="G268" s="49"/>
    </row>
    <row r="269" spans="1:7">
      <c r="A269" s="49"/>
      <c r="B269" s="49"/>
      <c r="C269" s="49"/>
      <c r="F269" s="1"/>
      <c r="G269" s="49"/>
    </row>
    <row r="270" spans="1:7">
      <c r="A270" s="49"/>
      <c r="B270" s="49"/>
      <c r="C270" s="49"/>
      <c r="F270" s="1"/>
      <c r="G270" s="49"/>
    </row>
    <row r="271" spans="1:7">
      <c r="A271" s="49"/>
      <c r="B271" s="49"/>
      <c r="C271" s="49"/>
      <c r="F271" s="1"/>
      <c r="G271" s="49"/>
    </row>
    <row r="272" spans="1:7">
      <c r="A272" s="49"/>
      <c r="B272" s="49"/>
      <c r="C272" s="49"/>
      <c r="F272" s="1"/>
      <c r="G272" s="49"/>
    </row>
    <row r="273" spans="1:7">
      <c r="A273" s="49"/>
      <c r="B273" s="49"/>
      <c r="C273" s="49"/>
      <c r="F273" s="1"/>
      <c r="G273" s="49"/>
    </row>
    <row r="274" spans="1:7">
      <c r="A274" s="49"/>
      <c r="B274" s="49"/>
      <c r="C274" s="49"/>
      <c r="F274" s="1"/>
      <c r="G274" s="49"/>
    </row>
    <row r="275" spans="1:7">
      <c r="A275" s="49"/>
      <c r="B275" s="49"/>
      <c r="C275" s="49"/>
      <c r="F275" s="1"/>
      <c r="G275" s="49"/>
    </row>
    <row r="276" spans="1:7">
      <c r="A276" s="49"/>
      <c r="B276" s="49"/>
      <c r="C276" s="49"/>
      <c r="F276" s="1"/>
      <c r="G276" s="49"/>
    </row>
    <row r="277" spans="1:7">
      <c r="A277" s="49"/>
      <c r="B277" s="49"/>
      <c r="C277" s="49"/>
      <c r="F277" s="1"/>
      <c r="G277" s="49"/>
    </row>
    <row r="278" spans="1:7">
      <c r="A278" s="49"/>
      <c r="B278" s="49"/>
      <c r="C278" s="49"/>
      <c r="F278" s="1"/>
      <c r="G278" s="49"/>
    </row>
    <row r="279" spans="1:7">
      <c r="A279" s="49"/>
      <c r="B279" s="49"/>
      <c r="C279" s="49"/>
      <c r="F279" s="1"/>
      <c r="G279" s="49"/>
    </row>
    <row r="280" spans="1:7">
      <c r="A280" s="49"/>
      <c r="B280" s="49"/>
      <c r="C280" s="49"/>
      <c r="F280" s="1"/>
      <c r="G280" s="49"/>
    </row>
    <row r="281" spans="1:7">
      <c r="A281" s="49"/>
      <c r="B281" s="49"/>
      <c r="C281" s="49"/>
      <c r="F281" s="1"/>
      <c r="G281" s="49"/>
    </row>
    <row r="282" spans="1:7">
      <c r="A282" s="49"/>
      <c r="B282" s="49"/>
      <c r="C282" s="49"/>
      <c r="F282" s="1"/>
      <c r="G282" s="49"/>
    </row>
    <row r="283" spans="1:7">
      <c r="A283" s="49"/>
      <c r="B283" s="49"/>
      <c r="C283" s="49"/>
      <c r="F283" s="1"/>
      <c r="G283" s="49"/>
    </row>
    <row r="284" spans="1:7">
      <c r="A284" s="49"/>
      <c r="B284" s="49"/>
      <c r="C284" s="49"/>
      <c r="F284" s="1"/>
      <c r="G284" s="49"/>
    </row>
    <row r="285" spans="1:7">
      <c r="A285" s="49"/>
      <c r="B285" s="49"/>
      <c r="C285" s="49"/>
      <c r="F285" s="1"/>
      <c r="G285" s="49"/>
    </row>
    <row r="286" spans="1:7">
      <c r="A286" s="49"/>
      <c r="B286" s="49"/>
      <c r="C286" s="49"/>
      <c r="F286" s="1"/>
      <c r="G286" s="49"/>
    </row>
    <row r="287" spans="1:7">
      <c r="A287" s="49"/>
      <c r="B287" s="49"/>
      <c r="C287" s="49"/>
      <c r="F287" s="1"/>
      <c r="G287" s="49"/>
    </row>
    <row r="288" spans="1:7">
      <c r="A288" s="49"/>
      <c r="B288" s="49"/>
      <c r="C288" s="49"/>
      <c r="F288" s="1"/>
      <c r="G288" s="49"/>
    </row>
    <row r="289" spans="1:7">
      <c r="A289" s="49"/>
      <c r="B289" s="49"/>
      <c r="C289" s="49"/>
      <c r="F289" s="1"/>
      <c r="G289" s="49"/>
    </row>
    <row r="290" spans="1:7">
      <c r="A290" s="49"/>
      <c r="B290" s="49"/>
      <c r="C290" s="49"/>
      <c r="F290" s="1"/>
      <c r="G290" s="49"/>
    </row>
    <row r="291" spans="1:7">
      <c r="A291" s="49"/>
      <c r="B291" s="49"/>
      <c r="C291" s="49"/>
      <c r="F291" s="1"/>
      <c r="G291" s="49"/>
    </row>
    <row r="292" spans="1:7">
      <c r="A292" s="49"/>
      <c r="B292" s="49"/>
      <c r="C292" s="49"/>
      <c r="F292" s="1"/>
      <c r="G292" s="49"/>
    </row>
    <row r="293" spans="1:7">
      <c r="A293" s="49"/>
      <c r="B293" s="49"/>
      <c r="C293" s="49"/>
      <c r="F293" s="1"/>
      <c r="G293" s="49"/>
    </row>
    <row r="294" spans="1:7">
      <c r="A294" s="49"/>
      <c r="B294" s="49"/>
      <c r="C294" s="49"/>
      <c r="F294" s="1"/>
      <c r="G294" s="49"/>
    </row>
    <row r="295" spans="1:7">
      <c r="A295" s="49"/>
      <c r="B295" s="49"/>
      <c r="C295" s="49"/>
      <c r="F295" s="1"/>
      <c r="G295" s="49"/>
    </row>
    <row r="296" spans="1:7">
      <c r="A296" s="49"/>
      <c r="B296" s="49"/>
      <c r="C296" s="49"/>
      <c r="F296" s="1"/>
      <c r="G296" s="49"/>
    </row>
    <row r="297" spans="1:7">
      <c r="A297" s="49"/>
      <c r="B297" s="49"/>
      <c r="C297" s="49"/>
      <c r="F297" s="1"/>
      <c r="G297" s="49"/>
    </row>
    <row r="298" spans="1:7">
      <c r="A298" s="49"/>
      <c r="B298" s="49"/>
      <c r="C298" s="49"/>
      <c r="F298" s="1"/>
      <c r="G298" s="49"/>
    </row>
    <row r="299" spans="1:7">
      <c r="A299" s="49"/>
      <c r="B299" s="49"/>
      <c r="C299" s="49"/>
      <c r="F299" s="1"/>
      <c r="G299" s="49"/>
    </row>
    <row r="300" spans="1:7">
      <c r="A300" s="49"/>
      <c r="B300" s="49"/>
      <c r="C300" s="49"/>
      <c r="F300" s="1"/>
      <c r="G300" s="49"/>
    </row>
    <row r="301" spans="1:7">
      <c r="A301" s="49"/>
      <c r="B301" s="49"/>
      <c r="C301" s="49"/>
      <c r="F301" s="1"/>
      <c r="G301" s="49"/>
    </row>
    <row r="302" spans="1:7">
      <c r="A302" s="49"/>
      <c r="B302" s="49"/>
      <c r="C302" s="49"/>
      <c r="F302" s="1"/>
      <c r="G302" s="49"/>
    </row>
    <row r="303" spans="1:7">
      <c r="A303" s="49"/>
      <c r="B303" s="49"/>
      <c r="C303" s="49"/>
      <c r="F303" s="1"/>
      <c r="G303" s="49"/>
    </row>
    <row r="304" spans="1:7">
      <c r="A304" s="49"/>
      <c r="B304" s="49"/>
      <c r="C304" s="49"/>
      <c r="F304" s="1"/>
      <c r="G304" s="49"/>
    </row>
    <row r="305" spans="1:7">
      <c r="A305" s="49"/>
      <c r="B305" s="49"/>
      <c r="C305" s="49"/>
      <c r="F305" s="1"/>
      <c r="G305" s="49"/>
    </row>
    <row r="306" spans="1:7">
      <c r="A306" s="49"/>
      <c r="B306" s="49"/>
      <c r="C306" s="49"/>
      <c r="F306" s="1"/>
      <c r="G306" s="49"/>
    </row>
    <row r="307" spans="1:7">
      <c r="A307" s="49"/>
      <c r="B307" s="49"/>
      <c r="C307" s="49"/>
      <c r="F307" s="1"/>
      <c r="G307" s="49"/>
    </row>
    <row r="308" spans="1:7">
      <c r="A308" s="49"/>
      <c r="B308" s="49"/>
      <c r="C308" s="49"/>
      <c r="F308" s="1"/>
      <c r="G308" s="49"/>
    </row>
    <row r="309" spans="1:7">
      <c r="A309" s="49"/>
      <c r="B309" s="49"/>
      <c r="C309" s="49"/>
      <c r="F309" s="1"/>
      <c r="G309" s="49"/>
    </row>
    <row r="310" spans="1:7">
      <c r="A310" s="49"/>
      <c r="B310" s="49"/>
      <c r="C310" s="49"/>
      <c r="F310" s="1"/>
      <c r="G310" s="49"/>
    </row>
    <row r="311" spans="1:7">
      <c r="A311" s="49"/>
      <c r="B311" s="49"/>
      <c r="C311" s="49"/>
      <c r="F311" s="1"/>
      <c r="G311" s="49"/>
    </row>
    <row r="312" spans="1:7">
      <c r="A312" s="49"/>
      <c r="B312" s="49"/>
      <c r="C312" s="49"/>
      <c r="F312" s="1"/>
      <c r="G312" s="49"/>
    </row>
    <row r="313" spans="1:7">
      <c r="A313" s="49"/>
      <c r="B313" s="49"/>
      <c r="C313" s="49"/>
      <c r="F313" s="1"/>
      <c r="G313" s="49"/>
    </row>
    <row r="314" spans="1:7">
      <c r="A314" s="49"/>
      <c r="B314" s="49"/>
      <c r="C314" s="49"/>
      <c r="F314" s="1"/>
      <c r="G314" s="49"/>
    </row>
    <row r="315" spans="1:7">
      <c r="A315" s="49"/>
      <c r="B315" s="49"/>
      <c r="C315" s="49"/>
      <c r="F315" s="1"/>
      <c r="G315" s="49"/>
    </row>
    <row r="316" spans="1:7">
      <c r="A316" s="49"/>
      <c r="B316" s="49"/>
      <c r="C316" s="49"/>
      <c r="F316" s="1"/>
      <c r="G316" s="49"/>
    </row>
    <row r="317" spans="1:7">
      <c r="A317" s="49"/>
      <c r="B317" s="49"/>
      <c r="C317" s="49"/>
      <c r="F317" s="1"/>
      <c r="G317" s="49"/>
    </row>
    <row r="318" spans="1:7">
      <c r="A318" s="49"/>
      <c r="B318" s="49"/>
      <c r="C318" s="49"/>
      <c r="F318" s="1"/>
      <c r="G318" s="49"/>
    </row>
    <row r="319" spans="1:7">
      <c r="A319" s="49"/>
      <c r="B319" s="49"/>
      <c r="C319" s="49"/>
      <c r="F319" s="1"/>
      <c r="G319" s="49"/>
    </row>
    <row r="320" spans="1:7">
      <c r="A320" s="49"/>
      <c r="B320" s="49"/>
      <c r="C320" s="49"/>
      <c r="F320" s="1"/>
      <c r="G320" s="49"/>
    </row>
    <row r="321" spans="1:7">
      <c r="A321" s="49"/>
      <c r="B321" s="49"/>
      <c r="C321" s="49"/>
      <c r="F321" s="1"/>
      <c r="G321" s="49"/>
    </row>
    <row r="322" spans="1:7">
      <c r="A322" s="49"/>
      <c r="B322" s="49"/>
      <c r="C322" s="49"/>
      <c r="F322" s="1"/>
      <c r="G322" s="49"/>
    </row>
    <row r="323" spans="1:7">
      <c r="A323" s="49"/>
      <c r="B323" s="49"/>
      <c r="C323" s="49"/>
      <c r="F323" s="1"/>
      <c r="G323" s="49"/>
    </row>
    <row r="324" spans="1:7">
      <c r="A324" s="49"/>
      <c r="B324" s="49"/>
      <c r="C324" s="49"/>
      <c r="F324" s="1"/>
      <c r="G324" s="49"/>
    </row>
    <row r="325" spans="1:7">
      <c r="A325" s="49"/>
      <c r="B325" s="49"/>
      <c r="C325" s="49"/>
      <c r="F325" s="1"/>
      <c r="G325" s="49"/>
    </row>
    <row r="326" spans="1:7">
      <c r="A326" s="49"/>
      <c r="B326" s="49"/>
      <c r="C326" s="49"/>
      <c r="F326" s="1"/>
      <c r="G326" s="49"/>
    </row>
    <row r="327" spans="1:7">
      <c r="A327" s="49"/>
      <c r="B327" s="49"/>
      <c r="C327" s="49"/>
      <c r="F327" s="1"/>
      <c r="G327" s="49"/>
    </row>
    <row r="328" spans="1:7">
      <c r="A328" s="49"/>
      <c r="B328" s="49"/>
      <c r="C328" s="49"/>
      <c r="F328" s="1"/>
      <c r="G328" s="49"/>
    </row>
    <row r="329" spans="1:7">
      <c r="A329" s="49"/>
      <c r="B329" s="49"/>
      <c r="C329" s="49"/>
      <c r="F329" s="1"/>
      <c r="G329" s="49"/>
    </row>
    <row r="330" spans="1:7">
      <c r="A330" s="49"/>
      <c r="B330" s="49"/>
      <c r="C330" s="49"/>
      <c r="F330" s="1"/>
      <c r="G330" s="49"/>
    </row>
    <row r="331" spans="1:7">
      <c r="A331" s="49"/>
      <c r="B331" s="49"/>
      <c r="C331" s="49"/>
      <c r="F331" s="1"/>
      <c r="G331" s="49"/>
    </row>
    <row r="332" spans="1:7">
      <c r="A332" s="49"/>
      <c r="B332" s="49"/>
      <c r="C332" s="49"/>
      <c r="F332" s="1"/>
      <c r="G332" s="49"/>
    </row>
    <row r="333" spans="1:7">
      <c r="A333" s="49"/>
      <c r="B333" s="49"/>
      <c r="C333" s="49"/>
      <c r="F333" s="1"/>
      <c r="G333" s="49"/>
    </row>
    <row r="334" spans="1:7">
      <c r="A334" s="49"/>
      <c r="B334" s="49"/>
      <c r="C334" s="49"/>
      <c r="F334" s="1"/>
      <c r="G334" s="49"/>
    </row>
    <row r="335" spans="1:7">
      <c r="A335" s="49"/>
      <c r="B335" s="49"/>
      <c r="C335" s="49"/>
      <c r="F335" s="1"/>
      <c r="G335" s="49"/>
    </row>
    <row r="336" spans="1:7">
      <c r="A336" s="49"/>
      <c r="B336" s="49"/>
      <c r="C336" s="49"/>
      <c r="F336" s="1"/>
      <c r="G336" s="49"/>
    </row>
    <row r="337" spans="1:7">
      <c r="A337" s="49"/>
      <c r="B337" s="49"/>
      <c r="C337" s="49"/>
      <c r="F337" s="1"/>
      <c r="G337" s="49"/>
    </row>
    <row r="338" spans="1:7">
      <c r="A338" s="49"/>
      <c r="B338" s="49"/>
      <c r="C338" s="49"/>
      <c r="F338" s="1"/>
      <c r="G338" s="49"/>
    </row>
    <row r="339" spans="1:7">
      <c r="A339" s="49"/>
      <c r="B339" s="49"/>
      <c r="C339" s="49"/>
      <c r="F339" s="1"/>
      <c r="G339" s="49"/>
    </row>
    <row r="340" spans="1:7">
      <c r="A340" s="49"/>
      <c r="B340" s="49"/>
      <c r="C340" s="49"/>
      <c r="F340" s="1"/>
      <c r="G340" s="49"/>
    </row>
    <row r="341" spans="1:7">
      <c r="A341" s="49"/>
      <c r="B341" s="49"/>
      <c r="C341" s="49"/>
      <c r="F341" s="1"/>
      <c r="G341" s="49"/>
    </row>
    <row r="342" spans="1:7">
      <c r="A342" s="49"/>
      <c r="B342" s="49"/>
      <c r="C342" s="49"/>
      <c r="F342" s="1"/>
      <c r="G342" s="49"/>
    </row>
    <row r="343" spans="1:7">
      <c r="A343" s="49"/>
      <c r="B343" s="49"/>
      <c r="C343" s="49"/>
      <c r="F343" s="1"/>
      <c r="G343" s="49"/>
    </row>
    <row r="344" spans="1:7">
      <c r="A344" s="49"/>
      <c r="B344" s="49"/>
      <c r="C344" s="49"/>
      <c r="F344" s="1"/>
      <c r="G344" s="49"/>
    </row>
    <row r="345" spans="1:7">
      <c r="A345" s="49"/>
      <c r="B345" s="49"/>
      <c r="C345" s="49"/>
      <c r="F345" s="1"/>
      <c r="G345" s="49"/>
    </row>
    <row r="346" spans="1:7">
      <c r="A346" s="49"/>
      <c r="B346" s="49"/>
      <c r="C346" s="49"/>
      <c r="F346" s="1"/>
      <c r="G346" s="49"/>
    </row>
    <row r="347" spans="1:7">
      <c r="A347" s="49"/>
      <c r="B347" s="49"/>
      <c r="C347" s="49"/>
      <c r="F347" s="1"/>
      <c r="G347" s="49"/>
    </row>
    <row r="348" spans="1:7">
      <c r="A348" s="49"/>
      <c r="B348" s="49"/>
      <c r="C348" s="49"/>
      <c r="F348" s="1"/>
      <c r="G348" s="49"/>
    </row>
    <row r="349" spans="1:7">
      <c r="A349" s="49"/>
      <c r="B349" s="49"/>
      <c r="C349" s="49"/>
      <c r="F349" s="1"/>
      <c r="G349" s="49"/>
    </row>
    <row r="350" spans="1:7">
      <c r="A350" s="49"/>
      <c r="B350" s="49"/>
      <c r="C350" s="49"/>
      <c r="F350" s="1"/>
      <c r="G350" s="49"/>
    </row>
    <row r="351" spans="1:7">
      <c r="A351" s="49"/>
      <c r="B351" s="49"/>
      <c r="C351" s="49"/>
      <c r="F351" s="1"/>
      <c r="G351" s="49"/>
    </row>
    <row r="352" spans="1:7">
      <c r="A352" s="49"/>
      <c r="B352" s="49"/>
      <c r="C352" s="49"/>
      <c r="F352" s="1"/>
      <c r="G352" s="49"/>
    </row>
    <row r="353" spans="1:7">
      <c r="A353" s="49"/>
      <c r="B353" s="49"/>
      <c r="C353" s="49"/>
      <c r="F353" s="1"/>
      <c r="G353" s="49"/>
    </row>
    <row r="354" spans="1:7">
      <c r="A354" s="49"/>
      <c r="B354" s="49"/>
      <c r="C354" s="49"/>
      <c r="F354" s="1"/>
      <c r="G354" s="49"/>
    </row>
    <row r="355" spans="1:7">
      <c r="A355" s="49"/>
      <c r="B355" s="49"/>
      <c r="C355" s="49"/>
      <c r="F355" s="1"/>
      <c r="G355" s="49"/>
    </row>
    <row r="356" spans="1:7">
      <c r="A356" s="49"/>
      <c r="B356" s="49"/>
      <c r="C356" s="49"/>
      <c r="F356" s="1"/>
      <c r="G356" s="49"/>
    </row>
    <row r="357" spans="1:7">
      <c r="A357" s="49"/>
      <c r="B357" s="49"/>
      <c r="C357" s="49"/>
      <c r="F357" s="1"/>
      <c r="G357" s="49"/>
    </row>
    <row r="358" spans="1:7">
      <c r="A358" s="49"/>
      <c r="B358" s="49"/>
      <c r="C358" s="49"/>
      <c r="F358" s="1"/>
      <c r="G358" s="49"/>
    </row>
    <row r="359" spans="1:7">
      <c r="A359" s="49"/>
      <c r="B359" s="49"/>
      <c r="C359" s="49"/>
      <c r="F359" s="1"/>
      <c r="G359" s="49"/>
    </row>
    <row r="360" spans="1:7">
      <c r="A360" s="49"/>
      <c r="B360" s="49"/>
      <c r="C360" s="49"/>
      <c r="F360" s="1"/>
      <c r="G360" s="49"/>
    </row>
    <row r="361" spans="1:7">
      <c r="A361" s="49"/>
      <c r="B361" s="49"/>
      <c r="C361" s="49"/>
      <c r="F361" s="1"/>
      <c r="G361" s="49"/>
    </row>
    <row r="362" spans="1:7">
      <c r="A362" s="49"/>
      <c r="B362" s="49"/>
      <c r="C362" s="49"/>
      <c r="F362" s="1"/>
      <c r="G362" s="49"/>
    </row>
    <row r="363" spans="1:7">
      <c r="A363" s="49"/>
      <c r="B363" s="49"/>
      <c r="C363" s="49"/>
      <c r="F363" s="1"/>
      <c r="G363" s="49"/>
    </row>
    <row r="364" spans="1:7">
      <c r="A364" s="49"/>
      <c r="B364" s="49"/>
      <c r="C364" s="49"/>
      <c r="F364" s="1"/>
      <c r="G364" s="49"/>
    </row>
    <row r="365" spans="1:7">
      <c r="A365" s="49"/>
      <c r="B365" s="49"/>
      <c r="C365" s="49"/>
      <c r="F365" s="1"/>
      <c r="G365" s="49"/>
    </row>
    <row r="366" spans="1:7">
      <c r="A366" s="49"/>
      <c r="B366" s="49"/>
      <c r="C366" s="49"/>
      <c r="F366" s="1"/>
      <c r="G366" s="49"/>
    </row>
    <row r="367" spans="1:7">
      <c r="A367" s="49"/>
      <c r="B367" s="49"/>
      <c r="C367" s="49"/>
      <c r="F367" s="1"/>
      <c r="G367" s="49"/>
    </row>
    <row r="368" spans="1:7">
      <c r="A368" s="49"/>
      <c r="B368" s="49"/>
      <c r="C368" s="49"/>
      <c r="F368" s="1"/>
      <c r="G368" s="49"/>
    </row>
    <row r="369" spans="1:7">
      <c r="A369" s="49"/>
      <c r="B369" s="49"/>
      <c r="C369" s="49"/>
      <c r="F369" s="1"/>
      <c r="G369" s="49"/>
    </row>
    <row r="370" spans="1:7">
      <c r="A370" s="49"/>
      <c r="B370" s="49"/>
      <c r="C370" s="49"/>
      <c r="F370" s="1"/>
      <c r="G370" s="49"/>
    </row>
    <row r="371" spans="1:7">
      <c r="A371" s="49"/>
      <c r="B371" s="49"/>
      <c r="C371" s="49"/>
      <c r="F371" s="1"/>
      <c r="G371" s="49"/>
    </row>
    <row r="372" spans="1:7">
      <c r="A372" s="49"/>
      <c r="B372" s="49"/>
      <c r="C372" s="49"/>
      <c r="F372" s="1"/>
      <c r="G372" s="49"/>
    </row>
    <row r="373" spans="1:7">
      <c r="A373" s="49"/>
      <c r="B373" s="49"/>
      <c r="C373" s="49"/>
      <c r="F373" s="1"/>
      <c r="G373" s="49"/>
    </row>
    <row r="374" spans="1:7">
      <c r="A374" s="49"/>
      <c r="B374" s="49"/>
      <c r="C374" s="49"/>
      <c r="F374" s="1"/>
      <c r="G374" s="49"/>
    </row>
    <row r="375" spans="1:7">
      <c r="A375" s="49"/>
      <c r="B375" s="49"/>
      <c r="C375" s="49"/>
      <c r="F375" s="1"/>
      <c r="G375" s="49"/>
    </row>
    <row r="376" spans="1:7">
      <c r="A376" s="49"/>
      <c r="B376" s="49"/>
      <c r="C376" s="49"/>
      <c r="F376" s="1"/>
      <c r="G376" s="49"/>
    </row>
    <row r="377" spans="1:7">
      <c r="A377" s="49"/>
      <c r="B377" s="49"/>
      <c r="C377" s="49"/>
      <c r="F377" s="1"/>
      <c r="G377" s="49"/>
    </row>
    <row r="378" spans="1:7">
      <c r="A378" s="49"/>
      <c r="B378" s="49"/>
      <c r="C378" s="49"/>
      <c r="F378" s="1"/>
      <c r="G378" s="49"/>
    </row>
    <row r="379" spans="1:7">
      <c r="A379" s="49"/>
      <c r="B379" s="49"/>
      <c r="C379" s="49"/>
      <c r="F379" s="1"/>
      <c r="G379" s="49"/>
    </row>
    <row r="380" spans="1:7">
      <c r="A380" s="49"/>
      <c r="B380" s="49"/>
      <c r="C380" s="49"/>
      <c r="F380" s="1"/>
      <c r="G380" s="49"/>
    </row>
    <row r="381" spans="1:7">
      <c r="A381" s="49"/>
      <c r="B381" s="49"/>
      <c r="C381" s="49"/>
      <c r="F381" s="1"/>
      <c r="G381" s="49"/>
    </row>
    <row r="382" spans="1:7">
      <c r="A382" s="49"/>
      <c r="B382" s="49"/>
      <c r="C382" s="49"/>
      <c r="F382" s="1"/>
      <c r="G382" s="49"/>
    </row>
    <row r="383" spans="1:7">
      <c r="A383" s="49"/>
      <c r="B383" s="49"/>
      <c r="C383" s="49"/>
      <c r="F383" s="1"/>
      <c r="G383" s="49"/>
    </row>
    <row r="384" spans="1:7">
      <c r="A384" s="49"/>
      <c r="B384" s="49"/>
      <c r="C384" s="49"/>
      <c r="F384" s="1"/>
      <c r="G384" s="49"/>
    </row>
    <row r="385" spans="1:7">
      <c r="A385" s="49"/>
      <c r="B385" s="49"/>
      <c r="C385" s="49"/>
      <c r="F385" s="1"/>
      <c r="G385" s="49"/>
    </row>
    <row r="386" spans="1:7">
      <c r="A386" s="49"/>
      <c r="B386" s="49"/>
      <c r="C386" s="49"/>
      <c r="G386" s="49"/>
    </row>
    <row r="387" spans="1:7">
      <c r="A387" s="49"/>
      <c r="B387" s="49"/>
      <c r="C387" s="49"/>
    </row>
    <row r="388" spans="1:7">
      <c r="A388" s="49"/>
      <c r="B388" s="49"/>
      <c r="C388" s="49"/>
    </row>
    <row r="389" spans="1:7">
      <c r="A389" s="49"/>
      <c r="B389" s="49"/>
      <c r="C389" s="49"/>
    </row>
    <row r="390" spans="1:7">
      <c r="A390" s="49"/>
      <c r="B390" s="49"/>
      <c r="C390" s="49"/>
    </row>
    <row r="391" spans="1:7">
      <c r="A391" s="49"/>
      <c r="B391" s="49"/>
      <c r="C391" s="49"/>
    </row>
    <row r="392" spans="1:7">
      <c r="A392" s="49"/>
      <c r="B392" s="49"/>
      <c r="C392" s="49"/>
    </row>
    <row r="393" spans="1:7">
      <c r="A393" s="49"/>
      <c r="B393" s="49"/>
      <c r="C393" s="49"/>
    </row>
    <row r="394" spans="1:7">
      <c r="A394" s="49"/>
      <c r="B394" s="49"/>
      <c r="C394" s="49"/>
    </row>
    <row r="395" spans="1:7">
      <c r="A395" s="49"/>
      <c r="B395" s="49"/>
      <c r="C395" s="49"/>
    </row>
    <row r="396" spans="1:7">
      <c r="A396" s="49"/>
      <c r="B396" s="49"/>
      <c r="C396" s="49"/>
    </row>
    <row r="397" spans="1:7">
      <c r="A397" s="49"/>
      <c r="B397" s="49"/>
      <c r="C397" s="49"/>
    </row>
    <row r="398" spans="1:7">
      <c r="A398" s="49"/>
      <c r="B398" s="49"/>
      <c r="C398" s="49"/>
    </row>
    <row r="399" spans="1:7">
      <c r="A399" s="49"/>
      <c r="B399" s="49"/>
      <c r="C399" s="49"/>
    </row>
  </sheetData>
  <sortState ref="A5:A12">
    <sortCondition ref="A7"/>
  </sortState>
  <mergeCells count="2">
    <mergeCell ref="C2:E2"/>
    <mergeCell ref="C22:E2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H14" sqref="H14"/>
    </sheetView>
  </sheetViews>
  <sheetFormatPr defaultRowHeight="14.25"/>
  <cols>
    <col min="1" max="1" width="16" customWidth="1"/>
    <col min="2" max="2" width="20.125" customWidth="1"/>
    <col min="3" max="3" width="11.875" customWidth="1"/>
    <col min="4" max="4" width="18.75" customWidth="1"/>
    <col min="6" max="6" width="11.875" customWidth="1"/>
  </cols>
  <sheetData>
    <row r="1" spans="1:6">
      <c r="A1" s="20" t="s">
        <v>2</v>
      </c>
      <c r="B1" s="20" t="s">
        <v>65</v>
      </c>
      <c r="C1" s="20" t="s">
        <v>1</v>
      </c>
      <c r="D1" s="20" t="s">
        <v>66</v>
      </c>
      <c r="E1" s="20" t="s">
        <v>1</v>
      </c>
      <c r="F1" s="20" t="s">
        <v>0</v>
      </c>
    </row>
    <row r="2" spans="1:6">
      <c r="A2" s="21">
        <v>1024</v>
      </c>
      <c r="B2" s="37">
        <v>26895533.629390001</v>
      </c>
      <c r="C2" s="37">
        <f t="shared" ref="C2:C20" si="0">B2/1000000</f>
        <v>26.895533629390002</v>
      </c>
      <c r="D2" s="34">
        <v>28833688.292576998</v>
      </c>
      <c r="E2" s="37">
        <f t="shared" ref="E2:E20" si="1">D2/1000000</f>
        <v>28.833688292576998</v>
      </c>
      <c r="F2" s="21">
        <f t="shared" ref="F2:F20" si="2">A2/1024</f>
        <v>1</v>
      </c>
    </row>
    <row r="3" spans="1:6">
      <c r="A3" s="22">
        <v>2048</v>
      </c>
      <c r="B3" s="38">
        <v>60536335.120399997</v>
      </c>
      <c r="C3" s="38">
        <f t="shared" si="0"/>
        <v>60.536335120399997</v>
      </c>
      <c r="D3" s="35">
        <v>59843015.315517999</v>
      </c>
      <c r="E3" s="38">
        <f t="shared" si="1"/>
        <v>59.843015315518002</v>
      </c>
      <c r="F3" s="22">
        <f t="shared" si="2"/>
        <v>2</v>
      </c>
    </row>
    <row r="4" spans="1:6">
      <c r="A4" s="22">
        <v>4096</v>
      </c>
      <c r="B4" s="38">
        <v>113287680.81624</v>
      </c>
      <c r="C4" s="38">
        <f t="shared" si="0"/>
        <v>113.28768081624</v>
      </c>
      <c r="D4" s="35">
        <v>113347914.589536</v>
      </c>
      <c r="E4" s="38">
        <f t="shared" si="1"/>
        <v>113.347914589536</v>
      </c>
      <c r="F4" s="22">
        <f t="shared" si="2"/>
        <v>4</v>
      </c>
    </row>
    <row r="5" spans="1:6">
      <c r="A5" s="22">
        <v>8192</v>
      </c>
      <c r="B5" s="38">
        <v>219393596.54214299</v>
      </c>
      <c r="C5" s="38">
        <f t="shared" si="0"/>
        <v>219.393596542143</v>
      </c>
      <c r="D5" s="35">
        <v>220848189.95131001</v>
      </c>
      <c r="E5" s="38">
        <f t="shared" si="1"/>
        <v>220.84818995131002</v>
      </c>
      <c r="F5" s="22">
        <f t="shared" si="2"/>
        <v>8</v>
      </c>
    </row>
    <row r="6" spans="1:6">
      <c r="A6" s="22">
        <v>16384</v>
      </c>
      <c r="B6" s="38">
        <v>283867853.20905501</v>
      </c>
      <c r="C6" s="38">
        <f t="shared" si="0"/>
        <v>283.867853209055</v>
      </c>
      <c r="D6" s="35">
        <v>392931080.56400299</v>
      </c>
      <c r="E6" s="38">
        <f t="shared" si="1"/>
        <v>392.93108056400297</v>
      </c>
      <c r="F6" s="22">
        <f t="shared" si="2"/>
        <v>16</v>
      </c>
    </row>
    <row r="7" spans="1:6">
      <c r="A7" s="22">
        <v>32768</v>
      </c>
      <c r="B7" s="38">
        <v>862397887.37864101</v>
      </c>
      <c r="C7" s="38">
        <f t="shared" si="0"/>
        <v>862.39788737864103</v>
      </c>
      <c r="D7" s="35">
        <v>983891809.20733798</v>
      </c>
      <c r="E7" s="38">
        <f t="shared" si="1"/>
        <v>983.89180920733793</v>
      </c>
      <c r="F7" s="22">
        <f t="shared" si="2"/>
        <v>32</v>
      </c>
    </row>
    <row r="8" spans="1:6">
      <c r="A8" s="22">
        <v>65536</v>
      </c>
      <c r="B8" s="38">
        <v>1493805782.6749499</v>
      </c>
      <c r="C8" s="38">
        <f t="shared" si="0"/>
        <v>1493.8057826749498</v>
      </c>
      <c r="D8" s="35">
        <v>1940248079.7269599</v>
      </c>
      <c r="E8" s="38">
        <f t="shared" si="1"/>
        <v>1940.24807972696</v>
      </c>
      <c r="F8" s="22">
        <f t="shared" si="2"/>
        <v>64</v>
      </c>
    </row>
    <row r="9" spans="1:6">
      <c r="A9" s="22">
        <v>131072</v>
      </c>
      <c r="B9" s="38">
        <v>3193031709.9555302</v>
      </c>
      <c r="C9" s="38">
        <f t="shared" si="0"/>
        <v>3193.03170995553</v>
      </c>
      <c r="D9" s="35">
        <v>3849403142.0381398</v>
      </c>
      <c r="E9" s="38">
        <f t="shared" si="1"/>
        <v>3849.4031420381398</v>
      </c>
      <c r="F9" s="22">
        <f t="shared" si="2"/>
        <v>128</v>
      </c>
    </row>
    <row r="10" spans="1:6">
      <c r="A10" s="22">
        <v>262144</v>
      </c>
      <c r="B10" s="38">
        <v>3271586537.6558599</v>
      </c>
      <c r="C10" s="38">
        <f t="shared" si="0"/>
        <v>3271.58653765586</v>
      </c>
      <c r="D10" s="35">
        <v>5003235972.3652296</v>
      </c>
      <c r="E10" s="38">
        <f t="shared" si="1"/>
        <v>5003.2359723652298</v>
      </c>
      <c r="F10" s="22">
        <f t="shared" si="2"/>
        <v>256</v>
      </c>
    </row>
    <row r="11" spans="1:6">
      <c r="A11" s="22">
        <v>524288</v>
      </c>
      <c r="B11" s="38">
        <v>4233399887.2568102</v>
      </c>
      <c r="C11" s="38">
        <f t="shared" si="0"/>
        <v>4233.39988725681</v>
      </c>
      <c r="D11" s="35">
        <v>5674523580.3693199</v>
      </c>
      <c r="E11" s="38">
        <f t="shared" si="1"/>
        <v>5674.5235803693195</v>
      </c>
      <c r="F11" s="22">
        <f t="shared" si="2"/>
        <v>512</v>
      </c>
    </row>
    <row r="12" spans="1:6">
      <c r="A12" s="22">
        <v>1048576</v>
      </c>
      <c r="B12" s="38">
        <v>4758837305.4672899</v>
      </c>
      <c r="C12" s="38">
        <f t="shared" si="0"/>
        <v>4758.8373054672902</v>
      </c>
      <c r="D12" s="35">
        <v>6012216932.8838596</v>
      </c>
      <c r="E12" s="38">
        <f t="shared" si="1"/>
        <v>6012.21693288386</v>
      </c>
      <c r="F12" s="22">
        <f t="shared" si="2"/>
        <v>1024</v>
      </c>
    </row>
    <row r="13" spans="1:6">
      <c r="A13" s="22">
        <v>2097152</v>
      </c>
      <c r="B13" s="38">
        <v>4888244808.2833204</v>
      </c>
      <c r="C13" s="38">
        <f t="shared" si="0"/>
        <v>4888.2448082833207</v>
      </c>
      <c r="D13" s="35">
        <v>6181998163.4281397</v>
      </c>
      <c r="E13" s="38">
        <f t="shared" si="1"/>
        <v>6181.9981634281394</v>
      </c>
      <c r="F13" s="22">
        <f t="shared" si="2"/>
        <v>2048</v>
      </c>
    </row>
    <row r="14" spans="1:6">
      <c r="A14" s="22">
        <v>4194304</v>
      </c>
      <c r="B14" s="38">
        <v>4654768434.4506397</v>
      </c>
      <c r="C14" s="38">
        <f t="shared" si="0"/>
        <v>4654.7684344506397</v>
      </c>
      <c r="D14" s="35">
        <v>6283422905.3329601</v>
      </c>
      <c r="E14" s="38">
        <f t="shared" si="1"/>
        <v>6283.42290533296</v>
      </c>
      <c r="F14" s="22">
        <f t="shared" si="2"/>
        <v>4096</v>
      </c>
    </row>
    <row r="15" spans="1:6">
      <c r="A15" s="22">
        <v>8388608</v>
      </c>
      <c r="B15" s="38">
        <v>4684695570.4061003</v>
      </c>
      <c r="C15" s="38">
        <f t="shared" si="0"/>
        <v>4684.6955704061002</v>
      </c>
      <c r="D15" s="35">
        <v>6338263155.4169598</v>
      </c>
      <c r="E15" s="38">
        <f t="shared" si="1"/>
        <v>6338.2631554169602</v>
      </c>
      <c r="F15" s="22">
        <f t="shared" si="2"/>
        <v>8192</v>
      </c>
    </row>
    <row r="16" spans="1:6">
      <c r="A16" s="22">
        <v>16777216</v>
      </c>
      <c r="B16" s="38">
        <v>4728583229.4604502</v>
      </c>
      <c r="C16" s="38">
        <f t="shared" si="0"/>
        <v>4728.5832294604497</v>
      </c>
      <c r="D16" s="35">
        <v>6364716743.8438501</v>
      </c>
      <c r="E16" s="38">
        <f t="shared" si="1"/>
        <v>6364.7167438438501</v>
      </c>
      <c r="F16" s="22">
        <f t="shared" si="2"/>
        <v>16384</v>
      </c>
    </row>
    <row r="17" spans="1:6">
      <c r="A17" s="22">
        <v>33554432</v>
      </c>
      <c r="B17" s="38">
        <v>4714961648.1377001</v>
      </c>
      <c r="C17" s="38">
        <f t="shared" si="0"/>
        <v>4714.9616481376997</v>
      </c>
      <c r="D17" s="35">
        <v>6377011101.1746798</v>
      </c>
      <c r="E17" s="38">
        <f t="shared" si="1"/>
        <v>6377.0111011746794</v>
      </c>
      <c r="F17" s="22">
        <f t="shared" si="2"/>
        <v>32768</v>
      </c>
    </row>
    <row r="18" spans="1:6">
      <c r="A18" s="22">
        <v>67108864</v>
      </c>
      <c r="B18" s="38">
        <v>4728736871.9509201</v>
      </c>
      <c r="C18" s="38">
        <f t="shared" si="0"/>
        <v>4728.7368719509204</v>
      </c>
      <c r="D18" s="35">
        <v>6383584421.4558001</v>
      </c>
      <c r="E18" s="38">
        <f t="shared" si="1"/>
        <v>6383.5844214558001</v>
      </c>
      <c r="F18" s="22">
        <f t="shared" si="2"/>
        <v>65536</v>
      </c>
    </row>
    <row r="19" spans="1:6">
      <c r="A19" s="22">
        <v>134217728</v>
      </c>
      <c r="B19" s="38">
        <v>4732694042.5666904</v>
      </c>
      <c r="C19" s="38">
        <f t="shared" si="0"/>
        <v>4732.6940425666908</v>
      </c>
      <c r="D19" s="35">
        <v>6388454371.4707098</v>
      </c>
      <c r="E19" s="38">
        <f t="shared" si="1"/>
        <v>6388.4543714707097</v>
      </c>
      <c r="F19" s="22">
        <f t="shared" si="2"/>
        <v>131072</v>
      </c>
    </row>
    <row r="20" spans="1:6">
      <c r="A20" s="23">
        <v>268435456</v>
      </c>
      <c r="B20" s="39">
        <v>4981792013.5153399</v>
      </c>
      <c r="C20" s="39">
        <f t="shared" si="0"/>
        <v>4981.7920135153399</v>
      </c>
      <c r="D20" s="36">
        <v>6389696690.7227297</v>
      </c>
      <c r="E20" s="39">
        <f t="shared" si="1"/>
        <v>6389.6966907227297</v>
      </c>
      <c r="F20" s="23">
        <f t="shared" si="2"/>
        <v>262144</v>
      </c>
    </row>
    <row r="22" spans="1:6">
      <c r="A22" t="s">
        <v>3</v>
      </c>
    </row>
    <row r="23" spans="1:6">
      <c r="A23">
        <v>16</v>
      </c>
      <c r="B23" s="1">
        <v>186065.099651</v>
      </c>
      <c r="C23">
        <f t="shared" ref="C23:C28" si="3">B23/1000000</f>
        <v>0.18606509965099999</v>
      </c>
      <c r="D23" s="1">
        <v>181871.44229899999</v>
      </c>
      <c r="E23">
        <f t="shared" ref="E23:E28" si="4">D23/1000000</f>
        <v>0.18187144229899999</v>
      </c>
      <c r="F23">
        <f t="shared" ref="F23:F28" si="5">A23/1024</f>
        <v>1.5625E-2</v>
      </c>
    </row>
    <row r="24" spans="1:6">
      <c r="A24">
        <v>32</v>
      </c>
      <c r="B24" s="1">
        <v>826882.09711099998</v>
      </c>
      <c r="C24">
        <f t="shared" si="3"/>
        <v>0.82688209711100003</v>
      </c>
      <c r="D24" s="1">
        <v>954554.05777199997</v>
      </c>
      <c r="E24">
        <f t="shared" si="4"/>
        <v>0.95455405777199998</v>
      </c>
      <c r="F24">
        <f t="shared" si="5"/>
        <v>3.125E-2</v>
      </c>
    </row>
    <row r="25" spans="1:6">
      <c r="A25">
        <v>64</v>
      </c>
      <c r="B25" s="1">
        <v>1982981.212049</v>
      </c>
      <c r="C25">
        <f t="shared" si="3"/>
        <v>1.982981212049</v>
      </c>
      <c r="D25" s="1">
        <v>1877895.9521929999</v>
      </c>
      <c r="E25">
        <f t="shared" si="4"/>
        <v>1.8778959521929999</v>
      </c>
      <c r="F25">
        <f t="shared" si="5"/>
        <v>6.25E-2</v>
      </c>
    </row>
    <row r="26" spans="1:6">
      <c r="A26">
        <v>128</v>
      </c>
      <c r="B26" s="1">
        <v>3571364.6831780002</v>
      </c>
      <c r="C26">
        <f t="shared" si="3"/>
        <v>3.5713646831779999</v>
      </c>
      <c r="D26" s="1">
        <v>3497125.2913390002</v>
      </c>
      <c r="E26">
        <f t="shared" si="4"/>
        <v>3.4971252913390001</v>
      </c>
      <c r="F26">
        <f t="shared" si="5"/>
        <v>0.125</v>
      </c>
    </row>
    <row r="27" spans="1:6">
      <c r="A27">
        <v>256</v>
      </c>
      <c r="B27" s="1">
        <v>6683410.5938999997</v>
      </c>
      <c r="C27">
        <f t="shared" si="3"/>
        <v>6.6834105938999997</v>
      </c>
      <c r="D27" s="1">
        <v>7214667.186485</v>
      </c>
      <c r="E27">
        <f t="shared" si="4"/>
        <v>7.2146671864850003</v>
      </c>
      <c r="F27">
        <f t="shared" si="5"/>
        <v>0.25</v>
      </c>
    </row>
    <row r="28" spans="1:6">
      <c r="A28">
        <v>512</v>
      </c>
      <c r="B28" s="1">
        <v>12394462.660465</v>
      </c>
      <c r="C28">
        <f t="shared" si="3"/>
        <v>12.394462660465001</v>
      </c>
      <c r="D28" s="1">
        <v>14360904.677732</v>
      </c>
      <c r="E28">
        <f t="shared" si="4"/>
        <v>14.360904677732</v>
      </c>
      <c r="F28">
        <f t="shared" si="5"/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defaultRowHeight="14.25"/>
  <cols>
    <col min="2" max="2" width="12.125" customWidth="1"/>
    <col min="3" max="3" width="12.625" customWidth="1"/>
    <col min="4" max="4" width="10.25" customWidth="1"/>
    <col min="5" max="5" width="13.5" customWidth="1"/>
    <col min="6" max="6" width="11.75" customWidth="1"/>
    <col min="8" max="8" width="17.125" customWidth="1"/>
    <col min="9" max="9" width="17" customWidth="1"/>
    <col min="11" max="11" width="12.25" customWidth="1"/>
    <col min="13" max="13" width="12.375" customWidth="1"/>
  </cols>
  <sheetData>
    <row r="1" spans="1:9">
      <c r="C1" t="s">
        <v>17</v>
      </c>
    </row>
    <row r="2" spans="1:9">
      <c r="A2" s="19" t="s">
        <v>4</v>
      </c>
      <c r="B2" s="19" t="s">
        <v>5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6</v>
      </c>
      <c r="H2" s="3" t="s">
        <v>7</v>
      </c>
      <c r="I2" s="8" t="s">
        <v>8</v>
      </c>
    </row>
    <row r="3" spans="1:9">
      <c r="A3" s="41">
        <f>B3*2</f>
        <v>6</v>
      </c>
      <c r="B3" s="41">
        <v>3</v>
      </c>
      <c r="C3" s="16">
        <v>6.857709166666667</v>
      </c>
      <c r="D3" s="16">
        <v>26.797441666666668</v>
      </c>
      <c r="E3" s="16">
        <v>8.4781691666666656</v>
      </c>
      <c r="F3" s="16">
        <v>30.208724999999998</v>
      </c>
      <c r="G3" s="10">
        <v>0.43742591666666675</v>
      </c>
      <c r="H3" s="6">
        <f>C3/G3</f>
        <v>15.677418519059701</v>
      </c>
      <c r="I3" s="4">
        <f>F3/G3</f>
        <v>69.060208481017057</v>
      </c>
    </row>
    <row r="4" spans="1:9">
      <c r="A4" s="42">
        <f t="shared" ref="A4:A12" si="0">B4*2</f>
        <v>10</v>
      </c>
      <c r="B4" s="42">
        <v>5</v>
      </c>
      <c r="C4" s="17">
        <v>9.5126650000000001</v>
      </c>
      <c r="D4" s="17">
        <v>51.540441666666652</v>
      </c>
      <c r="E4" s="17">
        <v>12.822158333333334</v>
      </c>
      <c r="F4" s="17">
        <v>58.066908333333323</v>
      </c>
      <c r="G4" s="12">
        <v>0.51639808333333326</v>
      </c>
      <c r="H4" s="6">
        <f t="shared" ref="H4:H12" si="1">C4/G4</f>
        <v>18.421185722836245</v>
      </c>
      <c r="I4" s="4">
        <f t="shared" ref="I4:I12" si="2">F4/G4</f>
        <v>112.44601830919524</v>
      </c>
    </row>
    <row r="5" spans="1:9">
      <c r="A5" s="42">
        <f t="shared" si="0"/>
        <v>14</v>
      </c>
      <c r="B5" s="42">
        <v>7</v>
      </c>
      <c r="C5" s="17">
        <v>17.506141666666668</v>
      </c>
      <c r="D5" s="17">
        <v>73.043949999999995</v>
      </c>
      <c r="E5" s="17">
        <v>22.556075000000003</v>
      </c>
      <c r="F5" s="17">
        <v>85.063866666666669</v>
      </c>
      <c r="G5" s="12">
        <v>0.63640758333333325</v>
      </c>
      <c r="H5" s="6">
        <f t="shared" si="1"/>
        <v>27.507751518255276</v>
      </c>
      <c r="I5" s="4">
        <f t="shared" si="2"/>
        <v>133.66255980345932</v>
      </c>
    </row>
    <row r="6" spans="1:9">
      <c r="A6" s="42">
        <f t="shared" si="0"/>
        <v>18</v>
      </c>
      <c r="B6" s="42">
        <v>9</v>
      </c>
      <c r="C6" s="17">
        <v>21.207158333333336</v>
      </c>
      <c r="D6" s="17">
        <v>87.727816666666669</v>
      </c>
      <c r="E6" s="17">
        <v>28.935516666666668</v>
      </c>
      <c r="F6" s="17">
        <v>100.96908333333333</v>
      </c>
      <c r="G6" s="12">
        <v>0.79016666666666679</v>
      </c>
      <c r="H6" s="6">
        <f t="shared" si="1"/>
        <v>26.838842016452222</v>
      </c>
      <c r="I6" s="4">
        <f t="shared" si="2"/>
        <v>127.78200801518665</v>
      </c>
    </row>
    <row r="7" spans="1:9">
      <c r="A7" s="42">
        <f t="shared" si="0"/>
        <v>22</v>
      </c>
      <c r="B7" s="42">
        <v>11</v>
      </c>
      <c r="C7" s="17">
        <v>25.442449999999997</v>
      </c>
      <c r="D7" s="17">
        <v>104.51349999999998</v>
      </c>
      <c r="E7" s="17">
        <v>32.570450000000001</v>
      </c>
      <c r="F7" s="17">
        <v>118.95933333333335</v>
      </c>
      <c r="G7" s="12">
        <v>0.95263875000000009</v>
      </c>
      <c r="H7" s="6">
        <f t="shared" si="1"/>
        <v>26.70734315604944</v>
      </c>
      <c r="I7" s="4">
        <f t="shared" si="2"/>
        <v>124.87349830492759</v>
      </c>
    </row>
    <row r="8" spans="1:9">
      <c r="A8" s="42">
        <f t="shared" si="0"/>
        <v>26</v>
      </c>
      <c r="B8" s="42">
        <v>13</v>
      </c>
      <c r="C8" s="17">
        <v>30.741583333333338</v>
      </c>
      <c r="D8" s="17">
        <v>118.89808333333333</v>
      </c>
      <c r="E8" s="17">
        <v>38.893208333333341</v>
      </c>
      <c r="F8" s="17">
        <v>135.45933333333332</v>
      </c>
      <c r="G8" s="12">
        <v>1.1141758333333331</v>
      </c>
      <c r="H8" s="6">
        <f t="shared" si="1"/>
        <v>27.591321238194759</v>
      </c>
      <c r="I8" s="4">
        <f t="shared" si="2"/>
        <v>121.57805732338777</v>
      </c>
    </row>
    <row r="9" spans="1:9">
      <c r="A9" s="42">
        <f t="shared" si="0"/>
        <v>30</v>
      </c>
      <c r="B9" s="42">
        <v>15</v>
      </c>
      <c r="C9" s="17">
        <v>34.971800000000002</v>
      </c>
      <c r="D9" s="17">
        <v>135.5505</v>
      </c>
      <c r="E9" s="17">
        <v>44.227083333333333</v>
      </c>
      <c r="F9" s="17">
        <v>151.81658333333334</v>
      </c>
      <c r="G9" s="12">
        <v>1.2782208333333334</v>
      </c>
      <c r="H9" s="6">
        <f t="shared" si="1"/>
        <v>27.359748087347974</v>
      </c>
      <c r="I9" s="4">
        <f t="shared" si="2"/>
        <v>118.77179543180137</v>
      </c>
    </row>
    <row r="10" spans="1:9">
      <c r="A10" s="42">
        <f t="shared" si="0"/>
        <v>34</v>
      </c>
      <c r="B10" s="42">
        <v>17</v>
      </c>
      <c r="C10" s="17">
        <v>39.333300000000001</v>
      </c>
      <c r="D10" s="17">
        <v>150.21074999999999</v>
      </c>
      <c r="E10" s="17">
        <v>50.345258333333334</v>
      </c>
      <c r="F10" s="17">
        <v>168.96841666666663</v>
      </c>
      <c r="G10" s="12">
        <v>1.4420266666666668</v>
      </c>
      <c r="H10" s="6">
        <f t="shared" si="1"/>
        <v>27.276402655521856</v>
      </c>
      <c r="I10" s="4">
        <f t="shared" si="2"/>
        <v>117.17426631037794</v>
      </c>
    </row>
    <row r="11" spans="1:9">
      <c r="A11" s="42">
        <f t="shared" si="0"/>
        <v>38</v>
      </c>
      <c r="B11" s="42">
        <v>19</v>
      </c>
      <c r="C11" s="17">
        <v>43.479275000000008</v>
      </c>
      <c r="D11" s="17">
        <v>168.58416666666668</v>
      </c>
      <c r="E11" s="17">
        <v>54.36375833333333</v>
      </c>
      <c r="F11" s="17">
        <v>186.70841666666669</v>
      </c>
      <c r="G11" s="12">
        <v>1.6082416666666666</v>
      </c>
      <c r="H11" s="6">
        <f t="shared" si="1"/>
        <v>27.035286985268598</v>
      </c>
      <c r="I11" s="4">
        <f t="shared" si="2"/>
        <v>116.09475151433504</v>
      </c>
    </row>
    <row r="12" spans="1:9">
      <c r="A12" s="43">
        <f t="shared" si="0"/>
        <v>42</v>
      </c>
      <c r="B12" s="43">
        <v>21</v>
      </c>
      <c r="C12" s="18">
        <v>49.286166666666666</v>
      </c>
      <c r="D12" s="18">
        <v>184.51624999999999</v>
      </c>
      <c r="E12" s="18">
        <v>58.228166666666674</v>
      </c>
      <c r="F12" s="18">
        <v>203.53699999999995</v>
      </c>
      <c r="G12" s="14">
        <v>1.77125</v>
      </c>
      <c r="H12" s="7">
        <f t="shared" si="1"/>
        <v>27.825641025641026</v>
      </c>
      <c r="I12" s="5">
        <f t="shared" si="2"/>
        <v>114.91150317572333</v>
      </c>
    </row>
    <row r="14" spans="1:9">
      <c r="C14" t="s">
        <v>10</v>
      </c>
    </row>
    <row r="15" spans="1:9">
      <c r="B15" t="s">
        <v>9</v>
      </c>
      <c r="C15" s="15" t="s">
        <v>11</v>
      </c>
      <c r="D15" s="15" t="s">
        <v>12</v>
      </c>
      <c r="E15" s="15" t="s">
        <v>13</v>
      </c>
      <c r="F15" s="15" t="s">
        <v>14</v>
      </c>
      <c r="G15" s="15" t="s">
        <v>6</v>
      </c>
    </row>
    <row r="16" spans="1:9">
      <c r="A16" t="s">
        <v>15</v>
      </c>
      <c r="B16">
        <v>1188</v>
      </c>
      <c r="C16" s="16">
        <f t="shared" ref="C16:G25" si="3">$B$16*$B$17*2*$B3*8*1000/C3/(1024*1024*1024)</f>
        <v>6.1334372551678573</v>
      </c>
      <c r="D16" s="16">
        <f t="shared" si="3"/>
        <v>1.5696024050034423</v>
      </c>
      <c r="E16" s="16">
        <f t="shared" si="3"/>
        <v>4.961133478358815</v>
      </c>
      <c r="F16" s="16">
        <f t="shared" si="3"/>
        <v>1.3923569726275922</v>
      </c>
      <c r="G16" s="16">
        <f t="shared" si="3"/>
        <v>96.15646280965926</v>
      </c>
    </row>
    <row r="17" spans="1:7">
      <c r="A17" t="s">
        <v>16</v>
      </c>
      <c r="B17">
        <v>792</v>
      </c>
      <c r="C17" s="17">
        <f t="shared" si="3"/>
        <v>7.3693559915368008</v>
      </c>
      <c r="D17" s="17">
        <f t="shared" si="3"/>
        <v>1.3601399706004158</v>
      </c>
      <c r="E17" s="17">
        <f t="shared" si="3"/>
        <v>5.467271031195275</v>
      </c>
      <c r="F17" s="17">
        <f t="shared" si="3"/>
        <v>1.2072661835345249</v>
      </c>
      <c r="G17" s="17">
        <f t="shared" si="3"/>
        <v>135.75227537779546</v>
      </c>
    </row>
    <row r="18" spans="1:7">
      <c r="C18" s="17">
        <f t="shared" si="3"/>
        <v>5.6062096724259369</v>
      </c>
      <c r="D18" s="17">
        <f t="shared" si="3"/>
        <v>1.3436171063931428</v>
      </c>
      <c r="E18" s="17">
        <f t="shared" si="3"/>
        <v>4.351071750671399</v>
      </c>
      <c r="F18" s="17">
        <f t="shared" si="3"/>
        <v>1.1537578126222656</v>
      </c>
      <c r="G18" s="17">
        <f t="shared" si="3"/>
        <v>154.21422262833198</v>
      </c>
    </row>
    <row r="19" spans="1:7">
      <c r="C19" s="17">
        <f t="shared" si="3"/>
        <v>5.9500657598940458</v>
      </c>
      <c r="D19" s="17">
        <f t="shared" si="3"/>
        <v>1.4383577690445772</v>
      </c>
      <c r="E19" s="17">
        <f t="shared" si="3"/>
        <v>4.3608686209906402</v>
      </c>
      <c r="F19" s="17">
        <f t="shared" si="3"/>
        <v>1.2497289516558454</v>
      </c>
      <c r="G19" s="17">
        <f t="shared" si="3"/>
        <v>159.69287491729804</v>
      </c>
    </row>
    <row r="20" spans="1:7">
      <c r="C20" s="17">
        <f t="shared" si="3"/>
        <v>6.0617146772072399</v>
      </c>
      <c r="D20" s="17">
        <f t="shared" si="3"/>
        <v>1.4756454677061945</v>
      </c>
      <c r="E20" s="17">
        <f t="shared" si="3"/>
        <v>4.7351164196107618</v>
      </c>
      <c r="F20" s="17">
        <f t="shared" si="3"/>
        <v>1.2964503773483766</v>
      </c>
      <c r="G20" s="17">
        <f t="shared" si="3"/>
        <v>161.89229399823523</v>
      </c>
    </row>
    <row r="21" spans="1:7">
      <c r="C21" s="17">
        <f t="shared" si="3"/>
        <v>5.928964573427554</v>
      </c>
      <c r="D21" s="17">
        <f t="shared" si="3"/>
        <v>1.5329579199642631</v>
      </c>
      <c r="E21" s="17">
        <f t="shared" si="3"/>
        <v>4.6863132748602236</v>
      </c>
      <c r="F21" s="17">
        <f t="shared" si="3"/>
        <v>1.3455385762595735</v>
      </c>
      <c r="G21" s="17">
        <f t="shared" si="3"/>
        <v>163.587966155316</v>
      </c>
    </row>
    <row r="22" spans="1:7">
      <c r="C22" s="17">
        <f t="shared" si="3"/>
        <v>6.0136065183861644</v>
      </c>
      <c r="D22" s="17">
        <f t="shared" si="3"/>
        <v>1.5515003223130661</v>
      </c>
      <c r="E22" s="17">
        <f t="shared" si="3"/>
        <v>4.7551551806987939</v>
      </c>
      <c r="F22" s="17">
        <f t="shared" si="3"/>
        <v>1.3852679320146553</v>
      </c>
      <c r="G22" s="17">
        <f t="shared" si="3"/>
        <v>164.53075943947917</v>
      </c>
    </row>
    <row r="23" spans="1:7">
      <c r="C23" s="17">
        <f t="shared" si="3"/>
        <v>6.0596881107100149</v>
      </c>
      <c r="D23" s="17">
        <f t="shared" si="3"/>
        <v>1.5867541461912029</v>
      </c>
      <c r="E23" s="17">
        <f t="shared" si="3"/>
        <v>4.7342597546506493</v>
      </c>
      <c r="F23" s="17">
        <f t="shared" si="3"/>
        <v>1.4106040351623323</v>
      </c>
      <c r="G23" s="17">
        <f t="shared" si="3"/>
        <v>165.28649287460487</v>
      </c>
    </row>
    <row r="24" spans="1:7">
      <c r="C24" s="17">
        <f t="shared" si="3"/>
        <v>6.1267906672841983</v>
      </c>
      <c r="D24" s="17">
        <f t="shared" si="3"/>
        <v>1.5801508620735429</v>
      </c>
      <c r="E24" s="17">
        <f t="shared" si="3"/>
        <v>4.9001103760507707</v>
      </c>
      <c r="F24" s="17">
        <f t="shared" si="3"/>
        <v>1.4267616910161602</v>
      </c>
      <c r="G24" s="17">
        <f t="shared" si="3"/>
        <v>165.63954398869359</v>
      </c>
    </row>
    <row r="25" spans="1:7">
      <c r="C25" s="18">
        <f t="shared" si="3"/>
        <v>5.9738730383895993</v>
      </c>
      <c r="D25" s="18">
        <f t="shared" si="3"/>
        <v>1.5956822351179161</v>
      </c>
      <c r="E25" s="18">
        <f t="shared" si="3"/>
        <v>5.0564755696511616</v>
      </c>
      <c r="F25" s="18">
        <f t="shared" si="3"/>
        <v>1.4465640262732391</v>
      </c>
      <c r="G25" s="18">
        <f t="shared" si="3"/>
        <v>166.22684669898442</v>
      </c>
    </row>
    <row r="26" spans="1:7">
      <c r="B26" t="s">
        <v>19</v>
      </c>
      <c r="C26" s="1">
        <f>MAX(C16:C25)</f>
        <v>7.3693559915368008</v>
      </c>
      <c r="D26" s="1">
        <f>MAX(D16:D25)</f>
        <v>1.5956822351179161</v>
      </c>
      <c r="E26" s="1">
        <f>MAX(E16:E25)</f>
        <v>5.467271031195275</v>
      </c>
      <c r="F26" s="1">
        <f>MAX(F16:F25)</f>
        <v>1.4465640262732391</v>
      </c>
      <c r="G26" s="1">
        <f>MAX(G16:G25)</f>
        <v>166.22684669898442</v>
      </c>
    </row>
    <row r="27" spans="1:7">
      <c r="B27" t="s">
        <v>18</v>
      </c>
      <c r="C27" s="1">
        <f>MIN(C16:C25)</f>
        <v>5.6062096724259369</v>
      </c>
      <c r="D27" s="1">
        <f>MIN(D16:D25)</f>
        <v>1.3436171063931428</v>
      </c>
      <c r="E27" s="1">
        <f>MIN(E16:E25)</f>
        <v>4.351071750671399</v>
      </c>
      <c r="F27" s="1">
        <f>MIN(F16:F25)</f>
        <v>1.1537578126222656</v>
      </c>
      <c r="G27" s="1">
        <f>MIN(G16:G25)</f>
        <v>96.15646280965926</v>
      </c>
    </row>
    <row r="29" spans="1:7">
      <c r="A29" t="s">
        <v>20</v>
      </c>
    </row>
    <row r="30" spans="1:7">
      <c r="A3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5"/>
  <sheetViews>
    <sheetView zoomScale="85" zoomScaleNormal="85" workbookViewId="0">
      <selection activeCell="F34" sqref="F34"/>
    </sheetView>
  </sheetViews>
  <sheetFormatPr defaultRowHeight="14.25"/>
  <cols>
    <col min="3" max="3" width="14.5" customWidth="1"/>
    <col min="4" max="4" width="16.75" customWidth="1"/>
    <col min="5" max="5" width="25.75" customWidth="1"/>
    <col min="6" max="6" width="13.125" customWidth="1"/>
    <col min="7" max="7" width="22.625" customWidth="1"/>
    <col min="8" max="8" width="24.75" customWidth="1"/>
    <col min="9" max="9" width="13.125" customWidth="1"/>
  </cols>
  <sheetData>
    <row r="1" spans="1:9">
      <c r="A1" s="49" t="s">
        <v>23</v>
      </c>
      <c r="B1" s="19" t="s">
        <v>17</v>
      </c>
      <c r="C1" s="61" t="s">
        <v>72</v>
      </c>
      <c r="D1" s="71"/>
      <c r="E1" s="62"/>
      <c r="F1" s="61" t="s">
        <v>73</v>
      </c>
      <c r="G1" s="71"/>
      <c r="H1" s="62"/>
    </row>
    <row r="2" spans="1:9">
      <c r="A2" s="49"/>
      <c r="B2" s="19" t="s">
        <v>12</v>
      </c>
      <c r="C2" s="15" t="s">
        <v>24</v>
      </c>
      <c r="D2" s="15" t="s">
        <v>25</v>
      </c>
      <c r="E2" s="15" t="s">
        <v>26</v>
      </c>
      <c r="F2" s="15" t="s">
        <v>24</v>
      </c>
      <c r="G2" s="15" t="s">
        <v>71</v>
      </c>
      <c r="H2" s="15" t="s">
        <v>70</v>
      </c>
      <c r="I2" s="15" t="s">
        <v>75</v>
      </c>
    </row>
    <row r="3" spans="1:9">
      <c r="A3" s="21">
        <v>1</v>
      </c>
      <c r="B3" s="54">
        <v>1.431405</v>
      </c>
      <c r="C3" s="16">
        <v>0.16488900000000001</v>
      </c>
      <c r="D3" s="16">
        <v>6.7646454545454496E-2</v>
      </c>
      <c r="E3" s="16">
        <v>4.8922099999999996E-2</v>
      </c>
      <c r="F3" s="16">
        <v>1.1289633333333333</v>
      </c>
      <c r="G3" s="16">
        <v>0.290489</v>
      </c>
      <c r="H3" s="16">
        <v>0.10295499999999999</v>
      </c>
      <c r="I3" s="16">
        <v>0.29014800000000002</v>
      </c>
    </row>
    <row r="4" spans="1:9">
      <c r="A4" s="22">
        <v>2</v>
      </c>
      <c r="B4" s="55">
        <v>1.9570825000000001</v>
      </c>
      <c r="C4" s="17">
        <v>0.33661627272727274</v>
      </c>
      <c r="D4" s="17">
        <v>0.15475754545454545</v>
      </c>
      <c r="E4" s="17">
        <v>9.5878545454545452E-2</v>
      </c>
      <c r="F4" s="17">
        <v>1.2295163636363637</v>
      </c>
      <c r="G4" s="17">
        <v>0.30056699999999997</v>
      </c>
      <c r="H4" s="17">
        <v>0.13773399999999997</v>
      </c>
      <c r="I4" s="17">
        <v>0.44959100000000002</v>
      </c>
    </row>
    <row r="5" spans="1:9">
      <c r="A5" s="22">
        <v>3</v>
      </c>
      <c r="B5" s="55">
        <v>2.7218749999999998</v>
      </c>
      <c r="C5" s="17">
        <v>0.57496936363636375</v>
      </c>
      <c r="D5" s="17">
        <v>0.27394936363636363</v>
      </c>
      <c r="E5" s="17">
        <v>0.17675745454545455</v>
      </c>
      <c r="F5" s="17">
        <v>1.3517272727272727</v>
      </c>
      <c r="G5" s="17">
        <v>0.36097999999999997</v>
      </c>
      <c r="H5" s="17">
        <v>0.20794399999999999</v>
      </c>
      <c r="I5" s="17">
        <v>0.67916799999999999</v>
      </c>
    </row>
    <row r="6" spans="1:9">
      <c r="A6" s="22">
        <v>4</v>
      </c>
      <c r="B6" s="55">
        <v>3.7622799999999996</v>
      </c>
      <c r="C6" s="17">
        <v>0.93726245454545454</v>
      </c>
      <c r="D6" s="17">
        <v>0.45437381818181827</v>
      </c>
      <c r="E6" s="17">
        <v>0.30560618181818183</v>
      </c>
      <c r="F6" s="17">
        <v>2.0706745454545454</v>
      </c>
      <c r="G6" s="17">
        <v>0.40676800000000002</v>
      </c>
      <c r="H6" s="17">
        <v>0.29171299999999994</v>
      </c>
      <c r="I6" s="17">
        <v>1.010335</v>
      </c>
    </row>
    <row r="7" spans="1:9">
      <c r="A7" s="22">
        <v>5</v>
      </c>
      <c r="B7" s="55">
        <v>5.1929175000000001</v>
      </c>
      <c r="C7" s="17">
        <v>1.4271199999999999</v>
      </c>
      <c r="D7" s="17">
        <v>0.69931318181818181</v>
      </c>
      <c r="E7" s="17">
        <v>0.53442454545454543</v>
      </c>
      <c r="F7" s="17">
        <v>2.0805954545454544</v>
      </c>
      <c r="G7" s="17">
        <v>0.52509899999999998</v>
      </c>
      <c r="H7" s="17">
        <v>0.40856700000000001</v>
      </c>
      <c r="I7" s="17">
        <v>1.9156759999999999</v>
      </c>
    </row>
    <row r="8" spans="1:9">
      <c r="A8" s="22">
        <v>6</v>
      </c>
      <c r="B8" s="55">
        <v>3.977665</v>
      </c>
      <c r="C8" s="17">
        <v>1.914818181818182</v>
      </c>
      <c r="D8" s="17">
        <v>0.94432327272727268</v>
      </c>
      <c r="E8" s="17">
        <v>0.90283818181818176</v>
      </c>
      <c r="F8" s="17">
        <v>2.5048281818181817</v>
      </c>
      <c r="G8" s="17">
        <v>0.82463399999999987</v>
      </c>
      <c r="H8" s="17">
        <v>0.52304399999999995</v>
      </c>
      <c r="I8" s="17">
        <v>1.9028339999999999</v>
      </c>
    </row>
    <row r="9" spans="1:9">
      <c r="A9" s="22">
        <v>7</v>
      </c>
      <c r="B9" s="55">
        <v>5.3174200000000003</v>
      </c>
      <c r="C9" s="17">
        <v>2.65008</v>
      </c>
      <c r="D9" s="17">
        <v>1.3096163636363636</v>
      </c>
      <c r="E9" s="17">
        <v>1.7936763636363637</v>
      </c>
      <c r="F9" s="17">
        <v>3.2358663636363643</v>
      </c>
      <c r="G9" s="17">
        <v>1.1489990000000001</v>
      </c>
      <c r="H9" s="17">
        <v>0.69354500000000008</v>
      </c>
      <c r="I9" s="17">
        <v>2.559113</v>
      </c>
    </row>
    <row r="10" spans="1:9">
      <c r="A10" s="22">
        <v>8</v>
      </c>
      <c r="B10" s="55">
        <v>6.4680175000000002</v>
      </c>
      <c r="C10" s="17">
        <v>3.3216972727272722</v>
      </c>
      <c r="D10" s="17">
        <v>1.6467572727272726</v>
      </c>
      <c r="E10" s="17">
        <v>1.6080109090909089</v>
      </c>
      <c r="F10" s="17">
        <v>4.1140599999999994</v>
      </c>
      <c r="G10" s="17">
        <v>0.93750099999999992</v>
      </c>
      <c r="H10" s="17">
        <v>0.81828999999999996</v>
      </c>
      <c r="I10" s="17">
        <v>3.568289</v>
      </c>
    </row>
    <row r="11" spans="1:9">
      <c r="A11" s="22">
        <v>9</v>
      </c>
      <c r="B11" s="55">
        <v>7.8032599999999999</v>
      </c>
      <c r="C11" s="17">
        <v>4.1839599999999999</v>
      </c>
      <c r="D11" s="17">
        <v>2.0776763636363635</v>
      </c>
      <c r="E11" s="17" t="s">
        <v>22</v>
      </c>
      <c r="F11" s="17">
        <v>4.5574445454545458</v>
      </c>
      <c r="G11" s="17">
        <v>1.244324</v>
      </c>
      <c r="H11" s="17">
        <v>1.0277889999999998</v>
      </c>
      <c r="I11" s="17">
        <v>3.8034350000000003</v>
      </c>
    </row>
    <row r="12" spans="1:9">
      <c r="A12" s="22">
        <v>10</v>
      </c>
      <c r="B12" s="55">
        <v>9.5417875000000016</v>
      </c>
      <c r="C12" s="17">
        <v>5.1625545454545456</v>
      </c>
      <c r="D12" s="17">
        <v>2.5695454545454544</v>
      </c>
      <c r="E12" s="17"/>
      <c r="F12" s="17">
        <v>5.3725027272727282</v>
      </c>
      <c r="G12" s="17">
        <v>1.4494790000000002</v>
      </c>
      <c r="H12" s="17">
        <v>1.249479</v>
      </c>
      <c r="I12" s="17">
        <v>4.6239550000000005</v>
      </c>
    </row>
    <row r="13" spans="1:9">
      <c r="A13" s="22">
        <v>11</v>
      </c>
      <c r="B13" s="55">
        <v>11.27955</v>
      </c>
      <c r="C13" s="17">
        <v>6.2045654545454543</v>
      </c>
      <c r="D13" s="17">
        <v>3.0878372727272732</v>
      </c>
      <c r="E13" s="17"/>
      <c r="F13" s="17">
        <v>6.2928781818181818</v>
      </c>
      <c r="G13" s="17">
        <v>1.6957350000000002</v>
      </c>
      <c r="H13" s="17">
        <v>1.481598</v>
      </c>
      <c r="I13" s="17">
        <v>5.5106570000000001</v>
      </c>
    </row>
    <row r="14" spans="1:9">
      <c r="A14" s="22">
        <v>12</v>
      </c>
      <c r="B14" s="55">
        <v>13.282375</v>
      </c>
      <c r="C14" s="17">
        <v>7.3772918181818197</v>
      </c>
      <c r="D14" s="17">
        <v>3.6781509090909084</v>
      </c>
      <c r="E14" s="17"/>
      <c r="F14" s="17">
        <v>7.6120099999999988</v>
      </c>
      <c r="G14" s="17">
        <v>1.9173549999999999</v>
      </c>
      <c r="H14" s="17">
        <v>1.7369219999999999</v>
      </c>
      <c r="I14" s="17">
        <v>6.4771739999999998</v>
      </c>
    </row>
    <row r="15" spans="1:9">
      <c r="A15" s="22">
        <v>13</v>
      </c>
      <c r="B15" s="55">
        <v>15.352675</v>
      </c>
      <c r="C15" s="17">
        <v>8.5479090909090907</v>
      </c>
      <c r="D15" s="17">
        <v>4.2602418181818171</v>
      </c>
      <c r="E15" s="17"/>
      <c r="F15" s="17">
        <v>8.2022109090909083</v>
      </c>
      <c r="G15" s="17">
        <v>2.1885110000000001</v>
      </c>
      <c r="H15" s="17">
        <v>2.0103339999999998</v>
      </c>
      <c r="I15" s="17">
        <v>7.4871659999999993</v>
      </c>
    </row>
    <row r="16" spans="1:9">
      <c r="A16" s="23">
        <v>14</v>
      </c>
      <c r="B16" s="56">
        <v>17.916625</v>
      </c>
      <c r="C16" s="18">
        <v>9.9056254545454561</v>
      </c>
      <c r="D16" s="18">
        <v>4.9345245454545443</v>
      </c>
      <c r="E16" s="18"/>
      <c r="F16" s="18">
        <v>9.2944836363636352</v>
      </c>
      <c r="G16" s="18">
        <v>2.459667</v>
      </c>
      <c r="H16" s="18">
        <v>2.3730899999999999</v>
      </c>
      <c r="I16" s="18">
        <v>8.5568229999999996</v>
      </c>
    </row>
    <row r="19" spans="1:9">
      <c r="B19" s="49" t="s">
        <v>74</v>
      </c>
    </row>
    <row r="20" spans="1:9">
      <c r="B20" s="61" t="s">
        <v>81</v>
      </c>
      <c r="C20" s="71"/>
      <c r="D20" s="71"/>
      <c r="E20" s="71"/>
      <c r="F20" s="71"/>
      <c r="G20" s="71"/>
      <c r="H20" s="71"/>
      <c r="I20" s="62"/>
    </row>
    <row r="21" spans="1:9">
      <c r="A21" s="20" t="s">
        <v>5</v>
      </c>
      <c r="B21" s="49" t="s">
        <v>12</v>
      </c>
      <c r="C21" s="20" t="s">
        <v>24</v>
      </c>
      <c r="D21" s="20" t="s">
        <v>25</v>
      </c>
      <c r="E21" s="20" t="s">
        <v>26</v>
      </c>
      <c r="F21" s="20" t="s">
        <v>24</v>
      </c>
      <c r="G21" s="20" t="s">
        <v>71</v>
      </c>
      <c r="H21" s="20" t="s">
        <v>70</v>
      </c>
      <c r="I21" s="20" t="s">
        <v>75</v>
      </c>
    </row>
    <row r="22" spans="1:9">
      <c r="A22" s="21">
        <v>1</v>
      </c>
      <c r="B22" s="21">
        <f t="shared" ref="B22:I22" si="0">$B3/B3*1</f>
        <v>1</v>
      </c>
      <c r="C22" s="37">
        <f t="shared" si="0"/>
        <v>8.6810217782872119</v>
      </c>
      <c r="D22" s="37">
        <f t="shared" si="0"/>
        <v>21.160089018977022</v>
      </c>
      <c r="E22" s="50">
        <f t="shared" si="0"/>
        <v>29.258862559047959</v>
      </c>
      <c r="F22" s="37">
        <f t="shared" si="0"/>
        <v>1.267893259007526</v>
      </c>
      <c r="G22" s="37">
        <f t="shared" si="0"/>
        <v>4.9275704071410624</v>
      </c>
      <c r="H22" s="37">
        <f t="shared" si="0"/>
        <v>13.903210140352583</v>
      </c>
      <c r="I22" s="37">
        <f t="shared" si="0"/>
        <v>4.9333615947723226</v>
      </c>
    </row>
    <row r="23" spans="1:9">
      <c r="A23" s="22">
        <v>2</v>
      </c>
      <c r="B23" s="22">
        <f t="shared" ref="B23:I23" si="1">$B4/B4*1</f>
        <v>1</v>
      </c>
      <c r="C23" s="38">
        <f t="shared" si="1"/>
        <v>5.8139866030351799</v>
      </c>
      <c r="D23" s="38">
        <f t="shared" si="1"/>
        <v>12.64612005994127</v>
      </c>
      <c r="E23" s="24">
        <f t="shared" si="1"/>
        <v>20.412100441467615</v>
      </c>
      <c r="F23" s="38">
        <f t="shared" si="1"/>
        <v>1.5917498602554736</v>
      </c>
      <c r="G23" s="38">
        <f t="shared" si="1"/>
        <v>6.5113019726051107</v>
      </c>
      <c r="H23" s="38">
        <f t="shared" si="1"/>
        <v>14.209145889903731</v>
      </c>
      <c r="I23" s="38">
        <f t="shared" si="1"/>
        <v>4.3530286415875761</v>
      </c>
    </row>
    <row r="24" spans="1:9">
      <c r="A24" s="22">
        <v>3</v>
      </c>
      <c r="B24" s="22">
        <f t="shared" ref="B24:I24" si="2">$B5/B5*1</f>
        <v>1</v>
      </c>
      <c r="C24" s="38">
        <f t="shared" si="2"/>
        <v>4.7339478799107546</v>
      </c>
      <c r="D24" s="38">
        <f t="shared" si="2"/>
        <v>9.9356865220281243</v>
      </c>
      <c r="E24" s="24">
        <f t="shared" si="2"/>
        <v>15.398926212190098</v>
      </c>
      <c r="F24" s="38">
        <f t="shared" si="2"/>
        <v>2.0136273454838927</v>
      </c>
      <c r="G24" s="38">
        <f t="shared" si="2"/>
        <v>7.5402376862984104</v>
      </c>
      <c r="H24" s="38">
        <f t="shared" si="2"/>
        <v>13.089461585811565</v>
      </c>
      <c r="I24" s="38">
        <f t="shared" si="2"/>
        <v>4.0076608438560122</v>
      </c>
    </row>
    <row r="25" spans="1:9">
      <c r="A25" s="22">
        <v>4</v>
      </c>
      <c r="B25" s="22">
        <f t="shared" ref="B25:I25" si="3">$B6/B6*1</f>
        <v>1</v>
      </c>
      <c r="C25" s="38">
        <f t="shared" si="3"/>
        <v>4.0141157706190178</v>
      </c>
      <c r="D25" s="38">
        <f t="shared" si="3"/>
        <v>8.2801425818389003</v>
      </c>
      <c r="E25" s="24">
        <f t="shared" si="3"/>
        <v>12.310876624342438</v>
      </c>
      <c r="F25" s="38">
        <f t="shared" si="3"/>
        <v>1.8169344903856537</v>
      </c>
      <c r="G25" s="38">
        <f t="shared" si="3"/>
        <v>9.2492034771663434</v>
      </c>
      <c r="H25" s="38">
        <f t="shared" si="3"/>
        <v>12.897196902434928</v>
      </c>
      <c r="I25" s="38">
        <f t="shared" si="3"/>
        <v>3.7237945829848513</v>
      </c>
    </row>
    <row r="26" spans="1:9">
      <c r="A26" s="22">
        <v>5</v>
      </c>
      <c r="B26" s="22">
        <f t="shared" ref="B26:I26" si="4">$B7/B7*1</f>
        <v>1</v>
      </c>
      <c r="C26" s="38">
        <f t="shared" si="4"/>
        <v>3.6387392090363813</v>
      </c>
      <c r="D26" s="38">
        <f t="shared" si="4"/>
        <v>7.4257394755503618</v>
      </c>
      <c r="E26" s="24">
        <f t="shared" si="4"/>
        <v>9.7168394381722401</v>
      </c>
      <c r="F26" s="38">
        <f t="shared" si="4"/>
        <v>2.495880440695518</v>
      </c>
      <c r="G26" s="38">
        <f t="shared" si="4"/>
        <v>9.8894065690469795</v>
      </c>
      <c r="H26" s="38">
        <f t="shared" si="4"/>
        <v>12.710075703617767</v>
      </c>
      <c r="I26" s="38">
        <f t="shared" si="4"/>
        <v>2.7107493647151188</v>
      </c>
    </row>
    <row r="27" spans="1:9">
      <c r="A27" s="22">
        <v>6</v>
      </c>
      <c r="B27" s="22">
        <f t="shared" ref="B27:I27" si="5">$B8/B8*1</f>
        <v>1</v>
      </c>
      <c r="C27" s="38">
        <f t="shared" si="5"/>
        <v>2.0773068888572377</v>
      </c>
      <c r="D27" s="38">
        <f t="shared" si="5"/>
        <v>4.2121857152924136</v>
      </c>
      <c r="E27" s="24">
        <f t="shared" si="5"/>
        <v>4.4057341394108684</v>
      </c>
      <c r="F27" s="38">
        <f t="shared" si="5"/>
        <v>1.5879991405688869</v>
      </c>
      <c r="G27" s="38">
        <f t="shared" si="5"/>
        <v>4.82355202429199</v>
      </c>
      <c r="H27" s="38">
        <f t="shared" si="5"/>
        <v>7.6048382162877317</v>
      </c>
      <c r="I27" s="38">
        <f t="shared" si="5"/>
        <v>2.0903899131505956</v>
      </c>
    </row>
    <row r="28" spans="1:9">
      <c r="A28" s="22">
        <v>7</v>
      </c>
      <c r="B28" s="22">
        <f t="shared" ref="B28:I28" si="6">$B9/B9*1</f>
        <v>1</v>
      </c>
      <c r="C28" s="38">
        <f t="shared" si="6"/>
        <v>2.0065130109279723</v>
      </c>
      <c r="D28" s="38">
        <f t="shared" si="6"/>
        <v>4.0602883009458708</v>
      </c>
      <c r="E28" s="24">
        <f t="shared" si="6"/>
        <v>2.9645370300915741</v>
      </c>
      <c r="F28" s="38">
        <f t="shared" si="6"/>
        <v>1.6432755257619638</v>
      </c>
      <c r="G28" s="38">
        <f t="shared" si="6"/>
        <v>4.6278717387917654</v>
      </c>
      <c r="H28" s="38">
        <f t="shared" si="6"/>
        <v>7.6670151179808084</v>
      </c>
      <c r="I28" s="38">
        <f t="shared" si="6"/>
        <v>2.0778371255978145</v>
      </c>
    </row>
    <row r="29" spans="1:9">
      <c r="A29" s="22">
        <v>8</v>
      </c>
      <c r="B29" s="22">
        <f t="shared" ref="B29:I29" si="7">$B10/B10*1</f>
        <v>1</v>
      </c>
      <c r="C29" s="38">
        <f t="shared" si="7"/>
        <v>1.947202580170543</v>
      </c>
      <c r="D29" s="38">
        <f t="shared" si="7"/>
        <v>3.9277297311023931</v>
      </c>
      <c r="E29" s="26">
        <f t="shared" si="7"/>
        <v>4.0223716539688787</v>
      </c>
      <c r="F29" s="38">
        <f t="shared" si="7"/>
        <v>1.5721738380091688</v>
      </c>
      <c r="G29" s="38">
        <f t="shared" si="7"/>
        <v>6.8992113075079393</v>
      </c>
      <c r="H29" s="38">
        <f t="shared" si="7"/>
        <v>7.9043095968421957</v>
      </c>
      <c r="I29" s="38">
        <f t="shared" si="7"/>
        <v>1.8126383541243436</v>
      </c>
    </row>
    <row r="30" spans="1:9">
      <c r="A30" s="22">
        <v>9</v>
      </c>
      <c r="B30" s="22">
        <f t="shared" ref="B30:I30" si="8">$B11/B11*1</f>
        <v>1</v>
      </c>
      <c r="C30" s="38">
        <f t="shared" si="8"/>
        <v>1.8650417308004856</v>
      </c>
      <c r="D30" s="38">
        <f t="shared" si="8"/>
        <v>3.7557629939740376</v>
      </c>
      <c r="E30" s="79"/>
      <c r="F30" s="38">
        <f t="shared" si="8"/>
        <v>1.7122007568435977</v>
      </c>
      <c r="G30" s="38">
        <f t="shared" si="8"/>
        <v>6.2710837370331198</v>
      </c>
      <c r="H30" s="38">
        <f t="shared" si="8"/>
        <v>7.5922781816112073</v>
      </c>
      <c r="I30" s="38">
        <f t="shared" si="8"/>
        <v>2.0516349037120389</v>
      </c>
    </row>
    <row r="31" spans="1:9">
      <c r="A31" s="22">
        <v>10</v>
      </c>
      <c r="B31" s="22">
        <f t="shared" ref="B31:I31" si="9">$B12/B12*1</f>
        <v>1</v>
      </c>
      <c r="C31" s="38">
        <f t="shared" si="9"/>
        <v>1.8482686073314658</v>
      </c>
      <c r="D31" s="38">
        <f t="shared" si="9"/>
        <v>3.7134145586414302</v>
      </c>
      <c r="E31" s="79"/>
      <c r="F31" s="38">
        <f t="shared" si="9"/>
        <v>1.7760414436948548</v>
      </c>
      <c r="G31" s="38">
        <f t="shared" si="9"/>
        <v>6.5829084105392353</v>
      </c>
      <c r="H31" s="38">
        <f t="shared" si="9"/>
        <v>7.6366129402735075</v>
      </c>
      <c r="I31" s="38">
        <f t="shared" si="9"/>
        <v>2.0635554411753576</v>
      </c>
    </row>
    <row r="32" spans="1:9">
      <c r="A32" s="22">
        <v>11</v>
      </c>
      <c r="B32" s="22">
        <f t="shared" ref="B32:I32" si="10">$B13/B13*1</f>
        <v>1</v>
      </c>
      <c r="C32" s="38">
        <f t="shared" si="10"/>
        <v>1.8179435905115033</v>
      </c>
      <c r="D32" s="38">
        <f t="shared" si="10"/>
        <v>3.6528965109736995</v>
      </c>
      <c r="E32" s="79"/>
      <c r="F32" s="38">
        <f t="shared" si="10"/>
        <v>1.7924310107558821</v>
      </c>
      <c r="G32" s="38">
        <f t="shared" si="10"/>
        <v>6.6517173968809979</v>
      </c>
      <c r="H32" s="38">
        <f t="shared" si="10"/>
        <v>7.6130974798832076</v>
      </c>
      <c r="I32" s="38">
        <f t="shared" si="10"/>
        <v>2.046861200034769</v>
      </c>
    </row>
    <row r="33" spans="1:9">
      <c r="A33" s="22">
        <v>12</v>
      </c>
      <c r="B33" s="22">
        <f t="shared" ref="B33:I33" si="11">$B14/B14*1</f>
        <v>1</v>
      </c>
      <c r="C33" s="38">
        <f t="shared" si="11"/>
        <v>1.800440504097278</v>
      </c>
      <c r="D33" s="38">
        <f t="shared" si="11"/>
        <v>3.6111555312130657</v>
      </c>
      <c r="E33" s="79"/>
      <c r="F33" s="38">
        <f t="shared" si="11"/>
        <v>1.7449234827594817</v>
      </c>
      <c r="G33" s="38">
        <f t="shared" si="11"/>
        <v>6.9274469255823785</v>
      </c>
      <c r="H33" s="38">
        <f t="shared" si="11"/>
        <v>7.6470762647948503</v>
      </c>
      <c r="I33" s="38">
        <f t="shared" si="11"/>
        <v>2.0506435368263998</v>
      </c>
    </row>
    <row r="34" spans="1:9">
      <c r="A34" s="22">
        <v>13</v>
      </c>
      <c r="B34" s="22">
        <f t="shared" ref="B34:I34" si="12">$B15/B15*1</f>
        <v>1</v>
      </c>
      <c r="C34" s="38">
        <f t="shared" si="12"/>
        <v>1.7960737341401938</v>
      </c>
      <c r="D34" s="38">
        <f t="shared" si="12"/>
        <v>3.6037097552721087</v>
      </c>
      <c r="E34" s="79"/>
      <c r="F34" s="38">
        <f t="shared" si="12"/>
        <v>1.8717727659238663</v>
      </c>
      <c r="G34" s="38">
        <f t="shared" si="12"/>
        <v>7.015123524624733</v>
      </c>
      <c r="H34" s="38">
        <f t="shared" si="12"/>
        <v>7.6368777526520475</v>
      </c>
      <c r="I34" s="38">
        <f t="shared" si="12"/>
        <v>2.0505322040408882</v>
      </c>
    </row>
    <row r="35" spans="1:9">
      <c r="A35" s="23">
        <v>14</v>
      </c>
      <c r="B35" s="23">
        <f t="shared" ref="B35:I35" si="13">$B16/B16*1</f>
        <v>1</v>
      </c>
      <c r="C35" s="39">
        <f t="shared" si="13"/>
        <v>1.8087323291411637</v>
      </c>
      <c r="D35" s="39">
        <f t="shared" si="13"/>
        <v>3.6308715935973943</v>
      </c>
      <c r="E35" s="80"/>
      <c r="F35" s="39">
        <f t="shared" si="13"/>
        <v>1.9276622242792696</v>
      </c>
      <c r="G35" s="39">
        <f t="shared" si="13"/>
        <v>7.2841669217825009</v>
      </c>
      <c r="H35" s="39">
        <f t="shared" si="13"/>
        <v>7.5499138254343494</v>
      </c>
      <c r="I35" s="39">
        <f t="shared" si="13"/>
        <v>2.0938407864694644</v>
      </c>
    </row>
  </sheetData>
  <mergeCells count="3">
    <mergeCell ref="C1:E1"/>
    <mergeCell ref="F1:H1"/>
    <mergeCell ref="B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Wykresy</vt:lpstr>
      </vt:variant>
      <vt:variant>
        <vt:i4>14</vt:i4>
      </vt:variant>
    </vt:vector>
  </HeadingPairs>
  <TitlesOfParts>
    <vt:vector size="24" baseType="lpstr">
      <vt:lpstr>ErodeBufferUchar</vt:lpstr>
      <vt:lpstr>ErodeBufferUint</vt:lpstr>
      <vt:lpstr>Basic</vt:lpstr>
      <vt:lpstr>ErodeImage</vt:lpstr>
      <vt:lpstr>Hit-Miss</vt:lpstr>
      <vt:lpstr>CPU</vt:lpstr>
      <vt:lpstr>GroupSize</vt:lpstr>
      <vt:lpstr>DataTransfer</vt:lpstr>
      <vt:lpstr>Gaussian</vt:lpstr>
      <vt:lpstr>Gradient</vt:lpstr>
      <vt:lpstr>Wykres1.3</vt:lpstr>
      <vt:lpstr>WykresGauss</vt:lpstr>
      <vt:lpstr>Wykres2.3</vt:lpstr>
      <vt:lpstr>Wykres3.3</vt:lpstr>
      <vt:lpstr>Wykres3.4</vt:lpstr>
      <vt:lpstr>Wykres4.3</vt:lpstr>
      <vt:lpstr>Wykres4.4</vt:lpstr>
      <vt:lpstr>WykresPorownawczy</vt:lpstr>
      <vt:lpstr>WykresGroupSize</vt:lpstr>
      <vt:lpstr>WykresGradient</vt:lpstr>
      <vt:lpstr>Wykres7.1</vt:lpstr>
      <vt:lpstr>Wykres7.2</vt:lpstr>
      <vt:lpstr>Wykres7.3</vt:lpstr>
      <vt:lpstr>WykresTransfer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kozmo</dc:creator>
  <cp:lastModifiedBy>KOZMO</cp:lastModifiedBy>
  <cp:lastPrinted>2011-12-02T18:02:00Z</cp:lastPrinted>
  <dcterms:created xsi:type="dcterms:W3CDTF">2011-11-10T09:21:07Z</dcterms:created>
  <dcterms:modified xsi:type="dcterms:W3CDTF">2011-12-03T18:04:52Z</dcterms:modified>
</cp:coreProperties>
</file>