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it\OneDrive\Документы\"/>
    </mc:Choice>
  </mc:AlternateContent>
  <bookViews>
    <workbookView xWindow="0" yWindow="0" windowWidth="23040" windowHeight="9072" firstSheet="2" activeTab="2"/>
  </bookViews>
  <sheets>
    <sheet name="Линейный метод" sheetId="2" r:id="rId1"/>
    <sheet name="Метод уменьшаемого остатка" sheetId="3" r:id="rId2"/>
    <sheet name="Метод лет полезного использован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D9" i="4"/>
  <c r="D8" i="4"/>
  <c r="D7" i="4"/>
  <c r="D6" i="4"/>
  <c r="D5" i="4"/>
  <c r="D4" i="4"/>
  <c r="D3" i="4"/>
  <c r="C3" i="4"/>
  <c r="C4" i="4" s="1"/>
  <c r="C5" i="4" s="1"/>
  <c r="C6" i="4" s="1"/>
  <c r="C7" i="4" s="1"/>
  <c r="C8" i="4" s="1"/>
  <c r="C9" i="4" s="1"/>
  <c r="D2" i="4"/>
  <c r="E4" i="3"/>
  <c r="E5" i="3" s="1"/>
  <c r="E6" i="3" s="1"/>
  <c r="E7" i="3" s="1"/>
  <c r="E8" i="3" s="1"/>
  <c r="E9" i="3" s="1"/>
  <c r="E3" i="3"/>
  <c r="E2" i="3"/>
  <c r="D9" i="3"/>
  <c r="D8" i="3"/>
  <c r="D7" i="3"/>
  <c r="D6" i="3"/>
  <c r="D5" i="3"/>
  <c r="D4" i="3"/>
  <c r="D3" i="3"/>
  <c r="C3" i="3"/>
  <c r="C4" i="3" s="1"/>
  <c r="C5" i="3" s="1"/>
  <c r="C6" i="3" s="1"/>
  <c r="C7" i="3" s="1"/>
  <c r="C8" i="3" s="1"/>
  <c r="C9" i="3" s="1"/>
  <c r="D2" i="3"/>
  <c r="D3" i="2"/>
  <c r="D4" i="2"/>
  <c r="D5" i="2"/>
  <c r="D6" i="2"/>
  <c r="D7" i="2"/>
  <c r="D8" i="2"/>
  <c r="D9" i="2"/>
  <c r="C9" i="2"/>
  <c r="C8" i="2"/>
  <c r="C7" i="2"/>
  <c r="C6" i="2"/>
  <c r="C5" i="2"/>
  <c r="C4" i="2"/>
  <c r="C3" i="2"/>
  <c r="D2" i="2"/>
  <c r="E4" i="2" s="1"/>
  <c r="F4" i="2" s="1"/>
  <c r="F8" i="4" l="1"/>
  <c r="F4" i="4"/>
  <c r="F6" i="4"/>
  <c r="F7" i="4"/>
  <c r="F9" i="4"/>
  <c r="F3" i="4"/>
  <c r="F5" i="4"/>
  <c r="F9" i="3"/>
  <c r="F4" i="3"/>
  <c r="F6" i="3"/>
  <c r="F8" i="3"/>
  <c r="F3" i="3"/>
  <c r="F5" i="3"/>
  <c r="F7" i="3"/>
  <c r="E8" i="2"/>
  <c r="F8" i="2" s="1"/>
  <c r="E7" i="2"/>
  <c r="F7" i="2" s="1"/>
  <c r="E3" i="2"/>
  <c r="F3" i="2" s="1"/>
  <c r="E2" i="2"/>
  <c r="E9" i="2"/>
  <c r="F9" i="2" s="1"/>
  <c r="E6" i="2"/>
  <c r="F6" i="2" s="1"/>
  <c r="E5" i="2"/>
  <c r="F5" i="2" s="1"/>
  <c r="G2" i="4" l="1"/>
  <c r="F2" i="4"/>
  <c r="G2" i="3"/>
  <c r="F2" i="3"/>
  <c r="G2" i="2"/>
  <c r="F2" i="2"/>
  <c r="H2" i="4" l="1"/>
  <c r="G3" i="4"/>
  <c r="G4" i="4" s="1"/>
  <c r="G5" i="4" s="1"/>
  <c r="G6" i="4" s="1"/>
  <c r="G7" i="4" s="1"/>
  <c r="G8" i="4" s="1"/>
  <c r="G9" i="4" s="1"/>
  <c r="H2" i="3"/>
  <c r="G3" i="3"/>
  <c r="G4" i="3" s="1"/>
  <c r="G5" i="3" s="1"/>
  <c r="G6" i="3" s="1"/>
  <c r="G7" i="3" s="1"/>
  <c r="G8" i="3" s="1"/>
  <c r="G9" i="3" s="1"/>
  <c r="H2" i="2"/>
  <c r="G3" i="2"/>
  <c r="G4" i="2" s="1"/>
  <c r="G5" i="2" s="1"/>
  <c r="G6" i="2" s="1"/>
  <c r="G7" i="2" s="1"/>
  <c r="G8" i="2" s="1"/>
  <c r="G9" i="2" s="1"/>
  <c r="I2" i="4" l="1"/>
  <c r="J2" i="4" s="1"/>
  <c r="H3" i="4"/>
  <c r="I2" i="3"/>
  <c r="J2" i="3" s="1"/>
  <c r="H3" i="3"/>
  <c r="I2" i="2"/>
  <c r="J2" i="2" s="1"/>
  <c r="H3" i="2"/>
  <c r="I3" i="4" l="1"/>
  <c r="J3" i="4" s="1"/>
  <c r="H4" i="4"/>
  <c r="I3" i="3"/>
  <c r="J3" i="3" s="1"/>
  <c r="H4" i="3"/>
  <c r="I3" i="2"/>
  <c r="J3" i="2" s="1"/>
  <c r="H4" i="2"/>
  <c r="I4" i="4" l="1"/>
  <c r="J4" i="4" s="1"/>
  <c r="H5" i="4"/>
  <c r="I4" i="3"/>
  <c r="J4" i="3" s="1"/>
  <c r="H5" i="3"/>
  <c r="I4" i="2"/>
  <c r="J4" i="2" s="1"/>
  <c r="H5" i="2"/>
  <c r="I5" i="4" l="1"/>
  <c r="J5" i="4" s="1"/>
  <c r="H6" i="4"/>
  <c r="I5" i="3"/>
  <c r="J5" i="3" s="1"/>
  <c r="H6" i="3"/>
  <c r="I5" i="2"/>
  <c r="J5" i="2" s="1"/>
  <c r="H6" i="2"/>
  <c r="I6" i="4" l="1"/>
  <c r="J6" i="4" s="1"/>
  <c r="H7" i="4"/>
  <c r="I6" i="3"/>
  <c r="J6" i="3" s="1"/>
  <c r="H7" i="3"/>
  <c r="H7" i="2"/>
  <c r="I6" i="2"/>
  <c r="J6" i="2" s="1"/>
  <c r="I7" i="4" l="1"/>
  <c r="J7" i="4" s="1"/>
  <c r="H8" i="4"/>
  <c r="I7" i="3"/>
  <c r="J7" i="3" s="1"/>
  <c r="H8" i="3"/>
  <c r="H8" i="2"/>
  <c r="I7" i="2"/>
  <c r="J7" i="2" s="1"/>
  <c r="I8" i="4" l="1"/>
  <c r="J8" i="4" s="1"/>
  <c r="H9" i="4"/>
  <c r="I9" i="4" s="1"/>
  <c r="J9" i="4" s="1"/>
  <c r="I8" i="3"/>
  <c r="J8" i="3" s="1"/>
  <c r="H9" i="3"/>
  <c r="I9" i="3" s="1"/>
  <c r="J9" i="3" s="1"/>
  <c r="I8" i="2"/>
  <c r="J8" i="2" s="1"/>
  <c r="H9" i="2"/>
  <c r="I9" i="2" s="1"/>
  <c r="J9" i="2" s="1"/>
</calcChain>
</file>

<file path=xl/sharedStrings.xml><?xml version="1.0" encoding="utf-8"?>
<sst xmlns="http://schemas.openxmlformats.org/spreadsheetml/2006/main" count="42" uniqueCount="14">
  <si>
    <t>Первоначальная стоимость, тыс. руб.</t>
  </si>
  <si>
    <t>Срок полезного использования, лет</t>
  </si>
  <si>
    <t>Ставка дисконтирования. %</t>
  </si>
  <si>
    <t>Себестоимость производства в 2007 году, тыс. руб.</t>
  </si>
  <si>
    <t>Рентабельность производства, %</t>
  </si>
  <si>
    <t>Годовая сумма амортизации, тыс. руб</t>
  </si>
  <si>
    <t>Годовая норма амортизации, %</t>
  </si>
  <si>
    <t>№ года амотризации</t>
  </si>
  <si>
    <t>Остаточная стоимость, тыс. руб.</t>
  </si>
  <si>
    <t>Дисконтированный амортизационный фонд, тыс. руб.</t>
  </si>
  <si>
    <t>Среднегодовая остаточная стоимость, тыс. руб.</t>
  </si>
  <si>
    <t>Налог на имущество, тыс. руб.</t>
  </si>
  <si>
    <t>Ставка налога на имущество, %</t>
  </si>
  <si>
    <t>Дисконтированный налог на имущество,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</si>
</sst>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3" fillId="0" borderId="9" xfId="0" applyFont="1" applyBorder="1"/>
    <xf numFmtId="2" fontId="2" fillId="0" borderId="0" xfId="0" applyNumberFormat="1" applyFont="1" applyBorder="1"/>
    <xf numFmtId="2" fontId="2" fillId="0" borderId="2" xfId="0" applyNumberFormat="1" applyFont="1" applyBorder="1"/>
    <xf numFmtId="0" fontId="3" fillId="0" borderId="10" xfId="0" applyFont="1" applyBorder="1"/>
    <xf numFmtId="2" fontId="2" fillId="0" borderId="3" xfId="0" applyNumberFormat="1" applyFont="1" applyBorder="1"/>
    <xf numFmtId="2" fontId="2" fillId="0" borderId="4" xfId="0" applyNumberFormat="1" applyFont="1" applyBorder="1"/>
    <xf numFmtId="0" fontId="3" fillId="0" borderId="1" xfId="0" applyFont="1" applyBorder="1" applyAlignment="1">
      <alignment horizontal="center" vertical="center" wrapText="1"/>
    </xf>
    <xf numFmtId="0" fontId="2" fillId="0" borderId="11" xfId="1" applyNumberFormat="1" applyFont="1" applyBorder="1"/>
    <xf numFmtId="0" fontId="2" fillId="0" borderId="12" xfId="1" applyNumberFormat="1" applyFont="1" applyBorder="1"/>
    <xf numFmtId="0" fontId="2" fillId="0" borderId="13" xfId="1" applyNumberFormat="1" applyFont="1" applyBorder="1"/>
    <xf numFmtId="2" fontId="2" fillId="0" borderId="14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B1" workbookViewId="0">
      <selection activeCell="E2" sqref="E2"/>
    </sheetView>
  </sheetViews>
  <sheetFormatPr defaultRowHeight="14.4" x14ac:dyDescent="0.3"/>
  <cols>
    <col min="1" max="1" width="23.6640625" customWidth="1"/>
    <col min="3" max="3" width="12.88671875" customWidth="1"/>
    <col min="4" max="4" width="14.33203125" customWidth="1"/>
    <col min="5" max="5" width="15" customWidth="1"/>
    <col min="6" max="6" width="21.44140625" customWidth="1"/>
    <col min="7" max="7" width="13" customWidth="1"/>
    <col min="8" max="8" width="19.109375" customWidth="1"/>
    <col min="9" max="9" width="15" customWidth="1"/>
    <col min="10" max="10" width="16.109375" customWidth="1"/>
  </cols>
  <sheetData>
    <row r="1" spans="1:10" s="1" customFormat="1" ht="53.4" thickBot="1" x14ac:dyDescent="0.35">
      <c r="A1" s="2"/>
      <c r="B1" s="2"/>
      <c r="C1" s="3" t="s">
        <v>7</v>
      </c>
      <c r="D1" s="15" t="s">
        <v>6</v>
      </c>
      <c r="E1" s="4" t="s">
        <v>5</v>
      </c>
      <c r="F1" s="5" t="s">
        <v>9</v>
      </c>
      <c r="G1" s="5" t="s">
        <v>8</v>
      </c>
      <c r="H1" s="5" t="s">
        <v>10</v>
      </c>
      <c r="I1" s="5" t="s">
        <v>11</v>
      </c>
      <c r="J1" s="6" t="s">
        <v>13</v>
      </c>
    </row>
    <row r="2" spans="1:10" ht="26.4" x14ac:dyDescent="0.3">
      <c r="A2" s="7" t="s">
        <v>0</v>
      </c>
      <c r="B2" s="8">
        <v>2460</v>
      </c>
      <c r="C2" s="9">
        <v>1</v>
      </c>
      <c r="D2" s="16">
        <f>1/8*100%</f>
        <v>0.125</v>
      </c>
      <c r="E2" s="10">
        <f>$D$2/100%*$B$2</f>
        <v>307.5</v>
      </c>
      <c r="F2" s="10">
        <f>E2/(1+$B$4/100)^C2</f>
        <v>269.73684210526312</v>
      </c>
      <c r="G2" s="10">
        <f>$B$2-E2</f>
        <v>2152.5</v>
      </c>
      <c r="H2" s="10">
        <f>($B$2+G2)/2</f>
        <v>2306.25</v>
      </c>
      <c r="I2" s="10">
        <f>$B$7/100*H2</f>
        <v>50.737500000000004</v>
      </c>
      <c r="J2" s="11">
        <f>I2/(1+$B$4/100)^C2</f>
        <v>44.506578947368418</v>
      </c>
    </row>
    <row r="3" spans="1:10" ht="26.4" x14ac:dyDescent="0.3">
      <c r="A3" s="7" t="s">
        <v>1</v>
      </c>
      <c r="B3" s="8">
        <v>8</v>
      </c>
      <c r="C3" s="9">
        <f>C2+1</f>
        <v>2</v>
      </c>
      <c r="D3" s="17">
        <f t="shared" ref="D3:D9" si="0">1/8*100%</f>
        <v>0.125</v>
      </c>
      <c r="E3" s="10">
        <f>$D$2/100%*$B$2</f>
        <v>307.5</v>
      </c>
      <c r="F3" s="10">
        <f t="shared" ref="F3:F9" si="1">E3/(1+$B$4/100)^C3</f>
        <v>236.61126500461674</v>
      </c>
      <c r="G3" s="10">
        <f>G2-E3</f>
        <v>1845</v>
      </c>
      <c r="H3" s="10">
        <f>(H2+G3)/2</f>
        <v>2075.625</v>
      </c>
      <c r="I3" s="10">
        <f t="shared" ref="I3:I9" si="2">$B$7/100*H3</f>
        <v>45.663750000000007</v>
      </c>
      <c r="J3" s="11">
        <f t="shared" ref="J3:J9" si="3">I3/(1+$B$4/100)^C3</f>
        <v>35.13677285318559</v>
      </c>
    </row>
    <row r="4" spans="1:10" x14ac:dyDescent="0.3">
      <c r="A4" s="7" t="s">
        <v>2</v>
      </c>
      <c r="B4" s="8">
        <v>14</v>
      </c>
      <c r="C4" s="9">
        <f t="shared" ref="C4:C10" si="4">C3+1</f>
        <v>3</v>
      </c>
      <c r="D4" s="17">
        <f t="shared" si="0"/>
        <v>0.125</v>
      </c>
      <c r="E4" s="10">
        <f>$D$2/100%*$B$2</f>
        <v>307.5</v>
      </c>
      <c r="F4" s="10">
        <f t="shared" si="1"/>
        <v>207.55374123211993</v>
      </c>
      <c r="G4" s="10">
        <f t="shared" ref="G4:G9" si="5">G3-E4</f>
        <v>1537.5</v>
      </c>
      <c r="H4" s="10">
        <f t="shared" ref="H4:H9" si="6">(H3+G4)/2</f>
        <v>1806.5625</v>
      </c>
      <c r="I4" s="10">
        <f t="shared" si="2"/>
        <v>39.744375000000005</v>
      </c>
      <c r="J4" s="11">
        <f t="shared" si="3"/>
        <v>26.826321054251508</v>
      </c>
    </row>
    <row r="5" spans="1:10" ht="39.6" x14ac:dyDescent="0.3">
      <c r="A5" s="7" t="s">
        <v>3</v>
      </c>
      <c r="B5" s="8">
        <v>500000</v>
      </c>
      <c r="C5" s="9">
        <f t="shared" si="4"/>
        <v>4</v>
      </c>
      <c r="D5" s="17">
        <f t="shared" si="0"/>
        <v>0.125</v>
      </c>
      <c r="E5" s="10">
        <f>$D$2/100%*$B$2</f>
        <v>307.5</v>
      </c>
      <c r="F5" s="10">
        <f t="shared" si="1"/>
        <v>182.06468529133326</v>
      </c>
      <c r="G5" s="10">
        <f t="shared" si="5"/>
        <v>1230</v>
      </c>
      <c r="H5" s="10">
        <f t="shared" si="6"/>
        <v>1518.28125</v>
      </c>
      <c r="I5" s="10">
        <f t="shared" si="2"/>
        <v>33.402187500000004</v>
      </c>
      <c r="J5" s="11">
        <f t="shared" si="3"/>
        <v>19.776776439771076</v>
      </c>
    </row>
    <row r="6" spans="1:10" ht="26.4" x14ac:dyDescent="0.3">
      <c r="A6" s="7" t="s">
        <v>4</v>
      </c>
      <c r="B6" s="8">
        <v>11</v>
      </c>
      <c r="C6" s="9">
        <f t="shared" si="4"/>
        <v>5</v>
      </c>
      <c r="D6" s="17">
        <f t="shared" si="0"/>
        <v>0.125</v>
      </c>
      <c r="E6" s="10">
        <f>$D$2/100%*$B$2</f>
        <v>307.5</v>
      </c>
      <c r="F6" s="10">
        <f t="shared" si="1"/>
        <v>159.70586429064318</v>
      </c>
      <c r="G6" s="10">
        <f t="shared" si="5"/>
        <v>922.5</v>
      </c>
      <c r="H6" s="10">
        <f t="shared" si="6"/>
        <v>1220.390625</v>
      </c>
      <c r="I6" s="10">
        <f t="shared" si="2"/>
        <v>26.848593750000003</v>
      </c>
      <c r="J6" s="11">
        <f t="shared" si="3"/>
        <v>13.944318275876785</v>
      </c>
    </row>
    <row r="7" spans="1:10" ht="26.4" x14ac:dyDescent="0.3">
      <c r="A7" s="7" t="s">
        <v>12</v>
      </c>
      <c r="B7" s="8">
        <v>2.2000000000000002</v>
      </c>
      <c r="C7" s="9">
        <f t="shared" si="4"/>
        <v>6</v>
      </c>
      <c r="D7" s="17">
        <f t="shared" si="0"/>
        <v>0.125</v>
      </c>
      <c r="E7" s="10">
        <f t="shared" ref="E7:E9" si="7">$D$2/100%*$B$2</f>
        <v>307.5</v>
      </c>
      <c r="F7" s="10">
        <f t="shared" si="1"/>
        <v>140.09286341284488</v>
      </c>
      <c r="G7" s="10">
        <f t="shared" si="5"/>
        <v>615</v>
      </c>
      <c r="H7" s="10">
        <f t="shared" si="6"/>
        <v>917.6953125</v>
      </c>
      <c r="I7" s="10">
        <f t="shared" si="2"/>
        <v>20.189296875000004</v>
      </c>
      <c r="J7" s="11">
        <f t="shared" si="3"/>
        <v>9.1979720634495994</v>
      </c>
    </row>
    <row r="8" spans="1:10" x14ac:dyDescent="0.3">
      <c r="A8" s="8"/>
      <c r="B8" s="8"/>
      <c r="C8" s="9">
        <f t="shared" si="4"/>
        <v>7</v>
      </c>
      <c r="D8" s="17">
        <f t="shared" si="0"/>
        <v>0.125</v>
      </c>
      <c r="E8" s="10">
        <f t="shared" si="7"/>
        <v>307.5</v>
      </c>
      <c r="F8" s="10">
        <f t="shared" si="1"/>
        <v>122.88847667793409</v>
      </c>
      <c r="G8" s="10">
        <f t="shared" si="5"/>
        <v>307.5</v>
      </c>
      <c r="H8" s="10">
        <f t="shared" si="6"/>
        <v>612.59765625</v>
      </c>
      <c r="I8" s="10">
        <f t="shared" si="2"/>
        <v>13.477148437500002</v>
      </c>
      <c r="J8" s="11">
        <f t="shared" si="3"/>
        <v>5.3859715169000815</v>
      </c>
    </row>
    <row r="9" spans="1:10" ht="15" thickBot="1" x14ac:dyDescent="0.35">
      <c r="A9" s="8"/>
      <c r="B9" s="8"/>
      <c r="C9" s="12">
        <f t="shared" si="4"/>
        <v>8</v>
      </c>
      <c r="D9" s="18">
        <f t="shared" si="0"/>
        <v>0.125</v>
      </c>
      <c r="E9" s="13">
        <f t="shared" si="7"/>
        <v>307.5</v>
      </c>
      <c r="F9" s="13">
        <f t="shared" si="1"/>
        <v>107.79690936660884</v>
      </c>
      <c r="G9" s="13">
        <f t="shared" si="5"/>
        <v>0</v>
      </c>
      <c r="H9" s="13">
        <f t="shared" si="6"/>
        <v>306.298828125</v>
      </c>
      <c r="I9" s="13">
        <f t="shared" si="2"/>
        <v>6.7385742187500011</v>
      </c>
      <c r="J9" s="14">
        <f t="shared" si="3"/>
        <v>2.362268209166702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F1" workbookViewId="0">
      <selection activeCell="J2" sqref="J2"/>
    </sheetView>
  </sheetViews>
  <sheetFormatPr defaultRowHeight="14.4" x14ac:dyDescent="0.3"/>
  <cols>
    <col min="1" max="1" width="23.6640625" customWidth="1"/>
    <col min="3" max="3" width="12.88671875" customWidth="1"/>
    <col min="4" max="4" width="14.33203125" customWidth="1"/>
    <col min="5" max="5" width="15" customWidth="1"/>
    <col min="6" max="6" width="21.44140625" customWidth="1"/>
    <col min="7" max="7" width="13" customWidth="1"/>
    <col min="8" max="8" width="19.109375" customWidth="1"/>
    <col min="9" max="9" width="15" customWidth="1"/>
    <col min="10" max="10" width="16.109375" customWidth="1"/>
  </cols>
  <sheetData>
    <row r="1" spans="1:10" s="1" customFormat="1" ht="53.4" thickBot="1" x14ac:dyDescent="0.35">
      <c r="A1" s="2"/>
      <c r="B1" s="2"/>
      <c r="C1" s="3" t="s">
        <v>7</v>
      </c>
      <c r="D1" s="15" t="s">
        <v>6</v>
      </c>
      <c r="E1" s="4" t="s">
        <v>5</v>
      </c>
      <c r="F1" s="5" t="s">
        <v>9</v>
      </c>
      <c r="G1" s="5" t="s">
        <v>8</v>
      </c>
      <c r="H1" s="5" t="s">
        <v>10</v>
      </c>
      <c r="I1" s="5" t="s">
        <v>11</v>
      </c>
      <c r="J1" s="6" t="s">
        <v>13</v>
      </c>
    </row>
    <row r="2" spans="1:10" ht="26.4" x14ac:dyDescent="0.3">
      <c r="A2" s="7" t="s">
        <v>0</v>
      </c>
      <c r="B2" s="8">
        <v>2460</v>
      </c>
      <c r="C2" s="9">
        <v>1</v>
      </c>
      <c r="D2" s="16">
        <f>1/8*100%</f>
        <v>0.125</v>
      </c>
      <c r="E2" s="10">
        <f>2*$D$2/100%*$B$2</f>
        <v>615</v>
      </c>
      <c r="F2" s="10">
        <f>E2/(1+$B$4/100)^C2</f>
        <v>539.47368421052624</v>
      </c>
      <c r="G2" s="10">
        <f>$B$2-E2</f>
        <v>1845</v>
      </c>
      <c r="H2" s="10">
        <f>($B$2+G2)/2</f>
        <v>2152.5</v>
      </c>
      <c r="I2" s="10">
        <f>$B$7/100*H2</f>
        <v>47.355000000000004</v>
      </c>
      <c r="J2" s="11">
        <f>I2/(1+$B$4/100)^C2</f>
        <v>41.539473684210527</v>
      </c>
    </row>
    <row r="3" spans="1:10" ht="26.4" x14ac:dyDescent="0.3">
      <c r="A3" s="7" t="s">
        <v>1</v>
      </c>
      <c r="B3" s="8">
        <v>8</v>
      </c>
      <c r="C3" s="9">
        <f>C2+1</f>
        <v>2</v>
      </c>
      <c r="D3" s="17">
        <f t="shared" ref="D3:D9" si="0">1/8*100%</f>
        <v>0.125</v>
      </c>
      <c r="E3" s="10">
        <f>2*$D$2/100%*E2</f>
        <v>153.75</v>
      </c>
      <c r="F3" s="10">
        <f t="shared" ref="F3:F9" si="1">E3/(1+$B$4/100)^C3</f>
        <v>118.30563250230837</v>
      </c>
      <c r="G3" s="10">
        <f>G2-E3</f>
        <v>1691.25</v>
      </c>
      <c r="H3" s="10">
        <f>(H2+G3)/2</f>
        <v>1921.875</v>
      </c>
      <c r="I3" s="10">
        <f t="shared" ref="I3:I9" si="2">$B$7/100*H3</f>
        <v>42.281250000000007</v>
      </c>
      <c r="J3" s="11">
        <f t="shared" ref="J3:J9" si="3">I3/(1+$B$4/100)^C3</f>
        <v>32.534048938134809</v>
      </c>
    </row>
    <row r="4" spans="1:10" x14ac:dyDescent="0.3">
      <c r="A4" s="7" t="s">
        <v>2</v>
      </c>
      <c r="B4" s="8">
        <v>14</v>
      </c>
      <c r="C4" s="9">
        <f t="shared" ref="C4:C10" si="4">C3+1</f>
        <v>3</v>
      </c>
      <c r="D4" s="17">
        <f t="shared" si="0"/>
        <v>0.125</v>
      </c>
      <c r="E4" s="10">
        <f t="shared" ref="E4:E9" si="5">2*$D$2/100%*E3</f>
        <v>38.4375</v>
      </c>
      <c r="F4" s="10">
        <f t="shared" si="1"/>
        <v>25.944217654014992</v>
      </c>
      <c r="G4" s="10">
        <f t="shared" ref="G4:G9" si="6">G3-E4</f>
        <v>1652.8125</v>
      </c>
      <c r="H4" s="10">
        <f t="shared" ref="H4:H9" si="7">(H3+G4)/2</f>
        <v>1787.34375</v>
      </c>
      <c r="I4" s="10">
        <f t="shared" si="2"/>
        <v>39.321562500000006</v>
      </c>
      <c r="J4" s="11">
        <f t="shared" si="3"/>
        <v>26.540934660057342</v>
      </c>
    </row>
    <row r="5" spans="1:10" ht="39.6" x14ac:dyDescent="0.3">
      <c r="A5" s="7" t="s">
        <v>3</v>
      </c>
      <c r="B5" s="8">
        <v>500000</v>
      </c>
      <c r="C5" s="9">
        <f t="shared" si="4"/>
        <v>4</v>
      </c>
      <c r="D5" s="17">
        <f t="shared" si="0"/>
        <v>0.125</v>
      </c>
      <c r="E5" s="10">
        <f t="shared" si="5"/>
        <v>9.609375</v>
      </c>
      <c r="F5" s="10">
        <f t="shared" si="1"/>
        <v>5.6895214153541644</v>
      </c>
      <c r="G5" s="10">
        <f t="shared" si="6"/>
        <v>1643.203125</v>
      </c>
      <c r="H5" s="10">
        <f t="shared" si="7"/>
        <v>1715.2734375</v>
      </c>
      <c r="I5" s="10">
        <f t="shared" si="2"/>
        <v>37.736015625</v>
      </c>
      <c r="J5" s="11">
        <f t="shared" si="3"/>
        <v>22.342750598095801</v>
      </c>
    </row>
    <row r="6" spans="1:10" ht="26.4" x14ac:dyDescent="0.3">
      <c r="A6" s="7" t="s">
        <v>4</v>
      </c>
      <c r="B6" s="8">
        <v>11</v>
      </c>
      <c r="C6" s="9">
        <f t="shared" si="4"/>
        <v>5</v>
      </c>
      <c r="D6" s="17">
        <f t="shared" si="0"/>
        <v>0.125</v>
      </c>
      <c r="E6" s="10">
        <f t="shared" si="5"/>
        <v>2.40234375</v>
      </c>
      <c r="F6" s="10">
        <f t="shared" si="1"/>
        <v>1.2477020647706498</v>
      </c>
      <c r="G6" s="10">
        <f t="shared" si="6"/>
        <v>1640.80078125</v>
      </c>
      <c r="H6" s="10">
        <f t="shared" si="7"/>
        <v>1678.037109375</v>
      </c>
      <c r="I6" s="10">
        <f t="shared" si="2"/>
        <v>36.916816406250007</v>
      </c>
      <c r="J6" s="11">
        <f t="shared" si="3"/>
        <v>19.173437629330582</v>
      </c>
    </row>
    <row r="7" spans="1:10" ht="26.4" x14ac:dyDescent="0.3">
      <c r="A7" s="7" t="s">
        <v>12</v>
      </c>
      <c r="B7" s="8">
        <v>2.2000000000000002</v>
      </c>
      <c r="C7" s="9">
        <f t="shared" si="4"/>
        <v>6</v>
      </c>
      <c r="D7" s="17">
        <f t="shared" si="0"/>
        <v>0.125</v>
      </c>
      <c r="E7" s="10">
        <f t="shared" si="5"/>
        <v>0.6005859375</v>
      </c>
      <c r="F7" s="10">
        <f t="shared" si="1"/>
        <v>0.27361887385321265</v>
      </c>
      <c r="G7" s="10">
        <f t="shared" si="6"/>
        <v>1640.2001953125</v>
      </c>
      <c r="H7" s="10">
        <f t="shared" si="7"/>
        <v>1659.11865234375</v>
      </c>
      <c r="I7" s="10">
        <f t="shared" si="2"/>
        <v>36.500610351562507</v>
      </c>
      <c r="J7" s="11">
        <f t="shared" si="3"/>
        <v>16.629187058429004</v>
      </c>
    </row>
    <row r="8" spans="1:10" x14ac:dyDescent="0.3">
      <c r="A8" s="8"/>
      <c r="B8" s="8"/>
      <c r="C8" s="9">
        <f t="shared" si="4"/>
        <v>7</v>
      </c>
      <c r="D8" s="17">
        <f t="shared" si="0"/>
        <v>0.125</v>
      </c>
      <c r="E8" s="10">
        <f t="shared" si="5"/>
        <v>0.150146484375</v>
      </c>
      <c r="F8" s="10">
        <f t="shared" si="1"/>
        <v>6.0004139002897507E-2</v>
      </c>
      <c r="G8" s="10">
        <f t="shared" si="6"/>
        <v>1640.050048828125</v>
      </c>
      <c r="H8" s="10">
        <f t="shared" si="7"/>
        <v>1649.5843505859375</v>
      </c>
      <c r="I8" s="10">
        <f t="shared" si="2"/>
        <v>36.290855712890625</v>
      </c>
      <c r="J8" s="11">
        <f t="shared" si="3"/>
        <v>14.503180409417336</v>
      </c>
    </row>
    <row r="9" spans="1:10" ht="15" thickBot="1" x14ac:dyDescent="0.35">
      <c r="A9" s="8"/>
      <c r="B9" s="8"/>
      <c r="C9" s="12">
        <f t="shared" si="4"/>
        <v>8</v>
      </c>
      <c r="D9" s="18">
        <f t="shared" si="0"/>
        <v>0.125</v>
      </c>
      <c r="E9" s="19">
        <f t="shared" si="5"/>
        <v>3.753662109375E-2</v>
      </c>
      <c r="F9" s="13">
        <f t="shared" si="1"/>
        <v>1.3158802412916119E-2</v>
      </c>
      <c r="G9" s="13">
        <f t="shared" si="6"/>
        <v>1640.0125122070313</v>
      </c>
      <c r="H9" s="13">
        <f t="shared" si="7"/>
        <v>1644.7984313964844</v>
      </c>
      <c r="I9" s="13">
        <f t="shared" si="2"/>
        <v>36.185565490722659</v>
      </c>
      <c r="J9" s="14">
        <f t="shared" si="3"/>
        <v>12.68517763766803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E13" sqref="E13"/>
    </sheetView>
  </sheetViews>
  <sheetFormatPr defaultRowHeight="14.4" x14ac:dyDescent="0.3"/>
  <cols>
    <col min="1" max="1" width="23.6640625" customWidth="1"/>
    <col min="3" max="3" width="12.88671875" customWidth="1"/>
    <col min="4" max="4" width="14.33203125" customWidth="1"/>
    <col min="5" max="5" width="15" customWidth="1"/>
    <col min="6" max="6" width="21.44140625" customWidth="1"/>
    <col min="7" max="7" width="13" customWidth="1"/>
    <col min="8" max="8" width="19.109375" customWidth="1"/>
    <col min="9" max="9" width="15" customWidth="1"/>
    <col min="10" max="10" width="16.109375" customWidth="1"/>
  </cols>
  <sheetData>
    <row r="1" spans="1:10" s="1" customFormat="1" ht="53.4" thickBot="1" x14ac:dyDescent="0.35">
      <c r="A1" s="2"/>
      <c r="B1" s="2"/>
      <c r="C1" s="3" t="s">
        <v>7</v>
      </c>
      <c r="D1" s="15" t="s">
        <v>6</v>
      </c>
      <c r="E1" s="4" t="s">
        <v>5</v>
      </c>
      <c r="F1" s="5" t="s">
        <v>9</v>
      </c>
      <c r="G1" s="5" t="s">
        <v>8</v>
      </c>
      <c r="H1" s="5" t="s">
        <v>10</v>
      </c>
      <c r="I1" s="5" t="s">
        <v>11</v>
      </c>
      <c r="J1" s="6" t="s">
        <v>13</v>
      </c>
    </row>
    <row r="2" spans="1:10" ht="26.4" x14ac:dyDescent="0.3">
      <c r="A2" s="7" t="s">
        <v>0</v>
      </c>
      <c r="B2" s="8">
        <v>2460</v>
      </c>
      <c r="C2" s="9">
        <v>1</v>
      </c>
      <c r="D2" s="16">
        <f>1/8*100%</f>
        <v>0.125</v>
      </c>
      <c r="E2" s="10">
        <f t="shared" ref="E2:E8" si="0">($B$2)/($B$3*($B$3+1)/2)*($B$3-C2+1)</f>
        <v>546.66666666666663</v>
      </c>
      <c r="F2" s="10">
        <f>E2/(1+$B$4/100)^C2</f>
        <v>479.53216374268999</v>
      </c>
      <c r="G2" s="10">
        <f>$B$2-E2</f>
        <v>1913.3333333333335</v>
      </c>
      <c r="H2" s="10">
        <f>($B$2+G2)/2</f>
        <v>2186.666666666667</v>
      </c>
      <c r="I2" s="10">
        <f>$B$7/100*H2</f>
        <v>48.106666666666676</v>
      </c>
      <c r="J2" s="11">
        <f>I2/(1+$B$4/100)^C2</f>
        <v>42.198830409356731</v>
      </c>
    </row>
    <row r="3" spans="1:10" ht="26.4" x14ac:dyDescent="0.3">
      <c r="A3" s="7" t="s">
        <v>1</v>
      </c>
      <c r="B3" s="8">
        <v>8</v>
      </c>
      <c r="C3" s="9">
        <f>C2+1</f>
        <v>2</v>
      </c>
      <c r="D3" s="17">
        <f t="shared" ref="D3:D9" si="1">1/8*100%</f>
        <v>0.125</v>
      </c>
      <c r="E3" s="10">
        <f t="shared" si="0"/>
        <v>478.33333333333331</v>
      </c>
      <c r="F3" s="10">
        <f t="shared" ref="F3:F9" si="2">E3/(1+$B$4/100)^C3</f>
        <v>368.06196778495939</v>
      </c>
      <c r="G3" s="10">
        <f>G2-E3</f>
        <v>1435.0000000000002</v>
      </c>
      <c r="H3" s="10">
        <f>(H2+G3)/2</f>
        <v>1810.8333333333335</v>
      </c>
      <c r="I3" s="10">
        <f t="shared" ref="I3:I9" si="3">$B$7/100*H3</f>
        <v>39.838333333333338</v>
      </c>
      <c r="J3" s="11">
        <f t="shared" ref="J3:J9" si="4">I3/(1+$B$4/100)^C3</f>
        <v>30.654303888375907</v>
      </c>
    </row>
    <row r="4" spans="1:10" x14ac:dyDescent="0.3">
      <c r="A4" s="7" t="s">
        <v>2</v>
      </c>
      <c r="B4" s="8">
        <v>14</v>
      </c>
      <c r="C4" s="9">
        <f t="shared" ref="C4:C10" si="5">C3+1</f>
        <v>3</v>
      </c>
      <c r="D4" s="17">
        <f t="shared" si="1"/>
        <v>0.125</v>
      </c>
      <c r="E4" s="10">
        <f t="shared" si="0"/>
        <v>410</v>
      </c>
      <c r="F4" s="10">
        <f t="shared" si="2"/>
        <v>276.73832164282658</v>
      </c>
      <c r="G4" s="10">
        <f t="shared" ref="G4:G9" si="6">G3-E4</f>
        <v>1025.0000000000002</v>
      </c>
      <c r="H4" s="10">
        <f t="shared" ref="H4:H9" si="7">(H3+G4)/2</f>
        <v>1417.916666666667</v>
      </c>
      <c r="I4" s="10">
        <f t="shared" si="3"/>
        <v>31.194166666666675</v>
      </c>
      <c r="J4" s="11">
        <f t="shared" si="4"/>
        <v>21.055173971658395</v>
      </c>
    </row>
    <row r="5" spans="1:10" ht="39.6" x14ac:dyDescent="0.3">
      <c r="A5" s="7" t="s">
        <v>3</v>
      </c>
      <c r="B5" s="8">
        <v>500000</v>
      </c>
      <c r="C5" s="9">
        <f t="shared" si="5"/>
        <v>4</v>
      </c>
      <c r="D5" s="17">
        <f t="shared" si="1"/>
        <v>0.125</v>
      </c>
      <c r="E5" s="10">
        <f t="shared" si="0"/>
        <v>341.66666666666663</v>
      </c>
      <c r="F5" s="10">
        <f t="shared" si="2"/>
        <v>202.29409476814803</v>
      </c>
      <c r="G5" s="10">
        <f t="shared" si="6"/>
        <v>683.3333333333336</v>
      </c>
      <c r="H5" s="10">
        <f t="shared" si="7"/>
        <v>1050.6250000000002</v>
      </c>
      <c r="I5" s="10">
        <f t="shared" si="3"/>
        <v>23.113750000000007</v>
      </c>
      <c r="J5" s="11">
        <f t="shared" si="4"/>
        <v>13.685195511065221</v>
      </c>
    </row>
    <row r="6" spans="1:10" ht="26.4" x14ac:dyDescent="0.3">
      <c r="A6" s="7" t="s">
        <v>4</v>
      </c>
      <c r="B6" s="8">
        <v>11</v>
      </c>
      <c r="C6" s="9">
        <f t="shared" si="5"/>
        <v>5</v>
      </c>
      <c r="D6" s="17">
        <f t="shared" si="1"/>
        <v>0.125</v>
      </c>
      <c r="E6" s="10">
        <f t="shared" si="0"/>
        <v>273.33333333333331</v>
      </c>
      <c r="F6" s="10">
        <f t="shared" si="2"/>
        <v>141.9607682583495</v>
      </c>
      <c r="G6" s="10">
        <f t="shared" si="6"/>
        <v>410.00000000000028</v>
      </c>
      <c r="H6" s="10">
        <f t="shared" si="7"/>
        <v>730.31250000000023</v>
      </c>
      <c r="I6" s="10">
        <f t="shared" si="3"/>
        <v>16.066875000000007</v>
      </c>
      <c r="J6" s="11">
        <f t="shared" si="4"/>
        <v>8.3446314091861105</v>
      </c>
    </row>
    <row r="7" spans="1:10" ht="26.4" x14ac:dyDescent="0.3">
      <c r="A7" s="7" t="s">
        <v>12</v>
      </c>
      <c r="B7" s="8">
        <v>2.2000000000000002</v>
      </c>
      <c r="C7" s="9">
        <f t="shared" si="5"/>
        <v>6</v>
      </c>
      <c r="D7" s="17">
        <f t="shared" si="1"/>
        <v>0.125</v>
      </c>
      <c r="E7" s="10">
        <f t="shared" si="0"/>
        <v>205</v>
      </c>
      <c r="F7" s="10">
        <f t="shared" si="2"/>
        <v>93.395242275229919</v>
      </c>
      <c r="G7" s="10">
        <f t="shared" si="6"/>
        <v>205.00000000000028</v>
      </c>
      <c r="H7" s="10">
        <f t="shared" si="7"/>
        <v>467.65625000000023</v>
      </c>
      <c r="I7" s="10">
        <f t="shared" si="3"/>
        <v>10.288437500000006</v>
      </c>
      <c r="J7" s="11">
        <f t="shared" si="4"/>
        <v>4.6872737216881042</v>
      </c>
    </row>
    <row r="8" spans="1:10" x14ac:dyDescent="0.3">
      <c r="A8" s="8"/>
      <c r="B8" s="8"/>
      <c r="C8" s="9">
        <f t="shared" si="5"/>
        <v>7</v>
      </c>
      <c r="D8" s="17">
        <f t="shared" si="1"/>
        <v>0.125</v>
      </c>
      <c r="E8" s="10">
        <f t="shared" si="0"/>
        <v>136.66666666666666</v>
      </c>
      <c r="F8" s="10">
        <f t="shared" si="2"/>
        <v>54.617100745748481</v>
      </c>
      <c r="G8" s="10">
        <f t="shared" si="6"/>
        <v>68.333333333333627</v>
      </c>
      <c r="H8" s="10">
        <f t="shared" si="7"/>
        <v>267.99479166666691</v>
      </c>
      <c r="I8" s="10">
        <f t="shared" si="3"/>
        <v>5.8958854166666725</v>
      </c>
      <c r="J8" s="11">
        <f t="shared" si="4"/>
        <v>2.3562158618595581</v>
      </c>
    </row>
    <row r="9" spans="1:10" ht="15" thickBot="1" x14ac:dyDescent="0.35">
      <c r="A9" s="8"/>
      <c r="B9" s="8"/>
      <c r="C9" s="12">
        <f t="shared" si="5"/>
        <v>8</v>
      </c>
      <c r="D9" s="18">
        <f t="shared" si="1"/>
        <v>0.125</v>
      </c>
      <c r="E9" s="19">
        <f>($B$2)/($B$3*($B$3+1)/2)*($B$3-C9+1)</f>
        <v>68.333333333333329</v>
      </c>
      <c r="F9" s="13">
        <f t="shared" si="2"/>
        <v>23.954868748135297</v>
      </c>
      <c r="G9" s="13">
        <f t="shared" si="6"/>
        <v>2.9842794901924208E-13</v>
      </c>
      <c r="H9" s="13">
        <f t="shared" si="7"/>
        <v>133.9973958333336</v>
      </c>
      <c r="I9" s="13">
        <f t="shared" si="3"/>
        <v>2.9479427083333394</v>
      </c>
      <c r="J9" s="14">
        <f t="shared" si="4"/>
        <v>1.0334280095875263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Линейный метод</vt:lpstr>
      <vt:lpstr>Метод уменьшаемого остатка</vt:lpstr>
      <vt:lpstr>Метод лет полезного использован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Safronov</dc:creator>
  <cp:lastModifiedBy>Nikita Safronov</cp:lastModifiedBy>
  <cp:lastPrinted>2023-09-12T06:14:15Z</cp:lastPrinted>
  <dcterms:created xsi:type="dcterms:W3CDTF">2023-09-12T06:10:28Z</dcterms:created>
  <dcterms:modified xsi:type="dcterms:W3CDTF">2023-09-12T07:03:49Z</dcterms:modified>
</cp:coreProperties>
</file>