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2controls-my.sharepoint.com/personal/keith_k2controls_net/Documents/NMC/courses/piRover02/hardware_kit/"/>
    </mc:Choice>
  </mc:AlternateContent>
  <xr:revisionPtr revIDLastSave="6" documentId="8_{52E270C8-A024-47AB-A836-71F8A3903F71}" xr6:coauthVersionLast="47" xr6:coauthVersionMax="47" xr10:uidLastSave="{B19ED94F-A128-4AAF-812E-0EDEB31C5BD9}"/>
  <bookViews>
    <workbookView xWindow="-24789" yWindow="883" windowWidth="24892" windowHeight="14914" tabRatio="517" xr2:uid="{C5A32510-B305-4331-9E1B-79CCF2794904}"/>
  </bookViews>
  <sheets>
    <sheet name="RAM205Kit" sheetId="3" r:id="rId1"/>
  </sheets>
  <definedNames>
    <definedName name="_xlnm.Print_Titles" localSheetId="0">RAM205Kit!$1:$7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6" i="3" l="1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36" i="3"/>
  <c r="G36" i="3"/>
  <c r="E28" i="3" l="1"/>
  <c r="F28" i="3" s="1"/>
  <c r="F25" i="3"/>
  <c r="F24" i="3"/>
  <c r="F23" i="3"/>
  <c r="F27" i="3"/>
  <c r="F26" i="3"/>
  <c r="E13" i="3"/>
  <c r="F13" i="3" s="1"/>
  <c r="E12" i="3"/>
  <c r="F12" i="3" s="1"/>
  <c r="E11" i="3"/>
  <c r="F11" i="3" s="1"/>
  <c r="E14" i="3"/>
  <c r="F14" i="3" s="1"/>
  <c r="E15" i="3"/>
  <c r="F15" i="3" s="1"/>
  <c r="E16" i="3"/>
  <c r="F16" i="3" s="1"/>
  <c r="E17" i="3"/>
  <c r="F17" i="3" s="1"/>
  <c r="E18" i="3"/>
  <c r="F18" i="3" s="1"/>
  <c r="E21" i="3"/>
  <c r="F21" i="3" s="1"/>
  <c r="E19" i="3"/>
  <c r="F19" i="3" s="1"/>
  <c r="E20" i="3"/>
  <c r="F20" i="3" s="1"/>
  <c r="E10" i="3"/>
  <c r="F10" i="3" s="1"/>
  <c r="E9" i="3"/>
  <c r="F9" i="3" s="1"/>
  <c r="E8" i="3"/>
  <c r="F8" i="3" s="1"/>
  <c r="F22" i="3"/>
  <c r="F29" i="3" l="1"/>
</calcChain>
</file>

<file path=xl/sharedStrings.xml><?xml version="1.0" encoding="utf-8"?>
<sst xmlns="http://schemas.openxmlformats.org/spreadsheetml/2006/main" count="125" uniqueCount="63">
  <si>
    <t>Student Kit</t>
  </si>
  <si>
    <t>Part Name</t>
  </si>
  <si>
    <t>Quantity</t>
  </si>
  <si>
    <t>Unit of Measure</t>
  </si>
  <si>
    <t>Procurement Type</t>
  </si>
  <si>
    <t>Cost</t>
  </si>
  <si>
    <t>Price</t>
  </si>
  <si>
    <t>BOM Notes/Source</t>
  </si>
  <si>
    <t>each</t>
  </si>
  <si>
    <t>OTS</t>
  </si>
  <si>
    <t>Zip Tie extra small 3 inch</t>
  </si>
  <si>
    <t>subtotal</t>
  </si>
  <si>
    <t>RAM205 Yahboom G1 Tank Extension Parts</t>
  </si>
  <si>
    <t>400 Point Breadboard</t>
  </si>
  <si>
    <t>(4 Pcs) MCIGICM 400 Points Solderless Breadboard: Amazon.com: Industrial &amp; Scientific</t>
  </si>
  <si>
    <t>Power Supply with Barrel Connector 12V, 3A</t>
  </si>
  <si>
    <t>Amazon.com: ANVISION 2-Pack AC to DC 12V 3A Power Supply Plug 5.5mm x 2.1mm for Led Light Strips, DVR CCTV Security Camera, Efficiency Level VI : Electronics</t>
  </si>
  <si>
    <t>Barrel Connector Extension Leads - Pair</t>
  </si>
  <si>
    <t>Amazon.com : (Real 18AWG 43x2pcs Copper Strands) 10 Pairs DC Power Pigtail Cable Wire, 12V 5A Male &amp; Female Connectors for CCTV Security Camera and Lighting Power Adapter by MILAPEAK (2.1mm x 5.5mm, Ultra Thick) : Electronics</t>
  </si>
  <si>
    <t>Trailer LED Assembly</t>
  </si>
  <si>
    <t>Amazon.com: 20 Pcs LedVillage 12V DC 6.4 Inch Amber LED Side Marker Clearance Lamp Heavy Truck Lighting 12 Diodes Trailer Truck ATV SUV Coach Surface Mount Waterproof BB12 : Automotive</t>
  </si>
  <si>
    <t>MOSFet Module</t>
  </si>
  <si>
    <t>Amazon.com: HiLetgo 5pcs IRF520 MOSFET Driver Module MOSFET Button Drive for Arduino MCU ARM Raspberry PI : Industrial &amp; Scientific</t>
  </si>
  <si>
    <t>Mini Micro JST 2.0 PH 2-Pin cable</t>
  </si>
  <si>
    <t>https://www.amazon.com/dp/B07YWJKGR9/?coliid=I13CW67HXSFTV9&amp;colid=14M9USMIS5DRN&amp;psc=1&amp;ref_=lv_ov_lig_dp_it</t>
  </si>
  <si>
    <t>Servo Cable Male to Female 15cm</t>
  </si>
  <si>
    <t>Amazon.com: Haobase 10 Pcs Remote Control Female to Male Servo Extension Cable Wire : Toys &amp; Games</t>
  </si>
  <si>
    <t>Servo Cable Male to Male 10cm</t>
  </si>
  <si>
    <t>Amazon.com: YXQ 100mm 3 Pin JR Servo Male to Male Connector Extension Lead Wire Cable Plug for KK MWC Eagle Control Board (30Pcs) : Toys &amp; Games</t>
  </si>
  <si>
    <t>Jumper wire Male to Male 10cm</t>
  </si>
  <si>
    <t>Amazon.com: Breadboard Jumper Wires Male to Male 4'' Length 0.1'' Square Head 100-Pack 10 Colors 24AWG by Hellotronics (10CM, 1P M/M) : Electronics</t>
  </si>
  <si>
    <t>Test Leads 5x</t>
  </si>
  <si>
    <t>WGGE WG-026 10 Pieces and 5 Colors Test Lead Set &amp; Alligator Clips,20.5 inches (5 Pack): Amazon.com: Industrial &amp; Scientific</t>
  </si>
  <si>
    <t>Red LED</t>
  </si>
  <si>
    <t>ZZHXSM 200 Pcs 5mm LED Diodes Lights LED Circuit Assorted Kit Electronic Components, Diffused Round Light Bulb LED Lamp for Science Project Experiment, 5mm Red - - Amazon.com</t>
  </si>
  <si>
    <t>Micro switch</t>
  </si>
  <si>
    <t>CYT1073 AC 2A 125V 3Pin SPDT Limit Micro Switch Long Hinge Lever for Arduino (Pack of 30) by MUZHI: Amazon.com: Industrial &amp; Scientific</t>
  </si>
  <si>
    <t>330 1/4W Resistor</t>
  </si>
  <si>
    <t>https://www.amazon.com/dp/B06ZXSCLDH/?coliid=I132JE4E5FDA55&amp;colid=14M9USMIS5DRN&amp;psc=1&amp;ref_=lv_ov_lig_dp_it</t>
  </si>
  <si>
    <t>Screw #4 1/2 in</t>
  </si>
  <si>
    <t>makerspace inventory</t>
  </si>
  <si>
    <t xml:space="preserve">Locknut #4 </t>
  </si>
  <si>
    <t>Spacer #4 1/8 in</t>
  </si>
  <si>
    <t>LED assembly screw</t>
  </si>
  <si>
    <t>LED assembly nut</t>
  </si>
  <si>
    <t>Meter fuse 10A</t>
  </si>
  <si>
    <t>https://www.amazon.com/dp/B07JFDTTMJ/?coliid=I166NR1SBOWHJR&amp;colid=14M9USMIS5DRN&amp;psc=1&amp;ref_=lv_ov_lig_dp_it</t>
  </si>
  <si>
    <t>10K 1/2W Resistor</t>
  </si>
  <si>
    <t>BOJACK 10K Ohm Resistors 1/2 W ±5% Carbon Film Single Resistor (Pack of 200 pcs): Amazon.com: Industrial &amp; Scientific</t>
  </si>
  <si>
    <t>BOJACK 330 Ohm Resistors 1/2 W ±5% Carbon Film Single Resistor (Pack of 200 pcs): Amazon.com: Industrial &amp; Scientific</t>
  </si>
  <si>
    <t>Description</t>
  </si>
  <si>
    <t>Fall 2025 kit count</t>
  </si>
  <si>
    <t>order qty</t>
  </si>
  <si>
    <t>ordered</t>
  </si>
  <si>
    <t>on hand</t>
  </si>
  <si>
    <t>needed</t>
  </si>
  <si>
    <t>comments</t>
  </si>
  <si>
    <t>in Makers list</t>
  </si>
  <si>
    <t>5 of 12 seats</t>
  </si>
  <si>
    <t>package</t>
  </si>
  <si>
    <t>order num</t>
  </si>
  <si>
    <t>Makers inventory</t>
  </si>
  <si>
    <t>included in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</si>
</sst>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charset val="134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>
      <alignment vertical="center"/>
    </xf>
    <xf numFmtId="0" fontId="4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0" fontId="4" fillId="0" borderId="0" xfId="2"/>
    <xf numFmtId="0" fontId="1" fillId="0" borderId="0" xfId="3" applyAlignment="1">
      <alignment horizontal="center"/>
    </xf>
    <xf numFmtId="0" fontId="1" fillId="0" borderId="0" xfId="3"/>
    <xf numFmtId="0" fontId="1" fillId="0" borderId="0" xfId="3" applyAlignment="1">
      <alignment wrapText="1"/>
    </xf>
    <xf numFmtId="0" fontId="2" fillId="2" borderId="7" xfId="3" applyFont="1" applyFill="1" applyBorder="1" applyAlignment="1">
      <alignment horizontal="center" wrapText="1"/>
    </xf>
    <xf numFmtId="0" fontId="2" fillId="2" borderId="7" xfId="3" applyFont="1" applyFill="1" applyBorder="1"/>
    <xf numFmtId="0" fontId="2" fillId="2" borderId="7" xfId="3" applyFont="1" applyFill="1" applyBorder="1" applyAlignment="1">
      <alignment wrapText="1"/>
    </xf>
    <xf numFmtId="0" fontId="2" fillId="2" borderId="8" xfId="3" applyFont="1" applyFill="1" applyBorder="1" applyAlignment="1">
      <alignment wrapText="1"/>
    </xf>
    <xf numFmtId="0" fontId="2" fillId="0" borderId="0" xfId="3" applyFont="1" applyAlignment="1">
      <alignment wrapText="1"/>
    </xf>
    <xf numFmtId="0" fontId="1" fillId="0" borderId="2" xfId="3" applyBorder="1"/>
    <xf numFmtId="0" fontId="1" fillId="0" borderId="2" xfId="3" applyBorder="1" applyAlignment="1">
      <alignment horizontal="center"/>
    </xf>
    <xf numFmtId="44" fontId="0" fillId="0" borderId="2" xfId="4" applyFont="1" applyFill="1" applyBorder="1" applyAlignment="1">
      <alignment wrapText="1"/>
    </xf>
    <xf numFmtId="0" fontId="5" fillId="0" borderId="0" xfId="5" applyAlignment="1" applyProtection="1"/>
    <xf numFmtId="44" fontId="2" fillId="0" borderId="0" xfId="3" applyNumberFormat="1" applyFont="1" applyAlignment="1">
      <alignment wrapText="1"/>
    </xf>
    <xf numFmtId="0" fontId="1" fillId="0" borderId="0" xfId="3" applyAlignment="1">
      <alignment horizontal="left" vertical="top" wrapText="1"/>
    </xf>
    <xf numFmtId="0" fontId="1" fillId="0" borderId="0" xfId="3" applyAlignment="1">
      <alignment horizontal="left" vertical="top"/>
    </xf>
    <xf numFmtId="0" fontId="2" fillId="0" borderId="0" xfId="3" applyFont="1" applyAlignment="1">
      <alignment horizontal="left"/>
    </xf>
    <xf numFmtId="14" fontId="2" fillId="0" borderId="6" xfId="3" applyNumberFormat="1" applyFont="1" applyBorder="1" applyAlignment="1">
      <alignment horizontal="left"/>
    </xf>
    <xf numFmtId="0" fontId="4" fillId="0" borderId="0" xfId="2" applyBorder="1" applyAlignment="1" applyProtection="1"/>
    <xf numFmtId="0" fontId="4" fillId="0" borderId="0" xfId="2" applyAlignment="1" applyProtection="1"/>
    <xf numFmtId="14" fontId="6" fillId="0" borderId="0" xfId="3" applyNumberFormat="1" applyFont="1" applyAlignment="1">
      <alignment horizontal="left" vertical="top" wrapText="1"/>
    </xf>
    <xf numFmtId="49" fontId="6" fillId="0" borderId="0" xfId="3" quotePrefix="1" applyNumberFormat="1" applyFont="1" applyAlignment="1">
      <alignment horizontal="left" vertical="top"/>
    </xf>
    <xf numFmtId="0" fontId="2" fillId="0" borderId="0" xfId="3" applyFont="1" applyAlignment="1">
      <alignment horizontal="left" vertical="top"/>
    </xf>
    <xf numFmtId="0" fontId="2" fillId="0" borderId="0" xfId="3" applyFont="1" applyAlignment="1">
      <alignment horizontal="left" vertical="top" wrapText="1"/>
    </xf>
    <xf numFmtId="0" fontId="1" fillId="0" borderId="0" xfId="3" applyAlignment="1">
      <alignment vertical="top" wrapText="1"/>
    </xf>
    <xf numFmtId="0" fontId="1" fillId="0" borderId="0" xfId="3" applyAlignment="1">
      <alignment horizontal="left" vertical="top" wrapText="1"/>
    </xf>
    <xf numFmtId="0" fontId="2" fillId="0" borderId="0" xfId="3" applyFont="1" applyAlignment="1">
      <alignment horizontal="left" vertical="top" wrapText="1"/>
    </xf>
    <xf numFmtId="0" fontId="2" fillId="0" borderId="3" xfId="3" applyFont="1" applyBorder="1" applyAlignment="1">
      <alignment horizontal="left"/>
    </xf>
    <xf numFmtId="0" fontId="1" fillId="0" borderId="3" xfId="3" applyBorder="1" applyAlignment="1">
      <alignment horizontal="center" vertical="top"/>
    </xf>
    <xf numFmtId="0" fontId="1" fillId="0" borderId="0" xfId="3" applyAlignment="1">
      <alignment horizontal="center" vertical="top"/>
    </xf>
    <xf numFmtId="0" fontId="1" fillId="0" borderId="6" xfId="3" applyBorder="1" applyAlignment="1">
      <alignment horizontal="center" vertical="top"/>
    </xf>
    <xf numFmtId="0" fontId="2" fillId="0" borderId="0" xfId="3" applyFont="1" applyAlignment="1">
      <alignment horizontal="left"/>
    </xf>
    <xf numFmtId="0" fontId="1" fillId="0" borderId="4" xfId="3" applyBorder="1" applyAlignment="1">
      <alignment vertical="top"/>
    </xf>
    <xf numFmtId="0" fontId="1" fillId="0" borderId="5" xfId="3" applyBorder="1" applyAlignment="1">
      <alignment vertical="top"/>
    </xf>
    <xf numFmtId="0" fontId="1" fillId="0" borderId="1" xfId="3" applyBorder="1" applyAlignment="1">
      <alignment vertical="top"/>
    </xf>
  </cellXfs>
  <cellStyles count="6">
    <cellStyle name="Currency 2" xfId="4" xr:uid="{57A93F78-8598-4D2F-85DF-B14501BB7301}"/>
    <cellStyle name="Hyperlink" xfId="2" builtinId="8"/>
    <cellStyle name="Hyperlink 2" xfId="5" xr:uid="{FAF166E4-B6CF-4E0C-AE78-E01BC5446AE1}"/>
    <cellStyle name="Normal" xfId="0" builtinId="0"/>
    <cellStyle name="Normal 2" xfId="3" xr:uid="{1170D491-BE02-4A60-8E20-BD665D465354}"/>
    <cellStyle name="常规_quotation for Isaac" xfId="1" xr:uid="{9A123AF3-4547-4297-B30B-ECF94F8BC6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1J81HQ7Q/?coliid=I7K9ZMSOJK595&amp;colid=14M9USMIS5DRN&amp;psc=1&amp;ref_=lv_ov_lig_dp_it" TargetMode="External"/><Relationship Id="rId13" Type="http://schemas.openxmlformats.org/officeDocument/2006/relationships/hyperlink" Target="https://www.amazon.com/dp/B07YWJKGR9/?coliid=I13CW67HXSFTV9&amp;colid=14M9USMIS5DRN&amp;psc=1&amp;ref_=lv_ov_lig_dp_it" TargetMode="External"/><Relationship Id="rId3" Type="http://schemas.openxmlformats.org/officeDocument/2006/relationships/hyperlink" Target="https://www.amazon.com/dp/B072BXB2Y8/?coliid=I1NYQSUJ69FPA7&amp;colid=14M9USMIS5DRN&amp;psc=1&amp;ref_=lv_ov_lig_dp_it" TargetMode="External"/><Relationship Id="rId7" Type="http://schemas.openxmlformats.org/officeDocument/2006/relationships/hyperlink" Target="https://www.amazon.com/dp/B07GJ9FLXY/?coliid=I15PDHPH9O6OB8&amp;colid=14M9USMIS5DRN&amp;ref_=lv_ov_lig_dp_it&amp;th=1" TargetMode="External"/><Relationship Id="rId12" Type="http://schemas.openxmlformats.org/officeDocument/2006/relationships/hyperlink" Target="https://www.amazon.com/dp/B06ZXSCLDH/?coliid=I132JE4E5FDA55&amp;colid=14M9USMIS5DRN&amp;psc=1&amp;ref_=lv_ov_lig_dp_it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dp/B07PCJP9DY/?coliid=I3P6KAKG5FWV29&amp;colid=14M9USMIS5DRN&amp;psc=1&amp;ref_=lv_ov_lig_dp_it" TargetMode="External"/><Relationship Id="rId16" Type="http://schemas.openxmlformats.org/officeDocument/2006/relationships/hyperlink" Target="https://www.amazon.com/dp/B07R321RJH/?coliid=ITG454QTJC99Z&amp;colid=14M9USMIS5DRN&amp;psc=1&amp;ref_=list_c_wl_lv_ov_lig_dp_it" TargetMode="External"/><Relationship Id="rId1" Type="http://schemas.openxmlformats.org/officeDocument/2006/relationships/hyperlink" Target="https://www.amazon.com/ANVISION-2-Pack-AC-to-DC-12V-3A-Power-Supply-Plug-5-5mm-x-2-1mm-for-Led-Light-Strips-DVR-CCTV/dp/B01DHK76YM/ref=cm_wl_huc_item" TargetMode="External"/><Relationship Id="rId6" Type="http://schemas.openxmlformats.org/officeDocument/2006/relationships/hyperlink" Target="https://www.amazon.com/dp/B06ZXSCLDH/?coliid=I132JE4E5FDA55&amp;colid=14M9USMIS5DRN&amp;psc=1&amp;ref_=lv_ov_lig_dp_it" TargetMode="External"/><Relationship Id="rId11" Type="http://schemas.openxmlformats.org/officeDocument/2006/relationships/hyperlink" Target="https://www.amazon.com/dp/B01I1J14MO/?coliid=I1V3WV11GEYKVV&amp;colid=14M9USMIS5DRN&amp;psc=1&amp;ref_=lv_ov_lig_dp_it" TargetMode="External"/><Relationship Id="rId5" Type="http://schemas.openxmlformats.org/officeDocument/2006/relationships/hyperlink" Target="https://www.amazon.com/dp/B094TYK12X/?coliid=IZ5SAYFDKKTA1&amp;colid=14M9USMIS5DRN&amp;psc=1&amp;ref_=lv_ov_lig_dp_it" TargetMode="External"/><Relationship Id="rId15" Type="http://schemas.openxmlformats.org/officeDocument/2006/relationships/hyperlink" Target="https://www.amazon.com/BOJACK-Single-Resistor-Resistors-200pcs/dp/B07PGHP69F/ref=sr_1_1?crid=29ZZS7H3MXX3&amp;dib=eyJ2IjoiMSJ9.-O8YrDgHUxjkgKHthJXO4_sj-N0siOYyrazQiByltyr_5TK8_hj0cQ713KoNpo8HOQyQVZXk1zxUOxRwl1GFVGlWwIGzyCPNp2ErplTIeXZLSvCeWzjHqfjjenQ7oRvyW1KWlePOH-9epJCxSKjOdvoiW7M1Scge33LPJtvsBPhNpH9Ukf4ENLvtIJR8p2JmpbyRvaY7FpPmAg4T2Ust-0KTbgAdRAK5CXlg-ocwwtbq2VOqbIixmo0-qHHGrx3SPfiBodS8qsneDtSh5-CIsDdNgZz57yE7BNR0kr4mUpg.5uEArUPnZgA8UrZPtfBGoYm_14MBn-t3xLDY0RzIMIA&amp;dib_tag=se&amp;keywords=BOJACK+10K+Ohm+Resistors+1%2F2&amp;qid=1714154829&amp;s=industrial&amp;sprefix=bojack+10k+ohm+resistors+1%2F2%2Cindustrial%2C100&amp;sr=1-1" TargetMode="External"/><Relationship Id="rId10" Type="http://schemas.openxmlformats.org/officeDocument/2006/relationships/hyperlink" Target="https://www.amazon.com/dp/B07KVX7VXV/?coliid=I6BN9W93NMZUC&amp;colid=14M9USMIS5DRN&amp;ref_=lv_ov_lig_dp_it&amp;th=1" TargetMode="External"/><Relationship Id="rId4" Type="http://schemas.openxmlformats.org/officeDocument/2006/relationships/hyperlink" Target="https://www.amazon.com/dp/B088W8WMTB/?coliid=IRYPSPK29F6QG&amp;colid=14M9USMIS5DRN&amp;psc=1&amp;ref_=lv_ov_lig_dp_it" TargetMode="External"/><Relationship Id="rId9" Type="http://schemas.openxmlformats.org/officeDocument/2006/relationships/hyperlink" Target="https://www.amazon.com/dp/B01DLXG83A/?coliid=I2WCYRSMELLN8W&amp;colid=14M9USMIS5DRN&amp;psc=1&amp;ref_=lv_ov_lig_dp_it" TargetMode="External"/><Relationship Id="rId14" Type="http://schemas.openxmlformats.org/officeDocument/2006/relationships/hyperlink" Target="https://www.amazon.com/dp/B07JFDTTMJ/?coliid=I166NR1SBOWHJR&amp;colid=14M9USMIS5DRN&amp;psc=1&amp;ref_=lv_ov_lig_dp_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6B9EC-F49C-4ACE-8FEE-82F25DA313FD}">
  <sheetPr>
    <outlinePr summaryBelow="0"/>
  </sheetPr>
  <dimension ref="A1:K58"/>
  <sheetViews>
    <sheetView tabSelected="1" zoomScaleNormal="100" workbookViewId="0">
      <selection activeCell="A2" sqref="A2:F29"/>
    </sheetView>
  </sheetViews>
  <sheetFormatPr defaultColWidth="9.1796875" defaultRowHeight="14.5"/>
  <cols>
    <col min="1" max="1" width="41.36328125" style="2" customWidth="1"/>
    <col min="2" max="2" width="7.08984375" style="3" customWidth="1"/>
    <col min="3" max="3" width="9.1796875" style="2" bestFit="1" customWidth="1"/>
    <col min="4" max="4" width="8.453125" style="2" bestFit="1" customWidth="1"/>
    <col min="5" max="5" width="10.36328125" style="2" customWidth="1"/>
    <col min="6" max="6" width="11" style="2" bestFit="1" customWidth="1"/>
    <col min="7" max="8" width="9.81640625" style="4" customWidth="1"/>
    <col min="9" max="9" width="30.26953125" style="3" customWidth="1"/>
    <col min="10" max="16384" width="9.1796875" style="3"/>
  </cols>
  <sheetData>
    <row r="1" spans="1:10" ht="11.25" customHeight="1" thickBot="1">
      <c r="B1" s="2"/>
      <c r="C1" s="3"/>
      <c r="G1" s="2"/>
      <c r="H1" s="2"/>
      <c r="I1" s="4"/>
      <c r="J1" s="4"/>
    </row>
    <row r="2" spans="1:10" ht="15" customHeight="1">
      <c r="A2" s="28" t="s">
        <v>12</v>
      </c>
      <c r="B2" s="28"/>
      <c r="C2" s="29"/>
      <c r="D2" s="29"/>
      <c r="E2" s="29"/>
      <c r="F2" s="33"/>
      <c r="H2" s="3"/>
    </row>
    <row r="3" spans="1:10">
      <c r="A3" s="32" t="s">
        <v>0</v>
      </c>
      <c r="B3" s="32"/>
      <c r="C3" s="30"/>
      <c r="D3" s="30"/>
      <c r="E3" s="30"/>
      <c r="F3" s="34"/>
      <c r="H3" s="3"/>
    </row>
    <row r="4" spans="1:10">
      <c r="A4" s="17">
        <v>3.05</v>
      </c>
      <c r="B4" s="17"/>
      <c r="C4" s="30"/>
      <c r="D4" s="30"/>
      <c r="E4" s="30"/>
      <c r="F4" s="34"/>
      <c r="H4" s="3"/>
    </row>
    <row r="5" spans="1:10" ht="15.75" customHeight="1" thickBot="1">
      <c r="A5" s="18">
        <v>45876</v>
      </c>
      <c r="B5" s="18"/>
      <c r="C5" s="31"/>
      <c r="D5" s="31"/>
      <c r="E5" s="31"/>
      <c r="F5" s="35"/>
      <c r="H5" s="3"/>
    </row>
    <row r="6" spans="1:10" ht="9" customHeight="1" thickBot="1"/>
    <row r="7" spans="1:10" s="9" customFormat="1" ht="43.5">
      <c r="A7" s="6" t="s">
        <v>1</v>
      </c>
      <c r="B7" s="5" t="s">
        <v>2</v>
      </c>
      <c r="C7" s="5" t="s">
        <v>3</v>
      </c>
      <c r="D7" s="5" t="s">
        <v>4</v>
      </c>
      <c r="E7" s="7" t="s">
        <v>5</v>
      </c>
      <c r="F7" s="7" t="s">
        <v>6</v>
      </c>
      <c r="G7" s="8" t="s">
        <v>7</v>
      </c>
    </row>
    <row r="8" spans="1:10">
      <c r="A8" s="10" t="s">
        <v>13</v>
      </c>
      <c r="B8" s="11">
        <v>1</v>
      </c>
      <c r="C8" s="11" t="s">
        <v>8</v>
      </c>
      <c r="D8" s="11" t="s">
        <v>9</v>
      </c>
      <c r="E8" s="12">
        <f>8/4</f>
        <v>2</v>
      </c>
      <c r="F8" s="12">
        <f t="shared" ref="F8:F28" si="0">B8*E8</f>
        <v>2</v>
      </c>
      <c r="G8" s="13" t="s">
        <v>14</v>
      </c>
      <c r="H8" s="3"/>
    </row>
    <row r="9" spans="1:10">
      <c r="A9" s="10" t="s">
        <v>15</v>
      </c>
      <c r="B9" s="11">
        <v>1</v>
      </c>
      <c r="C9" s="11" t="s">
        <v>8</v>
      </c>
      <c r="D9" s="11" t="s">
        <v>9</v>
      </c>
      <c r="E9" s="12">
        <f>18.68/2</f>
        <v>9.34</v>
      </c>
      <c r="F9" s="12">
        <f t="shared" si="0"/>
        <v>9.34</v>
      </c>
      <c r="G9" s="13" t="s">
        <v>16</v>
      </c>
      <c r="H9" s="3"/>
    </row>
    <row r="10" spans="1:10" ht="17.5" customHeight="1">
      <c r="A10" s="10" t="s">
        <v>17</v>
      </c>
      <c r="B10" s="11">
        <v>1</v>
      </c>
      <c r="C10" s="11" t="s">
        <v>8</v>
      </c>
      <c r="D10" s="11" t="s">
        <v>9</v>
      </c>
      <c r="E10" s="12">
        <f>9.49/10</f>
        <v>0.94900000000000007</v>
      </c>
      <c r="F10" s="12">
        <f t="shared" si="0"/>
        <v>0.94900000000000007</v>
      </c>
      <c r="G10" s="1" t="s">
        <v>18</v>
      </c>
      <c r="H10" s="3"/>
    </row>
    <row r="11" spans="1:10">
      <c r="A11" s="10" t="s">
        <v>19</v>
      </c>
      <c r="B11" s="11">
        <v>1</v>
      </c>
      <c r="C11" s="11" t="s">
        <v>8</v>
      </c>
      <c r="D11" s="11" t="s">
        <v>9</v>
      </c>
      <c r="E11" s="12">
        <f>52/20</f>
        <v>2.6</v>
      </c>
      <c r="F11" s="12">
        <f t="shared" si="0"/>
        <v>2.6</v>
      </c>
      <c r="G11" s="1" t="s">
        <v>20</v>
      </c>
      <c r="H11" s="3"/>
    </row>
    <row r="12" spans="1:10">
      <c r="A12" s="10" t="s">
        <v>21</v>
      </c>
      <c r="B12" s="11">
        <v>1</v>
      </c>
      <c r="C12" s="11" t="s">
        <v>8</v>
      </c>
      <c r="D12" s="11" t="s">
        <v>9</v>
      </c>
      <c r="E12" s="12">
        <f>7/5</f>
        <v>1.4</v>
      </c>
      <c r="F12" s="12">
        <f t="shared" si="0"/>
        <v>1.4</v>
      </c>
      <c r="G12" s="1" t="s">
        <v>22</v>
      </c>
      <c r="H12" s="3"/>
    </row>
    <row r="13" spans="1:10">
      <c r="A13" s="10" t="s">
        <v>23</v>
      </c>
      <c r="B13" s="11">
        <v>1</v>
      </c>
      <c r="C13" s="11" t="s">
        <v>8</v>
      </c>
      <c r="D13" s="11" t="s">
        <v>9</v>
      </c>
      <c r="E13" s="12">
        <f>15/50</f>
        <v>0.3</v>
      </c>
      <c r="F13" s="12">
        <f t="shared" si="0"/>
        <v>0.3</v>
      </c>
      <c r="G13" s="20" t="s">
        <v>24</v>
      </c>
      <c r="H13" s="3"/>
    </row>
    <row r="14" spans="1:10">
      <c r="A14" s="10" t="s">
        <v>25</v>
      </c>
      <c r="B14" s="11">
        <v>2</v>
      </c>
      <c r="C14" s="11" t="s">
        <v>8</v>
      </c>
      <c r="D14" s="11" t="s">
        <v>9</v>
      </c>
      <c r="E14" s="12">
        <f>5.8/10</f>
        <v>0.57999999999999996</v>
      </c>
      <c r="F14" s="12">
        <f t="shared" si="0"/>
        <v>1.1599999999999999</v>
      </c>
      <c r="G14" s="1" t="s">
        <v>26</v>
      </c>
      <c r="H14" s="3"/>
    </row>
    <row r="15" spans="1:10">
      <c r="A15" s="10" t="s">
        <v>27</v>
      </c>
      <c r="B15" s="11">
        <v>2</v>
      </c>
      <c r="C15" s="11" t="s">
        <v>8</v>
      </c>
      <c r="D15" s="11" t="s">
        <v>9</v>
      </c>
      <c r="E15" s="12">
        <f>10/30</f>
        <v>0.33333333333333331</v>
      </c>
      <c r="F15" s="12">
        <f t="shared" si="0"/>
        <v>0.66666666666666663</v>
      </c>
      <c r="G15" s="1" t="s">
        <v>28</v>
      </c>
      <c r="H15" s="3"/>
    </row>
    <row r="16" spans="1:10">
      <c r="A16" s="10" t="s">
        <v>29</v>
      </c>
      <c r="B16" s="11">
        <v>1</v>
      </c>
      <c r="C16" s="11" t="s">
        <v>8</v>
      </c>
      <c r="D16" s="11" t="s">
        <v>9</v>
      </c>
      <c r="E16" s="12">
        <f>12/10</f>
        <v>1.2</v>
      </c>
      <c r="F16" s="12">
        <f t="shared" si="0"/>
        <v>1.2</v>
      </c>
      <c r="G16" s="1" t="s">
        <v>30</v>
      </c>
      <c r="H16" s="3"/>
    </row>
    <row r="17" spans="1:9">
      <c r="A17" s="10" t="s">
        <v>31</v>
      </c>
      <c r="B17" s="11">
        <v>1</v>
      </c>
      <c r="C17" s="11" t="s">
        <v>8</v>
      </c>
      <c r="D17" s="11" t="s">
        <v>9</v>
      </c>
      <c r="E17" s="12">
        <f>17/10</f>
        <v>1.7</v>
      </c>
      <c r="F17" s="12">
        <f t="shared" si="0"/>
        <v>1.7</v>
      </c>
      <c r="G17" s="1" t="s">
        <v>32</v>
      </c>
      <c r="H17" s="3"/>
    </row>
    <row r="18" spans="1:9">
      <c r="A18" s="10" t="s">
        <v>33</v>
      </c>
      <c r="B18" s="11">
        <v>2</v>
      </c>
      <c r="C18" s="11" t="s">
        <v>8</v>
      </c>
      <c r="D18" s="11" t="s">
        <v>9</v>
      </c>
      <c r="E18" s="12">
        <f>7/200</f>
        <v>3.5000000000000003E-2</v>
      </c>
      <c r="F18" s="12">
        <f t="shared" si="0"/>
        <v>7.0000000000000007E-2</v>
      </c>
      <c r="G18" s="1" t="s">
        <v>34</v>
      </c>
      <c r="H18" s="3"/>
    </row>
    <row r="19" spans="1:9">
      <c r="A19" s="10" t="s">
        <v>35</v>
      </c>
      <c r="B19" s="11">
        <v>2</v>
      </c>
      <c r="C19" s="11" t="s">
        <v>8</v>
      </c>
      <c r="D19" s="11" t="s">
        <v>9</v>
      </c>
      <c r="E19" s="12">
        <f>6/30</f>
        <v>0.2</v>
      </c>
      <c r="F19" s="12">
        <f t="shared" si="0"/>
        <v>0.4</v>
      </c>
      <c r="G19" s="1" t="s">
        <v>36</v>
      </c>
      <c r="H19" s="3"/>
    </row>
    <row r="20" spans="1:9">
      <c r="A20" s="10" t="s">
        <v>47</v>
      </c>
      <c r="B20" s="11">
        <v>2</v>
      </c>
      <c r="C20" s="11" t="s">
        <v>8</v>
      </c>
      <c r="D20" s="11" t="s">
        <v>9</v>
      </c>
      <c r="E20" s="12">
        <f>7.99/200</f>
        <v>3.9949999999999999E-2</v>
      </c>
      <c r="F20" s="12">
        <f t="shared" si="0"/>
        <v>7.9899999999999999E-2</v>
      </c>
      <c r="G20" s="1" t="s">
        <v>48</v>
      </c>
      <c r="H20" s="3"/>
    </row>
    <row r="21" spans="1:9">
      <c r="A21" s="10" t="s">
        <v>37</v>
      </c>
      <c r="B21" s="11">
        <v>2</v>
      </c>
      <c r="C21" s="11" t="s">
        <v>8</v>
      </c>
      <c r="D21" s="11" t="s">
        <v>9</v>
      </c>
      <c r="E21" s="12">
        <f>7.99/200</f>
        <v>3.9949999999999999E-2</v>
      </c>
      <c r="F21" s="12">
        <f t="shared" si="0"/>
        <v>7.9899999999999999E-2</v>
      </c>
      <c r="G21" s="1" t="s">
        <v>49</v>
      </c>
      <c r="H21" s="3"/>
    </row>
    <row r="22" spans="1:9">
      <c r="A22" s="10" t="s">
        <v>10</v>
      </c>
      <c r="B22" s="11">
        <v>3</v>
      </c>
      <c r="C22" s="11" t="s">
        <v>8</v>
      </c>
      <c r="D22" s="11" t="s">
        <v>9</v>
      </c>
      <c r="E22" s="12">
        <v>0.01</v>
      </c>
      <c r="F22" s="12">
        <f t="shared" si="0"/>
        <v>0.03</v>
      </c>
      <c r="G22" s="19" t="s">
        <v>38</v>
      </c>
      <c r="H22" s="3"/>
    </row>
    <row r="23" spans="1:9">
      <c r="A23" s="10" t="s">
        <v>39</v>
      </c>
      <c r="B23" s="11">
        <v>3</v>
      </c>
      <c r="C23" s="11" t="s">
        <v>8</v>
      </c>
      <c r="D23" s="11" t="s">
        <v>9</v>
      </c>
      <c r="E23" s="12">
        <v>0.03</v>
      </c>
      <c r="F23" s="12">
        <f t="shared" si="0"/>
        <v>0.09</v>
      </c>
      <c r="G23" s="10" t="s">
        <v>40</v>
      </c>
      <c r="H23" s="3"/>
    </row>
    <row r="24" spans="1:9">
      <c r="A24" s="10" t="s">
        <v>41</v>
      </c>
      <c r="B24" s="11">
        <v>3</v>
      </c>
      <c r="C24" s="11" t="s">
        <v>8</v>
      </c>
      <c r="D24" s="11" t="s">
        <v>9</v>
      </c>
      <c r="E24" s="12">
        <v>0.03</v>
      </c>
      <c r="F24" s="12">
        <f t="shared" si="0"/>
        <v>0.09</v>
      </c>
      <c r="G24" s="10" t="s">
        <v>40</v>
      </c>
      <c r="H24" s="3"/>
    </row>
    <row r="25" spans="1:9">
      <c r="A25" s="10" t="s">
        <v>42</v>
      </c>
      <c r="B25" s="11">
        <v>3</v>
      </c>
      <c r="C25" s="11" t="s">
        <v>8</v>
      </c>
      <c r="D25" s="11" t="s">
        <v>9</v>
      </c>
      <c r="E25" s="12">
        <v>0.03</v>
      </c>
      <c r="F25" s="12">
        <f t="shared" si="0"/>
        <v>0.09</v>
      </c>
      <c r="G25" s="10" t="s">
        <v>40</v>
      </c>
      <c r="H25" s="3"/>
    </row>
    <row r="26" spans="1:9">
      <c r="A26" s="10" t="s">
        <v>43</v>
      </c>
      <c r="B26" s="11">
        <v>3</v>
      </c>
      <c r="C26" s="11" t="s">
        <v>8</v>
      </c>
      <c r="D26" s="11" t="s">
        <v>9</v>
      </c>
      <c r="E26" s="12">
        <v>0.03</v>
      </c>
      <c r="F26" s="12">
        <f t="shared" ref="F26:F27" si="1">B26*E26</f>
        <v>0.09</v>
      </c>
      <c r="G26" s="10" t="s">
        <v>40</v>
      </c>
      <c r="H26" s="3"/>
    </row>
    <row r="27" spans="1:9">
      <c r="A27" s="10" t="s">
        <v>44</v>
      </c>
      <c r="B27" s="11">
        <v>3</v>
      </c>
      <c r="C27" s="11" t="s">
        <v>8</v>
      </c>
      <c r="D27" s="11" t="s">
        <v>9</v>
      </c>
      <c r="E27" s="12">
        <v>0.03</v>
      </c>
      <c r="F27" s="12">
        <f t="shared" si="1"/>
        <v>0.09</v>
      </c>
      <c r="G27" s="10" t="s">
        <v>40</v>
      </c>
      <c r="H27" s="3"/>
    </row>
    <row r="28" spans="1:9">
      <c r="A28" s="10" t="s">
        <v>45</v>
      </c>
      <c r="B28" s="11">
        <v>1</v>
      </c>
      <c r="C28" s="11" t="s">
        <v>8</v>
      </c>
      <c r="D28" s="11" t="s">
        <v>9</v>
      </c>
      <c r="E28" s="12">
        <f>6/10</f>
        <v>0.6</v>
      </c>
      <c r="F28" s="12">
        <f t="shared" si="0"/>
        <v>0.6</v>
      </c>
      <c r="G28" s="19" t="s">
        <v>46</v>
      </c>
      <c r="H28" s="3"/>
    </row>
    <row r="29" spans="1:9">
      <c r="E29" s="9" t="s">
        <v>11</v>
      </c>
      <c r="F29" s="14">
        <f>SUM(F8:F28)</f>
        <v>23.025466666666663</v>
      </c>
      <c r="G29" s="3"/>
      <c r="H29" s="3"/>
    </row>
    <row r="30" spans="1:9" ht="15.75" customHeight="1">
      <c r="A30" s="15"/>
      <c r="B30" s="16"/>
      <c r="C30" s="15"/>
      <c r="D30" s="15"/>
      <c r="E30" s="15"/>
      <c r="F30" s="15"/>
      <c r="G30" s="15"/>
      <c r="H30" s="15"/>
      <c r="I30" s="15"/>
    </row>
    <row r="31" spans="1:9" ht="15.75" customHeight="1">
      <c r="A31" s="15"/>
      <c r="B31" s="16"/>
      <c r="C31" s="15"/>
      <c r="D31" s="15"/>
      <c r="E31" s="15"/>
      <c r="F31" s="15"/>
      <c r="G31" s="15"/>
      <c r="H31" s="15"/>
      <c r="I31" s="15"/>
    </row>
    <row r="32" spans="1:9" ht="15.75" customHeight="1">
      <c r="A32" s="15"/>
      <c r="B32" s="16"/>
      <c r="C32" s="15"/>
      <c r="D32" s="15"/>
      <c r="E32" s="15"/>
      <c r="F32" s="15"/>
      <c r="G32" s="15"/>
      <c r="H32" s="15"/>
      <c r="I32" s="15"/>
    </row>
    <row r="33" spans="1:11" ht="15.75" customHeight="1">
      <c r="A33" s="15" t="s">
        <v>51</v>
      </c>
      <c r="B33" s="15">
        <v>10</v>
      </c>
      <c r="C33" s="21">
        <v>45847</v>
      </c>
      <c r="D33" s="22" t="s">
        <v>58</v>
      </c>
      <c r="E33" s="21"/>
      <c r="F33" s="15"/>
      <c r="G33" s="15"/>
      <c r="H33" s="15"/>
    </row>
    <row r="34" spans="1:11" ht="15.75" customHeight="1">
      <c r="A34" s="3"/>
      <c r="C34" s="3"/>
      <c r="D34" s="3"/>
      <c r="E34" s="3"/>
      <c r="F34" s="3"/>
      <c r="G34" s="3"/>
      <c r="H34" s="3"/>
    </row>
    <row r="35" spans="1:11" ht="15.75" customHeight="1">
      <c r="A35" s="23" t="s">
        <v>50</v>
      </c>
      <c r="B35" s="24" t="s">
        <v>52</v>
      </c>
      <c r="C35" s="24" t="s">
        <v>59</v>
      </c>
      <c r="D35" s="24" t="s">
        <v>53</v>
      </c>
      <c r="E35" s="24" t="s">
        <v>60</v>
      </c>
      <c r="F35" s="24" t="s">
        <v>54</v>
      </c>
      <c r="G35" s="24" t="s">
        <v>55</v>
      </c>
      <c r="H35" s="27" t="s">
        <v>56</v>
      </c>
      <c r="I35" s="27"/>
      <c r="J35" s="27"/>
      <c r="K35" s="27"/>
    </row>
    <row r="36" spans="1:11" ht="15.75" customHeight="1">
      <c r="A36" s="16" t="str">
        <f>A8</f>
        <v>400 Point Breadboard</v>
      </c>
      <c r="B36" s="25">
        <f>$B$33*B8</f>
        <v>10</v>
      </c>
      <c r="C36" s="25">
        <v>4</v>
      </c>
      <c r="D36" s="25">
        <v>3</v>
      </c>
      <c r="E36" s="25">
        <f>C36*D36</f>
        <v>12</v>
      </c>
      <c r="F36" s="25">
        <v>0</v>
      </c>
      <c r="G36" s="25">
        <f>D36-F36</f>
        <v>3</v>
      </c>
      <c r="H36" s="26" t="s">
        <v>57</v>
      </c>
      <c r="I36" s="26"/>
      <c r="J36" s="26"/>
      <c r="K36" s="26"/>
    </row>
    <row r="37" spans="1:11" ht="15.75" customHeight="1">
      <c r="A37" s="16" t="str">
        <f t="shared" ref="A37:A56" si="2">A9</f>
        <v>Power Supply with Barrel Connector 12V, 3A</v>
      </c>
      <c r="B37" s="25">
        <f t="shared" ref="B37:B56" si="3">$B$33*B9</f>
        <v>10</v>
      </c>
      <c r="C37" s="25">
        <v>2</v>
      </c>
      <c r="D37" s="25">
        <v>5</v>
      </c>
      <c r="E37" s="25">
        <f t="shared" ref="E37:E56" si="4">C37*D37</f>
        <v>10</v>
      </c>
      <c r="F37" s="25">
        <v>0</v>
      </c>
      <c r="G37" s="25">
        <f t="shared" ref="G37:G56" si="5">D37-F37</f>
        <v>5</v>
      </c>
      <c r="H37" s="26" t="s">
        <v>57</v>
      </c>
      <c r="I37" s="26"/>
      <c r="J37" s="26"/>
      <c r="K37" s="26"/>
    </row>
    <row r="38" spans="1:11" ht="15.75" customHeight="1">
      <c r="A38" s="16" t="str">
        <f t="shared" si="2"/>
        <v>Barrel Connector Extension Leads - Pair</v>
      </c>
      <c r="B38" s="25">
        <f t="shared" si="3"/>
        <v>10</v>
      </c>
      <c r="C38" s="25">
        <v>10</v>
      </c>
      <c r="D38" s="25">
        <v>1</v>
      </c>
      <c r="E38" s="25">
        <f t="shared" si="4"/>
        <v>10</v>
      </c>
      <c r="F38" s="25">
        <v>0</v>
      </c>
      <c r="G38" s="25">
        <f t="shared" si="5"/>
        <v>1</v>
      </c>
      <c r="H38" s="26" t="s">
        <v>57</v>
      </c>
      <c r="I38" s="26"/>
      <c r="J38" s="26"/>
      <c r="K38" s="26"/>
    </row>
    <row r="39" spans="1:11" ht="15.75" customHeight="1">
      <c r="A39" s="16" t="str">
        <f t="shared" si="2"/>
        <v>Trailer LED Assembly</v>
      </c>
      <c r="B39" s="25">
        <f t="shared" si="3"/>
        <v>10</v>
      </c>
      <c r="C39" s="25">
        <v>20</v>
      </c>
      <c r="D39" s="25">
        <v>1</v>
      </c>
      <c r="E39" s="25">
        <f t="shared" si="4"/>
        <v>20</v>
      </c>
      <c r="F39" s="25">
        <v>0</v>
      </c>
      <c r="G39" s="25">
        <f t="shared" si="5"/>
        <v>1</v>
      </c>
      <c r="H39" s="26" t="s">
        <v>57</v>
      </c>
      <c r="I39" s="26"/>
      <c r="J39" s="26"/>
      <c r="K39" s="26"/>
    </row>
    <row r="40" spans="1:11" ht="15.75" customHeight="1">
      <c r="A40" s="16" t="str">
        <f t="shared" si="2"/>
        <v>MOSFet Module</v>
      </c>
      <c r="B40" s="25">
        <f t="shared" si="3"/>
        <v>10</v>
      </c>
      <c r="C40" s="25">
        <v>10</v>
      </c>
      <c r="D40" s="25">
        <v>1</v>
      </c>
      <c r="E40" s="25">
        <f t="shared" si="4"/>
        <v>10</v>
      </c>
      <c r="F40" s="25">
        <v>0</v>
      </c>
      <c r="G40" s="25">
        <f t="shared" si="5"/>
        <v>1</v>
      </c>
      <c r="H40" s="26" t="s">
        <v>57</v>
      </c>
      <c r="I40" s="26"/>
      <c r="J40" s="26"/>
      <c r="K40" s="26"/>
    </row>
    <row r="41" spans="1:11" ht="15.75" customHeight="1">
      <c r="A41" s="16" t="str">
        <f t="shared" si="2"/>
        <v>Mini Micro JST 2.0 PH 2-Pin cable</v>
      </c>
      <c r="B41" s="25">
        <f t="shared" si="3"/>
        <v>10</v>
      </c>
      <c r="C41" s="25">
        <v>50</v>
      </c>
      <c r="D41" s="25">
        <v>1</v>
      </c>
      <c r="E41" s="25">
        <f t="shared" si="4"/>
        <v>50</v>
      </c>
      <c r="F41" s="25">
        <v>0</v>
      </c>
      <c r="G41" s="25">
        <f t="shared" si="5"/>
        <v>1</v>
      </c>
      <c r="H41" s="26" t="s">
        <v>57</v>
      </c>
      <c r="I41" s="26"/>
      <c r="J41" s="26"/>
      <c r="K41" s="26"/>
    </row>
    <row r="42" spans="1:11" ht="15.75" customHeight="1">
      <c r="A42" s="16" t="str">
        <f t="shared" si="2"/>
        <v>Servo Cable Male to Female 15cm</v>
      </c>
      <c r="B42" s="25">
        <f t="shared" si="3"/>
        <v>20</v>
      </c>
      <c r="C42" s="25">
        <v>10</v>
      </c>
      <c r="D42" s="25">
        <v>2</v>
      </c>
      <c r="E42" s="25">
        <f t="shared" si="4"/>
        <v>20</v>
      </c>
      <c r="F42" s="25">
        <v>0</v>
      </c>
      <c r="G42" s="25">
        <f t="shared" si="5"/>
        <v>2</v>
      </c>
      <c r="H42" s="26" t="s">
        <v>57</v>
      </c>
      <c r="I42" s="26"/>
      <c r="J42" s="26"/>
      <c r="K42" s="26"/>
    </row>
    <row r="43" spans="1:11" ht="15.75" customHeight="1">
      <c r="A43" s="16" t="str">
        <f t="shared" si="2"/>
        <v>Servo Cable Male to Male 10cm</v>
      </c>
      <c r="B43" s="25">
        <f t="shared" si="3"/>
        <v>20</v>
      </c>
      <c r="C43" s="25">
        <v>30</v>
      </c>
      <c r="D43" s="25">
        <v>1</v>
      </c>
      <c r="E43" s="25">
        <f t="shared" si="4"/>
        <v>30</v>
      </c>
      <c r="F43" s="25">
        <v>0</v>
      </c>
      <c r="G43" s="25">
        <f t="shared" si="5"/>
        <v>1</v>
      </c>
      <c r="H43" s="26" t="s">
        <v>57</v>
      </c>
      <c r="I43" s="26"/>
      <c r="J43" s="26"/>
      <c r="K43" s="26"/>
    </row>
    <row r="44" spans="1:11" ht="15.75" customHeight="1">
      <c r="A44" s="16" t="str">
        <f t="shared" si="2"/>
        <v>Jumper wire Male to Male 10cm</v>
      </c>
      <c r="B44" s="25">
        <f t="shared" si="3"/>
        <v>10</v>
      </c>
      <c r="C44" s="25">
        <v>10</v>
      </c>
      <c r="D44" s="25">
        <v>1</v>
      </c>
      <c r="E44" s="25">
        <f t="shared" si="4"/>
        <v>10</v>
      </c>
      <c r="F44" s="25">
        <v>0</v>
      </c>
      <c r="G44" s="25">
        <f t="shared" si="5"/>
        <v>1</v>
      </c>
      <c r="H44" s="26" t="s">
        <v>57</v>
      </c>
      <c r="I44" s="26"/>
      <c r="J44" s="26"/>
      <c r="K44" s="26"/>
    </row>
    <row r="45" spans="1:11">
      <c r="A45" s="16" t="str">
        <f t="shared" si="2"/>
        <v>Test Leads 5x</v>
      </c>
      <c r="B45" s="25">
        <f t="shared" si="3"/>
        <v>10</v>
      </c>
      <c r="C45" s="25">
        <v>10</v>
      </c>
      <c r="D45" s="25">
        <v>1</v>
      </c>
      <c r="E45" s="25">
        <f t="shared" si="4"/>
        <v>10</v>
      </c>
      <c r="F45" s="25">
        <v>0</v>
      </c>
      <c r="G45" s="25">
        <f t="shared" si="5"/>
        <v>1</v>
      </c>
      <c r="H45" s="26" t="s">
        <v>57</v>
      </c>
      <c r="I45" s="26"/>
      <c r="J45" s="26"/>
      <c r="K45" s="26"/>
    </row>
    <row r="46" spans="1:11">
      <c r="A46" s="16" t="str">
        <f t="shared" si="2"/>
        <v>Red LED</v>
      </c>
      <c r="B46" s="25">
        <f t="shared" si="3"/>
        <v>20</v>
      </c>
      <c r="C46" s="25"/>
      <c r="D46" s="25">
        <v>0</v>
      </c>
      <c r="E46" s="25">
        <f t="shared" si="4"/>
        <v>0</v>
      </c>
      <c r="F46" s="25">
        <v>0</v>
      </c>
      <c r="G46" s="25">
        <f t="shared" si="5"/>
        <v>0</v>
      </c>
      <c r="H46" s="26" t="s">
        <v>61</v>
      </c>
      <c r="I46" s="26"/>
      <c r="J46" s="26"/>
      <c r="K46" s="26"/>
    </row>
    <row r="47" spans="1:11">
      <c r="A47" s="16" t="str">
        <f t="shared" si="2"/>
        <v>Micro switch</v>
      </c>
      <c r="B47" s="25">
        <f t="shared" si="3"/>
        <v>20</v>
      </c>
      <c r="C47" s="25">
        <v>100</v>
      </c>
      <c r="D47" s="25">
        <v>1</v>
      </c>
      <c r="E47" s="25">
        <f t="shared" si="4"/>
        <v>100</v>
      </c>
      <c r="F47" s="25">
        <v>0</v>
      </c>
      <c r="G47" s="25">
        <f t="shared" si="5"/>
        <v>1</v>
      </c>
      <c r="H47" s="26" t="s">
        <v>57</v>
      </c>
      <c r="I47" s="26"/>
      <c r="J47" s="26"/>
      <c r="K47" s="26"/>
    </row>
    <row r="48" spans="1:11">
      <c r="A48" s="16" t="str">
        <f t="shared" si="2"/>
        <v>10K 1/2W Resistor</v>
      </c>
      <c r="B48" s="25">
        <f t="shared" si="3"/>
        <v>20</v>
      </c>
      <c r="C48" s="25">
        <v>100</v>
      </c>
      <c r="D48" s="25">
        <v>1</v>
      </c>
      <c r="E48" s="25">
        <f t="shared" si="4"/>
        <v>100</v>
      </c>
      <c r="F48" s="25">
        <v>0</v>
      </c>
      <c r="G48" s="25">
        <f t="shared" si="5"/>
        <v>1</v>
      </c>
      <c r="H48" s="26" t="s">
        <v>57</v>
      </c>
      <c r="I48" s="26"/>
      <c r="J48" s="26"/>
      <c r="K48" s="26"/>
    </row>
    <row r="49" spans="1:11">
      <c r="A49" s="16" t="str">
        <f t="shared" si="2"/>
        <v>330 1/4W Resistor</v>
      </c>
      <c r="B49" s="25">
        <f t="shared" si="3"/>
        <v>20</v>
      </c>
      <c r="C49" s="25">
        <v>40</v>
      </c>
      <c r="D49" s="25">
        <v>1</v>
      </c>
      <c r="E49" s="25">
        <f t="shared" si="4"/>
        <v>40</v>
      </c>
      <c r="F49" s="25">
        <v>0</v>
      </c>
      <c r="G49" s="25">
        <f t="shared" si="5"/>
        <v>1</v>
      </c>
      <c r="H49" s="26" t="s">
        <v>57</v>
      </c>
      <c r="I49" s="26"/>
      <c r="J49" s="26"/>
      <c r="K49" s="26"/>
    </row>
    <row r="50" spans="1:11">
      <c r="A50" s="16" t="str">
        <f t="shared" si="2"/>
        <v>Zip Tie extra small 3 inch</v>
      </c>
      <c r="B50" s="25">
        <f t="shared" si="3"/>
        <v>30</v>
      </c>
      <c r="C50" s="25"/>
      <c r="D50" s="25">
        <v>0</v>
      </c>
      <c r="E50" s="25">
        <f t="shared" si="4"/>
        <v>0</v>
      </c>
      <c r="F50" s="25">
        <v>0</v>
      </c>
      <c r="G50" s="25">
        <f t="shared" si="5"/>
        <v>0</v>
      </c>
      <c r="H50" s="26" t="s">
        <v>61</v>
      </c>
      <c r="I50" s="26"/>
      <c r="J50" s="26"/>
      <c r="K50" s="26"/>
    </row>
    <row r="51" spans="1:11">
      <c r="A51" s="16" t="str">
        <f t="shared" si="2"/>
        <v>Screw #4 1/2 in</v>
      </c>
      <c r="B51" s="25">
        <f t="shared" si="3"/>
        <v>30</v>
      </c>
      <c r="C51" s="25"/>
      <c r="D51" s="25">
        <v>0</v>
      </c>
      <c r="E51" s="25">
        <f t="shared" si="4"/>
        <v>0</v>
      </c>
      <c r="F51" s="25">
        <v>0</v>
      </c>
      <c r="G51" s="25">
        <f t="shared" si="5"/>
        <v>0</v>
      </c>
      <c r="H51" s="26" t="s">
        <v>61</v>
      </c>
      <c r="I51" s="26"/>
      <c r="J51" s="26"/>
      <c r="K51" s="26"/>
    </row>
    <row r="52" spans="1:11">
      <c r="A52" s="16" t="str">
        <f t="shared" si="2"/>
        <v xml:space="preserve">Locknut #4 </v>
      </c>
      <c r="B52" s="25">
        <f t="shared" si="3"/>
        <v>30</v>
      </c>
      <c r="C52" s="25"/>
      <c r="D52" s="25">
        <v>0</v>
      </c>
      <c r="E52" s="25">
        <f t="shared" si="4"/>
        <v>0</v>
      </c>
      <c r="F52" s="25">
        <v>0</v>
      </c>
      <c r="G52" s="25">
        <f t="shared" si="5"/>
        <v>0</v>
      </c>
      <c r="H52" s="26" t="s">
        <v>61</v>
      </c>
      <c r="I52" s="26"/>
      <c r="J52" s="26"/>
      <c r="K52" s="26"/>
    </row>
    <row r="53" spans="1:11" ht="14.5" customHeight="1">
      <c r="A53" s="16" t="str">
        <f t="shared" si="2"/>
        <v>Spacer #4 1/8 in</v>
      </c>
      <c r="B53" s="25">
        <f t="shared" si="3"/>
        <v>30</v>
      </c>
      <c r="C53" s="25"/>
      <c r="D53" s="25">
        <v>0</v>
      </c>
      <c r="E53" s="25">
        <f t="shared" si="4"/>
        <v>0</v>
      </c>
      <c r="F53" s="25">
        <v>0</v>
      </c>
      <c r="G53" s="25">
        <f t="shared" si="5"/>
        <v>0</v>
      </c>
      <c r="H53" s="26" t="s">
        <v>61</v>
      </c>
      <c r="I53" s="26"/>
      <c r="J53" s="26"/>
      <c r="K53" s="26"/>
    </row>
    <row r="54" spans="1:11">
      <c r="A54" s="16" t="str">
        <f t="shared" si="2"/>
        <v>LED assembly screw</v>
      </c>
      <c r="B54" s="25">
        <f t="shared" si="3"/>
        <v>30</v>
      </c>
      <c r="C54" s="25"/>
      <c r="D54" s="25">
        <v>0</v>
      </c>
      <c r="E54" s="25">
        <f t="shared" si="4"/>
        <v>0</v>
      </c>
      <c r="F54" s="25">
        <v>0</v>
      </c>
      <c r="G54" s="25">
        <f t="shared" si="5"/>
        <v>0</v>
      </c>
      <c r="H54" s="26" t="s">
        <v>62</v>
      </c>
      <c r="I54" s="26"/>
      <c r="J54" s="26"/>
      <c r="K54" s="26"/>
    </row>
    <row r="55" spans="1:11" ht="14.5" customHeight="1">
      <c r="A55" s="16" t="str">
        <f t="shared" si="2"/>
        <v>LED assembly nut</v>
      </c>
      <c r="B55" s="25">
        <f t="shared" si="3"/>
        <v>30</v>
      </c>
      <c r="C55" s="25"/>
      <c r="D55" s="25">
        <v>0</v>
      </c>
      <c r="E55" s="25">
        <f t="shared" si="4"/>
        <v>0</v>
      </c>
      <c r="F55" s="25">
        <v>0</v>
      </c>
      <c r="G55" s="25">
        <f t="shared" si="5"/>
        <v>0</v>
      </c>
      <c r="H55" s="26" t="s">
        <v>62</v>
      </c>
      <c r="I55" s="26"/>
      <c r="J55" s="26"/>
      <c r="K55" s="26"/>
    </row>
    <row r="56" spans="1:11">
      <c r="A56" s="16" t="str">
        <f t="shared" si="2"/>
        <v>Meter fuse 10A</v>
      </c>
      <c r="B56" s="25">
        <f t="shared" si="3"/>
        <v>10</v>
      </c>
      <c r="C56" s="25">
        <v>10</v>
      </c>
      <c r="D56" s="25">
        <v>1</v>
      </c>
      <c r="E56" s="25">
        <f t="shared" si="4"/>
        <v>10</v>
      </c>
      <c r="F56" s="25">
        <v>0</v>
      </c>
      <c r="G56" s="25">
        <f t="shared" si="5"/>
        <v>1</v>
      </c>
      <c r="H56" s="26" t="s">
        <v>57</v>
      </c>
      <c r="I56" s="26"/>
      <c r="J56" s="26"/>
      <c r="K56" s="26"/>
    </row>
    <row r="57" spans="1:11">
      <c r="A57" s="16"/>
    </row>
    <row r="58" spans="1:11">
      <c r="A58" s="16"/>
    </row>
  </sheetData>
  <mergeCells count="25">
    <mergeCell ref="H50:K50"/>
    <mergeCell ref="H51:K51"/>
    <mergeCell ref="A2:B2"/>
    <mergeCell ref="C2:E5"/>
    <mergeCell ref="A3:B3"/>
    <mergeCell ref="H45:K45"/>
    <mergeCell ref="H46:K46"/>
    <mergeCell ref="H47:K47"/>
    <mergeCell ref="H48:K48"/>
    <mergeCell ref="H49:K49"/>
    <mergeCell ref="H40:K40"/>
    <mergeCell ref="H41:K41"/>
    <mergeCell ref="H42:K42"/>
    <mergeCell ref="H43:K43"/>
    <mergeCell ref="H44:K44"/>
    <mergeCell ref="H35:K35"/>
    <mergeCell ref="H36:K36"/>
    <mergeCell ref="H37:K37"/>
    <mergeCell ref="H38:K38"/>
    <mergeCell ref="H39:K39"/>
    <mergeCell ref="H56:K56"/>
    <mergeCell ref="H53:K53"/>
    <mergeCell ref="H52:K52"/>
    <mergeCell ref="H54:K54"/>
    <mergeCell ref="H55:K55"/>
  </mergeCells>
  <conditionalFormatting sqref="G36:G56">
    <cfRule type="cellIs" dxfId="0" priority="1" operator="greaterThan">
      <formula>0</formula>
    </cfRule>
  </conditionalFormatting>
  <hyperlinks>
    <hyperlink ref="G9" r:id="rId1" display="https://www.amazon.com/ANVISION-2-Pack-AC-to-DC-12V-3A-Power-Supply-Plug-5-5mm-x-2-1mm-for-Led-Light-Strips-DVR-CCTV/dp/B01DHK76YM/ref=cm_wl_huc_item" xr:uid="{D1FE0752-75BD-4C20-B0B1-5D1F4D08FD3A}"/>
    <hyperlink ref="G8" r:id="rId2" display="https://www.amazon.com/dp/B07PCJP9DY/?coliid=I3P6KAKG5FWV29&amp;colid=14M9USMIS5DRN&amp;psc=1&amp;ref_=lv_ov_lig_dp_it" xr:uid="{C9E6F27D-E7DB-44C3-8A56-22EC9B66E26C}"/>
    <hyperlink ref="G10" r:id="rId3" display="https://www.amazon.com/dp/B072BXB2Y8/?coliid=I1NYQSUJ69FPA7&amp;colid=14M9USMIS5DRN&amp;psc=1&amp;ref_=lv_ov_lig_dp_it" xr:uid="{06D85B62-C49B-4281-B02A-11519D985F24}"/>
    <hyperlink ref="G19" r:id="rId4" display="https://www.amazon.com/dp/B088W8WMTB/?coliid=IRYPSPK29F6QG&amp;colid=14M9USMIS5DRN&amp;psc=1&amp;ref_=lv_ov_lig_dp_it" xr:uid="{6760DBD8-AA1F-49CD-86DB-630C6ACA65A0}"/>
    <hyperlink ref="G18" r:id="rId5" display="https://www.amazon.com/dp/B094TYK12X/?coliid=IZ5SAYFDKKTA1&amp;colid=14M9USMIS5DRN&amp;psc=1&amp;ref_=lv_ov_lig_dp_it" xr:uid="{03B66B5E-1CF1-4854-94E3-7D3CDCF8E2A3}"/>
    <hyperlink ref="G17" r:id="rId6" display="https://www.amazon.com/dp/B06ZXSCLDH/?coliid=I132JE4E5FDA55&amp;colid=14M9USMIS5DRN&amp;psc=1&amp;ref_=lv_ov_lig_dp_it" xr:uid="{B49C35DD-3E59-4D66-9B9F-E4C42D6E8F14}"/>
    <hyperlink ref="G16" r:id="rId7" display="https://www.amazon.com/dp/B07GJ9FLXY/?coliid=I15PDHPH9O6OB8&amp;colid=14M9USMIS5DRN&amp;ref_=lv_ov_lig_dp_it&amp;th=1" xr:uid="{B76195C4-F58D-489B-B2B4-E7FA4F62BFBC}"/>
    <hyperlink ref="G15" r:id="rId8" display="https://www.amazon.com/dp/B01J81HQ7Q/?coliid=I7K9ZMSOJK595&amp;colid=14M9USMIS5DRN&amp;psc=1&amp;ref_=lv_ov_lig_dp_it" xr:uid="{941009D6-6D69-4031-BC48-88DCCF7289B1}"/>
    <hyperlink ref="G14" r:id="rId9" display="https://www.amazon.com/dp/B01DLXG83A/?coliid=I2WCYRSMELLN8W&amp;colid=14M9USMIS5DRN&amp;psc=1&amp;ref_=lv_ov_lig_dp_it" xr:uid="{3C8BDA73-4421-4E83-A481-BA0C3D0E9649}"/>
    <hyperlink ref="G11" r:id="rId10" display="https://www.amazon.com/dp/B07KVX7VXV/?coliid=I6BN9W93NMZUC&amp;colid=14M9USMIS5DRN&amp;ref_=lv_ov_lig_dp_it&amp;th=1" xr:uid="{311CDE6D-2EB8-40A6-AA8C-BF82EA532873}"/>
    <hyperlink ref="G12" r:id="rId11" display="https://www.amazon.com/dp/B01I1J14MO/?coliid=I1V3WV11GEYKVV&amp;colid=14M9USMIS5DRN&amp;psc=1&amp;ref_=lv_ov_lig_dp_it" xr:uid="{04885C00-FB6E-4575-AF05-F6175F048A02}"/>
    <hyperlink ref="G22" r:id="rId12" xr:uid="{C6D22171-573F-489E-9A31-E56FC2665CCE}"/>
    <hyperlink ref="G13" r:id="rId13" xr:uid="{36A93EAF-5614-457E-BBA1-2F9A671CE385}"/>
    <hyperlink ref="G28" r:id="rId14" xr:uid="{41308377-5424-4079-81FE-530575084D23}"/>
    <hyperlink ref="G20" r:id="rId15" display="https://www.amazon.com/BOJACK-Single-Resistor-Resistors-200pcs/dp/B07PGHP69F/ref=sr_1_1?crid=29ZZS7H3MXX3&amp;dib=eyJ2IjoiMSJ9.-O8YrDgHUxjkgKHthJXO4_sj-N0siOYyrazQiByltyr_5TK8_hj0cQ713KoNpo8HOQyQVZXk1zxUOxRwl1GFVGlWwIGzyCPNp2ErplTIeXZLSvCeWzjHqfjjenQ7oRvyW1KWlePOH-9epJCxSKjOdvoiW7M1Scge33LPJtvsBPhNpH9Ukf4ENLvtIJR8p2JmpbyRvaY7FpPmAg4T2Ust-0KTbgAdRAK5CXlg-ocwwtbq2VOqbIixmo0-qHHGrx3SPfiBodS8qsneDtSh5-CIsDdNgZz57yE7BNR0kr4mUpg.5uEArUPnZgA8UrZPtfBGoYm_14MBn-t3xLDY0RzIMIA&amp;dib_tag=se&amp;keywords=BOJACK+10K+Ohm+Resistors+1%2F2&amp;qid=1714154829&amp;s=industrial&amp;sprefix=bojack+10k+ohm+resistors+1%2F2%2Cindustrial%2C100&amp;sr=1-1" xr:uid="{218999B5-6A4F-44A1-B1B7-9A7D850DC586}"/>
    <hyperlink ref="G21" r:id="rId16" display="https://www.amazon.com/dp/B07R321RJH/?coliid=ITG454QTJC99Z&amp;colid=14M9USMIS5DRN&amp;psc=1&amp;ref_=list_c_wl_lv_ov_lig_dp_it" xr:uid="{C73D7B4F-CA77-4484-84EF-31370D54DA28}"/>
  </hyperlinks>
  <pageMargins left="0.7" right="0.7" top="0.75" bottom="0.75" header="0.3" footer="0.3"/>
  <pageSetup fitToHeight="0" orientation="landscape" r:id="rId17"/>
  <headerFooter>
    <oddFooter>&amp;L&amp;D&amp;Rpage&amp;P of &amp;N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RAM205Kit</vt:lpstr>
      <vt:lpstr>RAM205Kit!Print_Titles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E. Kelly</dc:creator>
  <cp:keywords/>
  <dc:description/>
  <cp:lastModifiedBy>Keith E. Kelly</cp:lastModifiedBy>
  <cp:revision/>
  <cp:lastPrinted>2025-08-07T11:59:10Z</cp:lastPrinted>
  <dcterms:created xsi:type="dcterms:W3CDTF">2022-02-19T13:31:29Z</dcterms:created>
  <dcterms:modified xsi:type="dcterms:W3CDTF">2025-08-07T12:00:03Z</dcterms:modified>
  <cp:category/>
  <cp:contentStatus/>
</cp:coreProperties>
</file>