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piRover02_sp24revised/resources/"/>
    </mc:Choice>
  </mc:AlternateContent>
  <xr:revisionPtr revIDLastSave="5" documentId="8_{92F74503-EEAE-4D79-93FF-DF67904A3A4F}" xr6:coauthVersionLast="47" xr6:coauthVersionMax="47" xr10:uidLastSave="{AA6FD1FF-AD04-45BD-933C-0BCB5EABBEB4}"/>
  <bookViews>
    <workbookView xWindow="23330" yWindow="20180" windowWidth="16200" windowHeight="27970" xr2:uid="{C5A32510-B305-4331-9E1B-79CCF2794904}"/>
  </bookViews>
  <sheets>
    <sheet name="RAM205Kit" sheetId="3" r:id="rId1"/>
  </sheets>
  <definedNames>
    <definedName name="_xlnm.Print_Titles" localSheetId="0">RAM205Kit!$1:$7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Q30" i="3"/>
  <c r="Q29" i="3"/>
  <c r="R29" i="3" s="1"/>
  <c r="B29" i="3"/>
  <c r="C29" i="3"/>
  <c r="D29" i="3"/>
  <c r="E29" i="3"/>
  <c r="R30" i="3"/>
  <c r="Q28" i="3"/>
  <c r="R28" i="3" s="1"/>
  <c r="E28" i="3"/>
  <c r="D28" i="3"/>
  <c r="C28" i="3"/>
  <c r="B28" i="3"/>
  <c r="R27" i="3"/>
  <c r="E27" i="3"/>
  <c r="D27" i="3"/>
  <c r="C27" i="3"/>
  <c r="B27" i="3"/>
  <c r="Q19" i="3"/>
  <c r="R19" i="3" s="1"/>
  <c r="Q14" i="3"/>
  <c r="R14" i="3" s="1"/>
  <c r="Q9" i="3"/>
  <c r="R9" i="3" s="1"/>
  <c r="Q8" i="3"/>
  <c r="R25" i="3"/>
  <c r="E25" i="3"/>
  <c r="D25" i="3"/>
  <c r="C25" i="3"/>
  <c r="B25" i="3"/>
  <c r="R24" i="3"/>
  <c r="E24" i="3"/>
  <c r="D24" i="3"/>
  <c r="C24" i="3"/>
  <c r="B24" i="3"/>
  <c r="R23" i="3"/>
  <c r="E23" i="3"/>
  <c r="D23" i="3"/>
  <c r="C23" i="3"/>
  <c r="B23" i="3"/>
  <c r="E30" i="3"/>
  <c r="D30" i="3"/>
  <c r="C30" i="3"/>
  <c r="B30" i="3"/>
  <c r="R26" i="3"/>
  <c r="E26" i="3"/>
  <c r="D26" i="3"/>
  <c r="C26" i="3"/>
  <c r="B26" i="3"/>
  <c r="Q13" i="3"/>
  <c r="R13" i="3" s="1"/>
  <c r="Q12" i="3"/>
  <c r="R12" i="3" s="1"/>
  <c r="Q11" i="3"/>
  <c r="R11" i="3" s="1"/>
  <c r="Q15" i="3"/>
  <c r="R15" i="3" s="1"/>
  <c r="Q16" i="3"/>
  <c r="R16" i="3" s="1"/>
  <c r="Q17" i="3"/>
  <c r="R17" i="3" s="1"/>
  <c r="Q18" i="3"/>
  <c r="R18" i="3" s="1"/>
  <c r="Q21" i="3"/>
  <c r="R21" i="3" s="1"/>
  <c r="Q20" i="3"/>
  <c r="R20" i="3" s="1"/>
  <c r="Q10" i="3"/>
  <c r="R10" i="3" s="1"/>
  <c r="R8" i="3"/>
  <c r="R22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E9" i="3"/>
  <c r="D9" i="3"/>
  <c r="C9" i="3"/>
  <c r="B9" i="3"/>
  <c r="E8" i="3"/>
  <c r="D8" i="3"/>
  <c r="C8" i="3"/>
  <c r="B8" i="3"/>
  <c r="R32" i="3" l="1"/>
</calcChain>
</file>

<file path=xl/sharedStrings.xml><?xml version="1.0" encoding="utf-8"?>
<sst xmlns="http://schemas.openxmlformats.org/spreadsheetml/2006/main" count="110" uniqueCount="62">
  <si>
    <t>Student Kit</t>
  </si>
  <si>
    <t>Part Name</t>
  </si>
  <si>
    <t>Revision</t>
  </si>
  <si>
    <t>Quantity</t>
  </si>
  <si>
    <t>Unit of Measure</t>
  </si>
  <si>
    <t>Procurement Type</t>
  </si>
  <si>
    <t>Cost</t>
  </si>
  <si>
    <t>Price</t>
  </si>
  <si>
    <t>BOM Notes/Source</t>
  </si>
  <si>
    <t>each</t>
  </si>
  <si>
    <t>OTS</t>
  </si>
  <si>
    <t>Zip Tie extra small 3 inch</t>
  </si>
  <si>
    <t>subtotal</t>
  </si>
  <si>
    <t>Project Number:</t>
  </si>
  <si>
    <t>RAM205 Yahboom G1 Tank Extension Parts</t>
  </si>
  <si>
    <t>Assembly Name:</t>
  </si>
  <si>
    <t>Assembly Revision:</t>
  </si>
  <si>
    <t>Revision Date:</t>
  </si>
  <si>
    <t>BOM Level</t>
  </si>
  <si>
    <t>NMC Part #</t>
  </si>
  <si>
    <t>400 Point Breadboard</t>
  </si>
  <si>
    <t>(4 Pcs) MCIGICM 400 Points Solderless Breadboard: Amazon.com: Industrial &amp; Scientific</t>
  </si>
  <si>
    <t>Power Supply with Barrel Connector 12V, 3A</t>
  </si>
  <si>
    <t>Amazon.com: ANVISION 2-Pack AC to DC 12V 3A Power Supply Plug 5.5mm x 2.1mm for Led Light Strips, DVR CCTV Security Camera, Efficiency Level VI : Electronics</t>
  </si>
  <si>
    <t>Barrel Connector Extension Leads - Pair</t>
  </si>
  <si>
    <t>Amazon.com : (Real 18AWG 43x2pcs Copper Strands) 10 Pairs DC Power Pigtail Cable Wire, 12V 5A Male &amp; Female Connectors for CCTV Security Camera and Lighting Power Adapter by MILAPEAK (2.1mm x 5.5mm, Ultra Thick) : Electronics</t>
  </si>
  <si>
    <t>Trailer LED Assembly</t>
  </si>
  <si>
    <t>Amazon.com: 20 Pcs LedVillage 12V DC 6.4 Inch Amber LED Side Marker Clearance Lamp Heavy Truck Lighting 12 Diodes Trailer Truck ATV SUV Coach Surface Mount Waterproof BB12 : Automotive</t>
  </si>
  <si>
    <t>MOSFet Module</t>
  </si>
  <si>
    <t>Amazon.com: HiLetgo 5pcs IRF520 MOSFET Driver Module MOSFET Button Drive for Arduino MCU ARM Raspberry PI : Industrial &amp; Scientific</t>
  </si>
  <si>
    <t>Mini Micro JST 2.0 PH 2-Pin cable</t>
  </si>
  <si>
    <t>https://www.amazon.com/dp/B07YWJKGR9/?coliid=I13CW67HXSFTV9&amp;colid=14M9USMIS5DRN&amp;psc=1&amp;ref_=lv_ov_lig_dp_it</t>
  </si>
  <si>
    <t>Servo Cable Male to Female 15cm</t>
  </si>
  <si>
    <t>Amazon.com: Haobase 10 Pcs Remote Control Female to Male Servo Extension Cable Wire : Toys &amp; Games</t>
  </si>
  <si>
    <t>Servo Cable Male to Male 10cm</t>
  </si>
  <si>
    <t>Amazon.com: YXQ 100mm 3 Pin JR Servo Male to Male Connector Extension Lead Wire Cable Plug for KK MWC Eagle Control Board (30Pcs) : Toys &amp; Games</t>
  </si>
  <si>
    <t>Amazon.com: Breadboard Jumper Wires Male to Male 4'' Length 0.1'' Square Head 100-Pack 10 Colors 24AWG by Hellotronics (10CM, 1P M/M) : Electronics</t>
  </si>
  <si>
    <t>WGGE WG-026 10 Pieces and 5 Colors Test Lead Set &amp; Alligator Clips,20.5 inches (5 Pack): Amazon.com: Industrial &amp; Scientific</t>
  </si>
  <si>
    <t>Red LED</t>
  </si>
  <si>
    <t>ZZHXSM 200 Pcs 5mm LED Diodes Lights LED Circuit Assorted Kit Electronic Components, Diffused Round Light Bulb LED Lamp for Science Project Experiment, 5mm Red - - Amazon.com</t>
  </si>
  <si>
    <t>Micro switch</t>
  </si>
  <si>
    <t>10K 1/4W Resistor</t>
  </si>
  <si>
    <t>330 1/4W Resistor</t>
  </si>
  <si>
    <t>https://www.amazon.com/dp/B06ZXSCLDH/?coliid=I132JE4E5FDA55&amp;colid=14M9USMIS5DRN&amp;psc=1&amp;ref_=lv_ov_lig_dp_it</t>
  </si>
  <si>
    <t>Screw #4 1/2 in</t>
  </si>
  <si>
    <t>makerspace inventory</t>
  </si>
  <si>
    <t xml:space="preserve">Locknut #4 </t>
  </si>
  <si>
    <t>Spacer #4 1/8 in</t>
  </si>
  <si>
    <t>LED assembly nut</t>
  </si>
  <si>
    <t>Meter fuse 10A</t>
  </si>
  <si>
    <t>https://www.amazon.com/dp/B07JFDTTMJ/?coliid=I166NR1SBOWHJR&amp;colid=14M9USMIS5DRN&amp;psc=1&amp;ref_=lv_ov_lig_dp_it</t>
  </si>
  <si>
    <t>Notes</t>
  </si>
  <si>
    <t>Jumper wires Male to Male 10cm (10x - 10 colors)</t>
  </si>
  <si>
    <t>Test Leads (5x - 5 colors)</t>
  </si>
  <si>
    <t>20 Pcs 6mm 2 Pin Momentary Tactile Tact Push Button Switch Through Hole Breadboard Friendly for Panel PCB: Amazon.com: Industrial &amp; Scientific</t>
  </si>
  <si>
    <t>LED assembly screw (included in Trailer LED package?)</t>
  </si>
  <si>
    <t>Storage container</t>
  </si>
  <si>
    <t>AA Battery</t>
  </si>
  <si>
    <t>Amazon.com: Meal Prep Containers, [34oz 50Pack] Food Prep Containers with Lids, Disposable To Go Containers, Plastic Food Storage Containers with Lids, BPA Free, Stackable, Microwave/Dishwasher/Freezer Safe: Home &amp; Kitchen</t>
  </si>
  <si>
    <t>Amazon.com: Voniko - Premium Grade AA Batteries - (24 Pack) - Alkaline Double A Battery - Ultra Long-Lasting, Leakproof 1.5v Batteries - 10-Year Shelf Life : Health &amp; Household</t>
  </si>
  <si>
    <t>Amazon.com: California JOS 10K Ohm Carbon Film Single Fixed Resistor 1/2 W (0.5 Watts) 5% Tolerance, (10K R, 10K ohm, 10K Ω) Resistor (40 Pack) : Industrial &amp; Scientific</t>
  </si>
  <si>
    <t>Amazon.com: California JOS 330 Ohm Carbon Film Single Fixed Resistor 1/2 W (0.5 Watts) 5% Tolerance, (330 R, 330 ohm, 330 Ω) Resistor (10 Pack) : Industrial &amp;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</si>
</sst>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4" fillId="0" borderId="0" xfId="2"/>
    <xf numFmtId="0" fontId="1" fillId="0" borderId="0" xfId="3" applyAlignment="1">
      <alignment horizontal="center"/>
    </xf>
    <xf numFmtId="0" fontId="5" fillId="0" borderId="0" xfId="3" applyFont="1" applyAlignment="1">
      <alignment horizontal="center" vertical="center"/>
    </xf>
    <xf numFmtId="0" fontId="1" fillId="0" borderId="0" xfId="3"/>
    <xf numFmtId="0" fontId="1" fillId="0" borderId="0" xfId="3" applyAlignment="1">
      <alignment wrapText="1"/>
    </xf>
    <xf numFmtId="0" fontId="2" fillId="2" borderId="10" xfId="3" applyFont="1" applyFill="1" applyBorder="1" applyAlignment="1">
      <alignment horizontal="center" wrapText="1"/>
    </xf>
    <xf numFmtId="0" fontId="5" fillId="2" borderId="11" xfId="3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wrapText="1"/>
    </xf>
    <xf numFmtId="0" fontId="2" fillId="2" borderId="11" xfId="3" applyFont="1" applyFill="1" applyBorder="1"/>
    <xf numFmtId="0" fontId="2" fillId="2" borderId="11" xfId="3" applyFont="1" applyFill="1" applyBorder="1" applyAlignment="1">
      <alignment wrapText="1"/>
    </xf>
    <xf numFmtId="0" fontId="2" fillId="2" borderId="12" xfId="3" applyFont="1" applyFill="1" applyBorder="1" applyAlignment="1">
      <alignment wrapText="1"/>
    </xf>
    <xf numFmtId="0" fontId="2" fillId="0" borderId="0" xfId="3" applyFont="1" applyAlignment="1">
      <alignment wrapText="1"/>
    </xf>
    <xf numFmtId="0" fontId="1" fillId="0" borderId="13" xfId="3" applyBorder="1" applyAlignment="1">
      <alignment horizontal="center"/>
    </xf>
    <xf numFmtId="0" fontId="5" fillId="0" borderId="2" xfId="3" applyFont="1" applyBorder="1" applyAlignment="1">
      <alignment horizontal="center" vertical="center"/>
    </xf>
    <xf numFmtId="0" fontId="1" fillId="0" borderId="2" xfId="3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44" fontId="0" fillId="0" borderId="2" xfId="4" applyFont="1" applyFill="1" applyBorder="1" applyAlignment="1">
      <alignment wrapText="1"/>
    </xf>
    <xf numFmtId="0" fontId="6" fillId="0" borderId="0" xfId="5" applyAlignment="1" applyProtection="1"/>
    <xf numFmtId="44" fontId="2" fillId="0" borderId="0" xfId="3" applyNumberFormat="1" applyFont="1" applyAlignment="1">
      <alignment wrapText="1"/>
    </xf>
    <xf numFmtId="0" fontId="1" fillId="0" borderId="0" xfId="3" applyAlignment="1">
      <alignment horizontal="left" vertical="top" wrapText="1"/>
    </xf>
    <xf numFmtId="0" fontId="1" fillId="0" borderId="0" xfId="3" applyAlignment="1">
      <alignment horizontal="left" vertical="top"/>
    </xf>
    <xf numFmtId="0" fontId="2" fillId="0" borderId="0" xfId="3" applyFont="1" applyAlignment="1">
      <alignment horizontal="left"/>
    </xf>
    <xf numFmtId="14" fontId="2" fillId="0" borderId="9" xfId="3" applyNumberFormat="1" applyFont="1" applyBorder="1" applyAlignment="1">
      <alignment horizontal="left"/>
    </xf>
    <xf numFmtId="0" fontId="4" fillId="0" borderId="0" xfId="2" applyBorder="1" applyAlignment="1" applyProtection="1"/>
    <xf numFmtId="0" fontId="4" fillId="0" borderId="0" xfId="2" applyAlignment="1" applyProtection="1"/>
    <xf numFmtId="0" fontId="5" fillId="0" borderId="3" xfId="3" applyFont="1" applyBorder="1" applyAlignment="1">
      <alignment horizontal="right"/>
    </xf>
    <xf numFmtId="0" fontId="5" fillId="0" borderId="4" xfId="3" applyFont="1" applyBorder="1" applyAlignment="1">
      <alignment horizontal="right"/>
    </xf>
    <xf numFmtId="0" fontId="2" fillId="0" borderId="4" xfId="3" applyFont="1" applyBorder="1" applyAlignment="1">
      <alignment horizontal="left"/>
    </xf>
    <xf numFmtId="0" fontId="1" fillId="0" borderId="4" xfId="3" applyBorder="1" applyAlignment="1">
      <alignment horizontal="center" vertical="top"/>
    </xf>
    <xf numFmtId="0" fontId="1" fillId="0" borderId="9" xfId="3" applyBorder="1" applyAlignment="1">
      <alignment horizontal="center" vertical="top"/>
    </xf>
    <xf numFmtId="0" fontId="5" fillId="0" borderId="6" xfId="3" applyFont="1" applyBorder="1" applyAlignment="1">
      <alignment horizontal="right"/>
    </xf>
    <xf numFmtId="0" fontId="5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5" fillId="0" borderId="8" xfId="3" applyFont="1" applyBorder="1" applyAlignment="1">
      <alignment horizontal="right"/>
    </xf>
    <xf numFmtId="0" fontId="5" fillId="0" borderId="9" xfId="3" applyFont="1" applyBorder="1" applyAlignment="1">
      <alignment horizontal="right"/>
    </xf>
    <xf numFmtId="0" fontId="1" fillId="0" borderId="4" xfId="3" applyBorder="1" applyAlignment="1">
      <alignment vertical="top"/>
    </xf>
    <xf numFmtId="0" fontId="1" fillId="0" borderId="5" xfId="3" applyBorder="1" applyAlignment="1">
      <alignment vertical="top"/>
    </xf>
    <xf numFmtId="0" fontId="1" fillId="0" borderId="0" xfId="3" applyAlignment="1">
      <alignment vertical="top"/>
    </xf>
    <xf numFmtId="0" fontId="1" fillId="0" borderId="7" xfId="3" applyBorder="1" applyAlignment="1">
      <alignment vertical="top"/>
    </xf>
    <xf numFmtId="0" fontId="1" fillId="0" borderId="9" xfId="3" applyBorder="1" applyAlignment="1">
      <alignment vertical="top"/>
    </xf>
    <xf numFmtId="0" fontId="1" fillId="0" borderId="1" xfId="3" applyBorder="1" applyAlignment="1">
      <alignment vertical="top"/>
    </xf>
    <xf numFmtId="0" fontId="1" fillId="0" borderId="0" xfId="3" applyBorder="1" applyAlignment="1">
      <alignment horizontal="center" vertical="top"/>
    </xf>
    <xf numFmtId="0" fontId="1" fillId="0" borderId="9" xfId="3" applyBorder="1" applyAlignment="1">
      <alignment horizontal="center"/>
    </xf>
  </cellXfs>
  <cellStyles count="6">
    <cellStyle name="Currency 2" xfId="4" xr:uid="{57A93F78-8598-4D2F-85DF-B14501BB7301}"/>
    <cellStyle name="Hyperlink" xfId="2" builtinId="8"/>
    <cellStyle name="Hyperlink 2" xfId="5" xr:uid="{FAF166E4-B6CF-4E0C-AE78-E01BC5446AE1}"/>
    <cellStyle name="Normal" xfId="0" builtinId="0"/>
    <cellStyle name="Normal 2" xfId="3" xr:uid="{1170D491-BE02-4A60-8E20-BD665D465354}"/>
    <cellStyle name="常规_quotation for Isaac" xfId="1" xr:uid="{9A123AF3-4547-4297-B30B-ECF94F8BC6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DLXG83A/?coliid=I2WCYRSMELLN8W&amp;colid=14M9USMIS5DRN&amp;psc=1&amp;ref_=lv_ov_lig_dp_it" TargetMode="External"/><Relationship Id="rId13" Type="http://schemas.openxmlformats.org/officeDocument/2006/relationships/hyperlink" Target="https://www.amazon.com/dp/B07WF76VHT/?coliid=I3L6DHCMWM1S6W&amp;colid=14M9USMIS5DRN&amp;ref_=list_c_wl_lv_ov_lig_dp_it&amp;th=1" TargetMode="External"/><Relationship Id="rId18" Type="http://schemas.openxmlformats.org/officeDocument/2006/relationships/hyperlink" Target="https://www.amazon.com/California-JOS-Carbon-Resistor-Tolerance/dp/B0BR8NHXMV/ref=sr_1_1?crid=4SUY6U4QZ42E&amp;dib=eyJ2IjoiMSJ9.t1R9PcTklg6R6PwP4husJ53_z-GqIZKi7Ci6VN8Dx5_Z67uV3qCQQtmmUZNCd-B5BkFjeuaCmZWfIsPCytopgRmjY2rMOg97EeTue65DV3pfuUJKiwptbLXHjPGYuyozE9Gn6ijRIU6WC92SfwhDcYflPODOavgQ9O7teFowa7nvpMsNv32VAN4hMqkwjtzLK12_cBa67oK37Gorfk3WRgPWqmA-uAqaoSAkV8xYgC46V__k6u2ANWt39oybkNY17l3KmkvGi6wGSSJiYGfY6l-UoaTQjnpXfQjnB--Ebgk.5blqz9VVdx4CzTR6YtwM4mrAk0xHhKTdh_qr_PL9xSU&amp;dib_tag=se&amp;keywords=330%2BOhm%2BCarbon%2BFilm%2BSingle%2BFixed%2BResistor%2B1%2F2%2BW%2B(0.5%2BWatts)%2B5%25%2BTolerance&amp;qid=1730816658&amp;s=industrial&amp;sprefix=330%2Bohm%2Bcarbon%2Bfilm%2Bsingle%2Bfixed%2Bresistor%2B1%2F2%2Bw%2B0.5%2Bwatts%2B5%25%2Btolerance%2Cindustrial%2C96&amp;sr=1-1&amp;th=1" TargetMode="External"/><Relationship Id="rId3" Type="http://schemas.openxmlformats.org/officeDocument/2006/relationships/hyperlink" Target="https://www.amazon.com/dp/B072BXB2Y8/?coliid=I1NYQSUJ69FPA7&amp;colid=14M9USMIS5DRN&amp;psc=1&amp;ref_=lv_ov_lig_dp_it" TargetMode="External"/><Relationship Id="rId7" Type="http://schemas.openxmlformats.org/officeDocument/2006/relationships/hyperlink" Target="https://www.amazon.com/dp/B01J81HQ7Q/?coliid=I7K9ZMSOJK595&amp;colid=14M9USMIS5DRN&amp;psc=1&amp;ref_=lv_ov_lig_dp_it" TargetMode="External"/><Relationship Id="rId12" Type="http://schemas.openxmlformats.org/officeDocument/2006/relationships/hyperlink" Target="https://www.amazon.com/dp/B07YWJKGR9/?coliid=I13CW67HXSFTV9&amp;colid=14M9USMIS5DRN&amp;psc=1&amp;ref_=lv_ov_lig_dp_it" TargetMode="External"/><Relationship Id="rId17" Type="http://schemas.openxmlformats.org/officeDocument/2006/relationships/hyperlink" Target="https://www.amazon.com/California-JOS-Carbon-Resistor-Tolerance/dp/B0BR67DJHM/ref=sr_1_3?c=ts&amp;dib=eyJ2IjoiMSJ9.ZLRMIkAn8RbYz6xh0jSV5s5BSr2V8aHhWt4j_paFaPR4U5aXyNIWvsAUGGpqU8OKOLRB9FT8HUDEHCFehwCThTA_k1mVAuMOf3nwdq9-L6cKbEvNpKWdvt7N07-Bqw8c5RzlA8KrVEt5OJoa54sBL8ZFTG_hRZOKEWsDTIHocVIo8BlxLj52eJMXSvusCnNNQDBrfpymjglkWx8hFerltXUl25BqMkBKRRJgsWmfJKsO83HOorVA9QQ9h4AUNPxTT5FyuqRqcnOUVgqUwJWIip720tOjTFOArXH8CxZZ2m0.-NXsdFR6sKMP2x9Mp7HDv-Mu4HpnHKfl_sW49bh_6_o&amp;dib_tag=se&amp;keywords=Single%2BFixed%2BResistors&amp;qid=1730816543&amp;s=industrial&amp;sr=1-3&amp;ts_id=306808011&amp;th=1" TargetMode="External"/><Relationship Id="rId2" Type="http://schemas.openxmlformats.org/officeDocument/2006/relationships/hyperlink" Target="https://www.amazon.com/dp/B07PCJP9DY/?coliid=I3P6KAKG5FWV29&amp;colid=14M9USMIS5DRN&amp;psc=1&amp;ref_=lv_ov_lig_dp_it" TargetMode="External"/><Relationship Id="rId16" Type="http://schemas.openxmlformats.org/officeDocument/2006/relationships/hyperlink" Target="https://www.amazon.com/dp/B07RX92Y43/?coliid=I2P9668VT0RNU1&amp;colid=14M9USMIS5DRN&amp;psc=1&amp;ref_=list_c_wl_lv_ov_lig_dp_it" TargetMode="External"/><Relationship Id="rId1" Type="http://schemas.openxmlformats.org/officeDocument/2006/relationships/hyperlink" Target="https://www.amazon.com/ANVISION-2-Pack-AC-to-DC-12V-3A-Power-Supply-Plug-5-5mm-x-2-1mm-for-Led-Light-Strips-DVR-CCTV/dp/B01DHK76YM/ref=cm_wl_huc_item" TargetMode="External"/><Relationship Id="rId6" Type="http://schemas.openxmlformats.org/officeDocument/2006/relationships/hyperlink" Target="https://www.amazon.com/dp/B07GJ9FLXY/?coliid=I15PDHPH9O6OB8&amp;colid=14M9USMIS5DRN&amp;ref_=lv_ov_lig_dp_it&amp;th=1" TargetMode="External"/><Relationship Id="rId11" Type="http://schemas.openxmlformats.org/officeDocument/2006/relationships/hyperlink" Target="https://www.amazon.com/dp/B06ZXSCLDH/?coliid=I132JE4E5FDA55&amp;colid=14M9USMIS5DRN&amp;psc=1&amp;ref_=lv_ov_lig_dp_it" TargetMode="External"/><Relationship Id="rId5" Type="http://schemas.openxmlformats.org/officeDocument/2006/relationships/hyperlink" Target="https://www.amazon.com/dp/B06ZXSCLDH/?coliid=I132JE4E5FDA55&amp;colid=14M9USMIS5DRN&amp;psc=1&amp;ref_=lv_ov_lig_dp_it" TargetMode="External"/><Relationship Id="rId15" Type="http://schemas.openxmlformats.org/officeDocument/2006/relationships/hyperlink" Target="https://www.amazon.com/dp/B0BXW86JZQ/?coliid=I12DMLQWWJ9K4J&amp;colid=14M9USMIS5DRN&amp;psc=1&amp;ref_=list_c_wl_lv_ov_lig_dp_it" TargetMode="External"/><Relationship Id="rId10" Type="http://schemas.openxmlformats.org/officeDocument/2006/relationships/hyperlink" Target="https://www.amazon.com/dp/B01I1J14MO/?coliid=I1V3WV11GEYKVV&amp;colid=14M9USMIS5DRN&amp;psc=1&amp;ref_=lv_ov_lig_dp_i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94TYK12X/?coliid=IZ5SAYFDKKTA1&amp;colid=14M9USMIS5DRN&amp;psc=1&amp;ref_=lv_ov_lig_dp_it" TargetMode="External"/><Relationship Id="rId9" Type="http://schemas.openxmlformats.org/officeDocument/2006/relationships/hyperlink" Target="https://www.amazon.com/dp/B07KVX7VXV/?coliid=I6BN9W93NMZUC&amp;colid=14M9USMIS5DRN&amp;ref_=lv_ov_lig_dp_it&amp;th=1" TargetMode="External"/><Relationship Id="rId14" Type="http://schemas.openxmlformats.org/officeDocument/2006/relationships/hyperlink" Target="https://www.amazon.com/dp/B07JFDTTMJ/?coliid=I166NR1SBOWHJR&amp;colid=14M9USMIS5DRN&amp;psc=1&amp;ref_=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B9EC-F49C-4ACE-8FEE-82F25DA313FD}">
  <sheetPr>
    <outlinePr summaryBelow="0"/>
  </sheetPr>
  <dimension ref="A1:T33"/>
  <sheetViews>
    <sheetView tabSelected="1" zoomScaleNormal="100" workbookViewId="0">
      <selection activeCell="A2" sqref="A2:R32"/>
    </sheetView>
  </sheetViews>
  <sheetFormatPr defaultColWidth="9.1796875" defaultRowHeight="15.5"/>
  <cols>
    <col min="1" max="1" width="7.36328125" style="2" customWidth="1"/>
    <col min="2" max="5" width="2.36328125" style="3" customWidth="1"/>
    <col min="6" max="10" width="2.36328125" style="3" hidden="1" customWidth="1"/>
    <col min="11" max="11" width="10.36328125" style="2" bestFit="1" customWidth="1"/>
    <col min="12" max="12" width="43.36328125" style="4" bestFit="1" customWidth="1"/>
    <col min="13" max="13" width="7.36328125" style="2" hidden="1" customWidth="1"/>
    <col min="14" max="14" width="8.36328125" style="2" bestFit="1" customWidth="1"/>
    <col min="15" max="15" width="8.81640625" style="2" bestFit="1" customWidth="1"/>
    <col min="16" max="16" width="11" style="2" bestFit="1" customWidth="1"/>
    <col min="17" max="18" width="9.81640625" style="5" customWidth="1"/>
    <col min="19" max="19" width="30.26953125" style="4" customWidth="1"/>
    <col min="20" max="16384" width="9.1796875" style="4"/>
  </cols>
  <sheetData>
    <row r="1" spans="1:20" ht="11.25" customHeight="1" thickBo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"/>
      <c r="T1" s="5"/>
    </row>
    <row r="2" spans="1:20" ht="15" customHeight="1">
      <c r="A2" s="27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9" t="s">
        <v>14</v>
      </c>
      <c r="L2" s="29"/>
      <c r="M2" s="37"/>
      <c r="N2" s="30"/>
      <c r="O2" s="30"/>
      <c r="P2" s="30"/>
      <c r="Q2" s="30"/>
      <c r="R2" s="30"/>
      <c r="S2" s="38"/>
      <c r="T2" s="5"/>
    </row>
    <row r="3" spans="1:20">
      <c r="A3" s="32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4" t="s">
        <v>0</v>
      </c>
      <c r="L3" s="34"/>
      <c r="M3" s="39"/>
      <c r="N3" s="43"/>
      <c r="O3" s="43"/>
      <c r="P3" s="43"/>
      <c r="Q3" s="43"/>
      <c r="R3" s="43"/>
      <c r="S3" s="40"/>
      <c r="T3" s="5"/>
    </row>
    <row r="4" spans="1:20">
      <c r="A4" s="32" t="s">
        <v>16</v>
      </c>
      <c r="B4" s="33"/>
      <c r="C4" s="33"/>
      <c r="D4" s="33"/>
      <c r="E4" s="33"/>
      <c r="F4" s="33"/>
      <c r="G4" s="33"/>
      <c r="H4" s="33"/>
      <c r="I4" s="33"/>
      <c r="J4" s="33"/>
      <c r="K4" s="23">
        <v>3.05</v>
      </c>
      <c r="L4" s="23"/>
      <c r="M4" s="39"/>
      <c r="N4" s="43"/>
      <c r="O4" s="43"/>
      <c r="P4" s="43"/>
      <c r="Q4" s="43"/>
      <c r="R4" s="43"/>
      <c r="S4" s="40"/>
      <c r="T4" s="5"/>
    </row>
    <row r="5" spans="1:20" ht="15.75" customHeight="1" thickBot="1">
      <c r="A5" s="35" t="s">
        <v>17</v>
      </c>
      <c r="B5" s="36"/>
      <c r="C5" s="36"/>
      <c r="D5" s="36"/>
      <c r="E5" s="36"/>
      <c r="F5" s="36"/>
      <c r="G5" s="36"/>
      <c r="H5" s="36"/>
      <c r="I5" s="36"/>
      <c r="J5" s="36"/>
      <c r="K5" s="24">
        <v>45663</v>
      </c>
      <c r="L5" s="24"/>
      <c r="M5" s="41"/>
      <c r="N5" s="31"/>
      <c r="O5" s="31"/>
      <c r="P5" s="31"/>
      <c r="Q5" s="31"/>
      <c r="R5" s="31"/>
      <c r="S5" s="42"/>
      <c r="T5" s="5"/>
    </row>
    <row r="6" spans="1:20" ht="9" customHeight="1" thickBot="1"/>
    <row r="7" spans="1:20" s="12" customFormat="1" ht="29">
      <c r="A7" s="6" t="s">
        <v>18</v>
      </c>
      <c r="B7" s="7">
        <v>0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8" t="s">
        <v>19</v>
      </c>
      <c r="L7" s="9" t="s">
        <v>1</v>
      </c>
      <c r="M7" s="8" t="s">
        <v>2</v>
      </c>
      <c r="N7" s="8" t="s">
        <v>3</v>
      </c>
      <c r="O7" s="8" t="s">
        <v>4</v>
      </c>
      <c r="P7" s="8" t="s">
        <v>5</v>
      </c>
      <c r="Q7" s="10" t="s">
        <v>6</v>
      </c>
      <c r="R7" s="10" t="s">
        <v>7</v>
      </c>
      <c r="S7" s="11" t="s">
        <v>8</v>
      </c>
    </row>
    <row r="8" spans="1:20">
      <c r="A8" s="13">
        <v>1</v>
      </c>
      <c r="B8" s="14" t="str">
        <f t="shared" ref="B8:E13" si="0">IF($A8=B$7,"*"," ")</f>
        <v xml:space="preserve"> </v>
      </c>
      <c r="C8" s="14" t="str">
        <f t="shared" si="0"/>
        <v>*</v>
      </c>
      <c r="D8" s="14" t="str">
        <f t="shared" si="0"/>
        <v xml:space="preserve"> </v>
      </c>
      <c r="E8" s="14" t="str">
        <f t="shared" si="0"/>
        <v xml:space="preserve"> </v>
      </c>
      <c r="F8" s="14"/>
      <c r="G8" s="14"/>
      <c r="H8" s="14"/>
      <c r="I8" s="14"/>
      <c r="J8" s="14"/>
      <c r="K8" s="15"/>
      <c r="L8" s="16" t="s">
        <v>20</v>
      </c>
      <c r="M8" s="17"/>
      <c r="N8" s="17">
        <v>1</v>
      </c>
      <c r="O8" s="17" t="s">
        <v>9</v>
      </c>
      <c r="P8" s="17" t="s">
        <v>10</v>
      </c>
      <c r="Q8" s="18">
        <f>6.69/4</f>
        <v>1.6725000000000001</v>
      </c>
      <c r="R8" s="18">
        <f t="shared" ref="R8:R25" si="1">N8*Q8</f>
        <v>1.6725000000000001</v>
      </c>
      <c r="S8" s="19" t="s">
        <v>21</v>
      </c>
    </row>
    <row r="9" spans="1:20">
      <c r="A9" s="13">
        <v>1</v>
      </c>
      <c r="B9" s="14" t="str">
        <f t="shared" si="0"/>
        <v xml:space="preserve"> </v>
      </c>
      <c r="C9" s="14" t="str">
        <f t="shared" si="0"/>
        <v>*</v>
      </c>
      <c r="D9" s="14" t="str">
        <f t="shared" si="0"/>
        <v xml:space="preserve"> </v>
      </c>
      <c r="E9" s="14" t="str">
        <f t="shared" si="0"/>
        <v xml:space="preserve"> </v>
      </c>
      <c r="F9" s="14"/>
      <c r="G9" s="14"/>
      <c r="H9" s="14"/>
      <c r="I9" s="14"/>
      <c r="J9" s="14"/>
      <c r="K9" s="15"/>
      <c r="L9" s="16" t="s">
        <v>22</v>
      </c>
      <c r="M9" s="17"/>
      <c r="N9" s="17">
        <v>1</v>
      </c>
      <c r="O9" s="17" t="s">
        <v>9</v>
      </c>
      <c r="P9" s="17" t="s">
        <v>10</v>
      </c>
      <c r="Q9" s="18">
        <f>18.98/2</f>
        <v>9.49</v>
      </c>
      <c r="R9" s="18">
        <f t="shared" si="1"/>
        <v>9.49</v>
      </c>
      <c r="S9" s="19" t="s">
        <v>23</v>
      </c>
    </row>
    <row r="10" spans="1:20" ht="17.5" customHeight="1">
      <c r="A10" s="13">
        <v>1</v>
      </c>
      <c r="B10" s="14" t="str">
        <f t="shared" si="0"/>
        <v xml:space="preserve"> </v>
      </c>
      <c r="C10" s="14" t="str">
        <f t="shared" si="0"/>
        <v>*</v>
      </c>
      <c r="D10" s="14" t="str">
        <f t="shared" si="0"/>
        <v xml:space="preserve"> </v>
      </c>
      <c r="E10" s="14" t="str">
        <f t="shared" si="0"/>
        <v xml:space="preserve"> </v>
      </c>
      <c r="F10" s="14" t="str">
        <f t="shared" ref="F10:J11" si="2">IF($A10=F$7,"*"," ")</f>
        <v xml:space="preserve"> </v>
      </c>
      <c r="G10" s="14" t="str">
        <f t="shared" si="2"/>
        <v xml:space="preserve"> </v>
      </c>
      <c r="H10" s="14" t="str">
        <f t="shared" si="2"/>
        <v xml:space="preserve"> </v>
      </c>
      <c r="I10" s="14" t="str">
        <f t="shared" si="2"/>
        <v xml:space="preserve"> </v>
      </c>
      <c r="J10" s="14" t="str">
        <f t="shared" si="2"/>
        <v xml:space="preserve"> </v>
      </c>
      <c r="K10" s="15"/>
      <c r="L10" s="16" t="s">
        <v>24</v>
      </c>
      <c r="N10" s="17">
        <v>1</v>
      </c>
      <c r="O10" s="17" t="s">
        <v>9</v>
      </c>
      <c r="P10" s="17" t="s">
        <v>10</v>
      </c>
      <c r="Q10" s="18">
        <f>9.49/10</f>
        <v>0.94900000000000007</v>
      </c>
      <c r="R10" s="18">
        <f t="shared" si="1"/>
        <v>0.94900000000000007</v>
      </c>
      <c r="S10" s="1" t="s">
        <v>25</v>
      </c>
    </row>
    <row r="11" spans="1:20">
      <c r="A11" s="13">
        <v>1</v>
      </c>
      <c r="B11" s="14" t="str">
        <f t="shared" si="0"/>
        <v xml:space="preserve"> </v>
      </c>
      <c r="C11" s="14" t="str">
        <f t="shared" si="0"/>
        <v>*</v>
      </c>
      <c r="D11" s="14" t="str">
        <f t="shared" si="0"/>
        <v xml:space="preserve"> </v>
      </c>
      <c r="E11" s="14" t="str">
        <f t="shared" si="0"/>
        <v xml:space="preserve"> </v>
      </c>
      <c r="F11" s="14" t="str">
        <f t="shared" si="2"/>
        <v xml:space="preserve"> </v>
      </c>
      <c r="G11" s="14" t="str">
        <f t="shared" si="2"/>
        <v xml:space="preserve"> </v>
      </c>
      <c r="H11" s="14" t="str">
        <f t="shared" si="2"/>
        <v xml:space="preserve"> </v>
      </c>
      <c r="I11" s="14" t="str">
        <f t="shared" si="2"/>
        <v xml:space="preserve"> </v>
      </c>
      <c r="J11" s="14" t="str">
        <f t="shared" si="2"/>
        <v xml:space="preserve"> </v>
      </c>
      <c r="K11" s="15"/>
      <c r="L11" s="16" t="s">
        <v>26</v>
      </c>
      <c r="M11" s="17"/>
      <c r="N11" s="17">
        <v>1</v>
      </c>
      <c r="O11" s="17" t="s">
        <v>9</v>
      </c>
      <c r="P11" s="17" t="s">
        <v>10</v>
      </c>
      <c r="Q11" s="18">
        <f>52/20</f>
        <v>2.6</v>
      </c>
      <c r="R11" s="18">
        <f t="shared" si="1"/>
        <v>2.6</v>
      </c>
      <c r="S11" s="1" t="s">
        <v>27</v>
      </c>
    </row>
    <row r="12" spans="1:20">
      <c r="A12" s="13">
        <v>1</v>
      </c>
      <c r="B12" s="14" t="str">
        <f t="shared" si="0"/>
        <v xml:space="preserve"> </v>
      </c>
      <c r="C12" s="14" t="str">
        <f t="shared" si="0"/>
        <v>*</v>
      </c>
      <c r="D12" s="14" t="str">
        <f t="shared" si="0"/>
        <v xml:space="preserve"> </v>
      </c>
      <c r="E12" s="14" t="str">
        <f t="shared" si="0"/>
        <v xml:space="preserve"> </v>
      </c>
      <c r="F12" s="14"/>
      <c r="G12" s="14"/>
      <c r="H12" s="14"/>
      <c r="I12" s="14"/>
      <c r="J12" s="14"/>
      <c r="K12" s="15"/>
      <c r="L12" s="16" t="s">
        <v>28</v>
      </c>
      <c r="M12" s="17"/>
      <c r="N12" s="17">
        <v>1</v>
      </c>
      <c r="O12" s="17" t="s">
        <v>9</v>
      </c>
      <c r="P12" s="17" t="s">
        <v>10</v>
      </c>
      <c r="Q12" s="18">
        <f>7/5</f>
        <v>1.4</v>
      </c>
      <c r="R12" s="18">
        <f t="shared" si="1"/>
        <v>1.4</v>
      </c>
      <c r="S12" s="1" t="s">
        <v>29</v>
      </c>
    </row>
    <row r="13" spans="1:20">
      <c r="A13" s="13">
        <v>1</v>
      </c>
      <c r="B13" s="14" t="str">
        <f t="shared" si="0"/>
        <v xml:space="preserve"> </v>
      </c>
      <c r="C13" s="14" t="str">
        <f t="shared" si="0"/>
        <v>*</v>
      </c>
      <c r="D13" s="14" t="str">
        <f t="shared" si="0"/>
        <v xml:space="preserve"> </v>
      </c>
      <c r="E13" s="14" t="str">
        <f t="shared" si="0"/>
        <v xml:space="preserve"> </v>
      </c>
      <c r="F13" s="14"/>
      <c r="G13" s="14"/>
      <c r="H13" s="14"/>
      <c r="I13" s="14"/>
      <c r="J13" s="14"/>
      <c r="K13" s="15"/>
      <c r="L13" s="16" t="s">
        <v>30</v>
      </c>
      <c r="M13" s="17"/>
      <c r="N13" s="17">
        <v>1</v>
      </c>
      <c r="O13" s="17" t="s">
        <v>9</v>
      </c>
      <c r="P13" s="17" t="s">
        <v>10</v>
      </c>
      <c r="Q13" s="18">
        <f>15/50</f>
        <v>0.3</v>
      </c>
      <c r="R13" s="18">
        <f t="shared" si="1"/>
        <v>0.3</v>
      </c>
      <c r="S13" s="26" t="s">
        <v>31</v>
      </c>
    </row>
    <row r="14" spans="1:20">
      <c r="A14" s="13">
        <v>1</v>
      </c>
      <c r="B14" s="14" t="str">
        <f t="shared" ref="B14:E30" si="3">IF($A14=B$7,"*"," ")</f>
        <v xml:space="preserve"> </v>
      </c>
      <c r="C14" s="14" t="str">
        <f t="shared" si="3"/>
        <v>*</v>
      </c>
      <c r="D14" s="14" t="str">
        <f t="shared" si="3"/>
        <v xml:space="preserve"> </v>
      </c>
      <c r="E14" s="14" t="str">
        <f t="shared" si="3"/>
        <v xml:space="preserve"> </v>
      </c>
      <c r="F14" s="14"/>
      <c r="G14" s="14"/>
      <c r="H14" s="14"/>
      <c r="I14" s="14"/>
      <c r="J14" s="14"/>
      <c r="K14" s="15"/>
      <c r="L14" s="16" t="s">
        <v>32</v>
      </c>
      <c r="M14" s="17"/>
      <c r="N14" s="17">
        <v>2</v>
      </c>
      <c r="O14" s="17" t="s">
        <v>9</v>
      </c>
      <c r="P14" s="17" t="s">
        <v>10</v>
      </c>
      <c r="Q14" s="18">
        <f>9/15</f>
        <v>0.6</v>
      </c>
      <c r="R14" s="18">
        <f t="shared" si="1"/>
        <v>1.2</v>
      </c>
      <c r="S14" s="1" t="s">
        <v>33</v>
      </c>
    </row>
    <row r="15" spans="1:20">
      <c r="A15" s="13">
        <v>1</v>
      </c>
      <c r="B15" s="14" t="str">
        <f t="shared" si="3"/>
        <v xml:space="preserve"> </v>
      </c>
      <c r="C15" s="14" t="str">
        <f t="shared" si="3"/>
        <v>*</v>
      </c>
      <c r="D15" s="14" t="str">
        <f t="shared" si="3"/>
        <v xml:space="preserve"> </v>
      </c>
      <c r="E15" s="14" t="str">
        <f t="shared" si="3"/>
        <v xml:space="preserve"> </v>
      </c>
      <c r="F15" s="14"/>
      <c r="G15" s="14"/>
      <c r="H15" s="14"/>
      <c r="I15" s="14"/>
      <c r="J15" s="14"/>
      <c r="K15" s="15"/>
      <c r="L15" s="16" t="s">
        <v>34</v>
      </c>
      <c r="M15" s="17"/>
      <c r="N15" s="17">
        <v>2</v>
      </c>
      <c r="O15" s="17" t="s">
        <v>9</v>
      </c>
      <c r="P15" s="17" t="s">
        <v>10</v>
      </c>
      <c r="Q15" s="18">
        <f>10/30</f>
        <v>0.33333333333333331</v>
      </c>
      <c r="R15" s="18">
        <f t="shared" si="1"/>
        <v>0.66666666666666663</v>
      </c>
      <c r="S15" s="1" t="s">
        <v>35</v>
      </c>
    </row>
    <row r="16" spans="1:20">
      <c r="A16" s="13">
        <v>1</v>
      </c>
      <c r="B16" s="14" t="str">
        <f t="shared" si="3"/>
        <v xml:space="preserve"> </v>
      </c>
      <c r="C16" s="14" t="str">
        <f t="shared" si="3"/>
        <v>*</v>
      </c>
      <c r="D16" s="14" t="str">
        <f t="shared" si="3"/>
        <v xml:space="preserve"> </v>
      </c>
      <c r="E16" s="14" t="str">
        <f t="shared" si="3"/>
        <v xml:space="preserve"> </v>
      </c>
      <c r="F16" s="14"/>
      <c r="G16" s="14"/>
      <c r="H16" s="14"/>
      <c r="I16" s="14"/>
      <c r="J16" s="14"/>
      <c r="K16" s="15"/>
      <c r="L16" s="16" t="s">
        <v>52</v>
      </c>
      <c r="M16" s="17"/>
      <c r="N16" s="17">
        <v>1</v>
      </c>
      <c r="O16" s="17" t="s">
        <v>9</v>
      </c>
      <c r="P16" s="17" t="s">
        <v>10</v>
      </c>
      <c r="Q16" s="18">
        <f>12/10</f>
        <v>1.2</v>
      </c>
      <c r="R16" s="18">
        <f t="shared" si="1"/>
        <v>1.2</v>
      </c>
      <c r="S16" s="1" t="s">
        <v>36</v>
      </c>
    </row>
    <row r="17" spans="1:19">
      <c r="A17" s="13">
        <v>1</v>
      </c>
      <c r="B17" s="14" t="str">
        <f t="shared" si="3"/>
        <v xml:space="preserve"> </v>
      </c>
      <c r="C17" s="14" t="str">
        <f t="shared" si="3"/>
        <v>*</v>
      </c>
      <c r="D17" s="14" t="str">
        <f t="shared" si="3"/>
        <v xml:space="preserve"> </v>
      </c>
      <c r="E17" s="14" t="str">
        <f t="shared" si="3"/>
        <v xml:space="preserve"> </v>
      </c>
      <c r="F17" s="14"/>
      <c r="G17" s="14"/>
      <c r="H17" s="14"/>
      <c r="I17" s="14"/>
      <c r="J17" s="14"/>
      <c r="K17" s="15"/>
      <c r="L17" s="16" t="s">
        <v>53</v>
      </c>
      <c r="M17" s="17"/>
      <c r="N17" s="17">
        <v>1</v>
      </c>
      <c r="O17" s="17" t="s">
        <v>9</v>
      </c>
      <c r="P17" s="17" t="s">
        <v>10</v>
      </c>
      <c r="Q17" s="18">
        <f>17/10</f>
        <v>1.7</v>
      </c>
      <c r="R17" s="18">
        <f t="shared" si="1"/>
        <v>1.7</v>
      </c>
      <c r="S17" s="1" t="s">
        <v>37</v>
      </c>
    </row>
    <row r="18" spans="1:19">
      <c r="A18" s="13">
        <v>1</v>
      </c>
      <c r="B18" s="14" t="str">
        <f t="shared" si="3"/>
        <v xml:space="preserve"> </v>
      </c>
      <c r="C18" s="14" t="str">
        <f t="shared" si="3"/>
        <v>*</v>
      </c>
      <c r="D18" s="14" t="str">
        <f t="shared" si="3"/>
        <v xml:space="preserve"> </v>
      </c>
      <c r="E18" s="14" t="str">
        <f t="shared" si="3"/>
        <v xml:space="preserve"> </v>
      </c>
      <c r="F18" s="14"/>
      <c r="G18" s="14"/>
      <c r="H18" s="14"/>
      <c r="I18" s="14"/>
      <c r="J18" s="14"/>
      <c r="K18" s="15"/>
      <c r="L18" s="16" t="s">
        <v>38</v>
      </c>
      <c r="M18" s="17"/>
      <c r="N18" s="17">
        <v>2</v>
      </c>
      <c r="O18" s="17" t="s">
        <v>9</v>
      </c>
      <c r="P18" s="17" t="s">
        <v>10</v>
      </c>
      <c r="Q18" s="18">
        <f>7/200</f>
        <v>3.5000000000000003E-2</v>
      </c>
      <c r="R18" s="18">
        <f t="shared" si="1"/>
        <v>7.0000000000000007E-2</v>
      </c>
      <c r="S18" s="1" t="s">
        <v>39</v>
      </c>
    </row>
    <row r="19" spans="1:19">
      <c r="A19" s="13">
        <v>1</v>
      </c>
      <c r="B19" s="14" t="str">
        <f t="shared" si="3"/>
        <v xml:space="preserve"> </v>
      </c>
      <c r="C19" s="14" t="str">
        <f t="shared" si="3"/>
        <v>*</v>
      </c>
      <c r="D19" s="14" t="str">
        <f t="shared" si="3"/>
        <v xml:space="preserve"> </v>
      </c>
      <c r="E19" s="14" t="str">
        <f t="shared" si="3"/>
        <v xml:space="preserve"> </v>
      </c>
      <c r="F19" s="14"/>
      <c r="G19" s="14"/>
      <c r="H19" s="14"/>
      <c r="I19" s="14"/>
      <c r="J19" s="14"/>
      <c r="K19" s="15"/>
      <c r="L19" s="16" t="s">
        <v>40</v>
      </c>
      <c r="M19" s="17"/>
      <c r="N19" s="17">
        <v>2</v>
      </c>
      <c r="O19" s="17" t="s">
        <v>9</v>
      </c>
      <c r="P19" s="17" t="s">
        <v>10</v>
      </c>
      <c r="Q19" s="18">
        <f>6/20</f>
        <v>0.3</v>
      </c>
      <c r="R19" s="18">
        <f t="shared" si="1"/>
        <v>0.6</v>
      </c>
      <c r="S19" s="1" t="s">
        <v>54</v>
      </c>
    </row>
    <row r="20" spans="1:19">
      <c r="A20" s="13">
        <v>1</v>
      </c>
      <c r="B20" s="14" t="str">
        <f t="shared" si="3"/>
        <v xml:space="preserve"> </v>
      </c>
      <c r="C20" s="14" t="str">
        <f t="shared" si="3"/>
        <v>*</v>
      </c>
      <c r="D20" s="14" t="str">
        <f t="shared" si="3"/>
        <v xml:space="preserve"> </v>
      </c>
      <c r="E20" s="14" t="str">
        <f t="shared" si="3"/>
        <v xml:space="preserve"> </v>
      </c>
      <c r="F20" s="14"/>
      <c r="G20" s="14"/>
      <c r="H20" s="14"/>
      <c r="I20" s="14"/>
      <c r="J20" s="14"/>
      <c r="K20" s="15"/>
      <c r="L20" s="16" t="s">
        <v>41</v>
      </c>
      <c r="M20" s="17"/>
      <c r="N20" s="17">
        <v>2</v>
      </c>
      <c r="O20" s="17" t="s">
        <v>9</v>
      </c>
      <c r="P20" s="17" t="s">
        <v>10</v>
      </c>
      <c r="Q20" s="18">
        <f>7.99/200</f>
        <v>3.9949999999999999E-2</v>
      </c>
      <c r="R20" s="18">
        <f t="shared" si="1"/>
        <v>7.9899999999999999E-2</v>
      </c>
      <c r="S20" s="1" t="s">
        <v>60</v>
      </c>
    </row>
    <row r="21" spans="1:19">
      <c r="A21" s="13">
        <v>1</v>
      </c>
      <c r="B21" s="14" t="str">
        <f t="shared" si="3"/>
        <v xml:space="preserve"> </v>
      </c>
      <c r="C21" s="14" t="str">
        <f t="shared" si="3"/>
        <v>*</v>
      </c>
      <c r="D21" s="14" t="str">
        <f t="shared" si="3"/>
        <v xml:space="preserve"> </v>
      </c>
      <c r="E21" s="14" t="str">
        <f t="shared" si="3"/>
        <v xml:space="preserve"> </v>
      </c>
      <c r="F21" s="14"/>
      <c r="G21" s="14"/>
      <c r="H21" s="14"/>
      <c r="I21" s="14"/>
      <c r="J21" s="14"/>
      <c r="K21" s="15"/>
      <c r="L21" s="16" t="s">
        <v>42</v>
      </c>
      <c r="M21" s="17"/>
      <c r="N21" s="17">
        <v>2</v>
      </c>
      <c r="O21" s="17" t="s">
        <v>9</v>
      </c>
      <c r="P21" s="17" t="s">
        <v>10</v>
      </c>
      <c r="Q21" s="18">
        <f>7.99/200</f>
        <v>3.9949999999999999E-2</v>
      </c>
      <c r="R21" s="18">
        <f t="shared" si="1"/>
        <v>7.9899999999999999E-2</v>
      </c>
      <c r="S21" s="1" t="s">
        <v>61</v>
      </c>
    </row>
    <row r="22" spans="1:19">
      <c r="A22" s="13">
        <v>1</v>
      </c>
      <c r="B22" s="14" t="str">
        <f t="shared" si="3"/>
        <v xml:space="preserve"> </v>
      </c>
      <c r="C22" s="14" t="str">
        <f t="shared" si="3"/>
        <v>*</v>
      </c>
      <c r="D22" s="14" t="str">
        <f t="shared" si="3"/>
        <v xml:space="preserve"> </v>
      </c>
      <c r="E22" s="14" t="str">
        <f t="shared" si="3"/>
        <v xml:space="preserve"> </v>
      </c>
      <c r="F22" s="14"/>
      <c r="G22" s="14"/>
      <c r="H22" s="14"/>
      <c r="I22" s="14"/>
      <c r="J22" s="14"/>
      <c r="K22" s="15"/>
      <c r="L22" s="16" t="s">
        <v>11</v>
      </c>
      <c r="M22" s="17"/>
      <c r="N22" s="17">
        <v>3</v>
      </c>
      <c r="O22" s="17" t="s">
        <v>9</v>
      </c>
      <c r="P22" s="17" t="s">
        <v>10</v>
      </c>
      <c r="Q22" s="18">
        <v>0.01</v>
      </c>
      <c r="R22" s="18">
        <f t="shared" si="1"/>
        <v>0.03</v>
      </c>
      <c r="S22" s="25" t="s">
        <v>43</v>
      </c>
    </row>
    <row r="23" spans="1:19">
      <c r="A23" s="13">
        <v>1</v>
      </c>
      <c r="B23" s="14" t="str">
        <f t="shared" si="3"/>
        <v xml:space="preserve"> </v>
      </c>
      <c r="C23" s="14" t="str">
        <f t="shared" si="3"/>
        <v>*</v>
      </c>
      <c r="D23" s="14" t="str">
        <f t="shared" si="3"/>
        <v xml:space="preserve"> </v>
      </c>
      <c r="E23" s="14" t="str">
        <f t="shared" si="3"/>
        <v xml:space="preserve"> </v>
      </c>
      <c r="F23" s="14"/>
      <c r="G23" s="14"/>
      <c r="H23" s="14"/>
      <c r="I23" s="14"/>
      <c r="J23" s="14"/>
      <c r="K23" s="15"/>
      <c r="L23" s="16" t="s">
        <v>44</v>
      </c>
      <c r="M23" s="17"/>
      <c r="N23" s="17">
        <v>3</v>
      </c>
      <c r="O23" s="17" t="s">
        <v>9</v>
      </c>
      <c r="P23" s="17" t="s">
        <v>10</v>
      </c>
      <c r="Q23" s="18">
        <v>0.03</v>
      </c>
      <c r="R23" s="18">
        <f t="shared" si="1"/>
        <v>0.09</v>
      </c>
      <c r="S23" s="16" t="s">
        <v>45</v>
      </c>
    </row>
    <row r="24" spans="1:19">
      <c r="A24" s="13">
        <v>1</v>
      </c>
      <c r="B24" s="14" t="str">
        <f t="shared" si="3"/>
        <v xml:space="preserve"> </v>
      </c>
      <c r="C24" s="14" t="str">
        <f t="shared" si="3"/>
        <v>*</v>
      </c>
      <c r="D24" s="14" t="str">
        <f t="shared" si="3"/>
        <v xml:space="preserve"> </v>
      </c>
      <c r="E24" s="14" t="str">
        <f t="shared" si="3"/>
        <v xml:space="preserve"> </v>
      </c>
      <c r="F24" s="14"/>
      <c r="G24" s="14"/>
      <c r="H24" s="14"/>
      <c r="I24" s="14"/>
      <c r="J24" s="14"/>
      <c r="K24" s="15"/>
      <c r="L24" s="16" t="s">
        <v>46</v>
      </c>
      <c r="M24" s="17"/>
      <c r="N24" s="17">
        <v>3</v>
      </c>
      <c r="O24" s="17" t="s">
        <v>9</v>
      </c>
      <c r="P24" s="17" t="s">
        <v>10</v>
      </c>
      <c r="Q24" s="18">
        <v>0.03</v>
      </c>
      <c r="R24" s="18">
        <f t="shared" si="1"/>
        <v>0.09</v>
      </c>
      <c r="S24" s="16" t="s">
        <v>45</v>
      </c>
    </row>
    <row r="25" spans="1:19">
      <c r="A25" s="13">
        <v>1</v>
      </c>
      <c r="B25" s="14" t="str">
        <f t="shared" si="3"/>
        <v xml:space="preserve"> </v>
      </c>
      <c r="C25" s="14" t="str">
        <f t="shared" si="3"/>
        <v>*</v>
      </c>
      <c r="D25" s="14" t="str">
        <f t="shared" si="3"/>
        <v xml:space="preserve"> </v>
      </c>
      <c r="E25" s="14" t="str">
        <f t="shared" si="3"/>
        <v xml:space="preserve"> </v>
      </c>
      <c r="F25" s="14"/>
      <c r="G25" s="14"/>
      <c r="H25" s="14"/>
      <c r="I25" s="14"/>
      <c r="J25" s="14"/>
      <c r="K25" s="15"/>
      <c r="L25" s="16" t="s">
        <v>47</v>
      </c>
      <c r="M25" s="17"/>
      <c r="N25" s="17">
        <v>3</v>
      </c>
      <c r="O25" s="17" t="s">
        <v>9</v>
      </c>
      <c r="P25" s="17" t="s">
        <v>10</v>
      </c>
      <c r="Q25" s="18">
        <v>0.03</v>
      </c>
      <c r="R25" s="18">
        <f t="shared" si="1"/>
        <v>0.09</v>
      </c>
      <c r="S25" s="16" t="s">
        <v>45</v>
      </c>
    </row>
    <row r="26" spans="1:19">
      <c r="A26" s="13">
        <v>1</v>
      </c>
      <c r="B26" s="14" t="str">
        <f t="shared" si="3"/>
        <v xml:space="preserve"> </v>
      </c>
      <c r="C26" s="14" t="str">
        <f t="shared" si="3"/>
        <v>*</v>
      </c>
      <c r="D26" s="14" t="str">
        <f t="shared" si="3"/>
        <v xml:space="preserve"> </v>
      </c>
      <c r="E26" s="14" t="str">
        <f t="shared" si="3"/>
        <v xml:space="preserve"> </v>
      </c>
      <c r="F26" s="14"/>
      <c r="G26" s="14"/>
      <c r="H26" s="14"/>
      <c r="I26" s="14"/>
      <c r="J26" s="14"/>
      <c r="K26" s="15"/>
      <c r="L26" s="16" t="s">
        <v>55</v>
      </c>
      <c r="M26" s="17"/>
      <c r="N26" s="17">
        <v>3</v>
      </c>
      <c r="O26" s="17" t="s">
        <v>9</v>
      </c>
      <c r="P26" s="17" t="s">
        <v>10</v>
      </c>
      <c r="Q26" s="18">
        <v>0.03</v>
      </c>
      <c r="R26" s="18">
        <f t="shared" ref="R26" si="4">N26*Q26</f>
        <v>0.09</v>
      </c>
      <c r="S26" s="16" t="s">
        <v>45</v>
      </c>
    </row>
    <row r="27" spans="1:19">
      <c r="A27" s="13">
        <v>1</v>
      </c>
      <c r="B27" s="14" t="str">
        <f t="shared" si="3"/>
        <v xml:space="preserve"> </v>
      </c>
      <c r="C27" s="14" t="str">
        <f t="shared" si="3"/>
        <v>*</v>
      </c>
      <c r="D27" s="14" t="str">
        <f t="shared" si="3"/>
        <v xml:space="preserve"> </v>
      </c>
      <c r="E27" s="14" t="str">
        <f t="shared" si="3"/>
        <v xml:space="preserve"> </v>
      </c>
      <c r="F27" s="14"/>
      <c r="G27" s="14"/>
      <c r="H27" s="14"/>
      <c r="I27" s="14"/>
      <c r="J27" s="14"/>
      <c r="K27" s="15"/>
      <c r="L27" s="16" t="s">
        <v>48</v>
      </c>
      <c r="M27" s="17"/>
      <c r="N27" s="17">
        <v>3</v>
      </c>
      <c r="O27" s="17" t="s">
        <v>9</v>
      </c>
      <c r="P27" s="17" t="s">
        <v>10</v>
      </c>
      <c r="Q27" s="18">
        <v>0.03</v>
      </c>
      <c r="R27" s="18">
        <f t="shared" ref="R27" si="5">N27*Q27</f>
        <v>0.09</v>
      </c>
      <c r="S27" s="16" t="s">
        <v>45</v>
      </c>
    </row>
    <row r="28" spans="1:19">
      <c r="A28" s="13">
        <v>1</v>
      </c>
      <c r="B28" s="14" t="str">
        <f t="shared" si="3"/>
        <v xml:space="preserve"> </v>
      </c>
      <c r="C28" s="14" t="str">
        <f t="shared" si="3"/>
        <v>*</v>
      </c>
      <c r="D28" s="14" t="str">
        <f t="shared" si="3"/>
        <v xml:space="preserve"> </v>
      </c>
      <c r="E28" s="14" t="str">
        <f t="shared" si="3"/>
        <v xml:space="preserve"> </v>
      </c>
      <c r="F28" s="14"/>
      <c r="G28" s="14"/>
      <c r="H28" s="14"/>
      <c r="I28" s="14"/>
      <c r="J28" s="14"/>
      <c r="K28" s="15"/>
      <c r="L28" s="16" t="s">
        <v>49</v>
      </c>
      <c r="M28" s="17"/>
      <c r="N28" s="17">
        <v>1</v>
      </c>
      <c r="O28" s="17" t="s">
        <v>9</v>
      </c>
      <c r="P28" s="17" t="s">
        <v>10</v>
      </c>
      <c r="Q28" s="18">
        <f>6/10</f>
        <v>0.6</v>
      </c>
      <c r="R28" s="18">
        <f>N28*Q28</f>
        <v>0.6</v>
      </c>
      <c r="S28" s="25" t="s">
        <v>50</v>
      </c>
    </row>
    <row r="29" spans="1:19">
      <c r="A29" s="13">
        <v>1</v>
      </c>
      <c r="B29" s="14" t="str">
        <f t="shared" si="3"/>
        <v xml:space="preserve"> </v>
      </c>
      <c r="C29" s="14" t="str">
        <f t="shared" si="3"/>
        <v>*</v>
      </c>
      <c r="D29" s="14" t="str">
        <f t="shared" si="3"/>
        <v xml:space="preserve"> </v>
      </c>
      <c r="E29" s="14" t="str">
        <f t="shared" si="3"/>
        <v xml:space="preserve"> </v>
      </c>
      <c r="F29" s="14"/>
      <c r="G29" s="14"/>
      <c r="H29" s="14"/>
      <c r="I29" s="14"/>
      <c r="J29" s="14"/>
      <c r="K29" s="15"/>
      <c r="L29" s="16" t="s">
        <v>57</v>
      </c>
      <c r="M29" s="17"/>
      <c r="N29" s="17">
        <v>2</v>
      </c>
      <c r="O29" s="17" t="s">
        <v>9</v>
      </c>
      <c r="P29" s="17" t="s">
        <v>10</v>
      </c>
      <c r="Q29" s="18">
        <f>9.5/24</f>
        <v>0.39583333333333331</v>
      </c>
      <c r="R29" s="18">
        <f>N29*Q29</f>
        <v>0.79166666666666663</v>
      </c>
      <c r="S29" s="1" t="s">
        <v>59</v>
      </c>
    </row>
    <row r="30" spans="1:19">
      <c r="A30" s="13">
        <v>1</v>
      </c>
      <c r="B30" s="14" t="str">
        <f t="shared" si="3"/>
        <v xml:space="preserve"> </v>
      </c>
      <c r="C30" s="14" t="str">
        <f t="shared" si="3"/>
        <v>*</v>
      </c>
      <c r="D30" s="14" t="str">
        <f t="shared" si="3"/>
        <v xml:space="preserve"> </v>
      </c>
      <c r="E30" s="14" t="str">
        <f t="shared" si="3"/>
        <v xml:space="preserve"> </v>
      </c>
      <c r="F30" s="14"/>
      <c r="G30" s="14"/>
      <c r="H30" s="14"/>
      <c r="I30" s="14"/>
      <c r="J30" s="14"/>
      <c r="K30" s="15"/>
      <c r="L30" s="16" t="s">
        <v>56</v>
      </c>
      <c r="M30" s="17"/>
      <c r="N30" s="17">
        <v>1</v>
      </c>
      <c r="O30" s="17" t="s">
        <v>9</v>
      </c>
      <c r="P30" s="17" t="s">
        <v>10</v>
      </c>
      <c r="Q30" s="18">
        <f>17/50</f>
        <v>0.34</v>
      </c>
      <c r="R30" s="18">
        <f>N30*Q30</f>
        <v>0.34</v>
      </c>
      <c r="S30" s="1" t="s">
        <v>58</v>
      </c>
    </row>
    <row r="31" spans="1:19">
      <c r="M31" s="4"/>
      <c r="N31" s="4"/>
      <c r="O31" s="4"/>
      <c r="P31" s="4"/>
      <c r="Q31" s="4"/>
      <c r="R31" s="4"/>
    </row>
    <row r="32" spans="1:19">
      <c r="A32" s="2" t="s">
        <v>51</v>
      </c>
      <c r="Q32" s="12" t="s">
        <v>12</v>
      </c>
      <c r="R32" s="20">
        <f>SUM(R8:R30)</f>
        <v>24.219633333333334</v>
      </c>
    </row>
    <row r="33" spans="1:19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1"/>
      <c r="N33" s="21"/>
      <c r="O33" s="21"/>
      <c r="P33" s="21"/>
      <c r="Q33" s="21"/>
      <c r="R33" s="21"/>
      <c r="S33" s="21"/>
    </row>
  </sheetData>
  <mergeCells count="8">
    <mergeCell ref="A1:R1"/>
    <mergeCell ref="A2:J2"/>
    <mergeCell ref="K2:L2"/>
    <mergeCell ref="A3:J3"/>
    <mergeCell ref="K3:L3"/>
    <mergeCell ref="A4:J4"/>
    <mergeCell ref="A5:J5"/>
    <mergeCell ref="N2:R5"/>
  </mergeCells>
  <hyperlinks>
    <hyperlink ref="S9" r:id="rId1" display="https://www.amazon.com/ANVISION-2-Pack-AC-to-DC-12V-3A-Power-Supply-Plug-5-5mm-x-2-1mm-for-Led-Light-Strips-DVR-CCTV/dp/B01DHK76YM/ref=cm_wl_huc_item" xr:uid="{D1FE0752-75BD-4C20-B0B1-5D1F4D08FD3A}"/>
    <hyperlink ref="S8" r:id="rId2" display="https://www.amazon.com/dp/B07PCJP9DY/?coliid=I3P6KAKG5FWV29&amp;colid=14M9USMIS5DRN&amp;psc=1&amp;ref_=lv_ov_lig_dp_it" xr:uid="{C9E6F27D-E7DB-44C3-8A56-22EC9B66E26C}"/>
    <hyperlink ref="S10" r:id="rId3" display="https://www.amazon.com/dp/B072BXB2Y8/?coliid=I1NYQSUJ69FPA7&amp;colid=14M9USMIS5DRN&amp;psc=1&amp;ref_=lv_ov_lig_dp_it" xr:uid="{06D85B62-C49B-4281-B02A-11519D985F24}"/>
    <hyperlink ref="S18" r:id="rId4" display="https://www.amazon.com/dp/B094TYK12X/?coliid=IZ5SAYFDKKTA1&amp;colid=14M9USMIS5DRN&amp;psc=1&amp;ref_=lv_ov_lig_dp_it" xr:uid="{03B66B5E-1CF1-4854-94E3-7D3CDCF8E2A3}"/>
    <hyperlink ref="S17" r:id="rId5" display="https://www.amazon.com/dp/B06ZXSCLDH/?coliid=I132JE4E5FDA55&amp;colid=14M9USMIS5DRN&amp;psc=1&amp;ref_=lv_ov_lig_dp_it" xr:uid="{B49C35DD-3E59-4D66-9B9F-E4C42D6E8F14}"/>
    <hyperlink ref="S16" r:id="rId6" display="https://www.amazon.com/dp/B07GJ9FLXY/?coliid=I15PDHPH9O6OB8&amp;colid=14M9USMIS5DRN&amp;ref_=lv_ov_lig_dp_it&amp;th=1" xr:uid="{B76195C4-F58D-489B-B2B4-E7FA4F62BFBC}"/>
    <hyperlink ref="S15" r:id="rId7" display="https://www.amazon.com/dp/B01J81HQ7Q/?coliid=I7K9ZMSOJK595&amp;colid=14M9USMIS5DRN&amp;psc=1&amp;ref_=lv_ov_lig_dp_it" xr:uid="{941009D6-6D69-4031-BC48-88DCCF7289B1}"/>
    <hyperlink ref="S14" r:id="rId8" display="https://www.amazon.com/dp/B01DLXG83A/?coliid=I2WCYRSMELLN8W&amp;colid=14M9USMIS5DRN&amp;psc=1&amp;ref_=lv_ov_lig_dp_it" xr:uid="{3C8BDA73-4421-4E83-A481-BA0C3D0E9649}"/>
    <hyperlink ref="S11" r:id="rId9" display="https://www.amazon.com/dp/B07KVX7VXV/?coliid=I6BN9W93NMZUC&amp;colid=14M9USMIS5DRN&amp;ref_=lv_ov_lig_dp_it&amp;th=1" xr:uid="{311CDE6D-2EB8-40A6-AA8C-BF82EA532873}"/>
    <hyperlink ref="S12" r:id="rId10" display="https://www.amazon.com/dp/B01I1J14MO/?coliid=I1V3WV11GEYKVV&amp;colid=14M9USMIS5DRN&amp;psc=1&amp;ref_=lv_ov_lig_dp_it" xr:uid="{04885C00-FB6E-4575-AF05-F6175F048A02}"/>
    <hyperlink ref="S22" r:id="rId11" xr:uid="{C6D22171-573F-489E-9A31-E56FC2665CCE}"/>
    <hyperlink ref="S13" r:id="rId12" xr:uid="{36A93EAF-5614-457E-BBA1-2F9A671CE385}"/>
    <hyperlink ref="S19" r:id="rId13" display="https://www.amazon.com/dp/B07WF76VHT/?coliid=I3L6DHCMWM1S6W&amp;colid=14M9USMIS5DRN&amp;ref_=list_c_wl_lv_ov_lig_dp_it&amp;th=1" xr:uid="{1876FCB9-AC87-4747-BFF3-475AC6B19E8A}"/>
    <hyperlink ref="S28" r:id="rId14" xr:uid="{D6250C10-F82A-423B-A7AF-C64FDD7B81C9}"/>
    <hyperlink ref="S30" r:id="rId15" display="https://www.amazon.com/dp/B0BXW86JZQ/?coliid=I12DMLQWWJ9K4J&amp;colid=14M9USMIS5DRN&amp;psc=1&amp;ref_=list_c_wl_lv_ov_lig_dp_it" xr:uid="{586775DA-0102-4B34-B6F8-5E9F5E35E5FA}"/>
    <hyperlink ref="S29" r:id="rId16" display="https://www.amazon.com/dp/B07RX92Y43/?coliid=I2P9668VT0RNU1&amp;colid=14M9USMIS5DRN&amp;psc=1&amp;ref_=list_c_wl_lv_ov_lig_dp_it" xr:uid="{189EA1D7-C9AF-47FF-AFBD-9173A4AAF037}"/>
    <hyperlink ref="S20" r:id="rId17" display="https://www.amazon.com/California-JOS-Carbon-Resistor-Tolerance/dp/B0BR67DJHM/ref=sr_1_3?c=ts&amp;dib=eyJ2IjoiMSJ9.ZLRMIkAn8RbYz6xh0jSV5s5BSr2V8aHhWt4j_paFaPR4U5aXyNIWvsAUGGpqU8OKOLRB9FT8HUDEHCFehwCThTA_k1mVAuMOf3nwdq9-L6cKbEvNpKWdvt7N07-Bqw8c5RzlA8KrVEt5OJoa54sBL8ZFTG_hRZOKEWsDTIHocVIo8BlxLj52eJMXSvusCnNNQDBrfpymjglkWx8hFerltXUl25BqMkBKRRJgsWmfJKsO83HOorVA9QQ9h4AUNPxTT5FyuqRqcnOUVgqUwJWIip720tOjTFOArXH8CxZZ2m0.-NXsdFR6sKMP2x9Mp7HDv-Mu4HpnHKfl_sW49bh_6_o&amp;dib_tag=se&amp;keywords=Single%2BFixed%2BResistors&amp;qid=1730816543&amp;s=industrial&amp;sr=1-3&amp;ts_id=306808011&amp;th=1" xr:uid="{1FC75B86-9489-4A40-A95E-D92CE81BB7B6}"/>
    <hyperlink ref="S21" r:id="rId18" display="https://www.amazon.com/California-JOS-Carbon-Resistor-Tolerance/dp/B0BR8NHXMV/ref=sr_1_1?crid=4SUY6U4QZ42E&amp;dib=eyJ2IjoiMSJ9.t1R9PcTklg6R6PwP4husJ53_z-GqIZKi7Ci6VN8Dx5_Z67uV3qCQQtmmUZNCd-B5BkFjeuaCmZWfIsPCytopgRmjY2rMOg97EeTue65DV3pfuUJKiwptbLXHjPGYuyozE9Gn6ijRIU6WC92SfwhDcYflPODOavgQ9O7teFowa7nvpMsNv32VAN4hMqkwjtzLK12_cBa67oK37Gorfk3WRgPWqmA-uAqaoSAkV8xYgC46V__k6u2ANWt39oybkNY17l3KmkvGi6wGSSJiYGfY6l-UoaTQjnpXfQjnB--Ebgk.5blqz9VVdx4CzTR6YtwM4mrAk0xHhKTdh_qr_PL9xSU&amp;dib_tag=se&amp;keywords=330%2BOhm%2BCarbon%2BFilm%2BSingle%2BFixed%2BResistor%2B1%2F2%2BW%2B(0.5%2BWatts)%2B5%25%2BTolerance&amp;qid=1730816658&amp;s=industrial&amp;sprefix=330%2Bohm%2Bcarbon%2Bfilm%2Bsingle%2Bfixed%2Bresistor%2B1%2F2%2Bw%2B0.5%2Bwatts%2B5%25%2Btolerance%2Cindustrial%2C96&amp;sr=1-1&amp;th=1" xr:uid="{59238328-835E-4A90-AB61-392774E77E30}"/>
  </hyperlinks>
  <pageMargins left="0.7" right="0.7" top="0.75" bottom="0.75" header="0.3" footer="0.3"/>
  <pageSetup fitToHeight="0" orientation="landscape" r:id="rId19"/>
  <headerFooter>
    <oddFooter>&amp;L&amp;D&amp;Rpage&amp;P of &amp;N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RAM205Kit</vt:lpstr>
      <vt:lpstr>RAM205Kit!Print_Titles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E. Kelly</dc:creator>
  <cp:keywords/>
  <dc:description/>
  <cp:lastModifiedBy>Keith E. Kelly</cp:lastModifiedBy>
  <cp:revision/>
  <cp:lastPrinted>2025-01-06T14:24:14Z</cp:lastPrinted>
  <dcterms:created xsi:type="dcterms:W3CDTF">2022-02-19T13:31:29Z</dcterms:created>
  <dcterms:modified xsi:type="dcterms:W3CDTF">2025-01-06T14:24:14Z</dcterms:modified>
  <cp:category/>
  <cp:contentStatus/>
</cp:coreProperties>
</file>