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95" windowWidth="20115" windowHeight="7875"/>
  </bookViews>
  <sheets>
    <sheet name="X-ray" sheetId="1" r:id="rId1"/>
    <sheet name="Neutron" sheetId="4" r:id="rId2"/>
    <sheet name="Sheet2" sheetId="2" r:id="rId3"/>
    <sheet name="Sheet3" sheetId="3" r:id="rId4"/>
  </sheets>
  <calcPr calcId="145621"/>
</workbook>
</file>

<file path=xl/calcChain.xml><?xml version="1.0" encoding="utf-8"?>
<calcChain xmlns="http://schemas.openxmlformats.org/spreadsheetml/2006/main">
  <c r="F14" i="4" l="1"/>
  <c r="F13" i="4"/>
  <c r="F12" i="4"/>
  <c r="F11" i="4"/>
  <c r="O11" i="4" s="1"/>
  <c r="F10" i="4"/>
  <c r="F9" i="4"/>
  <c r="F8" i="4"/>
  <c r="F7" i="4"/>
  <c r="F6" i="4"/>
  <c r="F5" i="4"/>
  <c r="S25" i="4"/>
  <c r="S14" i="4"/>
  <c r="S27" i="4" s="1"/>
  <c r="D14" i="4"/>
  <c r="R14" i="4" s="1"/>
  <c r="S13" i="4"/>
  <c r="S26" i="4" s="1"/>
  <c r="D13" i="4"/>
  <c r="S12" i="4"/>
  <c r="D12" i="4"/>
  <c r="S11" i="4"/>
  <c r="S24" i="4" s="1"/>
  <c r="D11" i="4"/>
  <c r="S10" i="4"/>
  <c r="S23" i="4" s="1"/>
  <c r="D10" i="4"/>
  <c r="S9" i="4"/>
  <c r="S22" i="4" s="1"/>
  <c r="D9" i="4"/>
  <c r="Q9" i="4" s="1"/>
  <c r="S8" i="4"/>
  <c r="S21" i="4" s="1"/>
  <c r="D8" i="4"/>
  <c r="S7" i="4"/>
  <c r="S20" i="4" s="1"/>
  <c r="D7" i="4"/>
  <c r="S6" i="4"/>
  <c r="S19" i="4" s="1"/>
  <c r="D6" i="4"/>
  <c r="S5" i="4"/>
  <c r="S18" i="4" s="1"/>
  <c r="D5" i="4"/>
  <c r="R4" i="4"/>
  <c r="R17" i="4" s="1"/>
  <c r="Q4" i="4"/>
  <c r="Q17" i="4" s="1"/>
  <c r="P4" i="4"/>
  <c r="P17" i="4" s="1"/>
  <c r="O4" i="4"/>
  <c r="O17" i="4" s="1"/>
  <c r="N4" i="4"/>
  <c r="N17" i="4" s="1"/>
  <c r="M4" i="4"/>
  <c r="M17" i="4" s="1"/>
  <c r="L4" i="4"/>
  <c r="L17" i="4" s="1"/>
  <c r="K4" i="4"/>
  <c r="K17" i="4" s="1"/>
  <c r="J4" i="4"/>
  <c r="J17" i="4" s="1"/>
  <c r="I4" i="4"/>
  <c r="I17" i="4" s="1"/>
  <c r="Q13" i="4" l="1"/>
  <c r="Q26" i="4" s="1"/>
  <c r="P12" i="4"/>
  <c r="P25" i="4" s="1"/>
  <c r="Q5" i="4"/>
  <c r="Q18" i="4" s="1"/>
  <c r="Q12" i="4"/>
  <c r="Q25" i="4" s="1"/>
  <c r="Q10" i="4"/>
  <c r="Q23" i="4" s="1"/>
  <c r="R12" i="4"/>
  <c r="R25" i="4" s="1"/>
  <c r="R13" i="4"/>
  <c r="R26" i="4" s="1"/>
  <c r="Q8" i="4"/>
  <c r="Q21" i="4" s="1"/>
  <c r="Q11" i="4"/>
  <c r="Q24" i="4" s="1"/>
  <c r="R11" i="4"/>
  <c r="R24" i="4" s="1"/>
  <c r="P11" i="4"/>
  <c r="P24" i="4" s="1"/>
  <c r="O6" i="4"/>
  <c r="O19" i="4" s="1"/>
  <c r="O9" i="4"/>
  <c r="O22" i="4" s="1"/>
  <c r="N10" i="4"/>
  <c r="N23" i="4" s="1"/>
  <c r="O10" i="4"/>
  <c r="O23" i="4" s="1"/>
  <c r="P10" i="4"/>
  <c r="R10" i="4"/>
  <c r="R23" i="4" s="1"/>
  <c r="M7" i="4"/>
  <c r="M20" i="4" s="1"/>
  <c r="P9" i="4"/>
  <c r="P22" i="4" s="1"/>
  <c r="R9" i="4"/>
  <c r="R22" i="4" s="1"/>
  <c r="M9" i="4"/>
  <c r="M22" i="4" s="1"/>
  <c r="N9" i="4"/>
  <c r="N22" i="4" s="1"/>
  <c r="L8" i="4"/>
  <c r="L21" i="4" s="1"/>
  <c r="M8" i="4"/>
  <c r="M21" i="4" s="1"/>
  <c r="P8" i="4"/>
  <c r="P21" i="4" s="1"/>
  <c r="N8" i="4"/>
  <c r="N21" i="4" s="1"/>
  <c r="R8" i="4"/>
  <c r="R21" i="4" s="1"/>
  <c r="O8" i="4"/>
  <c r="O21" i="4" s="1"/>
  <c r="L7" i="4"/>
  <c r="L20" i="4" s="1"/>
  <c r="R7" i="4"/>
  <c r="R20" i="4" s="1"/>
  <c r="Q7" i="4"/>
  <c r="Q20" i="4" s="1"/>
  <c r="N7" i="4"/>
  <c r="N20" i="4" s="1"/>
  <c r="P7" i="4"/>
  <c r="P20" i="4" s="1"/>
  <c r="O7" i="4"/>
  <c r="O20" i="4" s="1"/>
  <c r="N6" i="4"/>
  <c r="N19" i="4" s="1"/>
  <c r="L6" i="4"/>
  <c r="L19" i="4" s="1"/>
  <c r="Q6" i="4"/>
  <c r="Q19" i="4" s="1"/>
  <c r="R6" i="4"/>
  <c r="R19" i="4" s="1"/>
  <c r="P6" i="4"/>
  <c r="P19" i="4" s="1"/>
  <c r="M6" i="4"/>
  <c r="M19" i="4" s="1"/>
  <c r="L5" i="4"/>
  <c r="L18" i="4" s="1"/>
  <c r="M5" i="4"/>
  <c r="M18" i="4" s="1"/>
  <c r="P5" i="4"/>
  <c r="P18" i="4" s="1"/>
  <c r="R5" i="4"/>
  <c r="R18" i="4" s="1"/>
  <c r="O5" i="4"/>
  <c r="O18" i="4" s="1"/>
  <c r="N5" i="4"/>
  <c r="N18" i="4" s="1"/>
  <c r="R27" i="4"/>
  <c r="O24" i="4"/>
  <c r="K6" i="4"/>
  <c r="K19" i="4" s="1"/>
  <c r="J5" i="4"/>
  <c r="J18" i="4" s="1"/>
  <c r="K7" i="4"/>
  <c r="K20" i="4" s="1"/>
  <c r="P23" i="4"/>
  <c r="I5" i="4"/>
  <c r="I18" i="4" s="1"/>
  <c r="K5" i="4"/>
  <c r="K18" i="4" s="1"/>
  <c r="Q22" i="4"/>
  <c r="J6" i="4"/>
  <c r="J19" i="4" s="1"/>
  <c r="E19" i="4" l="1"/>
  <c r="E18" i="4"/>
  <c r="S27" i="1" l="1"/>
  <c r="S26" i="1"/>
  <c r="S25" i="1"/>
  <c r="R17" i="1"/>
  <c r="Q17" i="1"/>
  <c r="P17" i="1"/>
  <c r="S14" i="1"/>
  <c r="S13" i="1"/>
  <c r="S12" i="1"/>
  <c r="S11" i="1"/>
  <c r="S24" i="1" s="1"/>
  <c r="S10" i="1"/>
  <c r="S23" i="1" s="1"/>
  <c r="S9" i="1"/>
  <c r="S22" i="1" s="1"/>
  <c r="S8" i="1"/>
  <c r="S21" i="1" s="1"/>
  <c r="S7" i="1"/>
  <c r="S20" i="1" s="1"/>
  <c r="S6" i="1"/>
  <c r="S19" i="1" s="1"/>
  <c r="S5" i="1"/>
  <c r="S18" i="1" s="1"/>
  <c r="I4" i="1"/>
  <c r="I17" i="1" s="1"/>
  <c r="Q4" i="1"/>
  <c r="R4" i="1"/>
  <c r="P4" i="1"/>
  <c r="O4" i="1"/>
  <c r="O17" i="1" s="1"/>
  <c r="N4" i="1"/>
  <c r="N17" i="1" s="1"/>
  <c r="M4" i="1"/>
  <c r="M17" i="1" s="1"/>
  <c r="K4" i="1"/>
  <c r="K17" i="1" s="1"/>
  <c r="J4" i="1"/>
  <c r="J17" i="1" s="1"/>
  <c r="L4" i="1"/>
  <c r="L17" i="1" s="1"/>
  <c r="F5" i="1"/>
  <c r="F6" i="1"/>
  <c r="F7" i="1"/>
  <c r="F14" i="1"/>
  <c r="F13" i="1"/>
  <c r="F12" i="1"/>
  <c r="F11" i="1"/>
  <c r="F10" i="1"/>
  <c r="F9" i="1"/>
  <c r="F8" i="1"/>
  <c r="D14" i="1"/>
  <c r="R14" i="1" s="1"/>
  <c r="D13" i="1"/>
  <c r="D12" i="1"/>
  <c r="D11" i="1"/>
  <c r="D10" i="1"/>
  <c r="D9" i="1"/>
  <c r="D8" i="1"/>
  <c r="D7" i="1"/>
  <c r="D6" i="1"/>
  <c r="D5" i="1"/>
  <c r="I5" i="1" l="1"/>
  <c r="J5" i="1"/>
  <c r="R6" i="1"/>
  <c r="K7" i="1"/>
  <c r="K5" i="1"/>
  <c r="J6" i="1"/>
  <c r="K6" i="1"/>
  <c r="P7" i="1"/>
  <c r="Q5" i="1"/>
  <c r="R13" i="1"/>
  <c r="O7" i="1"/>
  <c r="M6" i="1"/>
  <c r="P8" i="1"/>
  <c r="Q7" i="1"/>
  <c r="Q9" i="1"/>
  <c r="R8" i="1"/>
  <c r="R11" i="1"/>
  <c r="R5" i="1"/>
  <c r="P6" i="1"/>
  <c r="O10" i="1"/>
  <c r="O8" i="1"/>
  <c r="O6" i="1"/>
  <c r="Q11" i="1"/>
  <c r="P9" i="1"/>
  <c r="R12" i="1"/>
  <c r="Q8" i="1"/>
  <c r="Q6" i="1"/>
  <c r="Q13" i="1"/>
  <c r="M5" i="1"/>
  <c r="R9" i="1"/>
  <c r="R7" i="1"/>
  <c r="O5" i="1"/>
  <c r="P5" i="1"/>
  <c r="L5" i="1"/>
  <c r="N6" i="1"/>
  <c r="N7" i="1"/>
  <c r="R10" i="1"/>
  <c r="Q10" i="1"/>
  <c r="N5" i="1"/>
  <c r="L7" i="1"/>
  <c r="M7" i="1"/>
  <c r="Q12" i="1"/>
  <c r="M9" i="1"/>
  <c r="N9" i="1"/>
  <c r="P10" i="1"/>
  <c r="N10" i="1"/>
  <c r="O9" i="1"/>
  <c r="O11" i="1"/>
  <c r="P11" i="1"/>
  <c r="P12" i="1"/>
  <c r="M8" i="1"/>
  <c r="L6" i="1"/>
  <c r="N8" i="1"/>
  <c r="L8" i="1"/>
  <c r="E18" i="1" l="1"/>
  <c r="R21" i="1" l="1"/>
  <c r="Q21" i="1"/>
  <c r="M18" i="1"/>
  <c r="R27" i="1"/>
  <c r="P20" i="1"/>
  <c r="L18" i="1"/>
  <c r="R18" i="1"/>
  <c r="P19" i="1"/>
  <c r="N21" i="1"/>
  <c r="Q18" i="1"/>
  <c r="O22" i="1"/>
  <c r="K19" i="1"/>
  <c r="R24" i="1"/>
  <c r="M22" i="1"/>
  <c r="K18" i="1"/>
  <c r="Q19" i="1"/>
  <c r="P25" i="1"/>
  <c r="R25" i="1"/>
  <c r="R23" i="1"/>
  <c r="Q24" i="1"/>
  <c r="P24" i="1"/>
  <c r="M21" i="1"/>
  <c r="O20" i="1"/>
  <c r="N18" i="1"/>
  <c r="J19" i="1"/>
  <c r="R22" i="1"/>
  <c r="Q23" i="1"/>
  <c r="P23" i="1"/>
  <c r="M20" i="1"/>
  <c r="O19" i="1"/>
  <c r="L21" i="1"/>
  <c r="J18" i="1"/>
  <c r="Q22" i="1"/>
  <c r="P22" i="1"/>
  <c r="M19" i="1"/>
  <c r="O18" i="1"/>
  <c r="L20" i="1"/>
  <c r="I18" i="1"/>
  <c r="R20" i="1"/>
  <c r="P21" i="1"/>
  <c r="N23" i="1"/>
  <c r="L19" i="1"/>
  <c r="R19" i="1"/>
  <c r="Q20" i="1"/>
  <c r="O24" i="1"/>
  <c r="N22" i="1"/>
  <c r="R26" i="1"/>
  <c r="O23" i="1"/>
  <c r="K20" i="1"/>
  <c r="Q26" i="1"/>
  <c r="P18" i="1"/>
  <c r="N20" i="1"/>
  <c r="Q25" i="1"/>
  <c r="O21" i="1"/>
  <c r="N19" i="1"/>
  <c r="E19" i="1" l="1"/>
</calcChain>
</file>

<file path=xl/sharedStrings.xml><?xml version="1.0" encoding="utf-8"?>
<sst xmlns="http://schemas.openxmlformats.org/spreadsheetml/2006/main" count="203" uniqueCount="102">
  <si>
    <t>Z</t>
  </si>
  <si>
    <t>-</t>
  </si>
  <si>
    <t>H</t>
  </si>
  <si>
    <t>He</t>
  </si>
  <si>
    <t>Li</t>
  </si>
  <si>
    <t>Be</t>
  </si>
  <si>
    <t>B</t>
  </si>
  <si>
    <t>C</t>
  </si>
  <si>
    <t>N</t>
  </si>
  <si>
    <t>O</t>
  </si>
  <si>
    <t>F</t>
  </si>
  <si>
    <t>Ne</t>
  </si>
  <si>
    <t>Na</t>
  </si>
  <si>
    <t>Mg</t>
  </si>
  <si>
    <t>Al</t>
  </si>
  <si>
    <t>Si</t>
  </si>
  <si>
    <t>P</t>
  </si>
  <si>
    <t>S</t>
  </si>
  <si>
    <t>Cl</t>
  </si>
  <si>
    <t>Ar</t>
  </si>
  <si>
    <t>K</t>
  </si>
  <si>
    <t>Ca</t>
  </si>
  <si>
    <t>Sc</t>
  </si>
  <si>
    <t>Ti</t>
  </si>
  <si>
    <t>V</t>
  </si>
  <si>
    <t>Cr</t>
  </si>
  <si>
    <t>Mn</t>
  </si>
  <si>
    <t>Fe</t>
  </si>
  <si>
    <t>Co</t>
  </si>
  <si>
    <t>Ni</t>
  </si>
  <si>
    <t>Cu</t>
  </si>
  <si>
    <t>Zn</t>
  </si>
  <si>
    <t>Ga</t>
  </si>
  <si>
    <t>Ge</t>
  </si>
  <si>
    <t>As</t>
  </si>
  <si>
    <t>Se</t>
  </si>
  <si>
    <t>Br</t>
  </si>
  <si>
    <t>Kr</t>
  </si>
  <si>
    <t>Rb</t>
  </si>
  <si>
    <t>Sr</t>
  </si>
  <si>
    <t>Y</t>
  </si>
  <si>
    <t>Zr</t>
  </si>
  <si>
    <t>Nb</t>
  </si>
  <si>
    <t>Mo</t>
  </si>
  <si>
    <t>Tc</t>
  </si>
  <si>
    <t>Ru</t>
  </si>
  <si>
    <t>Rh</t>
  </si>
  <si>
    <t>Pd</t>
  </si>
  <si>
    <t>Ag</t>
  </si>
  <si>
    <t>Cd</t>
  </si>
  <si>
    <t>In</t>
  </si>
  <si>
    <t>Sn</t>
  </si>
  <si>
    <t>Sb</t>
  </si>
  <si>
    <t>Te</t>
  </si>
  <si>
    <t>I</t>
  </si>
  <si>
    <t>Xe</t>
  </si>
  <si>
    <t>Cs</t>
  </si>
  <si>
    <t>Ba</t>
  </si>
  <si>
    <t>La</t>
  </si>
  <si>
    <t>Ce</t>
  </si>
  <si>
    <t>Pr</t>
  </si>
  <si>
    <t>Nd</t>
  </si>
  <si>
    <t>Pm</t>
  </si>
  <si>
    <t>Sm</t>
  </si>
  <si>
    <t>Eu</t>
  </si>
  <si>
    <t>Gd</t>
  </si>
  <si>
    <t>Tb</t>
  </si>
  <si>
    <t>Dy</t>
  </si>
  <si>
    <t>Ho</t>
  </si>
  <si>
    <t>Er</t>
  </si>
  <si>
    <t>Tm</t>
  </si>
  <si>
    <t>Yb</t>
  </si>
  <si>
    <t>Lu</t>
  </si>
  <si>
    <t>Hf</t>
  </si>
  <si>
    <t>Ta</t>
  </si>
  <si>
    <t>W</t>
  </si>
  <si>
    <t>Re</t>
  </si>
  <si>
    <t>Os</t>
  </si>
  <si>
    <t>Ir</t>
  </si>
  <si>
    <t>Pt</t>
  </si>
  <si>
    <t>Au</t>
  </si>
  <si>
    <t>Hg</t>
  </si>
  <si>
    <t>Tl</t>
  </si>
  <si>
    <t>Pb</t>
  </si>
  <si>
    <t>Bi</t>
  </si>
  <si>
    <t>Ra</t>
  </si>
  <si>
    <t>Th</t>
  </si>
  <si>
    <t>Pa</t>
  </si>
  <si>
    <t>U</t>
  </si>
  <si>
    <t>Np</t>
  </si>
  <si>
    <t>Pu</t>
  </si>
  <si>
    <t>Am</t>
  </si>
  <si>
    <t>Atom type</t>
  </si>
  <si>
    <t>Concentration</t>
  </si>
  <si>
    <t>Number</t>
  </si>
  <si>
    <t>Sum</t>
  </si>
  <si>
    <t>Sum (norm)</t>
  </si>
  <si>
    <t>b</t>
  </si>
  <si>
    <t>D</t>
  </si>
  <si>
    <t>Sum (div by 100)</t>
  </si>
  <si>
    <t>Use this spreadsheet to calculate coefficients to use with X-ray PDF data in RMCProfile.</t>
  </si>
  <si>
    <t>Use this spreadsheet to calculate Faber-Ziman coefficients for use with neutron data in RMCProfile.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</si>
</sst>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
  </numFmts>
  <fonts count="6"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b/>
      <sz val="13"/>
      <color rgb="FFFF0000"/>
      <name val="Calibri"/>
      <family val="2"/>
      <scheme val="minor"/>
    </font>
    <font>
      <b/>
      <sz val="13"/>
      <color theme="1"/>
      <name val="Calibri"/>
      <family val="2"/>
      <scheme val="minor"/>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1">
    <xf numFmtId="0" fontId="0" fillId="0" borderId="0"/>
  </cellStyleXfs>
  <cellXfs count="19">
    <xf numFmtId="0" fontId="0" fillId="0" borderId="0" xfId="0"/>
    <xf numFmtId="49" fontId="0" fillId="0" borderId="0" xfId="0" applyNumberFormat="1"/>
    <xf numFmtId="1" fontId="0" fillId="0" borderId="0" xfId="0" applyNumberFormat="1"/>
    <xf numFmtId="0" fontId="1" fillId="0" borderId="0" xfId="0" applyFont="1"/>
    <xf numFmtId="49" fontId="1" fillId="0" borderId="0" xfId="0" applyNumberFormat="1" applyFont="1"/>
    <xf numFmtId="0" fontId="3" fillId="0" borderId="0" xfId="0" applyFont="1" applyBorder="1"/>
    <xf numFmtId="0" fontId="2" fillId="0" borderId="0" xfId="0" applyNumberFormat="1" applyFont="1" applyBorder="1"/>
    <xf numFmtId="49" fontId="2" fillId="0" borderId="0" xfId="0" applyNumberFormat="1" applyFont="1" applyBorder="1"/>
    <xf numFmtId="0" fontId="1" fillId="0" borderId="0" xfId="0" applyFont="1" applyBorder="1"/>
    <xf numFmtId="0" fontId="1" fillId="0" borderId="0" xfId="0" applyNumberFormat="1" applyFont="1" applyBorder="1"/>
    <xf numFmtId="49" fontId="1" fillId="0" borderId="0" xfId="0" applyNumberFormat="1" applyFont="1" applyBorder="1"/>
    <xf numFmtId="0" fontId="0" fillId="0" borderId="0" xfId="0" applyBorder="1"/>
    <xf numFmtId="0" fontId="0" fillId="0" borderId="0" xfId="0" applyNumberFormat="1" applyBorder="1"/>
    <xf numFmtId="0" fontId="0" fillId="0" borderId="0" xfId="0" applyFill="1" applyBorder="1"/>
    <xf numFmtId="164" fontId="3" fillId="0" borderId="0" xfId="0" applyNumberFormat="1" applyFont="1" applyBorder="1"/>
    <xf numFmtId="0" fontId="0" fillId="2" borderId="0" xfId="0" applyFill="1" applyBorder="1"/>
    <xf numFmtId="0" fontId="1" fillId="0" borderId="0" xfId="0" applyFont="1" applyFill="1" applyBorder="1"/>
    <xf numFmtId="0" fontId="4" fillId="0" borderId="0" xfId="0" applyFont="1"/>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xdr:col>
      <xdr:colOff>9524</xdr:colOff>
      <xdr:row>24</xdr:row>
      <xdr:rowOff>9525</xdr:rowOff>
    </xdr:from>
    <xdr:to>
      <xdr:col>6</xdr:col>
      <xdr:colOff>76200</xdr:colOff>
      <xdr:row>33</xdr:row>
      <xdr:rowOff>123825</xdr:rowOff>
    </xdr:to>
    <xdr:sp macro="" textlink="">
      <xdr:nvSpPr>
        <xdr:cNvPr id="2" name="TextBox 1"/>
        <xdr:cNvSpPr txBox="1"/>
      </xdr:nvSpPr>
      <xdr:spPr>
        <a:xfrm>
          <a:off x="619124" y="4610100"/>
          <a:ext cx="3495676" cy="1828800"/>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u="sng"/>
            <a:t>How to use: </a:t>
          </a:r>
        </a:p>
        <a:p>
          <a:r>
            <a:rPr lang="en-GB" sz="1100"/>
            <a:t>Enter your atom types and the</a:t>
          </a:r>
          <a:r>
            <a:rPr lang="en-GB" sz="1100" baseline="0"/>
            <a:t> number of each in your formula unit (or configuration box) and then read the coefficients from the lower panel on the right hand side. These have been normalised to 1 and are appropriate if your data have been normalised in this way.</a:t>
          </a:r>
        </a:p>
        <a:p>
          <a:r>
            <a:rPr lang="en-GB" sz="1100"/>
            <a:t>These coefficients</a:t>
          </a:r>
          <a:r>
            <a:rPr lang="en-GB" sz="1100" baseline="0"/>
            <a:t> should be entered in your RMCProfile .dat file as NEUTRON_COEFFICIENTS :: </a:t>
          </a:r>
        </a:p>
        <a:p>
          <a:r>
            <a:rPr lang="en-GB" sz="1100" baseline="0"/>
            <a:t>Please refer to Exercise 6 in the tutorial for more information.</a:t>
          </a:r>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24</xdr:row>
      <xdr:rowOff>9525</xdr:rowOff>
    </xdr:from>
    <xdr:to>
      <xdr:col>5</xdr:col>
      <xdr:colOff>552451</xdr:colOff>
      <xdr:row>30</xdr:row>
      <xdr:rowOff>9525</xdr:rowOff>
    </xdr:to>
    <xdr:sp macro="" textlink="">
      <xdr:nvSpPr>
        <xdr:cNvPr id="2" name="TextBox 1"/>
        <xdr:cNvSpPr txBox="1"/>
      </xdr:nvSpPr>
      <xdr:spPr>
        <a:xfrm>
          <a:off x="609600" y="4200525"/>
          <a:ext cx="3495676" cy="1143000"/>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u="sng"/>
            <a:t>How to use: </a:t>
          </a:r>
        </a:p>
        <a:p>
          <a:r>
            <a:rPr lang="en-GB" sz="1100"/>
            <a:t>Enter your atom types and the</a:t>
          </a:r>
          <a:r>
            <a:rPr lang="en-GB" sz="1100" baseline="0"/>
            <a:t> number of each in your formula unit (or configuration box) and then read the coefficients from the lower panel on the right hand side. These are in the units appropriate for RMCProfile.</a:t>
          </a:r>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S27"/>
  <sheetViews>
    <sheetView tabSelected="1" workbookViewId="0">
      <selection activeCell="B2" sqref="B2"/>
    </sheetView>
  </sheetViews>
  <sheetFormatPr defaultRowHeight="15" x14ac:dyDescent="0.25"/>
  <cols>
    <col min="2" max="2" width="10.28515625" bestFit="1" customWidth="1"/>
    <col min="4" max="4" width="13.7109375" bestFit="1" customWidth="1"/>
    <col min="19" max="19" width="9.140625" style="4"/>
  </cols>
  <sheetData>
    <row r="2" spans="1:19" ht="17.25" x14ac:dyDescent="0.3">
      <c r="B2" s="17" t="s">
        <v>100</v>
      </c>
      <c r="C2" s="18"/>
      <c r="D2" s="18"/>
      <c r="E2" s="18"/>
      <c r="F2" s="18"/>
      <c r="G2" s="18"/>
      <c r="H2" s="18"/>
      <c r="I2" s="18"/>
    </row>
    <row r="4" spans="1:19" s="3" customFormat="1" x14ac:dyDescent="0.25">
      <c r="A4" s="8"/>
      <c r="B4" s="8" t="s">
        <v>92</v>
      </c>
      <c r="C4" s="8" t="s">
        <v>94</v>
      </c>
      <c r="D4" s="8" t="s">
        <v>93</v>
      </c>
      <c r="E4" s="8"/>
      <c r="F4" s="8" t="s">
        <v>0</v>
      </c>
      <c r="G4" s="8"/>
      <c r="H4" s="8"/>
      <c r="I4" s="9" t="str">
        <f>IF(B5=0,"-",B5)</f>
        <v>Ga</v>
      </c>
      <c r="J4" s="9" t="str">
        <f>IF(B6=0,"-",B6)</f>
        <v>P</v>
      </c>
      <c r="K4" s="9" t="str">
        <f>IF(B7=0,"-",B7)</f>
        <v>O</v>
      </c>
      <c r="L4" s="9" t="str">
        <f>IF(B8=0,"-",B8)</f>
        <v>-</v>
      </c>
      <c r="M4" s="9" t="str">
        <f>IF(B9=0,"-",B9)</f>
        <v>-</v>
      </c>
      <c r="N4" s="9" t="str">
        <f>IF(B10=0,"-",B10)</f>
        <v>-</v>
      </c>
      <c r="O4" s="9" t="str">
        <f>IF(B11=0,"-",B11)</f>
        <v>-</v>
      </c>
      <c r="P4" s="9" t="str">
        <f>IF(B12=0,"-",B12)</f>
        <v>-</v>
      </c>
      <c r="Q4" s="9" t="str">
        <f>IF(B13=0,"-",B13)</f>
        <v>-</v>
      </c>
      <c r="R4" s="9" t="str">
        <f>IF(B14=0,"-",B14)</f>
        <v>-</v>
      </c>
      <c r="S4" s="10"/>
    </row>
    <row r="5" spans="1:19" x14ac:dyDescent="0.25">
      <c r="A5" s="8">
        <v>1</v>
      </c>
      <c r="B5" s="15" t="s">
        <v>32</v>
      </c>
      <c r="C5" s="15">
        <v>1</v>
      </c>
      <c r="D5" s="11">
        <f>C5/(SUM(C5:C14))</f>
        <v>0.16666666666666666</v>
      </c>
      <c r="E5" s="11"/>
      <c r="F5" s="12">
        <f>IF(ISNA(VLOOKUP(B5,Sheet2!$A$1:$B$91,2,FALSE)),0,(VLOOKUP(B5,Sheet2!$A$1:$B$91,2,FALSE)))</f>
        <v>31</v>
      </c>
      <c r="G5" s="11"/>
      <c r="H5" s="11"/>
      <c r="I5" s="11">
        <f>($D5*$F5*$D5*$F5)</f>
        <v>26.694444444444439</v>
      </c>
      <c r="J5" s="11">
        <f>($D5*$F5*$D6*$F6*2)</f>
        <v>25.833333333333329</v>
      </c>
      <c r="K5" s="11">
        <f>($D5*$F5*$D7*$F7*2)</f>
        <v>55.1111111111111</v>
      </c>
      <c r="L5" s="11">
        <f>($D5*$F5*$D8*$F8*2)/100</f>
        <v>0</v>
      </c>
      <c r="M5" s="11">
        <f>($D5*$F5*$D9*$F9*2)/100</f>
        <v>0</v>
      </c>
      <c r="N5" s="11">
        <f>($D5*$F5*$D10*$F10*2)/100</f>
        <v>0</v>
      </c>
      <c r="O5" s="11">
        <f>($D5*$F5*$D11*$F11*2)/100</f>
        <v>0</v>
      </c>
      <c r="P5" s="11">
        <f>($D5*$F5*$D12*$F12*2)/100</f>
        <v>0</v>
      </c>
      <c r="Q5" s="11">
        <f>($D5*$F5*$D13*$F13*2)/100</f>
        <v>0</v>
      </c>
      <c r="R5" s="11">
        <f>($D5*$F5*$D14*$F14*2)/100</f>
        <v>0</v>
      </c>
      <c r="S5" s="9" t="str">
        <f>IF(B5=0,"-",B5)</f>
        <v>Ga</v>
      </c>
    </row>
    <row r="6" spans="1:19" x14ac:dyDescent="0.25">
      <c r="A6" s="8">
        <v>2</v>
      </c>
      <c r="B6" s="15" t="s">
        <v>16</v>
      </c>
      <c r="C6" s="15">
        <v>1</v>
      </c>
      <c r="D6" s="11">
        <f>C6/(SUM(C5:C14))</f>
        <v>0.16666666666666666</v>
      </c>
      <c r="E6" s="11"/>
      <c r="F6" s="12">
        <f>IF(ISNA(VLOOKUP(B6,Sheet2!$A$1:$B$91,2,FALSE)),0,(VLOOKUP(B6,Sheet2!$A$1:$B$91,2,FALSE)))</f>
        <v>15</v>
      </c>
      <c r="G6" s="11"/>
      <c r="H6" s="11"/>
      <c r="I6" s="11"/>
      <c r="J6" s="11">
        <f>($D6*$F6*$D6*$F6)</f>
        <v>6.2499999999999991</v>
      </c>
      <c r="K6" s="11">
        <f>($D6*$F6*$D7*$F7*2)</f>
        <v>26.666666666666664</v>
      </c>
      <c r="L6" s="11">
        <f>($D6*$F6*$D8*$F8*2)/100</f>
        <v>0</v>
      </c>
      <c r="M6" s="11">
        <f>($D6*$F6*$D9*$F9*2)/100</f>
        <v>0</v>
      </c>
      <c r="N6" s="11">
        <f>($D6*$F6*$D10*$F10*2)/100</f>
        <v>0</v>
      </c>
      <c r="O6" s="11">
        <f>($D6*$F6*$D11*$F11*2)/100</f>
        <v>0</v>
      </c>
      <c r="P6" s="11">
        <f>($D6*$F6*$D12*$F12*2)/100</f>
        <v>0</v>
      </c>
      <c r="Q6" s="11">
        <f>($D6*$F6*$D13*$F13*2)/100</f>
        <v>0</v>
      </c>
      <c r="R6" s="11">
        <f>($D6*$F6*$D14*$F14*2)/100</f>
        <v>0</v>
      </c>
      <c r="S6" s="9" t="str">
        <f t="shared" ref="S6:S14" si="0">IF(B6=0,"-",B6)</f>
        <v>P</v>
      </c>
    </row>
    <row r="7" spans="1:19" x14ac:dyDescent="0.25">
      <c r="A7" s="8">
        <v>3</v>
      </c>
      <c r="B7" s="15" t="s">
        <v>9</v>
      </c>
      <c r="C7" s="15">
        <v>4</v>
      </c>
      <c r="D7" s="11">
        <f>C7/(SUM(C5:C14))</f>
        <v>0.66666666666666663</v>
      </c>
      <c r="E7" s="11"/>
      <c r="F7" s="12">
        <f>IF(ISNA(VLOOKUP(B7,Sheet2!$A$1:$B$91,2,FALSE)),0,(VLOOKUP(B7,Sheet2!$A$1:$B$91,2,FALSE)))</f>
        <v>8</v>
      </c>
      <c r="G7" s="11"/>
      <c r="H7" s="11"/>
      <c r="I7" s="11"/>
      <c r="J7" s="11"/>
      <c r="K7" s="11">
        <f>($D7*$F7*$D7*$F7)</f>
        <v>28.444444444444443</v>
      </c>
      <c r="L7" s="11">
        <f>($D7*$F7*$D8*$F8*2)/100</f>
        <v>0</v>
      </c>
      <c r="M7" s="11">
        <f>($D7*$F7*$D9*$F9*2)/100</f>
        <v>0</v>
      </c>
      <c r="N7" s="11">
        <f>($D7*$F7*$D10*$F10*2)/100</f>
        <v>0</v>
      </c>
      <c r="O7" s="11">
        <f>($D7*$F7*$D11*$F11*2)/100</f>
        <v>0</v>
      </c>
      <c r="P7" s="11">
        <f>($D7*$F7*$D12*$F12*2)/100</f>
        <v>0</v>
      </c>
      <c r="Q7" s="11">
        <f>($D7*$F7*$D13*$F13*2)/100</f>
        <v>0</v>
      </c>
      <c r="R7" s="11">
        <f>($D7*$F7*$D14*$F14*2)/100</f>
        <v>0</v>
      </c>
      <c r="S7" s="9" t="str">
        <f t="shared" si="0"/>
        <v>O</v>
      </c>
    </row>
    <row r="8" spans="1:19" x14ac:dyDescent="0.25">
      <c r="A8" s="8">
        <v>4</v>
      </c>
      <c r="B8" s="15"/>
      <c r="C8" s="15"/>
      <c r="D8" s="11">
        <f>C8/(SUM(C5:C14))</f>
        <v>0</v>
      </c>
      <c r="E8" s="11"/>
      <c r="F8" s="12">
        <f>IF(ISNA(VLOOKUP(B8,Sheet2!$A$1:$B$91,2,FALSE)),0,(VLOOKUP(B8,Sheet2!$A$1:$B$91,2,FALSE)))</f>
        <v>0</v>
      </c>
      <c r="G8" s="11"/>
      <c r="H8" s="11"/>
      <c r="I8" s="11"/>
      <c r="J8" s="11"/>
      <c r="K8" s="11"/>
      <c r="L8" s="11">
        <f>($D8*$F8*$D8*$F8)/100</f>
        <v>0</v>
      </c>
      <c r="M8" s="11">
        <f>($D8*$F8*$D9*$F9*2)/100</f>
        <v>0</v>
      </c>
      <c r="N8" s="11">
        <f>($D8*$F8*$D10*$F10*2)/100</f>
        <v>0</v>
      </c>
      <c r="O8" s="11">
        <f>($D8*$F8*$D11*$F11*2)/100</f>
        <v>0</v>
      </c>
      <c r="P8" s="11">
        <f>($D8*$F8*$D12*$F12*2)/100</f>
        <v>0</v>
      </c>
      <c r="Q8" s="11">
        <f>($D8*$F8*$D13*$F13*2)/100</f>
        <v>0</v>
      </c>
      <c r="R8" s="11">
        <f>($D8*$F8*$D14*$F14*2)/100</f>
        <v>0</v>
      </c>
      <c r="S8" s="9" t="str">
        <f t="shared" si="0"/>
        <v>-</v>
      </c>
    </row>
    <row r="9" spans="1:19" x14ac:dyDescent="0.25">
      <c r="A9" s="8">
        <v>5</v>
      </c>
      <c r="B9" s="15"/>
      <c r="C9" s="15"/>
      <c r="D9" s="11">
        <f>C9/(SUM(C5:C14))</f>
        <v>0</v>
      </c>
      <c r="E9" s="11"/>
      <c r="F9" s="12">
        <f>IF(ISNA(VLOOKUP(B9,Sheet2!$A$1:$B$91,2,FALSE)),0,(VLOOKUP(B9,Sheet2!$A$1:$B$91,2,FALSE)))</f>
        <v>0</v>
      </c>
      <c r="G9" s="11"/>
      <c r="H9" s="11"/>
      <c r="I9" s="11"/>
      <c r="J9" s="11"/>
      <c r="K9" s="11"/>
      <c r="L9" s="11"/>
      <c r="M9" s="11">
        <f>($D9*$F9*$D9*$F9)/100</f>
        <v>0</v>
      </c>
      <c r="N9" s="11">
        <f>($D9*$F9*$D10*$F10*2)/100</f>
        <v>0</v>
      </c>
      <c r="O9" s="11">
        <f>($D9*$F9*$D11*$F11*2)/100</f>
        <v>0</v>
      </c>
      <c r="P9" s="11">
        <f>($D9*$F9*$D12*$F12*2)/100</f>
        <v>0</v>
      </c>
      <c r="Q9" s="11">
        <f>($D9*$F9*$D13*$F13*2)/100</f>
        <v>0</v>
      </c>
      <c r="R9" s="11">
        <f>($D9*$F9*$D14*$F14*2)/100</f>
        <v>0</v>
      </c>
      <c r="S9" s="9" t="str">
        <f t="shared" si="0"/>
        <v>-</v>
      </c>
    </row>
    <row r="10" spans="1:19" x14ac:dyDescent="0.25">
      <c r="A10" s="8">
        <v>6</v>
      </c>
      <c r="B10" s="15"/>
      <c r="C10" s="15"/>
      <c r="D10" s="11">
        <f>C10/(SUM(C5:C14))</f>
        <v>0</v>
      </c>
      <c r="E10" s="11"/>
      <c r="F10" s="12">
        <f>IF(ISNA(VLOOKUP(B10,Sheet2!$A$1:$B$91,2,FALSE)),0,(VLOOKUP(B10,Sheet2!$A$1:$B$91,2,FALSE)))</f>
        <v>0</v>
      </c>
      <c r="G10" s="11"/>
      <c r="H10" s="11"/>
      <c r="I10" s="11"/>
      <c r="J10" s="11"/>
      <c r="K10" s="11"/>
      <c r="L10" s="11"/>
      <c r="M10" s="11"/>
      <c r="N10" s="11">
        <f>($D10*$F10*$D10*$F10)/100</f>
        <v>0</v>
      </c>
      <c r="O10" s="11">
        <f>($D10*$F10*$D11*$F11*2)/100</f>
        <v>0</v>
      </c>
      <c r="P10" s="11">
        <f>($D10*$F10*$D12*$F12*2)/100</f>
        <v>0</v>
      </c>
      <c r="Q10" s="11">
        <f>($D10*$F10*$D13*$F13*2)/100</f>
        <v>0</v>
      </c>
      <c r="R10" s="11">
        <f>($D10*$F10*$D14*$F14*2)/100</f>
        <v>0</v>
      </c>
      <c r="S10" s="9" t="str">
        <f t="shared" si="0"/>
        <v>-</v>
      </c>
    </row>
    <row r="11" spans="1:19" x14ac:dyDescent="0.25">
      <c r="A11" s="8">
        <v>7</v>
      </c>
      <c r="B11" s="15"/>
      <c r="C11" s="15"/>
      <c r="D11" s="11">
        <f>C11/(SUM(C5:C14))</f>
        <v>0</v>
      </c>
      <c r="E11" s="11"/>
      <c r="F11" s="12">
        <f>IF(ISNA(VLOOKUP(B11,Sheet2!$A$1:$B$91,2,FALSE)),0,(VLOOKUP(B11,Sheet2!$A$1:$B$91,2,FALSE)))</f>
        <v>0</v>
      </c>
      <c r="G11" s="11"/>
      <c r="H11" s="11"/>
      <c r="I11" s="11"/>
      <c r="J11" s="11"/>
      <c r="K11" s="11"/>
      <c r="L11" s="11"/>
      <c r="M11" s="11"/>
      <c r="N11" s="11"/>
      <c r="O11" s="11">
        <f>($D11*$F11*$D11*$F11)/100</f>
        <v>0</v>
      </c>
      <c r="P11" s="11">
        <f>($D11*$F11*$D12*$F12*2)/100</f>
        <v>0</v>
      </c>
      <c r="Q11" s="11">
        <f>($D11*$F11*$D13*$F13*2)/100</f>
        <v>0</v>
      </c>
      <c r="R11" s="11">
        <f>($D11*$F11*$D14*$F14*2)/100</f>
        <v>0</v>
      </c>
      <c r="S11" s="9" t="str">
        <f t="shared" si="0"/>
        <v>-</v>
      </c>
    </row>
    <row r="12" spans="1:19" x14ac:dyDescent="0.25">
      <c r="A12" s="8">
        <v>8</v>
      </c>
      <c r="B12" s="15"/>
      <c r="C12" s="15"/>
      <c r="D12" s="11">
        <f>C12/(SUM(C5:C14))</f>
        <v>0</v>
      </c>
      <c r="E12" s="11"/>
      <c r="F12" s="12">
        <f>IF(ISNA(VLOOKUP(B12,Sheet2!$A$1:$B$91,2,FALSE)),0,(VLOOKUP(B12,Sheet2!$A$1:$B$91,2,FALSE)))</f>
        <v>0</v>
      </c>
      <c r="G12" s="11"/>
      <c r="H12" s="11"/>
      <c r="I12" s="11"/>
      <c r="J12" s="11"/>
      <c r="K12" s="11"/>
      <c r="L12" s="11"/>
      <c r="M12" s="11"/>
      <c r="N12" s="11"/>
      <c r="O12" s="11"/>
      <c r="P12" s="11">
        <f>($D12*$F12*$D12*$F12)/100</f>
        <v>0</v>
      </c>
      <c r="Q12" s="11">
        <f>($D12*$F12*$D13*$F13*2)/100</f>
        <v>0</v>
      </c>
      <c r="R12" s="11">
        <f>($D12*$F12*$D14*$F14*2)/100</f>
        <v>0</v>
      </c>
      <c r="S12" s="9" t="str">
        <f t="shared" si="0"/>
        <v>-</v>
      </c>
    </row>
    <row r="13" spans="1:19" x14ac:dyDescent="0.25">
      <c r="A13" s="8">
        <v>9</v>
      </c>
      <c r="B13" s="15"/>
      <c r="C13" s="15"/>
      <c r="D13" s="11">
        <f>C13/(SUM(C5:C14))</f>
        <v>0</v>
      </c>
      <c r="E13" s="11"/>
      <c r="F13" s="12">
        <f>IF(ISNA(VLOOKUP(B13,Sheet2!$A$1:$B$91,2,FALSE)),0,(VLOOKUP(B13,Sheet2!$A$1:$B$91,2,FALSE)))</f>
        <v>0</v>
      </c>
      <c r="G13" s="11"/>
      <c r="H13" s="11"/>
      <c r="I13" s="11"/>
      <c r="J13" s="11"/>
      <c r="K13" s="11"/>
      <c r="L13" s="11"/>
      <c r="M13" s="11"/>
      <c r="N13" s="11"/>
      <c r="O13" s="11"/>
      <c r="P13" s="11"/>
      <c r="Q13" s="11">
        <f>($D13*$F13*$D13*$F13)/100</f>
        <v>0</v>
      </c>
      <c r="R13" s="11">
        <f>($D13*$F13*$D14*$F14*2)/100</f>
        <v>0</v>
      </c>
      <c r="S13" s="9" t="str">
        <f t="shared" si="0"/>
        <v>-</v>
      </c>
    </row>
    <row r="14" spans="1:19" x14ac:dyDescent="0.25">
      <c r="A14" s="8">
        <v>10</v>
      </c>
      <c r="B14" s="15"/>
      <c r="C14" s="15"/>
      <c r="D14" s="11">
        <f>C14/(SUM(C5:C14))</f>
        <v>0</v>
      </c>
      <c r="E14" s="11"/>
      <c r="F14" s="12">
        <f>IF(ISNA(VLOOKUP(B14,Sheet2!$A$1:$B$91,2,FALSE)),0,(VLOOKUP(B14,Sheet2!$A$1:$B$91,2,FALSE)))</f>
        <v>0</v>
      </c>
      <c r="G14" s="11"/>
      <c r="H14" s="11"/>
      <c r="I14" s="11"/>
      <c r="J14" s="11"/>
      <c r="K14" s="11"/>
      <c r="L14" s="11"/>
      <c r="M14" s="11"/>
      <c r="N14" s="11"/>
      <c r="O14" s="11"/>
      <c r="P14" s="11"/>
      <c r="Q14" s="11"/>
      <c r="R14" s="11">
        <f>($D14*$F14*$D14*$F14)/100</f>
        <v>0</v>
      </c>
      <c r="S14" s="9" t="str">
        <f t="shared" si="0"/>
        <v>-</v>
      </c>
    </row>
    <row r="15" spans="1:19" x14ac:dyDescent="0.25">
      <c r="A15" s="11"/>
      <c r="B15" s="11"/>
      <c r="C15" s="11"/>
      <c r="D15" s="11"/>
      <c r="E15" s="11"/>
      <c r="F15" s="11"/>
      <c r="G15" s="11"/>
      <c r="H15" s="11"/>
      <c r="I15" s="11"/>
      <c r="J15" s="11"/>
      <c r="K15" s="11"/>
      <c r="L15" s="11"/>
      <c r="M15" s="11"/>
      <c r="N15" s="11"/>
      <c r="O15" s="11"/>
      <c r="P15" s="11"/>
      <c r="Q15" s="11"/>
      <c r="R15" s="11"/>
      <c r="S15" s="10"/>
    </row>
    <row r="16" spans="1:19" x14ac:dyDescent="0.25">
      <c r="A16" s="11"/>
      <c r="B16" s="11"/>
      <c r="C16" s="11"/>
      <c r="D16" s="11"/>
      <c r="E16" s="11"/>
      <c r="F16" s="11"/>
      <c r="G16" s="11"/>
      <c r="H16" s="11"/>
      <c r="I16" s="11"/>
      <c r="J16" s="11"/>
      <c r="K16" s="11"/>
      <c r="L16" s="11"/>
      <c r="M16" s="11"/>
      <c r="N16" s="11"/>
      <c r="O16" s="11"/>
      <c r="P16" s="11"/>
      <c r="Q16" s="11"/>
      <c r="R16" s="11"/>
      <c r="S16" s="10"/>
    </row>
    <row r="17" spans="1:19" x14ac:dyDescent="0.25">
      <c r="A17" s="11"/>
      <c r="B17" s="11"/>
      <c r="C17" s="11"/>
      <c r="D17" s="11"/>
      <c r="E17" s="11"/>
      <c r="F17" s="11"/>
      <c r="G17" s="11"/>
      <c r="H17" s="11"/>
      <c r="I17" s="6" t="str">
        <f>I4</f>
        <v>Ga</v>
      </c>
      <c r="J17" s="6" t="str">
        <f t="shared" ref="J17:R17" si="1">J4</f>
        <v>P</v>
      </c>
      <c r="K17" s="6" t="str">
        <f t="shared" si="1"/>
        <v>O</v>
      </c>
      <c r="L17" s="6" t="str">
        <f t="shared" si="1"/>
        <v>-</v>
      </c>
      <c r="M17" s="6" t="str">
        <f t="shared" si="1"/>
        <v>-</v>
      </c>
      <c r="N17" s="6" t="str">
        <f t="shared" si="1"/>
        <v>-</v>
      </c>
      <c r="O17" s="6" t="str">
        <f t="shared" si="1"/>
        <v>-</v>
      </c>
      <c r="P17" s="6" t="str">
        <f t="shared" si="1"/>
        <v>-</v>
      </c>
      <c r="Q17" s="6" t="str">
        <f t="shared" si="1"/>
        <v>-</v>
      </c>
      <c r="R17" s="6" t="str">
        <f t="shared" si="1"/>
        <v>-</v>
      </c>
      <c r="S17" s="7"/>
    </row>
    <row r="18" spans="1:19" x14ac:dyDescent="0.25">
      <c r="A18" s="11"/>
      <c r="B18" s="11"/>
      <c r="C18" s="11"/>
      <c r="D18" s="8" t="s">
        <v>95</v>
      </c>
      <c r="E18" s="11">
        <f>SUM(I5:R14)</f>
        <v>169</v>
      </c>
      <c r="F18" s="11"/>
      <c r="G18" s="11"/>
      <c r="H18" s="11"/>
      <c r="I18" s="5">
        <f>I5/$E$18</f>
        <v>0.15795529257067717</v>
      </c>
      <c r="J18" s="5">
        <f t="shared" ref="J18:L19" si="2">J5/$E$18</f>
        <v>0.15285996055226822</v>
      </c>
      <c r="K18" s="5">
        <f t="shared" si="2"/>
        <v>0.32610124917817218</v>
      </c>
      <c r="L18" s="5">
        <f t="shared" si="2"/>
        <v>0</v>
      </c>
      <c r="M18" s="5">
        <f t="shared" ref="M18" si="3">M5/$E$18</f>
        <v>0</v>
      </c>
      <c r="N18" s="5">
        <f t="shared" ref="N18:R24" si="4">N5/$E$18</f>
        <v>0</v>
      </c>
      <c r="O18" s="5">
        <f t="shared" si="4"/>
        <v>0</v>
      </c>
      <c r="P18" s="5">
        <f t="shared" si="4"/>
        <v>0</v>
      </c>
      <c r="Q18" s="5">
        <f t="shared" si="4"/>
        <v>0</v>
      </c>
      <c r="R18" s="5">
        <f t="shared" si="4"/>
        <v>0</v>
      </c>
      <c r="S18" s="6" t="str">
        <f>S5</f>
        <v>Ga</v>
      </c>
    </row>
    <row r="19" spans="1:19" x14ac:dyDescent="0.25">
      <c r="A19" s="11"/>
      <c r="B19" s="11"/>
      <c r="C19" s="11"/>
      <c r="D19" s="8" t="s">
        <v>96</v>
      </c>
      <c r="E19" s="11">
        <f>SUM(I18:R27)</f>
        <v>0.99999999999999989</v>
      </c>
      <c r="F19" s="11"/>
      <c r="G19" s="11"/>
      <c r="H19" s="11"/>
      <c r="I19" s="5"/>
      <c r="J19" s="5">
        <f t="shared" si="2"/>
        <v>3.6982248520710054E-2</v>
      </c>
      <c r="K19" s="5">
        <f t="shared" si="2"/>
        <v>0.15779092702169623</v>
      </c>
      <c r="L19" s="5">
        <f t="shared" si="2"/>
        <v>0</v>
      </c>
      <c r="M19" s="5">
        <f t="shared" ref="M19" si="5">M6/$E$18</f>
        <v>0</v>
      </c>
      <c r="N19" s="5">
        <f t="shared" si="4"/>
        <v>0</v>
      </c>
      <c r="O19" s="5">
        <f t="shared" si="4"/>
        <v>0</v>
      </c>
      <c r="P19" s="5">
        <f t="shared" si="4"/>
        <v>0</v>
      </c>
      <c r="Q19" s="5">
        <f t="shared" si="4"/>
        <v>0</v>
      </c>
      <c r="R19" s="5">
        <f t="shared" si="4"/>
        <v>0</v>
      </c>
      <c r="S19" s="6" t="str">
        <f t="shared" ref="S19:S27" si="6">S6</f>
        <v>P</v>
      </c>
    </row>
    <row r="20" spans="1:19" x14ac:dyDescent="0.25">
      <c r="A20" s="11"/>
      <c r="B20" s="11"/>
      <c r="C20" s="11"/>
      <c r="D20" s="11"/>
      <c r="E20" s="11"/>
      <c r="F20" s="11"/>
      <c r="G20" s="11"/>
      <c r="H20" s="11"/>
      <c r="I20" s="5"/>
      <c r="J20" s="5"/>
      <c r="K20" s="5">
        <f t="shared" ref="K20:M20" si="7">K7/$E$18</f>
        <v>0.16831032215647598</v>
      </c>
      <c r="L20" s="5">
        <f t="shared" si="7"/>
        <v>0</v>
      </c>
      <c r="M20" s="5">
        <f t="shared" si="7"/>
        <v>0</v>
      </c>
      <c r="N20" s="5">
        <f t="shared" si="4"/>
        <v>0</v>
      </c>
      <c r="O20" s="5">
        <f t="shared" si="4"/>
        <v>0</v>
      </c>
      <c r="P20" s="5">
        <f t="shared" si="4"/>
        <v>0</v>
      </c>
      <c r="Q20" s="5">
        <f t="shared" si="4"/>
        <v>0</v>
      </c>
      <c r="R20" s="5">
        <f t="shared" si="4"/>
        <v>0</v>
      </c>
      <c r="S20" s="6" t="str">
        <f t="shared" si="6"/>
        <v>O</v>
      </c>
    </row>
    <row r="21" spans="1:19" x14ac:dyDescent="0.25">
      <c r="A21" s="11"/>
      <c r="B21" s="11"/>
      <c r="C21" s="11"/>
      <c r="D21" s="11"/>
      <c r="E21" s="11"/>
      <c r="F21" s="11"/>
      <c r="G21" s="11"/>
      <c r="H21" s="11"/>
      <c r="I21" s="5"/>
      <c r="J21" s="5"/>
      <c r="K21" s="5"/>
      <c r="L21" s="5">
        <f t="shared" ref="L21:M21" si="8">L8/$E$18</f>
        <v>0</v>
      </c>
      <c r="M21" s="5">
        <f t="shared" si="8"/>
        <v>0</v>
      </c>
      <c r="N21" s="5">
        <f t="shared" si="4"/>
        <v>0</v>
      </c>
      <c r="O21" s="5">
        <f t="shared" si="4"/>
        <v>0</v>
      </c>
      <c r="P21" s="5">
        <f t="shared" si="4"/>
        <v>0</v>
      </c>
      <c r="Q21" s="5">
        <f t="shared" si="4"/>
        <v>0</v>
      </c>
      <c r="R21" s="5">
        <f t="shared" si="4"/>
        <v>0</v>
      </c>
      <c r="S21" s="6" t="str">
        <f t="shared" si="6"/>
        <v>-</v>
      </c>
    </row>
    <row r="22" spans="1:19" x14ac:dyDescent="0.25">
      <c r="A22" s="11"/>
      <c r="B22" s="11"/>
      <c r="C22" s="11"/>
      <c r="D22" s="11"/>
      <c r="E22" s="11"/>
      <c r="F22" s="11"/>
      <c r="G22" s="11"/>
      <c r="H22" s="11"/>
      <c r="I22" s="5"/>
      <c r="J22" s="5"/>
      <c r="K22" s="5"/>
      <c r="L22" s="5"/>
      <c r="M22" s="5">
        <f t="shared" ref="M22" si="9">M9/$E$18</f>
        <v>0</v>
      </c>
      <c r="N22" s="5">
        <f t="shared" si="4"/>
        <v>0</v>
      </c>
      <c r="O22" s="5">
        <f t="shared" si="4"/>
        <v>0</v>
      </c>
      <c r="P22" s="5">
        <f t="shared" si="4"/>
        <v>0</v>
      </c>
      <c r="Q22" s="5">
        <f t="shared" si="4"/>
        <v>0</v>
      </c>
      <c r="R22" s="5">
        <f t="shared" si="4"/>
        <v>0</v>
      </c>
      <c r="S22" s="6" t="str">
        <f t="shared" si="6"/>
        <v>-</v>
      </c>
    </row>
    <row r="23" spans="1:19" x14ac:dyDescent="0.25">
      <c r="A23" s="11"/>
      <c r="B23" s="11"/>
      <c r="C23" s="11"/>
      <c r="D23" s="11"/>
      <c r="E23" s="11"/>
      <c r="F23" s="11"/>
      <c r="G23" s="11"/>
      <c r="H23" s="11"/>
      <c r="I23" s="5"/>
      <c r="J23" s="5"/>
      <c r="K23" s="5"/>
      <c r="L23" s="5"/>
      <c r="M23" s="5"/>
      <c r="N23" s="5">
        <f t="shared" si="4"/>
        <v>0</v>
      </c>
      <c r="O23" s="5">
        <f t="shared" si="4"/>
        <v>0</v>
      </c>
      <c r="P23" s="5">
        <f t="shared" si="4"/>
        <v>0</v>
      </c>
      <c r="Q23" s="5">
        <f t="shared" si="4"/>
        <v>0</v>
      </c>
      <c r="R23" s="5">
        <f t="shared" si="4"/>
        <v>0</v>
      </c>
      <c r="S23" s="6" t="str">
        <f t="shared" si="6"/>
        <v>-</v>
      </c>
    </row>
    <row r="24" spans="1:19" x14ac:dyDescent="0.25">
      <c r="A24" s="11"/>
      <c r="B24" s="11"/>
      <c r="C24" s="11"/>
      <c r="D24" s="11"/>
      <c r="E24" s="11"/>
      <c r="F24" s="11"/>
      <c r="G24" s="11"/>
      <c r="H24" s="11"/>
      <c r="I24" s="5"/>
      <c r="J24" s="5"/>
      <c r="K24" s="5"/>
      <c r="L24" s="5"/>
      <c r="M24" s="5"/>
      <c r="N24" s="5"/>
      <c r="O24" s="5">
        <f t="shared" si="4"/>
        <v>0</v>
      </c>
      <c r="P24" s="5">
        <f t="shared" si="4"/>
        <v>0</v>
      </c>
      <c r="Q24" s="5">
        <f t="shared" si="4"/>
        <v>0</v>
      </c>
      <c r="R24" s="5">
        <f t="shared" si="4"/>
        <v>0</v>
      </c>
      <c r="S24" s="6" t="str">
        <f t="shared" si="6"/>
        <v>-</v>
      </c>
    </row>
    <row r="25" spans="1:19" x14ac:dyDescent="0.25">
      <c r="A25" s="11"/>
      <c r="B25" s="11"/>
      <c r="C25" s="11"/>
      <c r="D25" s="11"/>
      <c r="E25" s="11"/>
      <c r="F25" s="11"/>
      <c r="G25" s="11"/>
      <c r="H25" s="11"/>
      <c r="I25" s="5"/>
      <c r="J25" s="5"/>
      <c r="K25" s="5"/>
      <c r="L25" s="5"/>
      <c r="M25" s="5"/>
      <c r="N25" s="5"/>
      <c r="O25" s="5"/>
      <c r="P25" s="5">
        <f t="shared" ref="P25:R25" si="10">P12/$E$18</f>
        <v>0</v>
      </c>
      <c r="Q25" s="5">
        <f t="shared" si="10"/>
        <v>0</v>
      </c>
      <c r="R25" s="5">
        <f t="shared" si="10"/>
        <v>0</v>
      </c>
      <c r="S25" s="6" t="str">
        <f t="shared" si="6"/>
        <v>-</v>
      </c>
    </row>
    <row r="26" spans="1:19" x14ac:dyDescent="0.25">
      <c r="A26" s="11"/>
      <c r="B26" s="11"/>
      <c r="C26" s="11"/>
      <c r="D26" s="11"/>
      <c r="E26" s="11"/>
      <c r="F26" s="11"/>
      <c r="G26" s="11"/>
      <c r="H26" s="11"/>
      <c r="I26" s="5"/>
      <c r="J26" s="5"/>
      <c r="K26" s="5"/>
      <c r="L26" s="5"/>
      <c r="M26" s="5"/>
      <c r="N26" s="5"/>
      <c r="O26" s="5"/>
      <c r="P26" s="5"/>
      <c r="Q26" s="5">
        <f t="shared" ref="Q26:R26" si="11">Q13/$E$18</f>
        <v>0</v>
      </c>
      <c r="R26" s="5">
        <f t="shared" si="11"/>
        <v>0</v>
      </c>
      <c r="S26" s="6" t="str">
        <f t="shared" si="6"/>
        <v>-</v>
      </c>
    </row>
    <row r="27" spans="1:19" x14ac:dyDescent="0.25">
      <c r="A27" s="11"/>
      <c r="B27" s="11"/>
      <c r="C27" s="11"/>
      <c r="D27" s="11"/>
      <c r="E27" s="11"/>
      <c r="F27" s="11"/>
      <c r="G27" s="11"/>
      <c r="H27" s="11"/>
      <c r="I27" s="5"/>
      <c r="J27" s="5"/>
      <c r="K27" s="5"/>
      <c r="L27" s="5"/>
      <c r="M27" s="5"/>
      <c r="N27" s="5"/>
      <c r="O27" s="5"/>
      <c r="P27" s="5"/>
      <c r="Q27" s="5"/>
      <c r="R27" s="5">
        <f t="shared" ref="R27" si="12">R14/$E$18</f>
        <v>0</v>
      </c>
      <c r="S27" s="6" t="str">
        <f t="shared" si="6"/>
        <v>-</v>
      </c>
    </row>
  </sheetData>
  <pageMargins left="0.25" right="0.25" top="0.75" bottom="0.75" header="0.3" footer="0.3"/>
  <pageSetup paperSize="9" scale="8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27"/>
  <sheetViews>
    <sheetView workbookViewId="0">
      <selection activeCell="H26" sqref="H26"/>
    </sheetView>
  </sheetViews>
  <sheetFormatPr defaultRowHeight="15" x14ac:dyDescent="0.25"/>
  <cols>
    <col min="2" max="2" width="10.28515625" bestFit="1" customWidth="1"/>
    <col min="4" max="4" width="15.5703125" bestFit="1" customWidth="1"/>
    <col min="19" max="19" width="9.140625" style="4"/>
  </cols>
  <sheetData>
    <row r="2" spans="1:19" ht="17.25" x14ac:dyDescent="0.3">
      <c r="B2" s="17" t="s">
        <v>101</v>
      </c>
    </row>
    <row r="4" spans="1:19" s="3" customFormat="1" x14ac:dyDescent="0.25">
      <c r="A4" s="8"/>
      <c r="B4" s="8" t="s">
        <v>92</v>
      </c>
      <c r="C4" s="8" t="s">
        <v>94</v>
      </c>
      <c r="D4" s="8" t="s">
        <v>93</v>
      </c>
      <c r="E4" s="8"/>
      <c r="F4" s="8" t="s">
        <v>97</v>
      </c>
      <c r="G4" s="8"/>
      <c r="H4" s="8"/>
      <c r="I4" s="9" t="str">
        <f>IF(B5=0,"-",B5)</f>
        <v>Ga</v>
      </c>
      <c r="J4" s="9" t="str">
        <f>IF(B6=0,"-",B6)</f>
        <v>P</v>
      </c>
      <c r="K4" s="9" t="str">
        <f>IF(B7=0,"-",B7)</f>
        <v>O</v>
      </c>
      <c r="L4" s="9" t="str">
        <f>IF(B8=0,"-",B8)</f>
        <v>-</v>
      </c>
      <c r="M4" s="9" t="str">
        <f>IF(B9=0,"-",B9)</f>
        <v>-</v>
      </c>
      <c r="N4" s="9" t="str">
        <f>IF(B10=0,"-",B10)</f>
        <v>-</v>
      </c>
      <c r="O4" s="9" t="str">
        <f>IF(B11=0,"-",B11)</f>
        <v>-</v>
      </c>
      <c r="P4" s="9" t="str">
        <f>IF(B12=0,"-",B12)</f>
        <v>-</v>
      </c>
      <c r="Q4" s="9" t="str">
        <f>IF(B13=0,"-",B13)</f>
        <v>-</v>
      </c>
      <c r="R4" s="9" t="str">
        <f>IF(B14=0,"-",B14)</f>
        <v>-</v>
      </c>
      <c r="S4" s="10"/>
    </row>
    <row r="5" spans="1:19" x14ac:dyDescent="0.25">
      <c r="A5" s="8">
        <v>1</v>
      </c>
      <c r="B5" s="15" t="s">
        <v>32</v>
      </c>
      <c r="C5" s="15">
        <v>1</v>
      </c>
      <c r="D5" s="11">
        <f>C5/(SUM(C5:C14))</f>
        <v>0.16666666666666666</v>
      </c>
      <c r="E5" s="11"/>
      <c r="F5" s="12">
        <f>IF(ISNA(VLOOKUP(B5,Sheet3!$A$1:$B$91,2,FALSE)),0,(VLOOKUP(B5,Sheet3!$A$1:$B$91,2,FALSE)))</f>
        <v>7.2880000000000003</v>
      </c>
      <c r="G5" s="11"/>
      <c r="H5" s="11"/>
      <c r="I5" s="11">
        <f>($D5*$F5*$D5*$F5)</f>
        <v>1.4754151111111111</v>
      </c>
      <c r="J5" s="11">
        <f>($D5*$F5*$D6*$F6*2)</f>
        <v>2.0770799999999996</v>
      </c>
      <c r="K5" s="11">
        <f>($D5*$F5*$D7*$F7*2)</f>
        <v>9.3982808888888876</v>
      </c>
      <c r="L5" s="11">
        <f>($D5*$F5*$D8*$F8*2)</f>
        <v>0</v>
      </c>
      <c r="M5" s="11">
        <f>($D5*$F5*$D9*$F9*2)</f>
        <v>0</v>
      </c>
      <c r="N5" s="11">
        <f>($D5*$F5*$D10*$F10*2)</f>
        <v>0</v>
      </c>
      <c r="O5" s="11">
        <f>($D5*$F5*$D11*$F11*2)</f>
        <v>0</v>
      </c>
      <c r="P5" s="11">
        <f>($D5*$F5*$D12*$F12*2)</f>
        <v>0</v>
      </c>
      <c r="Q5" s="11">
        <f>($D5*$F5*$D13*$F13*2)</f>
        <v>0</v>
      </c>
      <c r="R5" s="11">
        <f>($D5*$F5*$D14*$F14*2)</f>
        <v>0</v>
      </c>
      <c r="S5" s="9" t="str">
        <f>IF(B5=0,"-",B5)</f>
        <v>Ga</v>
      </c>
    </row>
    <row r="6" spans="1:19" x14ac:dyDescent="0.25">
      <c r="A6" s="8">
        <v>2</v>
      </c>
      <c r="B6" s="15" t="s">
        <v>16</v>
      </c>
      <c r="C6" s="15">
        <v>1</v>
      </c>
      <c r="D6" s="11">
        <f>C6/(SUM(C5:C14))</f>
        <v>0.16666666666666666</v>
      </c>
      <c r="E6" s="11"/>
      <c r="F6" s="12">
        <f>IF(ISNA(VLOOKUP(B6,Sheet3!$A$1:$B$91,2,FALSE)),0,(VLOOKUP(B6,Sheet3!$A$1:$B$91,2,FALSE)))</f>
        <v>5.13</v>
      </c>
      <c r="G6" s="11"/>
      <c r="H6" s="11"/>
      <c r="I6" s="11"/>
      <c r="J6" s="11">
        <f>($D6*$F6*$D6*$F6)</f>
        <v>0.73102499999999992</v>
      </c>
      <c r="K6" s="11">
        <f>($D6*$F6*$D7*$F7*2)</f>
        <v>6.6154199999999994</v>
      </c>
      <c r="L6" s="11">
        <f>($D6*$F6*$D8*$F8*2)</f>
        <v>0</v>
      </c>
      <c r="M6" s="11">
        <f>($D6*$F6*$D9*$F9*2)</f>
        <v>0</v>
      </c>
      <c r="N6" s="11">
        <f>($D6*$F6*$D10*$F10*2)</f>
        <v>0</v>
      </c>
      <c r="O6" s="11">
        <f>($D6*$F6*$D11*$F11*2)</f>
        <v>0</v>
      </c>
      <c r="P6" s="11">
        <f>($D6*$F6*$D12*$F12*2)</f>
        <v>0</v>
      </c>
      <c r="Q6" s="11">
        <f>($D6*$F6*$D13*$F13*2)</f>
        <v>0</v>
      </c>
      <c r="R6" s="11">
        <f>($D6*$F6*$D14*$F14*2)</f>
        <v>0</v>
      </c>
      <c r="S6" s="9" t="str">
        <f t="shared" ref="S6:S14" si="0">IF(B6=0,"-",B6)</f>
        <v>P</v>
      </c>
    </row>
    <row r="7" spans="1:19" x14ac:dyDescent="0.25">
      <c r="A7" s="8">
        <v>3</v>
      </c>
      <c r="B7" s="15" t="s">
        <v>9</v>
      </c>
      <c r="C7" s="15">
        <v>4</v>
      </c>
      <c r="D7" s="11">
        <f>C7/(SUM(C5:C14))</f>
        <v>0.66666666666666663</v>
      </c>
      <c r="E7" s="11"/>
      <c r="F7" s="12">
        <f>IF(ISNA(VLOOKUP(B7,Sheet3!$A$1:$B$91,2,FALSE)),0,(VLOOKUP(B7,Sheet3!$A$1:$B$91,2,FALSE)))</f>
        <v>5.8029999999999999</v>
      </c>
      <c r="G7" s="11"/>
      <c r="H7" s="11"/>
      <c r="I7" s="11"/>
      <c r="J7" s="11"/>
      <c r="K7" s="11">
        <f>($D7*$F7*$D7*$F7)</f>
        <v>14.966581777777774</v>
      </c>
      <c r="L7" s="11">
        <f>($D7*$F7*$D8*$F8*2)</f>
        <v>0</v>
      </c>
      <c r="M7" s="11">
        <f>($D7*$F7*$D9*$F9*2)</f>
        <v>0</v>
      </c>
      <c r="N7" s="11">
        <f>($D7*$F7*$D10*$F10*2)</f>
        <v>0</v>
      </c>
      <c r="O7" s="11">
        <f>($D7*$F7*$D11*$F11*2)</f>
        <v>0</v>
      </c>
      <c r="P7" s="11">
        <f>($D7*$F7*$D12*$F12*2)</f>
        <v>0</v>
      </c>
      <c r="Q7" s="11">
        <f>($D7*$F7*$D13*$F13*2)</f>
        <v>0</v>
      </c>
      <c r="R7" s="11">
        <f>($D7*$F7*$D14*$F14*2)</f>
        <v>0</v>
      </c>
      <c r="S7" s="9" t="str">
        <f t="shared" si="0"/>
        <v>O</v>
      </c>
    </row>
    <row r="8" spans="1:19" x14ac:dyDescent="0.25">
      <c r="A8" s="8">
        <v>4</v>
      </c>
      <c r="B8" s="15"/>
      <c r="C8" s="15"/>
      <c r="D8" s="11">
        <f>C8/(SUM(C5:C14))</f>
        <v>0</v>
      </c>
      <c r="E8" s="11"/>
      <c r="F8" s="12">
        <f>IF(ISNA(VLOOKUP(B8,Sheet3!$A$1:$B$91,2,FALSE)),0,(VLOOKUP(B8,Sheet3!$A$1:$B$91,2,FALSE)))</f>
        <v>0</v>
      </c>
      <c r="G8" s="11"/>
      <c r="H8" s="11"/>
      <c r="I8" s="11"/>
      <c r="J8" s="11"/>
      <c r="K8" s="11"/>
      <c r="L8" s="11">
        <f>($D8*$F8*$D8*$F8)</f>
        <v>0</v>
      </c>
      <c r="M8" s="11">
        <f>($D8*$F8*$D9*$F9*2)</f>
        <v>0</v>
      </c>
      <c r="N8" s="11">
        <f>($D8*$F8*$D10*$F10*2)</f>
        <v>0</v>
      </c>
      <c r="O8" s="11">
        <f>($D8*$F8*$D11*$F11*2)</f>
        <v>0</v>
      </c>
      <c r="P8" s="11">
        <f>($D8*$F8*$D12*$F12*2)</f>
        <v>0</v>
      </c>
      <c r="Q8" s="11">
        <f>($D8*$F8*$D13*$F13*2)</f>
        <v>0</v>
      </c>
      <c r="R8" s="11">
        <f>($D8*$F8*$D14*$F14*2)</f>
        <v>0</v>
      </c>
      <c r="S8" s="9" t="str">
        <f t="shared" si="0"/>
        <v>-</v>
      </c>
    </row>
    <row r="9" spans="1:19" x14ac:dyDescent="0.25">
      <c r="A9" s="8">
        <v>5</v>
      </c>
      <c r="B9" s="15"/>
      <c r="C9" s="15"/>
      <c r="D9" s="11">
        <f>C9/(SUM(C5:C14))</f>
        <v>0</v>
      </c>
      <c r="E9" s="11"/>
      <c r="F9" s="12">
        <f>IF(ISNA(VLOOKUP(B9,Sheet3!$A$1:$B$91,2,FALSE)),0,(VLOOKUP(B9,Sheet3!$A$1:$B$91,2,FALSE)))</f>
        <v>0</v>
      </c>
      <c r="G9" s="11"/>
      <c r="H9" s="11"/>
      <c r="I9" s="11"/>
      <c r="J9" s="11"/>
      <c r="K9" s="11"/>
      <c r="L9" s="11"/>
      <c r="M9" s="11">
        <f>($D9*$F9*$D9*$F9)</f>
        <v>0</v>
      </c>
      <c r="N9" s="11">
        <f>($D9*$F9*$D10*$F10*2)</f>
        <v>0</v>
      </c>
      <c r="O9" s="11">
        <f>($D9*$F9*$D11*$F11*2)</f>
        <v>0</v>
      </c>
      <c r="P9" s="11">
        <f>($D9*$F9*$D12*$F12*2)</f>
        <v>0</v>
      </c>
      <c r="Q9" s="11">
        <f>($D9*$F9*$D13*$F13*2)</f>
        <v>0</v>
      </c>
      <c r="R9" s="11">
        <f>($D9*$F9*$D14*$F14*2)</f>
        <v>0</v>
      </c>
      <c r="S9" s="9" t="str">
        <f t="shared" si="0"/>
        <v>-</v>
      </c>
    </row>
    <row r="10" spans="1:19" x14ac:dyDescent="0.25">
      <c r="A10" s="8">
        <v>6</v>
      </c>
      <c r="B10" s="15"/>
      <c r="C10" s="15"/>
      <c r="D10" s="11">
        <f>C10/(SUM(C5:C14))</f>
        <v>0</v>
      </c>
      <c r="E10" s="11"/>
      <c r="F10" s="12">
        <f>IF(ISNA(VLOOKUP(B10,Sheet3!$A$1:$B$91,2,FALSE)),0,(VLOOKUP(B10,Sheet3!$A$1:$B$91,2,FALSE)))</f>
        <v>0</v>
      </c>
      <c r="G10" s="11"/>
      <c r="H10" s="11"/>
      <c r="I10" s="11"/>
      <c r="J10" s="11"/>
      <c r="K10" s="11"/>
      <c r="L10" s="11"/>
      <c r="M10" s="11"/>
      <c r="N10" s="11">
        <f>($D10*$F10*$D10*$F10)</f>
        <v>0</v>
      </c>
      <c r="O10" s="11">
        <f>($D10*$F10*$D11*$F11*2)</f>
        <v>0</v>
      </c>
      <c r="P10" s="11">
        <f>($D10*$F10*$D12*$F12*2)</f>
        <v>0</v>
      </c>
      <c r="Q10" s="11">
        <f>($D10*$F10*$D13*$F13*2)</f>
        <v>0</v>
      </c>
      <c r="R10" s="11">
        <f>($D10*$F10*$D14*$F14*2)</f>
        <v>0</v>
      </c>
      <c r="S10" s="9" t="str">
        <f t="shared" si="0"/>
        <v>-</v>
      </c>
    </row>
    <row r="11" spans="1:19" x14ac:dyDescent="0.25">
      <c r="A11" s="8">
        <v>7</v>
      </c>
      <c r="B11" s="15"/>
      <c r="C11" s="15"/>
      <c r="D11" s="11">
        <f>C11/(SUM(C5:C14))</f>
        <v>0</v>
      </c>
      <c r="E11" s="11"/>
      <c r="F11" s="12">
        <f>IF(ISNA(VLOOKUP(B11,Sheet3!$A$1:$B$91,2,FALSE)),0,(VLOOKUP(B11,Sheet3!$A$1:$B$91,2,FALSE)))</f>
        <v>0</v>
      </c>
      <c r="G11" s="11"/>
      <c r="H11" s="11"/>
      <c r="I11" s="11"/>
      <c r="J11" s="11"/>
      <c r="K11" s="11"/>
      <c r="L11" s="11"/>
      <c r="M11" s="11"/>
      <c r="N11" s="11"/>
      <c r="O11" s="11">
        <f>($D11*$F11*$D11*$F11)</f>
        <v>0</v>
      </c>
      <c r="P11" s="11">
        <f>($D11*$F11*$D12*$F12*2)</f>
        <v>0</v>
      </c>
      <c r="Q11" s="11">
        <f>($D11*$F11*$D13*$F13*2)</f>
        <v>0</v>
      </c>
      <c r="R11" s="11">
        <f>($D11*$F11*$D14*$F14*2)</f>
        <v>0</v>
      </c>
      <c r="S11" s="9" t="str">
        <f t="shared" si="0"/>
        <v>-</v>
      </c>
    </row>
    <row r="12" spans="1:19" x14ac:dyDescent="0.25">
      <c r="A12" s="8">
        <v>8</v>
      </c>
      <c r="B12" s="15"/>
      <c r="C12" s="15"/>
      <c r="D12" s="11">
        <f>C12/(SUM(C5:C14))</f>
        <v>0</v>
      </c>
      <c r="E12" s="11"/>
      <c r="F12" s="12">
        <f>IF(ISNA(VLOOKUP(B12,Sheet3!$A$1:$B$91,2,FALSE)),0,(VLOOKUP(B12,Sheet3!$A$1:$B$91,2,FALSE)))</f>
        <v>0</v>
      </c>
      <c r="G12" s="11"/>
      <c r="H12" s="11"/>
      <c r="I12" s="11"/>
      <c r="J12" s="11"/>
      <c r="K12" s="11"/>
      <c r="L12" s="11"/>
      <c r="M12" s="11"/>
      <c r="N12" s="11"/>
      <c r="O12" s="11"/>
      <c r="P12" s="11">
        <f>($D12*$F12*$D12*$F12)</f>
        <v>0</v>
      </c>
      <c r="Q12" s="11">
        <f>($D12*$F12*$D13*$F13*2)</f>
        <v>0</v>
      </c>
      <c r="R12" s="11">
        <f>($D12*$F12*$D14*$F14*2)</f>
        <v>0</v>
      </c>
      <c r="S12" s="9" t="str">
        <f t="shared" si="0"/>
        <v>-</v>
      </c>
    </row>
    <row r="13" spans="1:19" x14ac:dyDescent="0.25">
      <c r="A13" s="8">
        <v>9</v>
      </c>
      <c r="B13" s="15"/>
      <c r="C13" s="15"/>
      <c r="D13" s="11">
        <f>C13/(SUM(C5:C14))</f>
        <v>0</v>
      </c>
      <c r="E13" s="11"/>
      <c r="F13" s="12">
        <f>IF(ISNA(VLOOKUP(B13,Sheet3!$A$1:$B$91,2,FALSE)),0,(VLOOKUP(B13,Sheet3!$A$1:$B$91,2,FALSE)))</f>
        <v>0</v>
      </c>
      <c r="G13" s="11"/>
      <c r="H13" s="11"/>
      <c r="I13" s="11"/>
      <c r="J13" s="11"/>
      <c r="K13" s="11"/>
      <c r="L13" s="11"/>
      <c r="M13" s="11"/>
      <c r="N13" s="11"/>
      <c r="O13" s="11"/>
      <c r="P13" s="11"/>
      <c r="Q13" s="11">
        <f>($D13*$F13*$D13*$F13)</f>
        <v>0</v>
      </c>
      <c r="R13" s="11">
        <f>($D13*$F13*$D14*$F14*2)</f>
        <v>0</v>
      </c>
      <c r="S13" s="9" t="str">
        <f t="shared" si="0"/>
        <v>-</v>
      </c>
    </row>
    <row r="14" spans="1:19" x14ac:dyDescent="0.25">
      <c r="A14" s="8">
        <v>10</v>
      </c>
      <c r="B14" s="15"/>
      <c r="C14" s="15"/>
      <c r="D14" s="11">
        <f>C14/(SUM(C5:C14))</f>
        <v>0</v>
      </c>
      <c r="E14" s="11"/>
      <c r="F14" s="12">
        <f>IF(ISNA(VLOOKUP(B14,Sheet3!$A$1:$B$91,2,FALSE)),0,(VLOOKUP(B14,Sheet3!$A$1:$B$91,2,FALSE)))</f>
        <v>0</v>
      </c>
      <c r="G14" s="11"/>
      <c r="H14" s="11"/>
      <c r="I14" s="11"/>
      <c r="J14" s="11"/>
      <c r="K14" s="11"/>
      <c r="L14" s="11"/>
      <c r="M14" s="11"/>
      <c r="N14" s="11"/>
      <c r="O14" s="11"/>
      <c r="P14" s="11"/>
      <c r="Q14" s="11"/>
      <c r="R14" s="11">
        <f>($D14*$F14*$D14*$F14)</f>
        <v>0</v>
      </c>
      <c r="S14" s="9" t="str">
        <f t="shared" si="0"/>
        <v>-</v>
      </c>
    </row>
    <row r="15" spans="1:19" x14ac:dyDescent="0.25">
      <c r="A15" s="11"/>
      <c r="B15" s="11"/>
      <c r="C15" s="11"/>
      <c r="D15" s="11"/>
      <c r="E15" s="11"/>
      <c r="F15" s="11"/>
      <c r="G15" s="11"/>
      <c r="H15" s="11"/>
      <c r="I15" s="11"/>
      <c r="J15" s="11"/>
      <c r="K15" s="11"/>
      <c r="L15" s="11"/>
      <c r="M15" s="11"/>
      <c r="N15" s="11"/>
      <c r="O15" s="11"/>
      <c r="P15" s="11"/>
      <c r="Q15" s="11"/>
      <c r="R15" s="11"/>
      <c r="S15" s="10"/>
    </row>
    <row r="16" spans="1:19" x14ac:dyDescent="0.25">
      <c r="A16" s="11"/>
      <c r="B16" s="11"/>
      <c r="C16" s="11"/>
      <c r="D16" s="11"/>
      <c r="E16" s="11"/>
      <c r="F16" s="11"/>
      <c r="G16" s="11"/>
      <c r="H16" s="11"/>
      <c r="I16" s="11"/>
      <c r="J16" s="11"/>
      <c r="K16" s="11"/>
      <c r="L16" s="11"/>
      <c r="M16" s="11"/>
      <c r="N16" s="11"/>
      <c r="O16" s="11"/>
      <c r="P16" s="11"/>
      <c r="Q16" s="11"/>
      <c r="R16" s="11"/>
      <c r="S16" s="10"/>
    </row>
    <row r="17" spans="1:19" x14ac:dyDescent="0.25">
      <c r="A17" s="11"/>
      <c r="B17" s="11"/>
      <c r="C17" s="11"/>
      <c r="D17" s="11"/>
      <c r="E17" s="11"/>
      <c r="F17" s="11"/>
      <c r="G17" s="11"/>
      <c r="H17" s="11"/>
      <c r="I17" s="6" t="str">
        <f>I4</f>
        <v>Ga</v>
      </c>
      <c r="J17" s="6" t="str">
        <f t="shared" ref="J17:R17" si="1">J4</f>
        <v>P</v>
      </c>
      <c r="K17" s="6" t="str">
        <f t="shared" si="1"/>
        <v>O</v>
      </c>
      <c r="L17" s="6" t="str">
        <f t="shared" si="1"/>
        <v>-</v>
      </c>
      <c r="M17" s="6" t="str">
        <f t="shared" si="1"/>
        <v>-</v>
      </c>
      <c r="N17" s="6" t="str">
        <f t="shared" si="1"/>
        <v>-</v>
      </c>
      <c r="O17" s="6" t="str">
        <f t="shared" si="1"/>
        <v>-</v>
      </c>
      <c r="P17" s="6" t="str">
        <f t="shared" si="1"/>
        <v>-</v>
      </c>
      <c r="Q17" s="6" t="str">
        <f t="shared" si="1"/>
        <v>-</v>
      </c>
      <c r="R17" s="6" t="str">
        <f t="shared" si="1"/>
        <v>-</v>
      </c>
      <c r="S17" s="7"/>
    </row>
    <row r="18" spans="1:19" x14ac:dyDescent="0.25">
      <c r="A18" s="11"/>
      <c r="B18" s="11"/>
      <c r="C18" s="11"/>
      <c r="D18" s="8" t="s">
        <v>95</v>
      </c>
      <c r="E18" s="11">
        <f>SUM(I5:R14)</f>
        <v>35.263802777777769</v>
      </c>
      <c r="F18" s="11"/>
      <c r="G18" s="11"/>
      <c r="H18" s="11"/>
      <c r="I18" s="14">
        <f>I5/100</f>
        <v>1.4754151111111112E-2</v>
      </c>
      <c r="J18" s="14">
        <f t="shared" ref="J18:R18" si="2">J5/100</f>
        <v>2.0770799999999996E-2</v>
      </c>
      <c r="K18" s="14">
        <f t="shared" si="2"/>
        <v>9.398280888888888E-2</v>
      </c>
      <c r="L18" s="14">
        <f t="shared" si="2"/>
        <v>0</v>
      </c>
      <c r="M18" s="14">
        <f t="shared" si="2"/>
        <v>0</v>
      </c>
      <c r="N18" s="14">
        <f t="shared" si="2"/>
        <v>0</v>
      </c>
      <c r="O18" s="14">
        <f t="shared" si="2"/>
        <v>0</v>
      </c>
      <c r="P18" s="14">
        <f t="shared" si="2"/>
        <v>0</v>
      </c>
      <c r="Q18" s="14">
        <f t="shared" si="2"/>
        <v>0</v>
      </c>
      <c r="R18" s="14">
        <f t="shared" si="2"/>
        <v>0</v>
      </c>
      <c r="S18" s="6" t="str">
        <f>S5</f>
        <v>Ga</v>
      </c>
    </row>
    <row r="19" spans="1:19" x14ac:dyDescent="0.25">
      <c r="A19" s="11"/>
      <c r="B19" s="11"/>
      <c r="C19" s="11"/>
      <c r="D19" s="16" t="s">
        <v>99</v>
      </c>
      <c r="E19" s="13">
        <f>SUM(I18:R27)</f>
        <v>0.3526380277777777</v>
      </c>
      <c r="F19" s="11"/>
      <c r="G19" s="11"/>
      <c r="H19" s="11"/>
      <c r="I19" s="14"/>
      <c r="J19" s="14">
        <f t="shared" ref="J19:R19" si="3">J6/100</f>
        <v>7.310249999999999E-3</v>
      </c>
      <c r="K19" s="14">
        <f t="shared" si="3"/>
        <v>6.6154199999999996E-2</v>
      </c>
      <c r="L19" s="14">
        <f t="shared" si="3"/>
        <v>0</v>
      </c>
      <c r="M19" s="14">
        <f t="shared" si="3"/>
        <v>0</v>
      </c>
      <c r="N19" s="14">
        <f t="shared" si="3"/>
        <v>0</v>
      </c>
      <c r="O19" s="14">
        <f t="shared" si="3"/>
        <v>0</v>
      </c>
      <c r="P19" s="14">
        <f t="shared" si="3"/>
        <v>0</v>
      </c>
      <c r="Q19" s="14">
        <f t="shared" si="3"/>
        <v>0</v>
      </c>
      <c r="R19" s="14">
        <f t="shared" si="3"/>
        <v>0</v>
      </c>
      <c r="S19" s="6" t="str">
        <f t="shared" ref="S19:S27" si="4">S6</f>
        <v>P</v>
      </c>
    </row>
    <row r="20" spans="1:19" x14ac:dyDescent="0.25">
      <c r="A20" s="11"/>
      <c r="B20" s="11"/>
      <c r="C20" s="11"/>
      <c r="D20" s="13"/>
      <c r="E20" s="13"/>
      <c r="F20" s="11"/>
      <c r="G20" s="11"/>
      <c r="H20" s="11"/>
      <c r="I20" s="14"/>
      <c r="J20" s="14"/>
      <c r="K20" s="14">
        <f t="shared" ref="K20:R20" si="5">K7/100</f>
        <v>0.14966581777777774</v>
      </c>
      <c r="L20" s="14">
        <f t="shared" si="5"/>
        <v>0</v>
      </c>
      <c r="M20" s="14">
        <f t="shared" si="5"/>
        <v>0</v>
      </c>
      <c r="N20" s="14">
        <f t="shared" si="5"/>
        <v>0</v>
      </c>
      <c r="O20" s="14">
        <f t="shared" si="5"/>
        <v>0</v>
      </c>
      <c r="P20" s="14">
        <f t="shared" si="5"/>
        <v>0</v>
      </c>
      <c r="Q20" s="14">
        <f t="shared" si="5"/>
        <v>0</v>
      </c>
      <c r="R20" s="14">
        <f t="shared" si="5"/>
        <v>0</v>
      </c>
      <c r="S20" s="6" t="str">
        <f t="shared" si="4"/>
        <v>O</v>
      </c>
    </row>
    <row r="21" spans="1:19" x14ac:dyDescent="0.25">
      <c r="A21" s="11"/>
      <c r="B21" s="11"/>
      <c r="C21" s="11"/>
      <c r="D21" s="11"/>
      <c r="E21" s="11"/>
      <c r="F21" s="11"/>
      <c r="G21" s="11"/>
      <c r="H21" s="11"/>
      <c r="I21" s="14"/>
      <c r="J21" s="14"/>
      <c r="K21" s="14"/>
      <c r="L21" s="14">
        <f t="shared" ref="L21:R21" si="6">L8/100</f>
        <v>0</v>
      </c>
      <c r="M21" s="14">
        <f t="shared" si="6"/>
        <v>0</v>
      </c>
      <c r="N21" s="14">
        <f t="shared" si="6"/>
        <v>0</v>
      </c>
      <c r="O21" s="14">
        <f t="shared" si="6"/>
        <v>0</v>
      </c>
      <c r="P21" s="14">
        <f t="shared" si="6"/>
        <v>0</v>
      </c>
      <c r="Q21" s="14">
        <f t="shared" si="6"/>
        <v>0</v>
      </c>
      <c r="R21" s="14">
        <f t="shared" si="6"/>
        <v>0</v>
      </c>
      <c r="S21" s="6" t="str">
        <f t="shared" si="4"/>
        <v>-</v>
      </c>
    </row>
    <row r="22" spans="1:19" x14ac:dyDescent="0.25">
      <c r="A22" s="11"/>
      <c r="B22" s="11"/>
      <c r="C22" s="11"/>
      <c r="D22" s="11"/>
      <c r="E22" s="11"/>
      <c r="F22" s="11"/>
      <c r="G22" s="11"/>
      <c r="H22" s="11"/>
      <c r="I22" s="14"/>
      <c r="J22" s="14"/>
      <c r="K22" s="14"/>
      <c r="L22" s="14"/>
      <c r="M22" s="14">
        <f t="shared" ref="M22:R22" si="7">M9/100</f>
        <v>0</v>
      </c>
      <c r="N22" s="14">
        <f t="shared" si="7"/>
        <v>0</v>
      </c>
      <c r="O22" s="14">
        <f t="shared" si="7"/>
        <v>0</v>
      </c>
      <c r="P22" s="14">
        <f t="shared" si="7"/>
        <v>0</v>
      </c>
      <c r="Q22" s="14">
        <f t="shared" si="7"/>
        <v>0</v>
      </c>
      <c r="R22" s="14">
        <f t="shared" si="7"/>
        <v>0</v>
      </c>
      <c r="S22" s="6" t="str">
        <f t="shared" si="4"/>
        <v>-</v>
      </c>
    </row>
    <row r="23" spans="1:19" x14ac:dyDescent="0.25">
      <c r="A23" s="11"/>
      <c r="B23" s="11"/>
      <c r="C23" s="11"/>
      <c r="D23" s="11"/>
      <c r="E23" s="11"/>
      <c r="F23" s="11"/>
      <c r="G23" s="11"/>
      <c r="H23" s="11"/>
      <c r="I23" s="14"/>
      <c r="J23" s="14"/>
      <c r="K23" s="14"/>
      <c r="L23" s="14"/>
      <c r="M23" s="14"/>
      <c r="N23" s="14">
        <f t="shared" ref="N23:R23" si="8">N10/100</f>
        <v>0</v>
      </c>
      <c r="O23" s="14">
        <f t="shared" si="8"/>
        <v>0</v>
      </c>
      <c r="P23" s="14">
        <f t="shared" si="8"/>
        <v>0</v>
      </c>
      <c r="Q23" s="14">
        <f t="shared" si="8"/>
        <v>0</v>
      </c>
      <c r="R23" s="14">
        <f t="shared" si="8"/>
        <v>0</v>
      </c>
      <c r="S23" s="6" t="str">
        <f t="shared" si="4"/>
        <v>-</v>
      </c>
    </row>
    <row r="24" spans="1:19" x14ac:dyDescent="0.25">
      <c r="A24" s="11"/>
      <c r="B24" s="11"/>
      <c r="C24" s="11"/>
      <c r="D24" s="11"/>
      <c r="E24" s="11"/>
      <c r="F24" s="11"/>
      <c r="G24" s="11"/>
      <c r="H24" s="11"/>
      <c r="I24" s="14"/>
      <c r="J24" s="14"/>
      <c r="K24" s="14"/>
      <c r="L24" s="14"/>
      <c r="M24" s="14"/>
      <c r="N24" s="14"/>
      <c r="O24" s="14">
        <f t="shared" ref="O24:R24" si="9">O11/100</f>
        <v>0</v>
      </c>
      <c r="P24" s="14">
        <f t="shared" si="9"/>
        <v>0</v>
      </c>
      <c r="Q24" s="14">
        <f t="shared" si="9"/>
        <v>0</v>
      </c>
      <c r="R24" s="14">
        <f t="shared" si="9"/>
        <v>0</v>
      </c>
      <c r="S24" s="6" t="str">
        <f t="shared" si="4"/>
        <v>-</v>
      </c>
    </row>
    <row r="25" spans="1:19" x14ac:dyDescent="0.25">
      <c r="A25" s="11"/>
      <c r="B25" s="11"/>
      <c r="C25" s="11"/>
      <c r="D25" s="11"/>
      <c r="E25" s="11"/>
      <c r="F25" s="11"/>
      <c r="G25" s="11"/>
      <c r="H25" s="11"/>
      <c r="I25" s="14"/>
      <c r="J25" s="14"/>
      <c r="K25" s="14"/>
      <c r="L25" s="14"/>
      <c r="M25" s="14"/>
      <c r="N25" s="14"/>
      <c r="O25" s="14"/>
      <c r="P25" s="14">
        <f t="shared" ref="P25:R25" si="10">P12/100</f>
        <v>0</v>
      </c>
      <c r="Q25" s="14">
        <f t="shared" si="10"/>
        <v>0</v>
      </c>
      <c r="R25" s="14">
        <f t="shared" si="10"/>
        <v>0</v>
      </c>
      <c r="S25" s="6" t="str">
        <f t="shared" si="4"/>
        <v>-</v>
      </c>
    </row>
    <row r="26" spans="1:19" x14ac:dyDescent="0.25">
      <c r="A26" s="11"/>
      <c r="B26" s="11"/>
      <c r="C26" s="11"/>
      <c r="D26" s="11"/>
      <c r="E26" s="11"/>
      <c r="F26" s="11"/>
      <c r="G26" s="11"/>
      <c r="H26" s="11"/>
      <c r="I26" s="14"/>
      <c r="J26" s="14"/>
      <c r="K26" s="14"/>
      <c r="L26" s="14"/>
      <c r="M26" s="14"/>
      <c r="N26" s="14"/>
      <c r="O26" s="14"/>
      <c r="P26" s="14"/>
      <c r="Q26" s="14">
        <f t="shared" ref="Q26:R26" si="11">Q13/100</f>
        <v>0</v>
      </c>
      <c r="R26" s="14">
        <f t="shared" si="11"/>
        <v>0</v>
      </c>
      <c r="S26" s="6" t="str">
        <f t="shared" si="4"/>
        <v>-</v>
      </c>
    </row>
    <row r="27" spans="1:19" x14ac:dyDescent="0.25">
      <c r="A27" s="11"/>
      <c r="B27" s="11"/>
      <c r="C27" s="11"/>
      <c r="D27" s="11"/>
      <c r="E27" s="11"/>
      <c r="F27" s="11"/>
      <c r="G27" s="11"/>
      <c r="H27" s="11"/>
      <c r="I27" s="14"/>
      <c r="J27" s="14"/>
      <c r="K27" s="14"/>
      <c r="L27" s="14"/>
      <c r="M27" s="14"/>
      <c r="N27" s="14"/>
      <c r="O27" s="14"/>
      <c r="P27" s="14"/>
      <c r="Q27" s="14"/>
      <c r="R27" s="14">
        <f>R14/100</f>
        <v>0</v>
      </c>
      <c r="S27" s="6" t="str">
        <f t="shared" si="4"/>
        <v>-</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1"/>
  <sheetViews>
    <sheetView workbookViewId="0">
      <selection activeCell="C1" sqref="C1:C1048576"/>
    </sheetView>
  </sheetViews>
  <sheetFormatPr defaultRowHeight="15" x14ac:dyDescent="0.25"/>
  <cols>
    <col min="1" max="1" width="9.140625" style="1"/>
    <col min="2" max="2" width="9.140625" style="2"/>
  </cols>
  <sheetData>
    <row r="1" spans="1:2" x14ac:dyDescent="0.25">
      <c r="A1" s="1" t="s">
        <v>1</v>
      </c>
      <c r="B1" s="2">
        <v>0</v>
      </c>
    </row>
    <row r="2" spans="1:2" x14ac:dyDescent="0.25">
      <c r="A2" s="1" t="s">
        <v>2</v>
      </c>
      <c r="B2" s="2">
        <v>1</v>
      </c>
    </row>
    <row r="3" spans="1:2" x14ac:dyDescent="0.25">
      <c r="A3" s="1" t="s">
        <v>3</v>
      </c>
      <c r="B3" s="2">
        <v>2</v>
      </c>
    </row>
    <row r="4" spans="1:2" x14ac:dyDescent="0.25">
      <c r="A4" s="1" t="s">
        <v>4</v>
      </c>
      <c r="B4" s="2">
        <v>3</v>
      </c>
    </row>
    <row r="5" spans="1:2" x14ac:dyDescent="0.25">
      <c r="A5" s="1" t="s">
        <v>5</v>
      </c>
      <c r="B5" s="2">
        <v>4</v>
      </c>
    </row>
    <row r="6" spans="1:2" x14ac:dyDescent="0.25">
      <c r="A6" s="1" t="s">
        <v>6</v>
      </c>
      <c r="B6" s="2">
        <v>5</v>
      </c>
    </row>
    <row r="7" spans="1:2" x14ac:dyDescent="0.25">
      <c r="A7" s="1" t="s">
        <v>7</v>
      </c>
      <c r="B7" s="2">
        <v>6</v>
      </c>
    </row>
    <row r="8" spans="1:2" x14ac:dyDescent="0.25">
      <c r="A8" s="1" t="s">
        <v>8</v>
      </c>
      <c r="B8" s="2">
        <v>7</v>
      </c>
    </row>
    <row r="9" spans="1:2" x14ac:dyDescent="0.25">
      <c r="A9" s="1" t="s">
        <v>9</v>
      </c>
      <c r="B9" s="2">
        <v>8</v>
      </c>
    </row>
    <row r="10" spans="1:2" x14ac:dyDescent="0.25">
      <c r="A10" s="1" t="s">
        <v>10</v>
      </c>
      <c r="B10" s="2">
        <v>9</v>
      </c>
    </row>
    <row r="11" spans="1:2" x14ac:dyDescent="0.25">
      <c r="A11" s="1" t="s">
        <v>11</v>
      </c>
      <c r="B11" s="2">
        <v>10</v>
      </c>
    </row>
    <row r="12" spans="1:2" x14ac:dyDescent="0.25">
      <c r="A12" s="1" t="s">
        <v>12</v>
      </c>
      <c r="B12" s="2">
        <v>11</v>
      </c>
    </row>
    <row r="13" spans="1:2" x14ac:dyDescent="0.25">
      <c r="A13" s="1" t="s">
        <v>13</v>
      </c>
      <c r="B13" s="2">
        <v>12</v>
      </c>
    </row>
    <row r="14" spans="1:2" x14ac:dyDescent="0.25">
      <c r="A14" s="1" t="s">
        <v>14</v>
      </c>
      <c r="B14" s="2">
        <v>13</v>
      </c>
    </row>
    <row r="15" spans="1:2" x14ac:dyDescent="0.25">
      <c r="A15" s="1" t="s">
        <v>15</v>
      </c>
      <c r="B15" s="2">
        <v>14</v>
      </c>
    </row>
    <row r="16" spans="1:2" x14ac:dyDescent="0.25">
      <c r="A16" s="1" t="s">
        <v>16</v>
      </c>
      <c r="B16" s="2">
        <v>15</v>
      </c>
    </row>
    <row r="17" spans="1:2" x14ac:dyDescent="0.25">
      <c r="A17" s="1" t="s">
        <v>17</v>
      </c>
      <c r="B17" s="2">
        <v>16</v>
      </c>
    </row>
    <row r="18" spans="1:2" x14ac:dyDescent="0.25">
      <c r="A18" s="1" t="s">
        <v>18</v>
      </c>
      <c r="B18" s="2">
        <v>17</v>
      </c>
    </row>
    <row r="19" spans="1:2" x14ac:dyDescent="0.25">
      <c r="A19" s="1" t="s">
        <v>19</v>
      </c>
      <c r="B19" s="2">
        <v>18</v>
      </c>
    </row>
    <row r="20" spans="1:2" x14ac:dyDescent="0.25">
      <c r="A20" s="1" t="s">
        <v>20</v>
      </c>
      <c r="B20" s="2">
        <v>19</v>
      </c>
    </row>
    <row r="21" spans="1:2" x14ac:dyDescent="0.25">
      <c r="A21" s="1" t="s">
        <v>21</v>
      </c>
      <c r="B21" s="2">
        <v>20</v>
      </c>
    </row>
    <row r="22" spans="1:2" x14ac:dyDescent="0.25">
      <c r="A22" s="1" t="s">
        <v>22</v>
      </c>
      <c r="B22" s="2">
        <v>21</v>
      </c>
    </row>
    <row r="23" spans="1:2" x14ac:dyDescent="0.25">
      <c r="A23" s="1" t="s">
        <v>23</v>
      </c>
      <c r="B23" s="2">
        <v>22</v>
      </c>
    </row>
    <row r="24" spans="1:2" x14ac:dyDescent="0.25">
      <c r="A24" s="1" t="s">
        <v>24</v>
      </c>
      <c r="B24" s="2">
        <v>23</v>
      </c>
    </row>
    <row r="25" spans="1:2" x14ac:dyDescent="0.25">
      <c r="A25" s="1" t="s">
        <v>25</v>
      </c>
      <c r="B25" s="2">
        <v>24</v>
      </c>
    </row>
    <row r="26" spans="1:2" x14ac:dyDescent="0.25">
      <c r="A26" s="1" t="s">
        <v>26</v>
      </c>
      <c r="B26" s="2">
        <v>25</v>
      </c>
    </row>
    <row r="27" spans="1:2" x14ac:dyDescent="0.25">
      <c r="A27" s="1" t="s">
        <v>27</v>
      </c>
      <c r="B27" s="2">
        <v>26</v>
      </c>
    </row>
    <row r="28" spans="1:2" x14ac:dyDescent="0.25">
      <c r="A28" s="1" t="s">
        <v>28</v>
      </c>
      <c r="B28" s="2">
        <v>27</v>
      </c>
    </row>
    <row r="29" spans="1:2" x14ac:dyDescent="0.25">
      <c r="A29" s="1" t="s">
        <v>29</v>
      </c>
      <c r="B29" s="2">
        <v>28</v>
      </c>
    </row>
    <row r="30" spans="1:2" x14ac:dyDescent="0.25">
      <c r="A30" s="1" t="s">
        <v>30</v>
      </c>
      <c r="B30" s="2">
        <v>29</v>
      </c>
    </row>
    <row r="31" spans="1:2" x14ac:dyDescent="0.25">
      <c r="A31" s="1" t="s">
        <v>31</v>
      </c>
      <c r="B31" s="2">
        <v>30</v>
      </c>
    </row>
    <row r="32" spans="1:2" x14ac:dyDescent="0.25">
      <c r="A32" s="1" t="s">
        <v>32</v>
      </c>
      <c r="B32" s="2">
        <v>31</v>
      </c>
    </row>
    <row r="33" spans="1:2" x14ac:dyDescent="0.25">
      <c r="A33" s="1" t="s">
        <v>33</v>
      </c>
      <c r="B33" s="2">
        <v>32</v>
      </c>
    </row>
    <row r="34" spans="1:2" x14ac:dyDescent="0.25">
      <c r="A34" s="1" t="s">
        <v>34</v>
      </c>
      <c r="B34" s="2">
        <v>33</v>
      </c>
    </row>
    <row r="35" spans="1:2" x14ac:dyDescent="0.25">
      <c r="A35" s="1" t="s">
        <v>35</v>
      </c>
      <c r="B35" s="2">
        <v>34</v>
      </c>
    </row>
    <row r="36" spans="1:2" x14ac:dyDescent="0.25">
      <c r="A36" s="1" t="s">
        <v>36</v>
      </c>
      <c r="B36" s="2">
        <v>35</v>
      </c>
    </row>
    <row r="37" spans="1:2" x14ac:dyDescent="0.25">
      <c r="A37" s="1" t="s">
        <v>37</v>
      </c>
      <c r="B37" s="2">
        <v>36</v>
      </c>
    </row>
    <row r="38" spans="1:2" x14ac:dyDescent="0.25">
      <c r="A38" s="1" t="s">
        <v>38</v>
      </c>
      <c r="B38" s="2">
        <v>37</v>
      </c>
    </row>
    <row r="39" spans="1:2" x14ac:dyDescent="0.25">
      <c r="A39" s="1" t="s">
        <v>39</v>
      </c>
      <c r="B39" s="2">
        <v>38</v>
      </c>
    </row>
    <row r="40" spans="1:2" x14ac:dyDescent="0.25">
      <c r="A40" s="1" t="s">
        <v>40</v>
      </c>
      <c r="B40" s="2">
        <v>39</v>
      </c>
    </row>
    <row r="41" spans="1:2" x14ac:dyDescent="0.25">
      <c r="A41" s="1" t="s">
        <v>41</v>
      </c>
      <c r="B41" s="2">
        <v>40</v>
      </c>
    </row>
    <row r="42" spans="1:2" x14ac:dyDescent="0.25">
      <c r="A42" s="1" t="s">
        <v>42</v>
      </c>
      <c r="B42" s="2">
        <v>41</v>
      </c>
    </row>
    <row r="43" spans="1:2" x14ac:dyDescent="0.25">
      <c r="A43" s="1" t="s">
        <v>43</v>
      </c>
      <c r="B43" s="2">
        <v>42</v>
      </c>
    </row>
    <row r="44" spans="1:2" x14ac:dyDescent="0.25">
      <c r="A44" s="1" t="s">
        <v>44</v>
      </c>
      <c r="B44" s="2">
        <v>43</v>
      </c>
    </row>
    <row r="45" spans="1:2" x14ac:dyDescent="0.25">
      <c r="A45" s="1" t="s">
        <v>45</v>
      </c>
      <c r="B45" s="2">
        <v>44</v>
      </c>
    </row>
    <row r="46" spans="1:2" x14ac:dyDescent="0.25">
      <c r="A46" s="1" t="s">
        <v>46</v>
      </c>
      <c r="B46" s="2">
        <v>45</v>
      </c>
    </row>
    <row r="47" spans="1:2" x14ac:dyDescent="0.25">
      <c r="A47" s="1" t="s">
        <v>47</v>
      </c>
      <c r="B47" s="2">
        <v>46</v>
      </c>
    </row>
    <row r="48" spans="1:2" x14ac:dyDescent="0.25">
      <c r="A48" s="1" t="s">
        <v>48</v>
      </c>
      <c r="B48" s="2">
        <v>47</v>
      </c>
    </row>
    <row r="49" spans="1:2" x14ac:dyDescent="0.25">
      <c r="A49" s="1" t="s">
        <v>49</v>
      </c>
      <c r="B49" s="2">
        <v>48</v>
      </c>
    </row>
    <row r="50" spans="1:2" x14ac:dyDescent="0.25">
      <c r="A50" s="1" t="s">
        <v>50</v>
      </c>
      <c r="B50" s="2">
        <v>49</v>
      </c>
    </row>
    <row r="51" spans="1:2" x14ac:dyDescent="0.25">
      <c r="A51" s="1" t="s">
        <v>51</v>
      </c>
      <c r="B51" s="2">
        <v>50</v>
      </c>
    </row>
    <row r="52" spans="1:2" x14ac:dyDescent="0.25">
      <c r="A52" s="1" t="s">
        <v>52</v>
      </c>
      <c r="B52" s="2">
        <v>51</v>
      </c>
    </row>
    <row r="53" spans="1:2" x14ac:dyDescent="0.25">
      <c r="A53" s="1" t="s">
        <v>53</v>
      </c>
      <c r="B53" s="2">
        <v>52</v>
      </c>
    </row>
    <row r="54" spans="1:2" x14ac:dyDescent="0.25">
      <c r="A54" s="1" t="s">
        <v>54</v>
      </c>
      <c r="B54" s="2">
        <v>53</v>
      </c>
    </row>
    <row r="55" spans="1:2" x14ac:dyDescent="0.25">
      <c r="A55" s="1" t="s">
        <v>55</v>
      </c>
      <c r="B55" s="2">
        <v>54</v>
      </c>
    </row>
    <row r="56" spans="1:2" x14ac:dyDescent="0.25">
      <c r="A56" s="1" t="s">
        <v>56</v>
      </c>
      <c r="B56" s="2">
        <v>55</v>
      </c>
    </row>
    <row r="57" spans="1:2" x14ac:dyDescent="0.25">
      <c r="A57" s="1" t="s">
        <v>57</v>
      </c>
      <c r="B57" s="2">
        <v>56</v>
      </c>
    </row>
    <row r="58" spans="1:2" x14ac:dyDescent="0.25">
      <c r="A58" s="1" t="s">
        <v>58</v>
      </c>
      <c r="B58" s="2">
        <v>57</v>
      </c>
    </row>
    <row r="59" spans="1:2" x14ac:dyDescent="0.25">
      <c r="A59" s="1" t="s">
        <v>59</v>
      </c>
      <c r="B59" s="2">
        <v>58</v>
      </c>
    </row>
    <row r="60" spans="1:2" x14ac:dyDescent="0.25">
      <c r="A60" s="1" t="s">
        <v>60</v>
      </c>
      <c r="B60" s="2">
        <v>59</v>
      </c>
    </row>
    <row r="61" spans="1:2" x14ac:dyDescent="0.25">
      <c r="A61" s="1" t="s">
        <v>61</v>
      </c>
      <c r="B61" s="2">
        <v>60</v>
      </c>
    </row>
    <row r="62" spans="1:2" x14ac:dyDescent="0.25">
      <c r="A62" s="1" t="s">
        <v>62</v>
      </c>
      <c r="B62" s="2">
        <v>61</v>
      </c>
    </row>
    <row r="63" spans="1:2" x14ac:dyDescent="0.25">
      <c r="A63" s="1" t="s">
        <v>63</v>
      </c>
      <c r="B63" s="2">
        <v>62</v>
      </c>
    </row>
    <row r="64" spans="1:2" x14ac:dyDescent="0.25">
      <c r="A64" s="1" t="s">
        <v>64</v>
      </c>
      <c r="B64" s="2">
        <v>63</v>
      </c>
    </row>
    <row r="65" spans="1:2" x14ac:dyDescent="0.25">
      <c r="A65" s="1" t="s">
        <v>65</v>
      </c>
      <c r="B65" s="2">
        <v>64</v>
      </c>
    </row>
    <row r="66" spans="1:2" x14ac:dyDescent="0.25">
      <c r="A66" s="1" t="s">
        <v>66</v>
      </c>
      <c r="B66" s="2">
        <v>65</v>
      </c>
    </row>
    <row r="67" spans="1:2" x14ac:dyDescent="0.25">
      <c r="A67" s="1" t="s">
        <v>67</v>
      </c>
      <c r="B67" s="2">
        <v>66</v>
      </c>
    </row>
    <row r="68" spans="1:2" x14ac:dyDescent="0.25">
      <c r="A68" s="1" t="s">
        <v>68</v>
      </c>
      <c r="B68" s="2">
        <v>67</v>
      </c>
    </row>
    <row r="69" spans="1:2" x14ac:dyDescent="0.25">
      <c r="A69" s="1" t="s">
        <v>69</v>
      </c>
      <c r="B69" s="2">
        <v>68</v>
      </c>
    </row>
    <row r="70" spans="1:2" x14ac:dyDescent="0.25">
      <c r="A70" s="1" t="s">
        <v>70</v>
      </c>
      <c r="B70" s="2">
        <v>69</v>
      </c>
    </row>
    <row r="71" spans="1:2" x14ac:dyDescent="0.25">
      <c r="A71" s="1" t="s">
        <v>71</v>
      </c>
      <c r="B71" s="2">
        <v>70</v>
      </c>
    </row>
    <row r="72" spans="1:2" x14ac:dyDescent="0.25">
      <c r="A72" s="1" t="s">
        <v>72</v>
      </c>
      <c r="B72" s="2">
        <v>71</v>
      </c>
    </row>
    <row r="73" spans="1:2" x14ac:dyDescent="0.25">
      <c r="A73" s="1" t="s">
        <v>73</v>
      </c>
      <c r="B73" s="2">
        <v>72</v>
      </c>
    </row>
    <row r="74" spans="1:2" x14ac:dyDescent="0.25">
      <c r="A74" s="1" t="s">
        <v>74</v>
      </c>
      <c r="B74" s="2">
        <v>73</v>
      </c>
    </row>
    <row r="75" spans="1:2" x14ac:dyDescent="0.25">
      <c r="A75" s="1" t="s">
        <v>75</v>
      </c>
      <c r="B75" s="2">
        <v>74</v>
      </c>
    </row>
    <row r="76" spans="1:2" x14ac:dyDescent="0.25">
      <c r="A76" s="1" t="s">
        <v>76</v>
      </c>
      <c r="B76" s="2">
        <v>75</v>
      </c>
    </row>
    <row r="77" spans="1:2" x14ac:dyDescent="0.25">
      <c r="A77" s="1" t="s">
        <v>77</v>
      </c>
      <c r="B77" s="2">
        <v>76</v>
      </c>
    </row>
    <row r="78" spans="1:2" x14ac:dyDescent="0.25">
      <c r="A78" s="1" t="s">
        <v>78</v>
      </c>
      <c r="B78" s="2">
        <v>77</v>
      </c>
    </row>
    <row r="79" spans="1:2" x14ac:dyDescent="0.25">
      <c r="A79" s="1" t="s">
        <v>79</v>
      </c>
      <c r="B79" s="2">
        <v>78</v>
      </c>
    </row>
    <row r="80" spans="1:2" x14ac:dyDescent="0.25">
      <c r="A80" s="1" t="s">
        <v>80</v>
      </c>
      <c r="B80" s="2">
        <v>79</v>
      </c>
    </row>
    <row r="81" spans="1:2" x14ac:dyDescent="0.25">
      <c r="A81" s="1" t="s">
        <v>81</v>
      </c>
      <c r="B81" s="2">
        <v>80</v>
      </c>
    </row>
    <row r="82" spans="1:2" x14ac:dyDescent="0.25">
      <c r="A82" s="1" t="s">
        <v>82</v>
      </c>
      <c r="B82" s="2">
        <v>81</v>
      </c>
    </row>
    <row r="83" spans="1:2" x14ac:dyDescent="0.25">
      <c r="A83" s="1" t="s">
        <v>83</v>
      </c>
      <c r="B83" s="2">
        <v>82</v>
      </c>
    </row>
    <row r="84" spans="1:2" x14ac:dyDescent="0.25">
      <c r="A84" s="1" t="s">
        <v>84</v>
      </c>
      <c r="B84" s="2">
        <v>83</v>
      </c>
    </row>
    <row r="85" spans="1:2" x14ac:dyDescent="0.25">
      <c r="A85" s="1" t="s">
        <v>85</v>
      </c>
      <c r="B85" s="2">
        <v>88</v>
      </c>
    </row>
    <row r="86" spans="1:2" x14ac:dyDescent="0.25">
      <c r="A86" s="1" t="s">
        <v>86</v>
      </c>
      <c r="B86" s="2">
        <v>90</v>
      </c>
    </row>
    <row r="87" spans="1:2" x14ac:dyDescent="0.25">
      <c r="A87" s="1" t="s">
        <v>87</v>
      </c>
      <c r="B87" s="2">
        <v>91</v>
      </c>
    </row>
    <row r="88" spans="1:2" x14ac:dyDescent="0.25">
      <c r="A88" s="1" t="s">
        <v>88</v>
      </c>
      <c r="B88" s="2">
        <v>92</v>
      </c>
    </row>
    <row r="89" spans="1:2" x14ac:dyDescent="0.25">
      <c r="A89" s="1" t="s">
        <v>89</v>
      </c>
      <c r="B89" s="2">
        <v>93</v>
      </c>
    </row>
    <row r="90" spans="1:2" x14ac:dyDescent="0.25">
      <c r="A90" s="1" t="s">
        <v>90</v>
      </c>
      <c r="B90" s="2">
        <v>94</v>
      </c>
    </row>
    <row r="91" spans="1:2" x14ac:dyDescent="0.25">
      <c r="A91" s="1" t="s">
        <v>91</v>
      </c>
      <c r="B91" s="2">
        <v>95</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2"/>
  <sheetViews>
    <sheetView workbookViewId="0">
      <selection activeCell="D8" sqref="D8"/>
    </sheetView>
  </sheetViews>
  <sheetFormatPr defaultRowHeight="15" x14ac:dyDescent="0.25"/>
  <cols>
    <col min="1" max="1" width="9.140625" style="1"/>
  </cols>
  <sheetData>
    <row r="1" spans="1:2" x14ac:dyDescent="0.25">
      <c r="A1" s="1" t="s">
        <v>1</v>
      </c>
      <c r="B1">
        <v>0</v>
      </c>
    </row>
    <row r="2" spans="1:2" x14ac:dyDescent="0.25">
      <c r="A2" s="1" t="s">
        <v>2</v>
      </c>
      <c r="B2">
        <v>-3.7389999999999999</v>
      </c>
    </row>
    <row r="3" spans="1:2" x14ac:dyDescent="0.25">
      <c r="A3" s="1" t="s">
        <v>98</v>
      </c>
      <c r="B3">
        <v>6.6710000000000003</v>
      </c>
    </row>
    <row r="4" spans="1:2" x14ac:dyDescent="0.25">
      <c r="A4" s="1" t="s">
        <v>3</v>
      </c>
      <c r="B4">
        <v>3.26</v>
      </c>
    </row>
    <row r="5" spans="1:2" x14ac:dyDescent="0.25">
      <c r="A5" s="1" t="s">
        <v>4</v>
      </c>
      <c r="B5">
        <v>-1.9</v>
      </c>
    </row>
    <row r="6" spans="1:2" x14ac:dyDescent="0.25">
      <c r="A6" s="1" t="s">
        <v>5</v>
      </c>
      <c r="B6">
        <v>7.79</v>
      </c>
    </row>
    <row r="7" spans="1:2" x14ac:dyDescent="0.25">
      <c r="A7" s="1" t="s">
        <v>6</v>
      </c>
      <c r="B7">
        <v>5.3</v>
      </c>
    </row>
    <row r="8" spans="1:2" x14ac:dyDescent="0.25">
      <c r="A8" s="1" t="s">
        <v>7</v>
      </c>
      <c r="B8">
        <v>6.6459999999999999</v>
      </c>
    </row>
    <row r="9" spans="1:2" x14ac:dyDescent="0.25">
      <c r="A9" s="1" t="s">
        <v>8</v>
      </c>
      <c r="B9">
        <v>9.36</v>
      </c>
    </row>
    <row r="10" spans="1:2" x14ac:dyDescent="0.25">
      <c r="A10" s="1" t="s">
        <v>9</v>
      </c>
      <c r="B10">
        <v>5.8029999999999999</v>
      </c>
    </row>
    <row r="11" spans="1:2" x14ac:dyDescent="0.25">
      <c r="A11" s="1" t="s">
        <v>10</v>
      </c>
      <c r="B11">
        <v>5.6539999999999999</v>
      </c>
    </row>
    <row r="12" spans="1:2" x14ac:dyDescent="0.25">
      <c r="A12" s="1" t="s">
        <v>11</v>
      </c>
      <c r="B12">
        <v>4.5659999999999998</v>
      </c>
    </row>
    <row r="13" spans="1:2" x14ac:dyDescent="0.25">
      <c r="A13" s="1" t="s">
        <v>12</v>
      </c>
      <c r="B13">
        <v>3.58</v>
      </c>
    </row>
    <row r="14" spans="1:2" x14ac:dyDescent="0.25">
      <c r="A14" s="1" t="s">
        <v>13</v>
      </c>
      <c r="B14">
        <v>5.375</v>
      </c>
    </row>
    <row r="15" spans="1:2" x14ac:dyDescent="0.25">
      <c r="A15" s="1" t="s">
        <v>14</v>
      </c>
      <c r="B15">
        <v>3.4489999999999998</v>
      </c>
    </row>
    <row r="16" spans="1:2" x14ac:dyDescent="0.25">
      <c r="A16" s="1" t="s">
        <v>15</v>
      </c>
      <c r="B16">
        <v>4.1534000000000004</v>
      </c>
    </row>
    <row r="17" spans="1:2" x14ac:dyDescent="0.25">
      <c r="A17" s="1" t="s">
        <v>16</v>
      </c>
      <c r="B17">
        <v>5.13</v>
      </c>
    </row>
    <row r="18" spans="1:2" x14ac:dyDescent="0.25">
      <c r="A18" s="1" t="s">
        <v>17</v>
      </c>
      <c r="B18">
        <v>2.847</v>
      </c>
    </row>
    <row r="19" spans="1:2" x14ac:dyDescent="0.25">
      <c r="A19" s="1" t="s">
        <v>18</v>
      </c>
      <c r="B19">
        <v>9.577</v>
      </c>
    </row>
    <row r="20" spans="1:2" x14ac:dyDescent="0.25">
      <c r="A20" s="1" t="s">
        <v>19</v>
      </c>
      <c r="B20">
        <v>1.909</v>
      </c>
    </row>
    <row r="21" spans="1:2" x14ac:dyDescent="0.25">
      <c r="A21" s="1" t="s">
        <v>20</v>
      </c>
      <c r="B21">
        <v>3.67</v>
      </c>
    </row>
    <row r="22" spans="1:2" x14ac:dyDescent="0.25">
      <c r="A22" s="1" t="s">
        <v>21</v>
      </c>
      <c r="B22">
        <v>4.76</v>
      </c>
    </row>
    <row r="23" spans="1:2" x14ac:dyDescent="0.25">
      <c r="A23" s="1" t="s">
        <v>22</v>
      </c>
      <c r="B23">
        <v>12.29</v>
      </c>
    </row>
    <row r="24" spans="1:2" x14ac:dyDescent="0.25">
      <c r="A24" s="1" t="s">
        <v>23</v>
      </c>
      <c r="B24">
        <v>-3.4380000000000002</v>
      </c>
    </row>
    <row r="25" spans="1:2" x14ac:dyDescent="0.25">
      <c r="A25" s="1" t="s">
        <v>24</v>
      </c>
      <c r="B25">
        <v>-0.38240000000000002</v>
      </c>
    </row>
    <row r="26" spans="1:2" x14ac:dyDescent="0.25">
      <c r="A26" s="1" t="s">
        <v>25</v>
      </c>
      <c r="B26">
        <v>3.6349999999999998</v>
      </c>
    </row>
    <row r="27" spans="1:2" x14ac:dyDescent="0.25">
      <c r="A27" s="1" t="s">
        <v>26</v>
      </c>
      <c r="B27">
        <v>-3.73</v>
      </c>
    </row>
    <row r="28" spans="1:2" x14ac:dyDescent="0.25">
      <c r="A28" s="1" t="s">
        <v>27</v>
      </c>
      <c r="B28">
        <v>9.5399999999999991</v>
      </c>
    </row>
    <row r="29" spans="1:2" x14ac:dyDescent="0.25">
      <c r="A29" s="1" t="s">
        <v>28</v>
      </c>
      <c r="B29">
        <v>2.78</v>
      </c>
    </row>
    <row r="30" spans="1:2" x14ac:dyDescent="0.25">
      <c r="A30" s="1" t="s">
        <v>29</v>
      </c>
      <c r="B30">
        <v>10.3</v>
      </c>
    </row>
    <row r="31" spans="1:2" x14ac:dyDescent="0.25">
      <c r="A31" s="1" t="s">
        <v>30</v>
      </c>
      <c r="B31">
        <v>7.718</v>
      </c>
    </row>
    <row r="32" spans="1:2" x14ac:dyDescent="0.25">
      <c r="A32" s="1" t="s">
        <v>31</v>
      </c>
      <c r="B32">
        <v>5.68</v>
      </c>
    </row>
    <row r="33" spans="1:2" x14ac:dyDescent="0.25">
      <c r="A33" s="1" t="s">
        <v>32</v>
      </c>
      <c r="B33">
        <v>7.2880000000000003</v>
      </c>
    </row>
    <row r="34" spans="1:2" x14ac:dyDescent="0.25">
      <c r="A34" s="1" t="s">
        <v>33</v>
      </c>
      <c r="B34">
        <v>8.1850000000000005</v>
      </c>
    </row>
    <row r="35" spans="1:2" x14ac:dyDescent="0.25">
      <c r="A35" s="1" t="s">
        <v>34</v>
      </c>
      <c r="B35">
        <v>6.58</v>
      </c>
    </row>
    <row r="36" spans="1:2" x14ac:dyDescent="0.25">
      <c r="A36" s="1" t="s">
        <v>35</v>
      </c>
      <c r="B36">
        <v>7.97</v>
      </c>
    </row>
    <row r="37" spans="1:2" x14ac:dyDescent="0.25">
      <c r="A37" s="1" t="s">
        <v>36</v>
      </c>
      <c r="B37">
        <v>6.7949999999999999</v>
      </c>
    </row>
    <row r="38" spans="1:2" x14ac:dyDescent="0.25">
      <c r="A38" s="1" t="s">
        <v>37</v>
      </c>
      <c r="B38">
        <v>7.81</v>
      </c>
    </row>
    <row r="39" spans="1:2" x14ac:dyDescent="0.25">
      <c r="A39" s="1" t="s">
        <v>38</v>
      </c>
      <c r="B39">
        <v>7.09</v>
      </c>
    </row>
    <row r="40" spans="1:2" x14ac:dyDescent="0.25">
      <c r="A40" s="1" t="s">
        <v>39</v>
      </c>
      <c r="B40">
        <v>7.02</v>
      </c>
    </row>
    <row r="41" spans="1:2" x14ac:dyDescent="0.25">
      <c r="A41" s="1" t="s">
        <v>40</v>
      </c>
      <c r="B41">
        <v>7.75</v>
      </c>
    </row>
    <row r="42" spans="1:2" x14ac:dyDescent="0.25">
      <c r="A42" s="1" t="s">
        <v>41</v>
      </c>
      <c r="B42">
        <v>7.16</v>
      </c>
    </row>
    <row r="43" spans="1:2" x14ac:dyDescent="0.25">
      <c r="A43" s="1" t="s">
        <v>42</v>
      </c>
      <c r="B43">
        <v>7.0540000000000003</v>
      </c>
    </row>
    <row r="44" spans="1:2" x14ac:dyDescent="0.25">
      <c r="A44" s="1" t="s">
        <v>43</v>
      </c>
      <c r="B44">
        <v>6.7149999999999999</v>
      </c>
    </row>
    <row r="45" spans="1:2" x14ac:dyDescent="0.25">
      <c r="A45" s="1" t="s">
        <v>44</v>
      </c>
      <c r="B45">
        <v>6.8</v>
      </c>
    </row>
    <row r="46" spans="1:2" x14ac:dyDescent="0.25">
      <c r="A46" s="1" t="s">
        <v>45</v>
      </c>
      <c r="B46">
        <v>7.21</v>
      </c>
    </row>
    <row r="47" spans="1:2" x14ac:dyDescent="0.25">
      <c r="A47" s="1" t="s">
        <v>46</v>
      </c>
      <c r="B47">
        <v>5.88</v>
      </c>
    </row>
    <row r="48" spans="1:2" x14ac:dyDescent="0.25">
      <c r="A48" s="1" t="s">
        <v>47</v>
      </c>
      <c r="B48">
        <v>5.91</v>
      </c>
    </row>
    <row r="49" spans="1:2" x14ac:dyDescent="0.25">
      <c r="A49" s="1" t="s">
        <v>48</v>
      </c>
      <c r="B49">
        <v>5.9219999999999997</v>
      </c>
    </row>
    <row r="50" spans="1:2" x14ac:dyDescent="0.25">
      <c r="A50" s="1" t="s">
        <v>49</v>
      </c>
      <c r="B50">
        <v>5.0999999999999996</v>
      </c>
    </row>
    <row r="51" spans="1:2" x14ac:dyDescent="0.25">
      <c r="A51" s="1" t="s">
        <v>50</v>
      </c>
      <c r="B51">
        <v>4.0650000000000004</v>
      </c>
    </row>
    <row r="52" spans="1:2" x14ac:dyDescent="0.25">
      <c r="A52" s="1" t="s">
        <v>51</v>
      </c>
      <c r="B52">
        <v>6.2249999999999996</v>
      </c>
    </row>
    <row r="53" spans="1:2" x14ac:dyDescent="0.25">
      <c r="A53" s="1" t="s">
        <v>52</v>
      </c>
      <c r="B53">
        <v>5.57</v>
      </c>
    </row>
    <row r="54" spans="1:2" x14ac:dyDescent="0.25">
      <c r="A54" s="1" t="s">
        <v>53</v>
      </c>
      <c r="B54">
        <v>5.8</v>
      </c>
    </row>
    <row r="55" spans="1:2" x14ac:dyDescent="0.25">
      <c r="A55" s="1" t="s">
        <v>54</v>
      </c>
      <c r="B55">
        <v>5.28</v>
      </c>
    </row>
    <row r="56" spans="1:2" x14ac:dyDescent="0.25">
      <c r="A56" s="1" t="s">
        <v>55</v>
      </c>
      <c r="B56">
        <v>4.92</v>
      </c>
    </row>
    <row r="57" spans="1:2" x14ac:dyDescent="0.25">
      <c r="A57" s="1" t="s">
        <v>56</v>
      </c>
      <c r="B57">
        <v>5.42</v>
      </c>
    </row>
    <row r="58" spans="1:2" x14ac:dyDescent="0.25">
      <c r="A58" s="1" t="s">
        <v>57</v>
      </c>
      <c r="B58">
        <v>5.07</v>
      </c>
    </row>
    <row r="59" spans="1:2" x14ac:dyDescent="0.25">
      <c r="A59" s="1" t="s">
        <v>58</v>
      </c>
      <c r="B59">
        <v>8.24</v>
      </c>
    </row>
    <row r="60" spans="1:2" x14ac:dyDescent="0.25">
      <c r="A60" s="1" t="s">
        <v>59</v>
      </c>
      <c r="B60">
        <v>4.84</v>
      </c>
    </row>
    <row r="61" spans="1:2" x14ac:dyDescent="0.25">
      <c r="A61" s="1" t="s">
        <v>60</v>
      </c>
      <c r="B61">
        <v>4.45</v>
      </c>
    </row>
    <row r="62" spans="1:2" x14ac:dyDescent="0.25">
      <c r="A62" s="1" t="s">
        <v>61</v>
      </c>
      <c r="B62">
        <v>7.69</v>
      </c>
    </row>
    <row r="63" spans="1:2" x14ac:dyDescent="0.25">
      <c r="A63" s="1" t="s">
        <v>62</v>
      </c>
      <c r="B63">
        <v>12.6</v>
      </c>
    </row>
    <row r="64" spans="1:2" x14ac:dyDescent="0.25">
      <c r="A64" s="1" t="s">
        <v>63</v>
      </c>
      <c r="B64">
        <v>0.8</v>
      </c>
    </row>
    <row r="65" spans="1:2" x14ac:dyDescent="0.25">
      <c r="A65" s="1" t="s">
        <v>64</v>
      </c>
      <c r="B65">
        <v>7.22</v>
      </c>
    </row>
    <row r="66" spans="1:2" x14ac:dyDescent="0.25">
      <c r="A66" s="1" t="s">
        <v>65</v>
      </c>
      <c r="B66">
        <v>6.5</v>
      </c>
    </row>
    <row r="67" spans="1:2" x14ac:dyDescent="0.25">
      <c r="A67" s="1" t="s">
        <v>66</v>
      </c>
      <c r="B67">
        <v>7.38</v>
      </c>
    </row>
    <row r="68" spans="1:2" x14ac:dyDescent="0.25">
      <c r="A68" s="1" t="s">
        <v>67</v>
      </c>
      <c r="B68">
        <v>16.899999999999999</v>
      </c>
    </row>
    <row r="69" spans="1:2" x14ac:dyDescent="0.25">
      <c r="A69" s="1" t="s">
        <v>68</v>
      </c>
      <c r="B69">
        <v>8.01</v>
      </c>
    </row>
    <row r="70" spans="1:2" x14ac:dyDescent="0.25">
      <c r="A70" s="1" t="s">
        <v>69</v>
      </c>
      <c r="B70">
        <v>8.16</v>
      </c>
    </row>
    <row r="71" spans="1:2" x14ac:dyDescent="0.25">
      <c r="A71" s="1" t="s">
        <v>70</v>
      </c>
      <c r="B71">
        <v>7.07</v>
      </c>
    </row>
    <row r="72" spans="1:2" x14ac:dyDescent="0.25">
      <c r="A72" s="1" t="s">
        <v>71</v>
      </c>
      <c r="B72">
        <v>12.43</v>
      </c>
    </row>
    <row r="73" spans="1:2" x14ac:dyDescent="0.25">
      <c r="A73" s="1" t="s">
        <v>72</v>
      </c>
      <c r="B73">
        <v>7.21</v>
      </c>
    </row>
    <row r="74" spans="1:2" x14ac:dyDescent="0.25">
      <c r="A74" s="1" t="s">
        <v>73</v>
      </c>
      <c r="B74">
        <v>7.77</v>
      </c>
    </row>
    <row r="75" spans="1:2" x14ac:dyDescent="0.25">
      <c r="A75" s="1" t="s">
        <v>74</v>
      </c>
      <c r="B75">
        <v>6.91</v>
      </c>
    </row>
    <row r="76" spans="1:2" x14ac:dyDescent="0.25">
      <c r="A76" s="1" t="s">
        <v>75</v>
      </c>
      <c r="B76">
        <v>4.8600000000000003</v>
      </c>
    </row>
    <row r="77" spans="1:2" x14ac:dyDescent="0.25">
      <c r="A77" s="1" t="s">
        <v>76</v>
      </c>
      <c r="B77">
        <v>9.1999999999999993</v>
      </c>
    </row>
    <row r="78" spans="1:2" x14ac:dyDescent="0.25">
      <c r="A78" s="1" t="s">
        <v>77</v>
      </c>
      <c r="B78">
        <v>10.7</v>
      </c>
    </row>
    <row r="79" spans="1:2" x14ac:dyDescent="0.25">
      <c r="A79" s="1" t="s">
        <v>78</v>
      </c>
      <c r="B79">
        <v>10.6</v>
      </c>
    </row>
    <row r="80" spans="1:2" x14ac:dyDescent="0.25">
      <c r="A80" s="1" t="s">
        <v>79</v>
      </c>
      <c r="B80">
        <v>9.6</v>
      </c>
    </row>
    <row r="81" spans="1:2" x14ac:dyDescent="0.25">
      <c r="A81" s="1" t="s">
        <v>80</v>
      </c>
      <c r="B81">
        <v>7.63</v>
      </c>
    </row>
    <row r="82" spans="1:2" x14ac:dyDescent="0.25">
      <c r="A82" s="1" t="s">
        <v>81</v>
      </c>
      <c r="B82">
        <v>12.692</v>
      </c>
    </row>
    <row r="83" spans="1:2" x14ac:dyDescent="0.25">
      <c r="A83" s="1" t="s">
        <v>82</v>
      </c>
      <c r="B83">
        <v>8.7759999999999998</v>
      </c>
    </row>
    <row r="84" spans="1:2" x14ac:dyDescent="0.25">
      <c r="A84" s="1" t="s">
        <v>83</v>
      </c>
      <c r="B84">
        <v>9.4049999999999994</v>
      </c>
    </row>
    <row r="85" spans="1:2" x14ac:dyDescent="0.25">
      <c r="A85" s="1" t="s">
        <v>84</v>
      </c>
      <c r="B85">
        <v>8.532</v>
      </c>
    </row>
    <row r="86" spans="1:2" x14ac:dyDescent="0.25">
      <c r="A86" s="1" t="s">
        <v>85</v>
      </c>
      <c r="B86">
        <v>10</v>
      </c>
    </row>
    <row r="87" spans="1:2" x14ac:dyDescent="0.25">
      <c r="A87" s="1" t="s">
        <v>86</v>
      </c>
      <c r="B87">
        <v>10.52</v>
      </c>
    </row>
    <row r="88" spans="1:2" x14ac:dyDescent="0.25">
      <c r="A88" s="1" t="s">
        <v>87</v>
      </c>
      <c r="B88">
        <v>9.1</v>
      </c>
    </row>
    <row r="89" spans="1:2" x14ac:dyDescent="0.25">
      <c r="A89" s="1" t="s">
        <v>88</v>
      </c>
      <c r="B89">
        <v>8.4169999999999998</v>
      </c>
    </row>
    <row r="90" spans="1:2" x14ac:dyDescent="0.25">
      <c r="A90" s="1" t="s">
        <v>89</v>
      </c>
      <c r="B90">
        <v>10.55</v>
      </c>
    </row>
    <row r="91" spans="1:2" x14ac:dyDescent="0.25">
      <c r="A91" s="1" t="s">
        <v>90</v>
      </c>
      <c r="B91">
        <v>14.1</v>
      </c>
    </row>
    <row r="92" spans="1:2" x14ac:dyDescent="0.25">
      <c r="A92" s="1" t="s">
        <v>91</v>
      </c>
      <c r="B92">
        <v>8.3000000000000007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X-ray</vt:lpstr>
      <vt:lpstr>Neutron</vt:lpstr>
      <vt:lpstr>Sheet2</vt:lpstr>
      <vt:lpstr>Sheet3</vt:lpstr>
    </vt:vector>
  </TitlesOfParts>
  <Company>STFC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Playford, Helen (RAL,ISIS)</dc:creator>
  <cp:lastModifiedBy>Playford, Helen (RAL,ISIS)</cp:lastModifiedBy>
  <cp:lastPrinted>2014-06-25T13:32:42Z</cp:lastPrinted>
  <dcterms:created xsi:type="dcterms:W3CDTF">2014-06-11T11:34:22Z</dcterms:created>
  <dcterms:modified xsi:type="dcterms:W3CDTF">2014-07-10T07:27:53Z</dcterms:modified>
</cp:coreProperties>
</file>