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cle_ziba\Documents\Dropbox\kicad\osa103-kl\osa103k\"/>
    </mc:Choice>
  </mc:AlternateContent>
  <bookViews>
    <workbookView xWindow="240" yWindow="15" windowWidth="16095" windowHeight="9660"/>
  </bookViews>
  <sheets>
    <sheet name="osa103k. " sheetId="1" r:id="rId1"/>
  </sheets>
  <definedNames>
    <definedName name="BoardQty">'osa103k. '!$I$1</definedName>
    <definedName name="digikey_part_data">'osa103k. '!$J$5:$N$68</definedName>
    <definedName name="global_part_data">'osa103k. '!$A$5:$I$68</definedName>
    <definedName name="mouser_part_data">'osa103k. '!$O$5:$S$68</definedName>
    <definedName name="TotalCost">'osa103k. '!$I$2</definedName>
  </definedNames>
  <calcPr calcId="152511"/>
</workbook>
</file>

<file path=xl/calcChain.xml><?xml version="1.0" encoding="utf-8"?>
<calcChain xmlns="http://schemas.openxmlformats.org/spreadsheetml/2006/main">
  <c r="R132" i="1" l="1" a="1"/>
  <c r="R132" i="1" s="1"/>
  <c r="Q132" i="1" a="1"/>
  <c r="Q132" i="1"/>
  <c r="P132" i="1" a="1"/>
  <c r="P132" i="1" s="1"/>
  <c r="M132" i="1" a="1"/>
  <c r="M132" i="1" s="1"/>
  <c r="L132" i="1" a="1"/>
  <c r="L132" i="1" s="1"/>
  <c r="K132" i="1" a="1"/>
  <c r="K132" i="1" s="1"/>
  <c r="R131" i="1" a="1"/>
  <c r="R131" i="1" s="1"/>
  <c r="Q131" i="1" a="1"/>
  <c r="Q131" i="1" s="1"/>
  <c r="P131" i="1" a="1"/>
  <c r="P131" i="1" s="1"/>
  <c r="M131" i="1" a="1"/>
  <c r="M131" i="1"/>
  <c r="L131" i="1" a="1"/>
  <c r="L131" i="1" s="1"/>
  <c r="K131" i="1" a="1"/>
  <c r="K131" i="1" s="1"/>
  <c r="R130" i="1" a="1"/>
  <c r="R130" i="1" s="1"/>
  <c r="Q130" i="1" a="1"/>
  <c r="Q130" i="1" s="1"/>
  <c r="P130" i="1" a="1"/>
  <c r="P130" i="1"/>
  <c r="M130" i="1" a="1"/>
  <c r="M130" i="1" s="1"/>
  <c r="L130" i="1" a="1"/>
  <c r="L130" i="1" s="1"/>
  <c r="K130" i="1" a="1"/>
  <c r="K130" i="1" s="1"/>
  <c r="R129" i="1" a="1"/>
  <c r="R129" i="1" s="1"/>
  <c r="Q129" i="1" a="1"/>
  <c r="Q129" i="1" s="1"/>
  <c r="P129" i="1" a="1"/>
  <c r="P129" i="1" s="1"/>
  <c r="M129" i="1" a="1"/>
  <c r="M129" i="1" s="1"/>
  <c r="L129" i="1" a="1"/>
  <c r="L129" i="1" s="1"/>
  <c r="K129" i="1" a="1"/>
  <c r="K129" i="1" s="1"/>
  <c r="R128" i="1" a="1"/>
  <c r="R128" i="1" s="1"/>
  <c r="Q128" i="1" a="1"/>
  <c r="Q128" i="1"/>
  <c r="P128" i="1" a="1"/>
  <c r="P128" i="1" s="1"/>
  <c r="M128" i="1" a="1"/>
  <c r="M128" i="1" s="1"/>
  <c r="L128" i="1" a="1"/>
  <c r="L128" i="1" s="1"/>
  <c r="K128" i="1" a="1"/>
  <c r="K128" i="1" s="1"/>
  <c r="R127" i="1" a="1"/>
  <c r="R127" i="1"/>
  <c r="Q127" i="1" a="1"/>
  <c r="Q127" i="1" s="1"/>
  <c r="P127" i="1" a="1"/>
  <c r="P127" i="1" s="1"/>
  <c r="M127" i="1" a="1"/>
  <c r="M127" i="1" s="1"/>
  <c r="L127" i="1" a="1"/>
  <c r="L127" i="1" s="1"/>
  <c r="K127" i="1" a="1"/>
  <c r="K127" i="1" s="1"/>
  <c r="R126" i="1" a="1"/>
  <c r="R126" i="1" s="1"/>
  <c r="Q126" i="1" a="1"/>
  <c r="Q126" i="1" s="1"/>
  <c r="P126" i="1" a="1"/>
  <c r="P126" i="1" s="1"/>
  <c r="M126" i="1" a="1"/>
  <c r="M126" i="1" s="1"/>
  <c r="L126" i="1" a="1"/>
  <c r="L126" i="1" s="1"/>
  <c r="K126" i="1" a="1"/>
  <c r="K126" i="1"/>
  <c r="R125" i="1" a="1"/>
  <c r="R125" i="1" s="1"/>
  <c r="Q125" i="1" a="1"/>
  <c r="Q125" i="1" s="1"/>
  <c r="P125" i="1" a="1"/>
  <c r="P125" i="1" s="1"/>
  <c r="M125" i="1" a="1"/>
  <c r="M125" i="1" s="1"/>
  <c r="L125" i="1" a="1"/>
  <c r="L125" i="1"/>
  <c r="K125" i="1" a="1"/>
  <c r="K125" i="1" s="1"/>
  <c r="R124" i="1" a="1"/>
  <c r="R124" i="1" s="1"/>
  <c r="Q124" i="1" a="1"/>
  <c r="Q124" i="1" s="1"/>
  <c r="P124" i="1" a="1"/>
  <c r="P124" i="1" s="1"/>
  <c r="M124" i="1" a="1"/>
  <c r="M124" i="1" s="1"/>
  <c r="L124" i="1" a="1"/>
  <c r="L124" i="1" s="1"/>
  <c r="K124" i="1" a="1"/>
  <c r="K124" i="1" s="1"/>
  <c r="R123" i="1" a="1"/>
  <c r="R123" i="1" s="1"/>
  <c r="Q123" i="1" a="1"/>
  <c r="Q123" i="1" s="1"/>
  <c r="P123" i="1" a="1"/>
  <c r="P123" i="1" s="1"/>
  <c r="M123" i="1" a="1"/>
  <c r="M123" i="1"/>
  <c r="L123" i="1" a="1"/>
  <c r="L123" i="1" s="1"/>
  <c r="K123" i="1" a="1"/>
  <c r="K123" i="1" s="1"/>
  <c r="R122" i="1" a="1"/>
  <c r="R122" i="1" s="1"/>
  <c r="Q122" i="1" a="1"/>
  <c r="Q122" i="1" s="1"/>
  <c r="P122" i="1" a="1"/>
  <c r="P122" i="1"/>
  <c r="M122" i="1" a="1"/>
  <c r="M122" i="1" s="1"/>
  <c r="L122" i="1" a="1"/>
  <c r="L122" i="1" s="1"/>
  <c r="K122" i="1" a="1"/>
  <c r="K122" i="1" s="1"/>
  <c r="R121" i="1" a="1"/>
  <c r="R121" i="1" s="1"/>
  <c r="Q121" i="1" a="1"/>
  <c r="Q121" i="1" s="1"/>
  <c r="P121" i="1" a="1"/>
  <c r="P121" i="1" s="1"/>
  <c r="M121" i="1" a="1"/>
  <c r="M121" i="1" s="1"/>
  <c r="L121" i="1" a="1"/>
  <c r="L121" i="1" s="1"/>
  <c r="K121" i="1" a="1"/>
  <c r="K121" i="1" s="1"/>
  <c r="R120" i="1" a="1"/>
  <c r="R120" i="1" s="1"/>
  <c r="Q120" i="1" a="1"/>
  <c r="Q120" i="1"/>
  <c r="P120" i="1" a="1"/>
  <c r="P120" i="1" s="1"/>
  <c r="M120" i="1" a="1"/>
  <c r="M120" i="1" s="1"/>
  <c r="L120" i="1" a="1"/>
  <c r="L120" i="1" s="1"/>
  <c r="K120" i="1" a="1"/>
  <c r="K120" i="1" s="1"/>
  <c r="R119" i="1" a="1"/>
  <c r="R119" i="1"/>
  <c r="Q119" i="1" a="1"/>
  <c r="Q119" i="1" s="1"/>
  <c r="P119" i="1" a="1"/>
  <c r="P119" i="1" s="1"/>
  <c r="M119" i="1" a="1"/>
  <c r="M119" i="1" s="1"/>
  <c r="L119" i="1" a="1"/>
  <c r="L119" i="1" s="1"/>
  <c r="K119" i="1" a="1"/>
  <c r="K119" i="1" s="1"/>
  <c r="R118" i="1" a="1"/>
  <c r="R118" i="1" s="1"/>
  <c r="Q118" i="1" a="1"/>
  <c r="Q118" i="1" s="1"/>
  <c r="P118" i="1" a="1"/>
  <c r="P118" i="1" s="1"/>
  <c r="M118" i="1" a="1"/>
  <c r="M118" i="1" s="1"/>
  <c r="L118" i="1" a="1"/>
  <c r="L118" i="1" s="1"/>
  <c r="K118" i="1" a="1"/>
  <c r="K118" i="1"/>
  <c r="R117" i="1" a="1"/>
  <c r="R117" i="1" s="1"/>
  <c r="Q117" i="1" a="1"/>
  <c r="Q117" i="1" s="1"/>
  <c r="P117" i="1" a="1"/>
  <c r="P117" i="1" s="1"/>
  <c r="M117" i="1" a="1"/>
  <c r="M117" i="1" s="1"/>
  <c r="L117" i="1" a="1"/>
  <c r="L117" i="1"/>
  <c r="K117" i="1" a="1"/>
  <c r="K117" i="1" s="1"/>
  <c r="R116" i="1" a="1"/>
  <c r="R116" i="1" s="1"/>
  <c r="Q116" i="1" a="1"/>
  <c r="Q116" i="1" s="1"/>
  <c r="P116" i="1" a="1"/>
  <c r="P116" i="1" s="1"/>
  <c r="M116" i="1" a="1"/>
  <c r="M116" i="1" s="1"/>
  <c r="L116" i="1" a="1"/>
  <c r="L116" i="1" s="1"/>
  <c r="K116" i="1" a="1"/>
  <c r="K116" i="1" s="1"/>
  <c r="R115" i="1" a="1"/>
  <c r="R115" i="1" s="1"/>
  <c r="Q115" i="1" a="1"/>
  <c r="Q115" i="1" s="1"/>
  <c r="P115" i="1" a="1"/>
  <c r="P115" i="1" s="1"/>
  <c r="M115" i="1" a="1"/>
  <c r="M115" i="1"/>
  <c r="L115" i="1" a="1"/>
  <c r="L115" i="1" s="1"/>
  <c r="K115" i="1" a="1"/>
  <c r="K115" i="1" s="1"/>
  <c r="R114" i="1" a="1"/>
  <c r="R114" i="1" s="1"/>
  <c r="Q114" i="1" a="1"/>
  <c r="Q114" i="1" s="1"/>
  <c r="P114" i="1" a="1"/>
  <c r="P114" i="1"/>
  <c r="M114" i="1" a="1"/>
  <c r="M114" i="1" s="1"/>
  <c r="L114" i="1" a="1"/>
  <c r="L114" i="1" s="1"/>
  <c r="K114" i="1" a="1"/>
  <c r="K114" i="1" s="1"/>
  <c r="R113" i="1" a="1"/>
  <c r="R113" i="1" s="1"/>
  <c r="Q113" i="1" a="1"/>
  <c r="Q113" i="1" s="1"/>
  <c r="P113" i="1" a="1"/>
  <c r="P113" i="1" s="1"/>
  <c r="M113" i="1" a="1"/>
  <c r="M113" i="1" s="1"/>
  <c r="L113" i="1" a="1"/>
  <c r="L113" i="1" s="1"/>
  <c r="K113" i="1" a="1"/>
  <c r="K113" i="1" s="1"/>
  <c r="R112" i="1" a="1"/>
  <c r="R112" i="1" s="1"/>
  <c r="Q112" i="1" a="1"/>
  <c r="Q112" i="1"/>
  <c r="P112" i="1" a="1"/>
  <c r="P112" i="1" s="1"/>
  <c r="M112" i="1" a="1"/>
  <c r="M112" i="1" s="1"/>
  <c r="L112" i="1" a="1"/>
  <c r="L112" i="1" s="1"/>
  <c r="K112" i="1" a="1"/>
  <c r="K112" i="1" s="1"/>
  <c r="R111" i="1" a="1"/>
  <c r="R111" i="1"/>
  <c r="Q111" i="1" a="1"/>
  <c r="Q111" i="1" s="1"/>
  <c r="P111" i="1" a="1"/>
  <c r="P111" i="1" s="1"/>
  <c r="M111" i="1" a="1"/>
  <c r="M111" i="1" s="1"/>
  <c r="L111" i="1" a="1"/>
  <c r="L111" i="1" s="1"/>
  <c r="K111" i="1" a="1"/>
  <c r="K111" i="1" s="1"/>
  <c r="R110" i="1" a="1"/>
  <c r="R110" i="1" s="1"/>
  <c r="Q110" i="1" a="1"/>
  <c r="Q110" i="1" s="1"/>
  <c r="P110" i="1" a="1"/>
  <c r="P110" i="1" s="1"/>
  <c r="M110" i="1" a="1"/>
  <c r="M110" i="1" s="1"/>
  <c r="L110" i="1" a="1"/>
  <c r="L110" i="1" s="1"/>
  <c r="K110" i="1" a="1"/>
  <c r="K110" i="1"/>
  <c r="R109" i="1" a="1"/>
  <c r="R109" i="1" s="1"/>
  <c r="Q109" i="1" a="1"/>
  <c r="Q109" i="1" s="1"/>
  <c r="P109" i="1" a="1"/>
  <c r="P109" i="1" s="1"/>
  <c r="M109" i="1" a="1"/>
  <c r="M109" i="1" s="1"/>
  <c r="L109" i="1" a="1"/>
  <c r="L109" i="1"/>
  <c r="K109" i="1" a="1"/>
  <c r="K109" i="1" s="1"/>
  <c r="R108" i="1" a="1"/>
  <c r="R108" i="1" s="1"/>
  <c r="Q108" i="1" a="1"/>
  <c r="Q108" i="1" s="1"/>
  <c r="P108" i="1" a="1"/>
  <c r="P108" i="1" s="1"/>
  <c r="M108" i="1" a="1"/>
  <c r="M108" i="1" s="1"/>
  <c r="L108" i="1" a="1"/>
  <c r="L108" i="1" s="1"/>
  <c r="K108" i="1" a="1"/>
  <c r="K108" i="1" s="1"/>
  <c r="R107" i="1" a="1"/>
  <c r="R107" i="1" s="1"/>
  <c r="Q107" i="1" a="1"/>
  <c r="Q107" i="1" s="1"/>
  <c r="P107" i="1" a="1"/>
  <c r="P107" i="1" s="1"/>
  <c r="M107" i="1" a="1"/>
  <c r="M107" i="1"/>
  <c r="L107" i="1" a="1"/>
  <c r="L107" i="1" s="1"/>
  <c r="K107" i="1" a="1"/>
  <c r="K107" i="1" s="1"/>
  <c r="R106" i="1" a="1"/>
  <c r="R106" i="1" s="1"/>
  <c r="Q106" i="1" a="1"/>
  <c r="Q106" i="1" s="1"/>
  <c r="P106" i="1" a="1"/>
  <c r="P106" i="1"/>
  <c r="M106" i="1" a="1"/>
  <c r="M106" i="1" s="1"/>
  <c r="L106" i="1" a="1"/>
  <c r="L106" i="1" s="1"/>
  <c r="K106" i="1" a="1"/>
  <c r="K106" i="1" s="1"/>
  <c r="R105" i="1" a="1"/>
  <c r="R105" i="1" s="1"/>
  <c r="Q105" i="1" a="1"/>
  <c r="Q105" i="1" s="1"/>
  <c r="P105" i="1" a="1"/>
  <c r="P105" i="1" s="1"/>
  <c r="M105" i="1" a="1"/>
  <c r="M105" i="1" s="1"/>
  <c r="L105" i="1" a="1"/>
  <c r="L105" i="1" s="1"/>
  <c r="K105" i="1" a="1"/>
  <c r="K105" i="1" s="1"/>
  <c r="R104" i="1" a="1"/>
  <c r="R104" i="1" s="1"/>
  <c r="Q104" i="1" a="1"/>
  <c r="Q104" i="1"/>
  <c r="P104" i="1" a="1"/>
  <c r="P104" i="1" s="1"/>
  <c r="M104" i="1" a="1"/>
  <c r="M104" i="1" s="1"/>
  <c r="L104" i="1" a="1"/>
  <c r="L104" i="1" s="1"/>
  <c r="K104" i="1" a="1"/>
  <c r="K104" i="1" s="1"/>
  <c r="R103" i="1" a="1"/>
  <c r="R103" i="1"/>
  <c r="Q103" i="1" a="1"/>
  <c r="Q103" i="1" s="1"/>
  <c r="P103" i="1" a="1"/>
  <c r="P103" i="1" s="1"/>
  <c r="M103" i="1" a="1"/>
  <c r="M103" i="1" s="1"/>
  <c r="L103" i="1" a="1"/>
  <c r="L103" i="1" s="1"/>
  <c r="K103" i="1" a="1"/>
  <c r="K103" i="1" s="1"/>
  <c r="R102" i="1" a="1"/>
  <c r="R102" i="1" s="1"/>
  <c r="Q102" i="1" a="1"/>
  <c r="Q102" i="1" s="1"/>
  <c r="P102" i="1" a="1"/>
  <c r="P102" i="1" s="1"/>
  <c r="M102" i="1" a="1"/>
  <c r="M102" i="1" s="1"/>
  <c r="L102" i="1" a="1"/>
  <c r="L102" i="1" s="1"/>
  <c r="K102" i="1" a="1"/>
  <c r="K102" i="1"/>
  <c r="R101" i="1" a="1"/>
  <c r="R101" i="1" s="1"/>
  <c r="Q101" i="1" a="1"/>
  <c r="Q101" i="1" s="1"/>
  <c r="P101" i="1" a="1"/>
  <c r="P101" i="1" s="1"/>
  <c r="M101" i="1" a="1"/>
  <c r="M101" i="1" s="1"/>
  <c r="L101" i="1" a="1"/>
  <c r="L101" i="1"/>
  <c r="K101" i="1" a="1"/>
  <c r="K101" i="1" s="1"/>
  <c r="R100" i="1" a="1"/>
  <c r="R100" i="1" s="1"/>
  <c r="Q100" i="1" a="1"/>
  <c r="Q100" i="1" s="1"/>
  <c r="P100" i="1" a="1"/>
  <c r="P100" i="1" s="1"/>
  <c r="M100" i="1" a="1"/>
  <c r="M100" i="1" s="1"/>
  <c r="L100" i="1" a="1"/>
  <c r="L100" i="1" s="1"/>
  <c r="K100" i="1" a="1"/>
  <c r="K100" i="1" s="1"/>
  <c r="R99" i="1" a="1"/>
  <c r="R99" i="1" s="1"/>
  <c r="Q99" i="1" a="1"/>
  <c r="Q99" i="1" s="1"/>
  <c r="P99" i="1" a="1"/>
  <c r="P99" i="1" s="1"/>
  <c r="M99" i="1" a="1"/>
  <c r="M99" i="1"/>
  <c r="L99" i="1" a="1"/>
  <c r="L99" i="1" s="1"/>
  <c r="K99" i="1" a="1"/>
  <c r="K99" i="1" s="1"/>
  <c r="R98" i="1" a="1"/>
  <c r="R98" i="1" s="1"/>
  <c r="Q98" i="1" a="1"/>
  <c r="Q98" i="1" s="1"/>
  <c r="P98" i="1" a="1"/>
  <c r="P98" i="1"/>
  <c r="M98" i="1" a="1"/>
  <c r="M98" i="1" s="1"/>
  <c r="L98" i="1" a="1"/>
  <c r="L98" i="1" s="1"/>
  <c r="K98" i="1" a="1"/>
  <c r="K98" i="1" s="1"/>
  <c r="R97" i="1" a="1"/>
  <c r="R97" i="1" s="1"/>
  <c r="Q97" i="1" a="1"/>
  <c r="Q97" i="1" s="1"/>
  <c r="P97" i="1" a="1"/>
  <c r="P97" i="1" s="1"/>
  <c r="M97" i="1" a="1"/>
  <c r="M97" i="1" s="1"/>
  <c r="L97" i="1" a="1"/>
  <c r="L97" i="1" s="1"/>
  <c r="K97" i="1" a="1"/>
  <c r="K97" i="1" s="1"/>
  <c r="R96" i="1" a="1"/>
  <c r="R96" i="1" s="1"/>
  <c r="Q96" i="1" a="1"/>
  <c r="Q96" i="1"/>
  <c r="P96" i="1" a="1"/>
  <c r="P96" i="1" s="1"/>
  <c r="M96" i="1" a="1"/>
  <c r="M96" i="1" s="1"/>
  <c r="L96" i="1" a="1"/>
  <c r="L96" i="1" s="1"/>
  <c r="K96" i="1" a="1"/>
  <c r="K96" i="1" s="1"/>
  <c r="R95" i="1" a="1"/>
  <c r="R95" i="1"/>
  <c r="Q95" i="1" a="1"/>
  <c r="Q95" i="1" s="1"/>
  <c r="P95" i="1" a="1"/>
  <c r="P95" i="1" s="1"/>
  <c r="M95" i="1" a="1"/>
  <c r="M95" i="1" s="1"/>
  <c r="L95" i="1" a="1"/>
  <c r="L95" i="1" s="1"/>
  <c r="K95" i="1" a="1"/>
  <c r="K95" i="1" s="1"/>
  <c r="R94" i="1" a="1"/>
  <c r="R94" i="1" s="1"/>
  <c r="Q94" i="1" a="1"/>
  <c r="Q94" i="1" s="1"/>
  <c r="P94" i="1" a="1"/>
  <c r="P94" i="1" s="1"/>
  <c r="M94" i="1" a="1"/>
  <c r="M94" i="1" s="1"/>
  <c r="L94" i="1" a="1"/>
  <c r="L94" i="1" s="1"/>
  <c r="K94" i="1" a="1"/>
  <c r="K94" i="1"/>
  <c r="R93" i="1" a="1"/>
  <c r="R93" i="1" s="1"/>
  <c r="Q93" i="1" a="1"/>
  <c r="Q93" i="1" s="1"/>
  <c r="P93" i="1" a="1"/>
  <c r="P93" i="1" s="1"/>
  <c r="M93" i="1" a="1"/>
  <c r="M93" i="1" s="1"/>
  <c r="L93" i="1" a="1"/>
  <c r="L93" i="1"/>
  <c r="K93" i="1" a="1"/>
  <c r="K93" i="1" s="1"/>
  <c r="R92" i="1" a="1"/>
  <c r="R92" i="1" s="1"/>
  <c r="Q92" i="1" a="1"/>
  <c r="Q92" i="1" s="1"/>
  <c r="P92" i="1" a="1"/>
  <c r="P92" i="1" s="1"/>
  <c r="M92" i="1" a="1"/>
  <c r="M92" i="1" s="1"/>
  <c r="L92" i="1" a="1"/>
  <c r="L92" i="1" s="1"/>
  <c r="K92" i="1" a="1"/>
  <c r="K92" i="1" s="1"/>
  <c r="R91" i="1" a="1"/>
  <c r="R91" i="1" s="1"/>
  <c r="Q91" i="1" a="1"/>
  <c r="Q91" i="1" s="1"/>
  <c r="P91" i="1" a="1"/>
  <c r="P91" i="1" s="1"/>
  <c r="M91" i="1" a="1"/>
  <c r="M91" i="1"/>
  <c r="L91" i="1" a="1"/>
  <c r="L91" i="1" s="1"/>
  <c r="K91" i="1" a="1"/>
  <c r="K91" i="1" s="1"/>
  <c r="R90" i="1" a="1"/>
  <c r="R90" i="1" s="1"/>
  <c r="Q90" i="1" a="1"/>
  <c r="Q90" i="1"/>
  <c r="P90" i="1" a="1"/>
  <c r="P90" i="1"/>
  <c r="M90" i="1" a="1"/>
  <c r="M90" i="1"/>
  <c r="L90" i="1" a="1"/>
  <c r="L90" i="1" s="1"/>
  <c r="K90" i="1" a="1"/>
  <c r="K90" i="1" s="1"/>
  <c r="R89" i="1" a="1"/>
  <c r="R89" i="1"/>
  <c r="Q89" i="1" a="1"/>
  <c r="Q89" i="1" s="1"/>
  <c r="P89" i="1" a="1"/>
  <c r="P89" i="1" s="1"/>
  <c r="M89" i="1" a="1"/>
  <c r="M89" i="1"/>
  <c r="L89" i="1" a="1"/>
  <c r="L89" i="1"/>
  <c r="K89" i="1" a="1"/>
  <c r="K89" i="1"/>
  <c r="R88" i="1" a="1"/>
  <c r="R88" i="1" s="1"/>
  <c r="Q88" i="1" a="1"/>
  <c r="Q88" i="1" s="1"/>
  <c r="P88" i="1" a="1"/>
  <c r="P88" i="1" s="1"/>
  <c r="M88" i="1" a="1"/>
  <c r="M88" i="1"/>
  <c r="L88" i="1" a="1"/>
  <c r="L88" i="1" s="1"/>
  <c r="K88" i="1" a="1"/>
  <c r="K88" i="1"/>
  <c r="R87" i="1" a="1"/>
  <c r="R87" i="1"/>
  <c r="Q87" i="1" a="1"/>
  <c r="Q87" i="1"/>
  <c r="P87" i="1" a="1"/>
  <c r="P87" i="1" s="1"/>
  <c r="M87" i="1" a="1"/>
  <c r="M87" i="1" s="1"/>
  <c r="L87" i="1" a="1"/>
  <c r="L87" i="1" s="1"/>
  <c r="K87" i="1" a="1"/>
  <c r="K87" i="1" s="1"/>
  <c r="R86" i="1" a="1"/>
  <c r="R86" i="1" s="1"/>
  <c r="Q86" i="1" a="1"/>
  <c r="Q86" i="1"/>
  <c r="P86" i="1" a="1"/>
  <c r="P86" i="1"/>
  <c r="M86" i="1" a="1"/>
  <c r="M86" i="1"/>
  <c r="L86" i="1" a="1"/>
  <c r="L86" i="1" s="1"/>
  <c r="K86" i="1" a="1"/>
  <c r="K86" i="1"/>
  <c r="R85" i="1" a="1"/>
  <c r="R85" i="1" s="1"/>
  <c r="Q85" i="1" a="1"/>
  <c r="Q85" i="1" s="1"/>
  <c r="P85" i="1" a="1"/>
  <c r="P85" i="1" s="1"/>
  <c r="M85" i="1" a="1"/>
  <c r="M85" i="1"/>
  <c r="L85" i="1" a="1"/>
  <c r="L85" i="1"/>
  <c r="K85" i="1" a="1"/>
  <c r="K85" i="1"/>
  <c r="R84" i="1" a="1"/>
  <c r="R84" i="1" s="1"/>
  <c r="Q84" i="1" a="1"/>
  <c r="Q84" i="1" s="1"/>
  <c r="P84" i="1" a="1"/>
  <c r="P84" i="1"/>
  <c r="M84" i="1" a="1"/>
  <c r="M84" i="1" s="1"/>
  <c r="L84" i="1" a="1"/>
  <c r="L84" i="1" s="1"/>
  <c r="K84" i="1" a="1"/>
  <c r="K84" i="1"/>
  <c r="R83" i="1" a="1"/>
  <c r="R83" i="1"/>
  <c r="Q83" i="1" a="1"/>
  <c r="Q83" i="1"/>
  <c r="P83" i="1" a="1"/>
  <c r="P83" i="1" s="1"/>
  <c r="M83" i="1" a="1"/>
  <c r="M83" i="1" s="1"/>
  <c r="L83" i="1" a="1"/>
  <c r="L83" i="1" s="1"/>
  <c r="K83" i="1" a="1"/>
  <c r="K83" i="1"/>
  <c r="R82" i="1" a="1"/>
  <c r="R82" i="1" s="1"/>
  <c r="Q82" i="1" a="1"/>
  <c r="Q82" i="1"/>
  <c r="P82" i="1" a="1"/>
  <c r="P82" i="1"/>
  <c r="M82" i="1" a="1"/>
  <c r="M82" i="1"/>
  <c r="L82" i="1" a="1"/>
  <c r="L82" i="1" s="1"/>
  <c r="K82" i="1" a="1"/>
  <c r="K82" i="1" s="1"/>
  <c r="R81" i="1" a="1"/>
  <c r="R81" i="1" s="1"/>
  <c r="Q81" i="1" a="1"/>
  <c r="Q81" i="1" s="1"/>
  <c r="P81" i="1" a="1"/>
  <c r="P81" i="1" s="1"/>
  <c r="M81" i="1" a="1"/>
  <c r="M81" i="1"/>
  <c r="L81" i="1" a="1"/>
  <c r="L81" i="1"/>
  <c r="K81" i="1" a="1"/>
  <c r="K81" i="1"/>
  <c r="R80" i="1" a="1"/>
  <c r="R80" i="1" s="1"/>
  <c r="Q80" i="1" a="1"/>
  <c r="Q80" i="1"/>
  <c r="P80" i="1" a="1"/>
  <c r="P80" i="1" s="1"/>
  <c r="M80" i="1" a="1"/>
  <c r="M80" i="1" s="1"/>
  <c r="L80" i="1" a="1"/>
  <c r="L80" i="1" s="1"/>
  <c r="K80" i="1" a="1"/>
  <c r="K80" i="1"/>
  <c r="R79" i="1" a="1"/>
  <c r="R79" i="1"/>
  <c r="Q79" i="1" a="1"/>
  <c r="Q79" i="1"/>
  <c r="P79" i="1" a="1"/>
  <c r="P79" i="1" s="1"/>
  <c r="M79" i="1" a="1"/>
  <c r="M79" i="1" s="1"/>
  <c r="L79" i="1" a="1"/>
  <c r="L79" i="1"/>
  <c r="K79" i="1" a="1"/>
  <c r="K79" i="1" s="1"/>
  <c r="R78" i="1" a="1"/>
  <c r="R78" i="1" s="1"/>
  <c r="Q78" i="1" a="1"/>
  <c r="Q78" i="1"/>
  <c r="P78" i="1" a="1"/>
  <c r="P78" i="1"/>
  <c r="M78" i="1" a="1"/>
  <c r="M78" i="1"/>
  <c r="L78" i="1" a="1"/>
  <c r="L78" i="1" s="1"/>
  <c r="K78" i="1" a="1"/>
  <c r="K78" i="1" s="1"/>
  <c r="R77" i="1" a="1"/>
  <c r="R77" i="1" s="1"/>
  <c r="Q77" i="1" a="1"/>
  <c r="Q77" i="1"/>
  <c r="P77" i="1" a="1"/>
  <c r="P77" i="1" s="1"/>
  <c r="M77" i="1" a="1"/>
  <c r="M77" i="1"/>
  <c r="L77" i="1" a="1"/>
  <c r="L77" i="1"/>
  <c r="K77" i="1" a="1"/>
  <c r="K77" i="1"/>
  <c r="R76" i="1" a="1"/>
  <c r="R76" i="1" s="1"/>
  <c r="Q76" i="1" a="1"/>
  <c r="Q76" i="1" s="1"/>
  <c r="P76" i="1" a="1"/>
  <c r="P76" i="1" s="1"/>
  <c r="M76" i="1" a="1"/>
  <c r="M76" i="1" s="1"/>
  <c r="L76" i="1" a="1"/>
  <c r="L76" i="1"/>
  <c r="K76" i="1" a="1"/>
  <c r="K76" i="1" s="1"/>
  <c r="R75" i="1" a="1"/>
  <c r="R75" i="1" s="1"/>
  <c r="Q75" i="1" a="1"/>
  <c r="Q75" i="1" s="1"/>
  <c r="P75" i="1" a="1"/>
  <c r="P75" i="1"/>
  <c r="M75" i="1" a="1"/>
  <c r="M75" i="1" s="1"/>
  <c r="L75" i="1" a="1"/>
  <c r="L75" i="1" s="1"/>
  <c r="K75" i="1" a="1"/>
  <c r="K75" i="1" s="1"/>
  <c r="R74" i="1" a="1"/>
  <c r="R74" i="1"/>
  <c r="Q74" i="1" a="1"/>
  <c r="Q74" i="1" s="1"/>
  <c r="P74" i="1" a="1"/>
  <c r="P74" i="1" s="1"/>
  <c r="M74" i="1" a="1"/>
  <c r="M74" i="1" s="1"/>
  <c r="L74" i="1" a="1"/>
  <c r="L74" i="1"/>
  <c r="K74" i="1" a="1"/>
  <c r="K74" i="1" s="1"/>
  <c r="R73" i="1" a="1"/>
  <c r="R73" i="1" s="1"/>
  <c r="Q73" i="1" a="1"/>
  <c r="Q73" i="1" s="1"/>
  <c r="P73" i="1" a="1"/>
  <c r="P73" i="1"/>
  <c r="M73" i="1" a="1"/>
  <c r="M73" i="1" s="1"/>
  <c r="L73" i="1" a="1"/>
  <c r="L73" i="1" s="1"/>
  <c r="K73" i="1" a="1"/>
  <c r="K73" i="1" s="1"/>
  <c r="R72" i="1" a="1"/>
  <c r="R72" i="1"/>
  <c r="Q72" i="1" a="1"/>
  <c r="Q72" i="1" s="1"/>
  <c r="P72" i="1" a="1"/>
  <c r="P72" i="1" s="1"/>
  <c r="M72" i="1" a="1"/>
  <c r="M72" i="1" s="1"/>
  <c r="L72" i="1" a="1"/>
  <c r="L72" i="1"/>
  <c r="K72" i="1" a="1"/>
  <c r="K72" i="1" s="1"/>
  <c r="R71" i="1" a="1"/>
  <c r="R71" i="1" s="1"/>
  <c r="Q71" i="1" a="1"/>
  <c r="Q71" i="1" s="1"/>
  <c r="P71" i="1" a="1"/>
  <c r="P71" i="1"/>
  <c r="M71" i="1" a="1"/>
  <c r="M71" i="1" s="1"/>
  <c r="L71" i="1" a="1"/>
  <c r="L71" i="1" s="1"/>
  <c r="K71" i="1" a="1"/>
  <c r="K71" i="1" s="1"/>
  <c r="P70" i="1"/>
  <c r="K70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R3" i="1"/>
  <c r="M3" i="1"/>
  <c r="R2" i="1"/>
  <c r="M2" i="1"/>
  <c r="H68" i="1"/>
  <c r="H60" i="1"/>
  <c r="H52" i="1"/>
  <c r="H44" i="1"/>
  <c r="H36" i="1"/>
  <c r="H28" i="1"/>
  <c r="H20" i="1"/>
  <c r="H12" i="1"/>
  <c r="H65" i="1"/>
  <c r="H57" i="1"/>
  <c r="H49" i="1"/>
  <c r="H41" i="1"/>
  <c r="H33" i="1"/>
  <c r="H25" i="1"/>
  <c r="H17" i="1"/>
  <c r="H9" i="1"/>
  <c r="H37" i="1"/>
  <c r="H13" i="1"/>
  <c r="H26" i="1"/>
  <c r="H63" i="1"/>
  <c r="H55" i="1"/>
  <c r="H47" i="1"/>
  <c r="H39" i="1"/>
  <c r="H31" i="1"/>
  <c r="H62" i="1"/>
  <c r="H54" i="1"/>
  <c r="H46" i="1"/>
  <c r="H38" i="1"/>
  <c r="H30" i="1"/>
  <c r="H22" i="1"/>
  <c r="H14" i="1"/>
  <c r="H67" i="1"/>
  <c r="H59" i="1"/>
  <c r="H51" i="1"/>
  <c r="H43" i="1"/>
  <c r="H35" i="1"/>
  <c r="H27" i="1"/>
  <c r="H19" i="1"/>
  <c r="H11" i="1"/>
  <c r="H45" i="1"/>
  <c r="H18" i="1"/>
  <c r="H64" i="1"/>
  <c r="H56" i="1"/>
  <c r="H48" i="1"/>
  <c r="H40" i="1"/>
  <c r="H32" i="1"/>
  <c r="H24" i="1"/>
  <c r="H16" i="1"/>
  <c r="H8" i="1"/>
  <c r="H61" i="1"/>
  <c r="H53" i="1"/>
  <c r="H29" i="1"/>
  <c r="H21" i="1"/>
  <c r="H66" i="1"/>
  <c r="H58" i="1"/>
  <c r="H50" i="1"/>
  <c r="H42" i="1"/>
  <c r="H34" i="1"/>
  <c r="H10" i="1"/>
  <c r="H15" i="1"/>
  <c r="H23" i="1"/>
  <c r="H7" i="1"/>
  <c r="I7" i="1" l="1"/>
  <c r="I23" i="1"/>
  <c r="I15" i="1"/>
  <c r="I14" i="1"/>
  <c r="I22" i="1"/>
  <c r="I30" i="1"/>
  <c r="I38" i="1"/>
  <c r="I46" i="1"/>
  <c r="I54" i="1"/>
  <c r="I62" i="1"/>
  <c r="I31" i="1"/>
  <c r="I39" i="1"/>
  <c r="I47" i="1"/>
  <c r="I55" i="1"/>
  <c r="I63" i="1"/>
  <c r="I9" i="1"/>
  <c r="I17" i="1"/>
  <c r="I25" i="1"/>
  <c r="I33" i="1"/>
  <c r="I41" i="1"/>
  <c r="I49" i="1"/>
  <c r="I57" i="1"/>
  <c r="I65" i="1"/>
  <c r="I12" i="1"/>
  <c r="I20" i="1"/>
  <c r="I28" i="1"/>
  <c r="I36" i="1"/>
  <c r="I44" i="1"/>
  <c r="I52" i="1"/>
  <c r="I60" i="1"/>
  <c r="I68" i="1"/>
  <c r="I21" i="1"/>
  <c r="I37" i="1"/>
  <c r="I61" i="1"/>
  <c r="I10" i="1"/>
  <c r="I16" i="1"/>
  <c r="I45" i="1"/>
  <c r="I11" i="1"/>
  <c r="I24" i="1"/>
  <c r="I32" i="1"/>
  <c r="I40" i="1"/>
  <c r="I48" i="1"/>
  <c r="I56" i="1"/>
  <c r="I64" i="1"/>
  <c r="I18" i="1"/>
  <c r="I8" i="1"/>
  <c r="I29" i="1"/>
  <c r="I53" i="1"/>
  <c r="I19" i="1"/>
  <c r="I26" i="1"/>
  <c r="I34" i="1"/>
  <c r="I42" i="1"/>
  <c r="I50" i="1"/>
  <c r="I58" i="1"/>
  <c r="I66" i="1"/>
  <c r="I13" i="1"/>
  <c r="I27" i="1"/>
  <c r="I35" i="1"/>
  <c r="I43" i="1"/>
  <c r="I51" i="1"/>
  <c r="I59" i="1"/>
  <c r="I67" i="1"/>
  <c r="I2" i="1" l="1"/>
  <c r="I3" i="1" s="1"/>
</calcChain>
</file>

<file path=xl/comments1.xml><?xml version="1.0" encoding="utf-8"?>
<comments xmlns="http://schemas.openxmlformats.org/spreadsheetml/2006/main">
  <authors>
    <author/>
  </authors>
  <commentList>
    <comment ref="M3" authorId="0" shape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 shape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 shape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 shape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 shape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 shape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 shape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 shape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 shape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 shape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 shape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K70" authorId="0" shape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70" authorId="0" shape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<sst xmlns="http://schemas.openxmlformats.org/spreadsheetml/2006/main" count="219" uniqueCount="170">
  <si>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</si>
  <si>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</si>
  <si>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</si>
  <si>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</si>
  <si>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</si>
  <si>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</si>
  <si>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</si>
  <si>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</si>
  <si>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</si>
  <si>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</si>
  <si>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C1,C6,C10,C13,C24,C33,C40,C42,C55-C62,C70,C75,C79,C83,C91,C94,C95,C97</t>
  </si>
  <si>
    <t>10uF</t>
  </si>
  <si>
    <t>Capacitors_SMD:C_0805</t>
  </si>
  <si>
    <t>C103,C105</t>
  </si>
  <si>
    <t>47p</t>
  </si>
  <si>
    <t>Capacitors_SMD:C_0603</t>
  </si>
  <si>
    <t>C106-C109</t>
  </si>
  <si>
    <t>3.6p</t>
  </si>
  <si>
    <t>C11,C12,C25,C26,C29,C31,C36,C46-C51,C53,C102</t>
  </si>
  <si>
    <t>0.1uF</t>
  </si>
  <si>
    <t>C18</t>
  </si>
  <si>
    <t>3..10p</t>
  </si>
  <si>
    <t>Capacitors_SMD:C_Trimmer_Murata_TZC3</t>
  </si>
  <si>
    <t>C2,C71,C76,C78,C81,C84</t>
  </si>
  <si>
    <t>22uF</t>
  </si>
  <si>
    <t>Capacitors_SMD:C_1206</t>
  </si>
  <si>
    <t>C27,C28</t>
  </si>
  <si>
    <t>6.2p</t>
  </si>
  <si>
    <t>C3,C15,C34,C35</t>
  </si>
  <si>
    <t>15p</t>
  </si>
  <si>
    <t>C4,C14</t>
  </si>
  <si>
    <t>470p</t>
  </si>
  <si>
    <t>C5,C38,C39</t>
  </si>
  <si>
    <t>2.2p</t>
  </si>
  <si>
    <t>C7,C8,C19-C23,C30,C32,C37,C41,C43-C45,C52,C63-C69,C72-C74,C77,C80,C82,C85-C90,C92,C93,C96,C98-C101,C104,C110,C111</t>
  </si>
  <si>
    <t>1uF</t>
  </si>
  <si>
    <t>C9,C16,C17,C54</t>
  </si>
  <si>
    <t>NI</t>
  </si>
  <si>
    <t>D1,D2,D5-D8</t>
  </si>
  <si>
    <t>BAV99</t>
  </si>
  <si>
    <t>TO_SOT_Packages_SMD:SOT-23</t>
  </si>
  <si>
    <t>D3</t>
  </si>
  <si>
    <t>red</t>
  </si>
  <si>
    <t>LEDs:LED_0805</t>
  </si>
  <si>
    <t>D4</t>
  </si>
  <si>
    <t>green</t>
  </si>
  <si>
    <t>J1,J2</t>
  </si>
  <si>
    <t>Conn_Coaxial</t>
  </si>
  <si>
    <t>Connectors_Molex:Molex_SMA_Jack_Edge_Mount</t>
  </si>
  <si>
    <t>J10</t>
  </si>
  <si>
    <t>Conn_01x07</t>
  </si>
  <si>
    <t>Pin_Headers:Pin_Header_Straight_1x07_Pitch2.54mm</t>
  </si>
  <si>
    <t>J12</t>
  </si>
  <si>
    <t>USB_OTG</t>
  </si>
  <si>
    <t>Connect:USB_Micro-B</t>
  </si>
  <si>
    <t>J3,J6</t>
  </si>
  <si>
    <t>Conn_01x03</t>
  </si>
  <si>
    <t>Pin_Headers:Pin_Header_Straight_1x03_Pitch2.54mm</t>
  </si>
  <si>
    <t>L1-L4</t>
  </si>
  <si>
    <t>560n</t>
  </si>
  <si>
    <t>Inductors_NEOSID:Neosid_Inductor_SM-NE29_SMD1008</t>
  </si>
  <si>
    <t>L10</t>
  </si>
  <si>
    <t>10uH</t>
  </si>
  <si>
    <t>son:CDRH3D16</t>
  </si>
  <si>
    <t>L5,L9,L12</t>
  </si>
  <si>
    <t>BLM21PG221</t>
  </si>
  <si>
    <t>Resistors_SMD:R_0805</t>
  </si>
  <si>
    <t>L6-L8,L11,L13,L14</t>
  </si>
  <si>
    <t>BLM21AG102</t>
  </si>
  <si>
    <t>Q1-Q3</t>
  </si>
  <si>
    <t>BC846</t>
  </si>
  <si>
    <t>R1,R6</t>
  </si>
  <si>
    <t>49.9 1%</t>
  </si>
  <si>
    <t>Resistors_SMD:R_1206</t>
  </si>
  <si>
    <t>R11,R21</t>
  </si>
  <si>
    <t>270</t>
  </si>
  <si>
    <t>Resistors_SMD:R_0603</t>
  </si>
  <si>
    <t>R13,R17,R20</t>
  </si>
  <si>
    <t>20k</t>
  </si>
  <si>
    <t>R14</t>
  </si>
  <si>
    <t>390</t>
  </si>
  <si>
    <t>R19,R68</t>
  </si>
  <si>
    <t>R2,R3,R35,R78-R80</t>
  </si>
  <si>
    <t>1</t>
  </si>
  <si>
    <t>R22,R23</t>
  </si>
  <si>
    <t>200</t>
  </si>
  <si>
    <t>R25,R37,R50-R61,R102-R105</t>
  </si>
  <si>
    <t>470 1%</t>
  </si>
  <si>
    <t>R26,R30,R31,R34,R38-R48,R65</t>
  </si>
  <si>
    <t>240 1%</t>
  </si>
  <si>
    <t>R28,R67</t>
  </si>
  <si>
    <t>2M</t>
  </si>
  <si>
    <t>R29,R75,R76,R82</t>
  </si>
  <si>
    <t>5.1k</t>
  </si>
  <si>
    <t>R32</t>
  </si>
  <si>
    <t>8.2k</t>
  </si>
  <si>
    <t>R33,C112</t>
  </si>
  <si>
    <t>10nF</t>
  </si>
  <si>
    <t>R36,R73,R74,R94-R97</t>
  </si>
  <si>
    <t>24.9k 1%</t>
  </si>
  <si>
    <t>R4,R88,R89</t>
  </si>
  <si>
    <t>2k 1%</t>
  </si>
  <si>
    <t>R49,R62,R69,R72,R90,R91</t>
  </si>
  <si>
    <t>10k</t>
  </si>
  <si>
    <t>R5,R10,R85</t>
  </si>
  <si>
    <t>10</t>
  </si>
  <si>
    <t>R64,R92,R93</t>
  </si>
  <si>
    <t>15</t>
  </si>
  <si>
    <t>R66,R70,R77,R83,R84,R87</t>
  </si>
  <si>
    <t>68</t>
  </si>
  <si>
    <t>R7,R8,R15,R16,R71</t>
  </si>
  <si>
    <t>82</t>
  </si>
  <si>
    <t>R81</t>
  </si>
  <si>
    <t>7.5k</t>
  </si>
  <si>
    <t>R9,R12,R27,R63,R86</t>
  </si>
  <si>
    <t>910</t>
  </si>
  <si>
    <t>R98-R101</t>
  </si>
  <si>
    <t>75k 1%</t>
  </si>
  <si>
    <t>RN1-RN7</t>
  </si>
  <si>
    <t>150</t>
  </si>
  <si>
    <t>Resistors_SMD:R_Array_Convex_4x0603</t>
  </si>
  <si>
    <t>RV18</t>
  </si>
  <si>
    <t>Potentiometers:Potentiometer_Trimmer_Vishay_TS53YJ</t>
  </si>
  <si>
    <t>RV24</t>
  </si>
  <si>
    <t>1k</t>
  </si>
  <si>
    <t>U1</t>
  </si>
  <si>
    <t>AD8009ARZ</t>
  </si>
  <si>
    <t>Housings_SOIC:SOIC-8_3.9x4.9mm_Pitch1.27mm</t>
  </si>
  <si>
    <t>U10</t>
  </si>
  <si>
    <t>LDK130-08_SOT23_SOT353</t>
  </si>
  <si>
    <t>TO_SOT_Packages_SMD:SOT-23-5</t>
  </si>
  <si>
    <t>U11</t>
  </si>
  <si>
    <t>FT232RL</t>
  </si>
  <si>
    <t>Housings_SSOP:SSOP-28_5.3x10.2mm_Pitch0.65mm</t>
  </si>
  <si>
    <t>U2</t>
  </si>
  <si>
    <t>AD9288BST-40</t>
  </si>
  <si>
    <t>Housings_QFP:LQFP-48_7x7mm_Pitch0.5mm</t>
  </si>
  <si>
    <t>U3</t>
  </si>
  <si>
    <t>AT45DB041D-SU</t>
  </si>
  <si>
    <t>U4</t>
  </si>
  <si>
    <t>LP2985-1.8</t>
  </si>
  <si>
    <t>U5</t>
  </si>
  <si>
    <t>XC6SLXN-TQG144</t>
  </si>
  <si>
    <t>Housings_QFP:TQFP-144_20x20mm_Pitch0.5mm</t>
  </si>
  <si>
    <t>U6</t>
  </si>
  <si>
    <t>74LVC1GU04</t>
  </si>
  <si>
    <t>U7</t>
  </si>
  <si>
    <t>74LVC2G14</t>
  </si>
  <si>
    <t>TO_SOT_Packages_SMD:SOT-23-6</t>
  </si>
  <si>
    <t>U8</t>
  </si>
  <si>
    <t>TPS60403_DBV_5</t>
  </si>
  <si>
    <t>U9</t>
  </si>
  <si>
    <t>TPS62200DBV</t>
  </si>
  <si>
    <t>X1</t>
  </si>
  <si>
    <t>VTCXO-14</t>
  </si>
  <si>
    <t>Crystals:Crystal_SMD_SeikoEpson_TSX3225-4pin_3.2x2.5mm</t>
  </si>
  <si>
    <t>Proj:</t>
  </si>
  <si>
    <t>None</t>
  </si>
  <si>
    <t>Co.:</t>
  </si>
  <si>
    <t>Prj date:</t>
  </si>
  <si>
    <t>$ date:</t>
  </si>
  <si>
    <t>2018-01-31 22:53:21</t>
  </si>
  <si>
    <t>Board Qty:</t>
  </si>
  <si>
    <t>Total Cost:</t>
  </si>
  <si>
    <t>Unit Cost:</t>
  </si>
  <si>
    <t>Digi-Key</t>
  </si>
  <si>
    <t>Avail</t>
  </si>
  <si>
    <t>Purch</t>
  </si>
  <si>
    <t>Cat#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</si>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</sst>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9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186"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32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I2" sqref="I2"/>
    </sheetView>
  </sheetViews>
  <sheetFormatPr defaultRowHeight="15" outlineLevelCol="2" x14ac:dyDescent="0.25"/>
  <cols>
    <col min="1" max="1" width="29.140625" customWidth="1"/>
    <col min="4" max="4" width="55.42578125" bestFit="1" customWidth="1"/>
    <col min="9" max="9" width="15.7109375" customWidth="1"/>
    <col min="10" max="10" width="9.140625" outlineLevel="1"/>
    <col min="11" max="12" width="9.140625" outlineLevel="2"/>
    <col min="13" max="13" width="15.7109375" customWidth="1"/>
    <col min="14" max="14" width="15.7109375" customWidth="1" outlineLevel="2"/>
    <col min="15" max="15" width="9.140625" outlineLevel="1"/>
    <col min="16" max="17" width="9.140625" outlineLevel="2"/>
    <col min="18" max="18" width="15.7109375" customWidth="1"/>
    <col min="19" max="19" width="15.7109375" customWidth="1" outlineLevel="2"/>
  </cols>
  <sheetData>
    <row r="1" spans="1:19" ht="17.25" x14ac:dyDescent="0.3">
      <c r="A1" s="1" t="s">
        <v>156</v>
      </c>
      <c r="B1" s="2" t="s">
        <v>157</v>
      </c>
      <c r="H1" s="3" t="s">
        <v>162</v>
      </c>
      <c r="I1" s="3">
        <v>1</v>
      </c>
    </row>
    <row r="2" spans="1:19" ht="17.25" x14ac:dyDescent="0.25">
      <c r="A2" s="1" t="s">
        <v>158</v>
      </c>
      <c r="B2" s="2" t="s">
        <v>157</v>
      </c>
      <c r="H2" s="1" t="s">
        <v>163</v>
      </c>
      <c r="I2" s="4">
        <f ca="1">SUM(I7:I68)</f>
        <v>0</v>
      </c>
      <c r="M2" s="4">
        <f>SUM(M7:M68)</f>
        <v>0</v>
      </c>
      <c r="R2" s="4">
        <f>SUM(R7:R68)</f>
        <v>0</v>
      </c>
    </row>
    <row r="3" spans="1:19" ht="17.25" x14ac:dyDescent="0.25">
      <c r="A3" s="1" t="s">
        <v>159</v>
      </c>
      <c r="B3" s="2" t="s">
        <v>157</v>
      </c>
      <c r="H3" s="1" t="s">
        <v>164</v>
      </c>
      <c r="I3" s="5">
        <f ca="1">TotalCost/BoardQty</f>
        <v>0</v>
      </c>
      <c r="M3" s="6" t="str">
        <f>(ROWS(M7:M68)-COUNTBLANK(M7:M68))&amp;" of "&amp;ROWS(M7:M68)&amp;" parts found"</f>
        <v>0 of 62 parts found</v>
      </c>
      <c r="R3" s="6" t="str">
        <f>(ROWS(R7:R68)-COUNTBLANK(R7:R68))&amp;" of "&amp;ROWS(R7:R68)&amp;" parts found"</f>
        <v>0 of 62 parts found</v>
      </c>
    </row>
    <row r="4" spans="1:19" ht="17.25" x14ac:dyDescent="0.25">
      <c r="A4" s="1" t="s">
        <v>160</v>
      </c>
      <c r="B4" s="2" t="s">
        <v>161</v>
      </c>
    </row>
    <row r="5" spans="1:19" ht="18.75" x14ac:dyDescent="0.25">
      <c r="A5" s="9" t="s">
        <v>0</v>
      </c>
      <c r="B5" s="9"/>
      <c r="C5" s="9"/>
      <c r="D5" s="9"/>
      <c r="E5" s="9"/>
      <c r="F5" s="9"/>
      <c r="G5" s="9"/>
      <c r="H5" s="9"/>
      <c r="I5" s="9"/>
      <c r="J5" s="10" t="s">
        <v>165</v>
      </c>
      <c r="K5" s="10"/>
      <c r="L5" s="10"/>
      <c r="M5" s="10"/>
      <c r="N5" s="10"/>
      <c r="O5" s="11" t="s">
        <v>169</v>
      </c>
      <c r="P5" s="11"/>
      <c r="Q5" s="11"/>
      <c r="R5" s="11"/>
      <c r="S5" s="11"/>
    </row>
    <row r="6" spans="1:19" ht="31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166</v>
      </c>
      <c r="K6" s="7" t="s">
        <v>167</v>
      </c>
      <c r="L6" s="7" t="s">
        <v>8</v>
      </c>
      <c r="M6" s="7" t="s">
        <v>9</v>
      </c>
      <c r="N6" s="7" t="s">
        <v>168</v>
      </c>
      <c r="O6" s="7" t="s">
        <v>166</v>
      </c>
      <c r="P6" s="7" t="s">
        <v>167</v>
      </c>
      <c r="Q6" s="7" t="s">
        <v>8</v>
      </c>
      <c r="R6" s="7" t="s">
        <v>9</v>
      </c>
      <c r="S6" s="7" t="s">
        <v>168</v>
      </c>
    </row>
    <row r="7" spans="1:19" x14ac:dyDescent="0.25">
      <c r="A7" t="s">
        <v>10</v>
      </c>
      <c r="B7" t="s">
        <v>11</v>
      </c>
      <c r="D7" t="s">
        <v>12</v>
      </c>
      <c r="G7">
        <f>BoardQty*24</f>
        <v>24</v>
      </c>
      <c r="H7" s="8">
        <f t="shared" ref="H7:H38" ca="1" si="0">MINA(INDIRECT(ADDRESS(ROW(),COLUMN(digikey_part_data)+2)),INDIRECT(ADDRESS(ROW(),COLUMN(mouser_part_data)+2)))</f>
        <v>0</v>
      </c>
      <c r="I7" s="8">
        <f t="shared" ref="I7:I38" ca="1" si="1">IFERROR(G7*H7,"")</f>
        <v>0</v>
      </c>
    </row>
    <row r="8" spans="1:19" x14ac:dyDescent="0.25">
      <c r="A8" t="s">
        <v>13</v>
      </c>
      <c r="B8" t="s">
        <v>14</v>
      </c>
      <c r="D8" t="s">
        <v>15</v>
      </c>
      <c r="G8">
        <f>BoardQty*2</f>
        <v>2</v>
      </c>
      <c r="H8" s="8">
        <f t="shared" ca="1" si="0"/>
        <v>0</v>
      </c>
      <c r="I8" s="8">
        <f t="shared" ca="1" si="1"/>
        <v>0</v>
      </c>
    </row>
    <row r="9" spans="1:19" x14ac:dyDescent="0.25">
      <c r="A9" t="s">
        <v>16</v>
      </c>
      <c r="B9" t="s">
        <v>17</v>
      </c>
      <c r="D9" t="s">
        <v>12</v>
      </c>
      <c r="G9">
        <f>BoardQty*4</f>
        <v>4</v>
      </c>
      <c r="H9" s="8">
        <f t="shared" ca="1" si="0"/>
        <v>0</v>
      </c>
      <c r="I9" s="8">
        <f t="shared" ca="1" si="1"/>
        <v>0</v>
      </c>
    </row>
    <row r="10" spans="1:19" x14ac:dyDescent="0.25">
      <c r="A10" t="s">
        <v>18</v>
      </c>
      <c r="B10" t="s">
        <v>19</v>
      </c>
      <c r="D10" t="s">
        <v>15</v>
      </c>
      <c r="G10">
        <f>BoardQty*15</f>
        <v>15</v>
      </c>
      <c r="H10" s="8">
        <f t="shared" ca="1" si="0"/>
        <v>0</v>
      </c>
      <c r="I10" s="8">
        <f t="shared" ca="1" si="1"/>
        <v>0</v>
      </c>
    </row>
    <row r="11" spans="1:19" x14ac:dyDescent="0.25">
      <c r="A11" t="s">
        <v>20</v>
      </c>
      <c r="B11" t="s">
        <v>21</v>
      </c>
      <c r="D11" t="s">
        <v>22</v>
      </c>
      <c r="G11">
        <f>BoardQty*1</f>
        <v>1</v>
      </c>
      <c r="H11" s="8">
        <f t="shared" ca="1" si="0"/>
        <v>0</v>
      </c>
      <c r="I11" s="8">
        <f t="shared" ca="1" si="1"/>
        <v>0</v>
      </c>
    </row>
    <row r="12" spans="1:19" x14ac:dyDescent="0.25">
      <c r="A12" t="s">
        <v>23</v>
      </c>
      <c r="B12" t="s">
        <v>24</v>
      </c>
      <c r="D12" t="s">
        <v>25</v>
      </c>
      <c r="G12">
        <f>BoardQty*6</f>
        <v>6</v>
      </c>
      <c r="H12" s="8">
        <f t="shared" ca="1" si="0"/>
        <v>0</v>
      </c>
      <c r="I12" s="8">
        <f t="shared" ca="1" si="1"/>
        <v>0</v>
      </c>
    </row>
    <row r="13" spans="1:19" x14ac:dyDescent="0.25">
      <c r="A13" t="s">
        <v>26</v>
      </c>
      <c r="B13" t="s">
        <v>27</v>
      </c>
      <c r="D13" t="s">
        <v>15</v>
      </c>
      <c r="G13">
        <f>BoardQty*2</f>
        <v>2</v>
      </c>
      <c r="H13" s="8">
        <f t="shared" ca="1" si="0"/>
        <v>0</v>
      </c>
      <c r="I13" s="8">
        <f t="shared" ca="1" si="1"/>
        <v>0</v>
      </c>
    </row>
    <row r="14" spans="1:19" x14ac:dyDescent="0.25">
      <c r="A14" t="s">
        <v>28</v>
      </c>
      <c r="B14" t="s">
        <v>29</v>
      </c>
      <c r="D14" t="s">
        <v>15</v>
      </c>
      <c r="G14">
        <f>BoardQty*4</f>
        <v>4</v>
      </c>
      <c r="H14" s="8">
        <f t="shared" ca="1" si="0"/>
        <v>0</v>
      </c>
      <c r="I14" s="8">
        <f t="shared" ca="1" si="1"/>
        <v>0</v>
      </c>
    </row>
    <row r="15" spans="1:19" x14ac:dyDescent="0.25">
      <c r="A15" t="s">
        <v>30</v>
      </c>
      <c r="B15" t="s">
        <v>31</v>
      </c>
      <c r="D15" t="s">
        <v>12</v>
      </c>
      <c r="G15">
        <f>BoardQty*2</f>
        <v>2</v>
      </c>
      <c r="H15" s="8">
        <f t="shared" ca="1" si="0"/>
        <v>0</v>
      </c>
      <c r="I15" s="8">
        <f t="shared" ca="1" si="1"/>
        <v>0</v>
      </c>
    </row>
    <row r="16" spans="1:19" x14ac:dyDescent="0.25">
      <c r="A16" t="s">
        <v>32</v>
      </c>
      <c r="B16" t="s">
        <v>33</v>
      </c>
      <c r="D16" t="s">
        <v>15</v>
      </c>
      <c r="G16">
        <f>BoardQty*3</f>
        <v>3</v>
      </c>
      <c r="H16" s="8">
        <f t="shared" ca="1" si="0"/>
        <v>0</v>
      </c>
      <c r="I16" s="8">
        <f t="shared" ca="1" si="1"/>
        <v>0</v>
      </c>
    </row>
    <row r="17" spans="1:9" x14ac:dyDescent="0.25">
      <c r="A17" t="s">
        <v>34</v>
      </c>
      <c r="B17" t="s">
        <v>35</v>
      </c>
      <c r="D17" t="s">
        <v>15</v>
      </c>
      <c r="G17">
        <f>BoardQty*44</f>
        <v>44</v>
      </c>
      <c r="H17" s="8">
        <f t="shared" ca="1" si="0"/>
        <v>0</v>
      </c>
      <c r="I17" s="8">
        <f t="shared" ca="1" si="1"/>
        <v>0</v>
      </c>
    </row>
    <row r="18" spans="1:9" x14ac:dyDescent="0.25">
      <c r="A18" t="s">
        <v>36</v>
      </c>
      <c r="B18" t="s">
        <v>37</v>
      </c>
      <c r="D18" t="s">
        <v>15</v>
      </c>
      <c r="G18">
        <f>BoardQty*4</f>
        <v>4</v>
      </c>
      <c r="H18" s="8">
        <f t="shared" ca="1" si="0"/>
        <v>0</v>
      </c>
      <c r="I18" s="8">
        <f t="shared" ca="1" si="1"/>
        <v>0</v>
      </c>
    </row>
    <row r="19" spans="1:9" x14ac:dyDescent="0.25">
      <c r="A19" t="s">
        <v>38</v>
      </c>
      <c r="B19" t="s">
        <v>39</v>
      </c>
      <c r="D19" t="s">
        <v>40</v>
      </c>
      <c r="G19">
        <f>BoardQty*6</f>
        <v>6</v>
      </c>
      <c r="H19" s="8">
        <f t="shared" ca="1" si="0"/>
        <v>0</v>
      </c>
      <c r="I19" s="8">
        <f t="shared" ca="1" si="1"/>
        <v>0</v>
      </c>
    </row>
    <row r="20" spans="1:9" x14ac:dyDescent="0.25">
      <c r="A20" t="s">
        <v>41</v>
      </c>
      <c r="B20" t="s">
        <v>42</v>
      </c>
      <c r="D20" t="s">
        <v>43</v>
      </c>
      <c r="G20">
        <f>BoardQty*1</f>
        <v>1</v>
      </c>
      <c r="H20" s="8">
        <f t="shared" ca="1" si="0"/>
        <v>0</v>
      </c>
      <c r="I20" s="8">
        <f t="shared" ca="1" si="1"/>
        <v>0</v>
      </c>
    </row>
    <row r="21" spans="1:9" x14ac:dyDescent="0.25">
      <c r="A21" t="s">
        <v>44</v>
      </c>
      <c r="B21" t="s">
        <v>45</v>
      </c>
      <c r="D21" t="s">
        <v>43</v>
      </c>
      <c r="G21">
        <f>BoardQty*1</f>
        <v>1</v>
      </c>
      <c r="H21" s="8">
        <f t="shared" ca="1" si="0"/>
        <v>0</v>
      </c>
      <c r="I21" s="8">
        <f t="shared" ca="1" si="1"/>
        <v>0</v>
      </c>
    </row>
    <row r="22" spans="1:9" x14ac:dyDescent="0.25">
      <c r="A22" t="s">
        <v>46</v>
      </c>
      <c r="B22" t="s">
        <v>47</v>
      </c>
      <c r="D22" t="s">
        <v>48</v>
      </c>
      <c r="G22">
        <f>BoardQty*2</f>
        <v>2</v>
      </c>
      <c r="H22" s="8">
        <f t="shared" ca="1" si="0"/>
        <v>0</v>
      </c>
      <c r="I22" s="8">
        <f t="shared" ca="1" si="1"/>
        <v>0</v>
      </c>
    </row>
    <row r="23" spans="1:9" x14ac:dyDescent="0.25">
      <c r="A23" t="s">
        <v>49</v>
      </c>
      <c r="B23" t="s">
        <v>50</v>
      </c>
      <c r="D23" t="s">
        <v>51</v>
      </c>
      <c r="G23">
        <f>BoardQty*1</f>
        <v>1</v>
      </c>
      <c r="H23" s="8">
        <f t="shared" ca="1" si="0"/>
        <v>0</v>
      </c>
      <c r="I23" s="8">
        <f t="shared" ca="1" si="1"/>
        <v>0</v>
      </c>
    </row>
    <row r="24" spans="1:9" x14ac:dyDescent="0.25">
      <c r="A24" t="s">
        <v>52</v>
      </c>
      <c r="B24" t="s">
        <v>53</v>
      </c>
      <c r="D24" t="s">
        <v>54</v>
      </c>
      <c r="G24">
        <f>BoardQty*1</f>
        <v>1</v>
      </c>
      <c r="H24" s="8">
        <f t="shared" ca="1" si="0"/>
        <v>0</v>
      </c>
      <c r="I24" s="8">
        <f t="shared" ca="1" si="1"/>
        <v>0</v>
      </c>
    </row>
    <row r="25" spans="1:9" x14ac:dyDescent="0.25">
      <c r="A25" t="s">
        <v>55</v>
      </c>
      <c r="B25" t="s">
        <v>56</v>
      </c>
      <c r="D25" t="s">
        <v>57</v>
      </c>
      <c r="G25">
        <f>BoardQty*2</f>
        <v>2</v>
      </c>
      <c r="H25" s="8">
        <f t="shared" ca="1" si="0"/>
        <v>0</v>
      </c>
      <c r="I25" s="8">
        <f t="shared" ca="1" si="1"/>
        <v>0</v>
      </c>
    </row>
    <row r="26" spans="1:9" x14ac:dyDescent="0.25">
      <c r="A26" t="s">
        <v>58</v>
      </c>
      <c r="B26" t="s">
        <v>59</v>
      </c>
      <c r="D26" t="s">
        <v>60</v>
      </c>
      <c r="G26">
        <f>BoardQty*4</f>
        <v>4</v>
      </c>
      <c r="H26" s="8">
        <f t="shared" ca="1" si="0"/>
        <v>0</v>
      </c>
      <c r="I26" s="8">
        <f t="shared" ca="1" si="1"/>
        <v>0</v>
      </c>
    </row>
    <row r="27" spans="1:9" x14ac:dyDescent="0.25">
      <c r="A27" t="s">
        <v>61</v>
      </c>
      <c r="B27" t="s">
        <v>62</v>
      </c>
      <c r="D27" t="s">
        <v>63</v>
      </c>
      <c r="G27">
        <f>BoardQty*1</f>
        <v>1</v>
      </c>
      <c r="H27" s="8">
        <f t="shared" ca="1" si="0"/>
        <v>0</v>
      </c>
      <c r="I27" s="8">
        <f t="shared" ca="1" si="1"/>
        <v>0</v>
      </c>
    </row>
    <row r="28" spans="1:9" x14ac:dyDescent="0.25">
      <c r="A28" t="s">
        <v>64</v>
      </c>
      <c r="B28" t="s">
        <v>65</v>
      </c>
      <c r="D28" t="s">
        <v>66</v>
      </c>
      <c r="G28">
        <f>BoardQty*3</f>
        <v>3</v>
      </c>
      <c r="H28" s="8">
        <f t="shared" ca="1" si="0"/>
        <v>0</v>
      </c>
      <c r="I28" s="8">
        <f t="shared" ca="1" si="1"/>
        <v>0</v>
      </c>
    </row>
    <row r="29" spans="1:9" x14ac:dyDescent="0.25">
      <c r="A29" t="s">
        <v>67</v>
      </c>
      <c r="B29" t="s">
        <v>68</v>
      </c>
      <c r="D29" t="s">
        <v>66</v>
      </c>
      <c r="G29">
        <f>BoardQty*6</f>
        <v>6</v>
      </c>
      <c r="H29" s="8">
        <f t="shared" ca="1" si="0"/>
        <v>0</v>
      </c>
      <c r="I29" s="8">
        <f t="shared" ca="1" si="1"/>
        <v>0</v>
      </c>
    </row>
    <row r="30" spans="1:9" x14ac:dyDescent="0.25">
      <c r="A30" t="s">
        <v>69</v>
      </c>
      <c r="B30" t="s">
        <v>70</v>
      </c>
      <c r="D30" t="s">
        <v>40</v>
      </c>
      <c r="G30">
        <f>BoardQty*3</f>
        <v>3</v>
      </c>
      <c r="H30" s="8">
        <f t="shared" ca="1" si="0"/>
        <v>0</v>
      </c>
      <c r="I30" s="8">
        <f t="shared" ca="1" si="1"/>
        <v>0</v>
      </c>
    </row>
    <row r="31" spans="1:9" x14ac:dyDescent="0.25">
      <c r="A31" t="s">
        <v>71</v>
      </c>
      <c r="B31" t="s">
        <v>72</v>
      </c>
      <c r="D31" t="s">
        <v>73</v>
      </c>
      <c r="G31">
        <f>BoardQty*2</f>
        <v>2</v>
      </c>
      <c r="H31" s="8">
        <f t="shared" ca="1" si="0"/>
        <v>0</v>
      </c>
      <c r="I31" s="8">
        <f t="shared" ca="1" si="1"/>
        <v>0</v>
      </c>
    </row>
    <row r="32" spans="1:9" x14ac:dyDescent="0.25">
      <c r="A32" t="s">
        <v>74</v>
      </c>
      <c r="B32" t="s">
        <v>75</v>
      </c>
      <c r="D32" t="s">
        <v>76</v>
      </c>
      <c r="G32">
        <f>BoardQty*2</f>
        <v>2</v>
      </c>
      <c r="H32" s="8">
        <f t="shared" ca="1" si="0"/>
        <v>0</v>
      </c>
      <c r="I32" s="8">
        <f t="shared" ca="1" si="1"/>
        <v>0</v>
      </c>
    </row>
    <row r="33" spans="1:9" x14ac:dyDescent="0.25">
      <c r="A33" t="s">
        <v>77</v>
      </c>
      <c r="B33" t="s">
        <v>78</v>
      </c>
      <c r="D33" t="s">
        <v>76</v>
      </c>
      <c r="G33">
        <f>BoardQty*3</f>
        <v>3</v>
      </c>
      <c r="H33" s="8">
        <f t="shared" ca="1" si="0"/>
        <v>0</v>
      </c>
      <c r="I33" s="8">
        <f t="shared" ca="1" si="1"/>
        <v>0</v>
      </c>
    </row>
    <row r="34" spans="1:9" x14ac:dyDescent="0.25">
      <c r="A34" t="s">
        <v>79</v>
      </c>
      <c r="B34" t="s">
        <v>80</v>
      </c>
      <c r="D34" t="s">
        <v>76</v>
      </c>
      <c r="G34">
        <f>BoardQty*1</f>
        <v>1</v>
      </c>
      <c r="H34" s="8">
        <f t="shared" ca="1" si="0"/>
        <v>0</v>
      </c>
      <c r="I34" s="8">
        <f t="shared" ca="1" si="1"/>
        <v>0</v>
      </c>
    </row>
    <row r="35" spans="1:9" x14ac:dyDescent="0.25">
      <c r="A35" t="s">
        <v>81</v>
      </c>
      <c r="B35" t="s">
        <v>37</v>
      </c>
      <c r="D35" t="s">
        <v>76</v>
      </c>
      <c r="G35">
        <f>BoardQty*2</f>
        <v>2</v>
      </c>
      <c r="H35" s="8">
        <f t="shared" ca="1" si="0"/>
        <v>0</v>
      </c>
      <c r="I35" s="8">
        <f t="shared" ca="1" si="1"/>
        <v>0</v>
      </c>
    </row>
    <row r="36" spans="1:9" x14ac:dyDescent="0.25">
      <c r="A36" t="s">
        <v>82</v>
      </c>
      <c r="B36" t="s">
        <v>83</v>
      </c>
      <c r="D36" t="s">
        <v>76</v>
      </c>
      <c r="G36">
        <f>BoardQty*6</f>
        <v>6</v>
      </c>
      <c r="H36" s="8">
        <f t="shared" ca="1" si="0"/>
        <v>0</v>
      </c>
      <c r="I36" s="8">
        <f t="shared" ca="1" si="1"/>
        <v>0</v>
      </c>
    </row>
    <row r="37" spans="1:9" x14ac:dyDescent="0.25">
      <c r="A37" t="s">
        <v>84</v>
      </c>
      <c r="B37" t="s">
        <v>85</v>
      </c>
      <c r="D37" t="s">
        <v>76</v>
      </c>
      <c r="G37">
        <f>BoardQty*2</f>
        <v>2</v>
      </c>
      <c r="H37" s="8">
        <f t="shared" ca="1" si="0"/>
        <v>0</v>
      </c>
      <c r="I37" s="8">
        <f t="shared" ca="1" si="1"/>
        <v>0</v>
      </c>
    </row>
    <row r="38" spans="1:9" x14ac:dyDescent="0.25">
      <c r="A38" t="s">
        <v>86</v>
      </c>
      <c r="B38" t="s">
        <v>87</v>
      </c>
      <c r="D38" t="s">
        <v>76</v>
      </c>
      <c r="G38">
        <f>BoardQty*18</f>
        <v>18</v>
      </c>
      <c r="H38" s="8">
        <f t="shared" ca="1" si="0"/>
        <v>0</v>
      </c>
      <c r="I38" s="8">
        <f t="shared" ca="1" si="1"/>
        <v>0</v>
      </c>
    </row>
    <row r="39" spans="1:9" x14ac:dyDescent="0.25">
      <c r="A39" t="s">
        <v>88</v>
      </c>
      <c r="B39" t="s">
        <v>89</v>
      </c>
      <c r="D39" t="s">
        <v>76</v>
      </c>
      <c r="G39">
        <f>BoardQty*16</f>
        <v>16</v>
      </c>
      <c r="H39" s="8">
        <f t="shared" ref="H39:H68" ca="1" si="2">MINA(INDIRECT(ADDRESS(ROW(),COLUMN(digikey_part_data)+2)),INDIRECT(ADDRESS(ROW(),COLUMN(mouser_part_data)+2)))</f>
        <v>0</v>
      </c>
      <c r="I39" s="8">
        <f t="shared" ref="I39:I70" ca="1" si="3">IFERROR(G39*H39,"")</f>
        <v>0</v>
      </c>
    </row>
    <row r="40" spans="1:9" x14ac:dyDescent="0.25">
      <c r="A40" t="s">
        <v>90</v>
      </c>
      <c r="B40" t="s">
        <v>91</v>
      </c>
      <c r="D40" t="s">
        <v>76</v>
      </c>
      <c r="G40">
        <f>BoardQty*2</f>
        <v>2</v>
      </c>
      <c r="H40" s="8">
        <f t="shared" ca="1" si="2"/>
        <v>0</v>
      </c>
      <c r="I40" s="8">
        <f t="shared" ca="1" si="3"/>
        <v>0</v>
      </c>
    </row>
    <row r="41" spans="1:9" x14ac:dyDescent="0.25">
      <c r="A41" t="s">
        <v>92</v>
      </c>
      <c r="B41" t="s">
        <v>93</v>
      </c>
      <c r="D41" t="s">
        <v>76</v>
      </c>
      <c r="G41">
        <f>BoardQty*4</f>
        <v>4</v>
      </c>
      <c r="H41" s="8">
        <f t="shared" ca="1" si="2"/>
        <v>0</v>
      </c>
      <c r="I41" s="8">
        <f t="shared" ca="1" si="3"/>
        <v>0</v>
      </c>
    </row>
    <row r="42" spans="1:9" x14ac:dyDescent="0.25">
      <c r="A42" t="s">
        <v>94</v>
      </c>
      <c r="B42" t="s">
        <v>95</v>
      </c>
      <c r="D42" t="s">
        <v>76</v>
      </c>
      <c r="G42">
        <f>BoardQty*1</f>
        <v>1</v>
      </c>
      <c r="H42" s="8">
        <f t="shared" ca="1" si="2"/>
        <v>0</v>
      </c>
      <c r="I42" s="8">
        <f t="shared" ca="1" si="3"/>
        <v>0</v>
      </c>
    </row>
    <row r="43" spans="1:9" x14ac:dyDescent="0.25">
      <c r="A43" t="s">
        <v>96</v>
      </c>
      <c r="B43" t="s">
        <v>97</v>
      </c>
      <c r="D43" t="s">
        <v>15</v>
      </c>
      <c r="G43">
        <f>BoardQty*2</f>
        <v>2</v>
      </c>
      <c r="H43" s="8">
        <f t="shared" ca="1" si="2"/>
        <v>0</v>
      </c>
      <c r="I43" s="8">
        <f t="shared" ca="1" si="3"/>
        <v>0</v>
      </c>
    </row>
    <row r="44" spans="1:9" x14ac:dyDescent="0.25">
      <c r="A44" t="s">
        <v>98</v>
      </c>
      <c r="B44" t="s">
        <v>99</v>
      </c>
      <c r="D44" t="s">
        <v>76</v>
      </c>
      <c r="G44">
        <f>BoardQty*7</f>
        <v>7</v>
      </c>
      <c r="H44" s="8">
        <f t="shared" ca="1" si="2"/>
        <v>0</v>
      </c>
      <c r="I44" s="8">
        <f t="shared" ca="1" si="3"/>
        <v>0</v>
      </c>
    </row>
    <row r="45" spans="1:9" x14ac:dyDescent="0.25">
      <c r="A45" t="s">
        <v>100</v>
      </c>
      <c r="B45" t="s">
        <v>101</v>
      </c>
      <c r="D45" t="s">
        <v>76</v>
      </c>
      <c r="G45">
        <f>BoardQty*3</f>
        <v>3</v>
      </c>
      <c r="H45" s="8">
        <f t="shared" ca="1" si="2"/>
        <v>0</v>
      </c>
      <c r="I45" s="8">
        <f t="shared" ca="1" si="3"/>
        <v>0</v>
      </c>
    </row>
    <row r="46" spans="1:9" x14ac:dyDescent="0.25">
      <c r="A46" t="s">
        <v>102</v>
      </c>
      <c r="B46" t="s">
        <v>103</v>
      </c>
      <c r="D46" t="s">
        <v>76</v>
      </c>
      <c r="G46">
        <f>BoardQty*6</f>
        <v>6</v>
      </c>
      <c r="H46" s="8">
        <f t="shared" ca="1" si="2"/>
        <v>0</v>
      </c>
      <c r="I46" s="8">
        <f t="shared" ca="1" si="3"/>
        <v>0</v>
      </c>
    </row>
    <row r="47" spans="1:9" x14ac:dyDescent="0.25">
      <c r="A47" t="s">
        <v>104</v>
      </c>
      <c r="B47" t="s">
        <v>105</v>
      </c>
      <c r="D47" t="s">
        <v>76</v>
      </c>
      <c r="G47">
        <f>BoardQty*3</f>
        <v>3</v>
      </c>
      <c r="H47" s="8">
        <f t="shared" ca="1" si="2"/>
        <v>0</v>
      </c>
      <c r="I47" s="8">
        <f t="shared" ca="1" si="3"/>
        <v>0</v>
      </c>
    </row>
    <row r="48" spans="1:9" x14ac:dyDescent="0.25">
      <c r="A48" t="s">
        <v>106</v>
      </c>
      <c r="B48" t="s">
        <v>107</v>
      </c>
      <c r="D48" t="s">
        <v>76</v>
      </c>
      <c r="G48">
        <f>BoardQty*3</f>
        <v>3</v>
      </c>
      <c r="H48" s="8">
        <f t="shared" ca="1" si="2"/>
        <v>0</v>
      </c>
      <c r="I48" s="8">
        <f t="shared" ca="1" si="3"/>
        <v>0</v>
      </c>
    </row>
    <row r="49" spans="1:9" x14ac:dyDescent="0.25">
      <c r="A49" t="s">
        <v>108</v>
      </c>
      <c r="B49" t="s">
        <v>109</v>
      </c>
      <c r="D49" t="s">
        <v>76</v>
      </c>
      <c r="G49">
        <f>BoardQty*6</f>
        <v>6</v>
      </c>
      <c r="H49" s="8">
        <f t="shared" ca="1" si="2"/>
        <v>0</v>
      </c>
      <c r="I49" s="8">
        <f t="shared" ca="1" si="3"/>
        <v>0</v>
      </c>
    </row>
    <row r="50" spans="1:9" x14ac:dyDescent="0.25">
      <c r="A50" t="s">
        <v>110</v>
      </c>
      <c r="B50" t="s">
        <v>111</v>
      </c>
      <c r="D50" t="s">
        <v>76</v>
      </c>
      <c r="G50">
        <f>BoardQty*5</f>
        <v>5</v>
      </c>
      <c r="H50" s="8">
        <f t="shared" ca="1" si="2"/>
        <v>0</v>
      </c>
      <c r="I50" s="8">
        <f t="shared" ca="1" si="3"/>
        <v>0</v>
      </c>
    </row>
    <row r="51" spans="1:9" x14ac:dyDescent="0.25">
      <c r="A51" t="s">
        <v>112</v>
      </c>
      <c r="B51" t="s">
        <v>113</v>
      </c>
      <c r="D51" t="s">
        <v>76</v>
      </c>
      <c r="G51">
        <f>BoardQty*1</f>
        <v>1</v>
      </c>
      <c r="H51" s="8">
        <f t="shared" ca="1" si="2"/>
        <v>0</v>
      </c>
      <c r="I51" s="8">
        <f t="shared" ca="1" si="3"/>
        <v>0</v>
      </c>
    </row>
    <row r="52" spans="1:9" x14ac:dyDescent="0.25">
      <c r="A52" t="s">
        <v>114</v>
      </c>
      <c r="B52" t="s">
        <v>115</v>
      </c>
      <c r="D52" t="s">
        <v>76</v>
      </c>
      <c r="G52">
        <f>BoardQty*5</f>
        <v>5</v>
      </c>
      <c r="H52" s="8">
        <f t="shared" ca="1" si="2"/>
        <v>0</v>
      </c>
      <c r="I52" s="8">
        <f t="shared" ca="1" si="3"/>
        <v>0</v>
      </c>
    </row>
    <row r="53" spans="1:9" x14ac:dyDescent="0.25">
      <c r="A53" t="s">
        <v>116</v>
      </c>
      <c r="B53" t="s">
        <v>117</v>
      </c>
      <c r="D53" t="s">
        <v>66</v>
      </c>
      <c r="G53">
        <f>BoardQty*4</f>
        <v>4</v>
      </c>
      <c r="H53" s="8">
        <f t="shared" ca="1" si="2"/>
        <v>0</v>
      </c>
      <c r="I53" s="8">
        <f t="shared" ca="1" si="3"/>
        <v>0</v>
      </c>
    </row>
    <row r="54" spans="1:9" x14ac:dyDescent="0.25">
      <c r="A54" t="s">
        <v>118</v>
      </c>
      <c r="B54" t="s">
        <v>119</v>
      </c>
      <c r="D54" t="s">
        <v>120</v>
      </c>
      <c r="G54">
        <f>BoardQty*7</f>
        <v>7</v>
      </c>
      <c r="H54" s="8">
        <f t="shared" ca="1" si="2"/>
        <v>0</v>
      </c>
      <c r="I54" s="8">
        <f t="shared" ca="1" si="3"/>
        <v>0</v>
      </c>
    </row>
    <row r="55" spans="1:9" x14ac:dyDescent="0.25">
      <c r="A55" t="s">
        <v>121</v>
      </c>
      <c r="B55" t="s">
        <v>78</v>
      </c>
      <c r="D55" t="s">
        <v>122</v>
      </c>
      <c r="G55">
        <f t="shared" ref="G55:G68" si="4">BoardQty*1</f>
        <v>1</v>
      </c>
      <c r="H55" s="8">
        <f t="shared" ca="1" si="2"/>
        <v>0</v>
      </c>
      <c r="I55" s="8">
        <f t="shared" ca="1" si="3"/>
        <v>0</v>
      </c>
    </row>
    <row r="56" spans="1:9" x14ac:dyDescent="0.25">
      <c r="A56" t="s">
        <v>123</v>
      </c>
      <c r="B56" t="s">
        <v>124</v>
      </c>
      <c r="D56" t="s">
        <v>122</v>
      </c>
      <c r="G56">
        <f t="shared" si="4"/>
        <v>1</v>
      </c>
      <c r="H56" s="8">
        <f t="shared" ca="1" si="2"/>
        <v>0</v>
      </c>
      <c r="I56" s="8">
        <f t="shared" ca="1" si="3"/>
        <v>0</v>
      </c>
    </row>
    <row r="57" spans="1:9" x14ac:dyDescent="0.25">
      <c r="A57" t="s">
        <v>125</v>
      </c>
      <c r="B57" t="s">
        <v>126</v>
      </c>
      <c r="D57" t="s">
        <v>127</v>
      </c>
      <c r="G57">
        <f t="shared" si="4"/>
        <v>1</v>
      </c>
      <c r="H57" s="8">
        <f t="shared" ca="1" si="2"/>
        <v>0</v>
      </c>
      <c r="I57" s="8">
        <f t="shared" ca="1" si="3"/>
        <v>0</v>
      </c>
    </row>
    <row r="58" spans="1:9" x14ac:dyDescent="0.25">
      <c r="A58" t="s">
        <v>128</v>
      </c>
      <c r="B58" t="s">
        <v>129</v>
      </c>
      <c r="D58" t="s">
        <v>130</v>
      </c>
      <c r="G58">
        <f t="shared" si="4"/>
        <v>1</v>
      </c>
      <c r="H58" s="8">
        <f t="shared" ca="1" si="2"/>
        <v>0</v>
      </c>
      <c r="I58" s="8">
        <f t="shared" ca="1" si="3"/>
        <v>0</v>
      </c>
    </row>
    <row r="59" spans="1:9" x14ac:dyDescent="0.25">
      <c r="A59" t="s">
        <v>131</v>
      </c>
      <c r="B59" t="s">
        <v>132</v>
      </c>
      <c r="D59" t="s">
        <v>133</v>
      </c>
      <c r="G59">
        <f t="shared" si="4"/>
        <v>1</v>
      </c>
      <c r="H59" s="8">
        <f t="shared" ca="1" si="2"/>
        <v>0</v>
      </c>
      <c r="I59" s="8">
        <f t="shared" ca="1" si="3"/>
        <v>0</v>
      </c>
    </row>
    <row r="60" spans="1:9" x14ac:dyDescent="0.25">
      <c r="A60" t="s">
        <v>134</v>
      </c>
      <c r="B60" t="s">
        <v>135</v>
      </c>
      <c r="D60" t="s">
        <v>136</v>
      </c>
      <c r="G60">
        <f t="shared" si="4"/>
        <v>1</v>
      </c>
      <c r="H60" s="8">
        <f t="shared" ca="1" si="2"/>
        <v>0</v>
      </c>
      <c r="I60" s="8">
        <f t="shared" ca="1" si="3"/>
        <v>0</v>
      </c>
    </row>
    <row r="61" spans="1:9" x14ac:dyDescent="0.25">
      <c r="A61" t="s">
        <v>137</v>
      </c>
      <c r="B61" t="s">
        <v>138</v>
      </c>
      <c r="D61" t="s">
        <v>127</v>
      </c>
      <c r="G61">
        <f t="shared" si="4"/>
        <v>1</v>
      </c>
      <c r="H61" s="8">
        <f t="shared" ca="1" si="2"/>
        <v>0</v>
      </c>
      <c r="I61" s="8">
        <f t="shared" ca="1" si="3"/>
        <v>0</v>
      </c>
    </row>
    <row r="62" spans="1:9" x14ac:dyDescent="0.25">
      <c r="A62" t="s">
        <v>139</v>
      </c>
      <c r="B62" t="s">
        <v>140</v>
      </c>
      <c r="D62" t="s">
        <v>130</v>
      </c>
      <c r="G62">
        <f t="shared" si="4"/>
        <v>1</v>
      </c>
      <c r="H62" s="8">
        <f t="shared" ca="1" si="2"/>
        <v>0</v>
      </c>
      <c r="I62" s="8">
        <f t="shared" ca="1" si="3"/>
        <v>0</v>
      </c>
    </row>
    <row r="63" spans="1:9" x14ac:dyDescent="0.25">
      <c r="A63" t="s">
        <v>141</v>
      </c>
      <c r="B63" t="s">
        <v>142</v>
      </c>
      <c r="D63" t="s">
        <v>143</v>
      </c>
      <c r="G63">
        <f t="shared" si="4"/>
        <v>1</v>
      </c>
      <c r="H63" s="8">
        <f t="shared" ca="1" si="2"/>
        <v>0</v>
      </c>
      <c r="I63" s="8">
        <f t="shared" ca="1" si="3"/>
        <v>0</v>
      </c>
    </row>
    <row r="64" spans="1:9" x14ac:dyDescent="0.25">
      <c r="A64" t="s">
        <v>144</v>
      </c>
      <c r="B64" t="s">
        <v>145</v>
      </c>
      <c r="D64" t="s">
        <v>130</v>
      </c>
      <c r="G64">
        <f t="shared" si="4"/>
        <v>1</v>
      </c>
      <c r="H64" s="8">
        <f t="shared" ca="1" si="2"/>
        <v>0</v>
      </c>
      <c r="I64" s="8">
        <f t="shared" ca="1" si="3"/>
        <v>0</v>
      </c>
    </row>
    <row r="65" spans="1:18" x14ac:dyDescent="0.25">
      <c r="A65" t="s">
        <v>146</v>
      </c>
      <c r="B65" t="s">
        <v>147</v>
      </c>
      <c r="D65" t="s">
        <v>148</v>
      </c>
      <c r="G65">
        <f t="shared" si="4"/>
        <v>1</v>
      </c>
      <c r="H65" s="8">
        <f t="shared" ca="1" si="2"/>
        <v>0</v>
      </c>
      <c r="I65" s="8">
        <f t="shared" ca="1" si="3"/>
        <v>0</v>
      </c>
    </row>
    <row r="66" spans="1:18" x14ac:dyDescent="0.25">
      <c r="A66" t="s">
        <v>149</v>
      </c>
      <c r="B66" t="s">
        <v>150</v>
      </c>
      <c r="D66" t="s">
        <v>130</v>
      </c>
      <c r="G66">
        <f t="shared" si="4"/>
        <v>1</v>
      </c>
      <c r="H66" s="8">
        <f t="shared" ca="1" si="2"/>
        <v>0</v>
      </c>
      <c r="I66" s="8">
        <f t="shared" ca="1" si="3"/>
        <v>0</v>
      </c>
    </row>
    <row r="67" spans="1:18" x14ac:dyDescent="0.25">
      <c r="A67" t="s">
        <v>151</v>
      </c>
      <c r="B67" t="s">
        <v>152</v>
      </c>
      <c r="D67" t="s">
        <v>130</v>
      </c>
      <c r="G67">
        <f t="shared" si="4"/>
        <v>1</v>
      </c>
      <c r="H67" s="8">
        <f t="shared" ca="1" si="2"/>
        <v>0</v>
      </c>
      <c r="I67" s="8">
        <f t="shared" ca="1" si="3"/>
        <v>0</v>
      </c>
    </row>
    <row r="68" spans="1:18" x14ac:dyDescent="0.25">
      <c r="A68" t="s">
        <v>153</v>
      </c>
      <c r="B68" t="s">
        <v>154</v>
      </c>
      <c r="D68" t="s">
        <v>155</v>
      </c>
      <c r="G68">
        <f t="shared" si="4"/>
        <v>1</v>
      </c>
      <c r="H68" s="8">
        <f t="shared" ca="1" si="2"/>
        <v>0</v>
      </c>
      <c r="I68" s="8">
        <f t="shared" ca="1" si="3"/>
        <v>0</v>
      </c>
    </row>
    <row r="70" spans="1:18" ht="15.75" x14ac:dyDescent="0.25">
      <c r="K70" s="6" t="str">
        <f>IFERROR(IF(OR(K7:K68),COUNTIF(K7:K68,"&gt;0")&amp;" of "&amp;ROWS(K7:K68)&amp;" parts purchased",""),"")</f>
        <v/>
      </c>
      <c r="P70" s="6" t="str">
        <f>IFERROR(IF(OR(P7:P68),COUNTIF(P7:P68,"&gt;0")&amp;" of "&amp;ROWS(P7:P68)&amp;" parts purchased",""),"")</f>
        <v/>
      </c>
    </row>
    <row r="71" spans="1:18" x14ac:dyDescent="0.25">
      <c r="K71" t="str">
        <f t="array" ref="K71">IFERROR(CONCATENATE(TEXT(INDEX($K$7:$K$68,SMALL(IF($N$7:$N$68&lt;&gt;"",IF($K$7:$K$68&lt;&gt;"",ROW($K$7:$K$68)-MIN(ROW($K$7:$K$68))+1,""),""),ROW()-ROW(A$71)+1)),"##0"),","),"")</f>
        <v/>
      </c>
      <c r="L71" t="str">
        <f t="array" ref="L71">IFERROR(CONCATENATE((INDEX($N$7:$N$68,SMALL(IF($N$7:$N$68&lt;&gt;"",IF($K$7:$K$68&lt;&gt;"",ROW($K$7:$K$68)-MIN(ROW($K$7:$K$68))+1,""),""),ROW()-ROW(A$71)+1))),","),"")</f>
        <v/>
      </c>
      <c r="M71" t="str">
        <f t="array" ref="M71">IFERROR(CONCATENATE((INDEX($A$7:$A$68,SMALL(IF($N$7:$N$68&lt;&gt;"",IF($K$7:$K$68&lt;&gt;"",ROW($K$7:$K$68)-MIN(ROW($K$7:$K$68))+1,""),""),ROW()-ROW(A$71)+1))),),"")</f>
        <v/>
      </c>
      <c r="P71" t="str">
        <f t="array" ref="P71">IFERROR(CONCATENATE((INDEX($S$7:$S$68,SMALL(IF($S$7:$S$68&lt;&gt;"",IF($P$7:$P$68&lt;&gt;"",ROW($P$7:$P$68)-MIN(ROW($P$7:$P$68))+1,""),""),ROW()-ROW(A$71)+1)))," "),"")</f>
        <v/>
      </c>
      <c r="Q71" t="str">
        <f t="array" ref="Q71">IFERROR(CONCATENATE(TEXT(INDEX($P$7:$P$68,SMALL(IF($S$7:$S$68&lt;&gt;"",IF($P$7:$P$68&lt;&gt;"",ROW($P$7:$P$68)-MIN(ROW($P$7:$P$68))+1,""),""),ROW()-ROW(A$71)+1)),"##0")," "),"")</f>
        <v/>
      </c>
      <c r="R71" t="str">
        <f t="array" ref="R71">IFERROR(CONCATENATE((INDEX($A$7:$A$68,SMALL(IF($S$7:$S$68&lt;&gt;"",IF($P$7:$P$68&lt;&gt;"",ROW($P$7:$P$68)-MIN(ROW($P$7:$P$68))+1,""),""),ROW()-ROW(A$71)+1))),),"")</f>
        <v/>
      </c>
    </row>
    <row r="72" spans="1:18" x14ac:dyDescent="0.25">
      <c r="K72" t="str">
        <f t="array" ref="K72">IFERROR(CONCATENATE(TEXT(INDEX($K$7:$K$68,SMALL(IF($N$7:$N$68&lt;&gt;"",IF($K$7:$K$68&lt;&gt;"",ROW($K$7:$K$68)-MIN(ROW($K$7:$K$68))+1,""),""),ROW()-ROW(A$71)+1)),"##0"),","),"")</f>
        <v/>
      </c>
      <c r="L72" t="str">
        <f t="array" ref="L72">IFERROR(CONCATENATE((INDEX($N$7:$N$68,SMALL(IF($N$7:$N$68&lt;&gt;"",IF($K$7:$K$68&lt;&gt;"",ROW($K$7:$K$68)-MIN(ROW($K$7:$K$68))+1,""),""),ROW()-ROW(A$71)+1))),","),"")</f>
        <v/>
      </c>
      <c r="M72" t="str">
        <f t="array" ref="M72">IFERROR(CONCATENATE((INDEX($A$7:$A$68,SMALL(IF($N$7:$N$68&lt;&gt;"",IF($K$7:$K$68&lt;&gt;"",ROW($K$7:$K$68)-MIN(ROW($K$7:$K$68))+1,""),""),ROW()-ROW(A$71)+1))),),"")</f>
        <v/>
      </c>
      <c r="P72" t="str">
        <f t="array" ref="P72">IFERROR(CONCATENATE((INDEX($S$7:$S$68,SMALL(IF($S$7:$S$68&lt;&gt;"",IF($P$7:$P$68&lt;&gt;"",ROW($P$7:$P$68)-MIN(ROW($P$7:$P$68))+1,""),""),ROW()-ROW(A$71)+1)))," "),"")</f>
        <v/>
      </c>
      <c r="Q72" t="str">
        <f t="array" ref="Q72">IFERROR(CONCATENATE(TEXT(INDEX($P$7:$P$68,SMALL(IF($S$7:$S$68&lt;&gt;"",IF($P$7:$P$68&lt;&gt;"",ROW($P$7:$P$68)-MIN(ROW($P$7:$P$68))+1,""),""),ROW()-ROW(A$71)+1)),"##0")," "),"")</f>
        <v/>
      </c>
      <c r="R72" t="str">
        <f t="array" ref="R72">IFERROR(CONCATENATE((INDEX($A$7:$A$68,SMALL(IF($S$7:$S$68&lt;&gt;"",IF($P$7:$P$68&lt;&gt;"",ROW($P$7:$P$68)-MIN(ROW($P$7:$P$68))+1,""),""),ROW()-ROW(A$71)+1))),),"")</f>
        <v/>
      </c>
    </row>
    <row r="73" spans="1:18" x14ac:dyDescent="0.25">
      <c r="K73" t="str">
        <f t="array" ref="K73">IFERROR(CONCATENATE(TEXT(INDEX($K$7:$K$68,SMALL(IF($N$7:$N$68&lt;&gt;"",IF($K$7:$K$68&lt;&gt;"",ROW($K$7:$K$68)-MIN(ROW($K$7:$K$68))+1,""),""),ROW()-ROW(A$71)+1)),"##0"),","),"")</f>
        <v/>
      </c>
      <c r="L73" t="str">
        <f t="array" ref="L73">IFERROR(CONCATENATE((INDEX($N$7:$N$68,SMALL(IF($N$7:$N$68&lt;&gt;"",IF($K$7:$K$68&lt;&gt;"",ROW($K$7:$K$68)-MIN(ROW($K$7:$K$68))+1,""),""),ROW()-ROW(A$71)+1))),","),"")</f>
        <v/>
      </c>
      <c r="M73" t="str">
        <f t="array" ref="M73">IFERROR(CONCATENATE((INDEX($A$7:$A$68,SMALL(IF($N$7:$N$68&lt;&gt;"",IF($K$7:$K$68&lt;&gt;"",ROW($K$7:$K$68)-MIN(ROW($K$7:$K$68))+1,""),""),ROW()-ROW(A$71)+1))),),"")</f>
        <v/>
      </c>
      <c r="P73" t="str">
        <f t="array" ref="P73">IFERROR(CONCATENATE((INDEX($S$7:$S$68,SMALL(IF($S$7:$S$68&lt;&gt;"",IF($P$7:$P$68&lt;&gt;"",ROW($P$7:$P$68)-MIN(ROW($P$7:$P$68))+1,""),""),ROW()-ROW(A$71)+1)))," "),"")</f>
        <v/>
      </c>
      <c r="Q73" t="str">
        <f t="array" ref="Q73">IFERROR(CONCATENATE(TEXT(INDEX($P$7:$P$68,SMALL(IF($S$7:$S$68&lt;&gt;"",IF($P$7:$P$68&lt;&gt;"",ROW($P$7:$P$68)-MIN(ROW($P$7:$P$68))+1,""),""),ROW()-ROW(A$71)+1)),"##0")," "),"")</f>
        <v/>
      </c>
      <c r="R73" t="str">
        <f t="array" ref="R73">IFERROR(CONCATENATE((INDEX($A$7:$A$68,SMALL(IF($S$7:$S$68&lt;&gt;"",IF($P$7:$P$68&lt;&gt;"",ROW($P$7:$P$68)-MIN(ROW($P$7:$P$68))+1,""),""),ROW()-ROW(A$71)+1))),),"")</f>
        <v/>
      </c>
    </row>
    <row r="74" spans="1:18" x14ac:dyDescent="0.25">
      <c r="K74" t="str">
        <f t="array" ref="K74">IFERROR(CONCATENATE(TEXT(INDEX($K$7:$K$68,SMALL(IF($N$7:$N$68&lt;&gt;"",IF($K$7:$K$68&lt;&gt;"",ROW($K$7:$K$68)-MIN(ROW($K$7:$K$68))+1,""),""),ROW()-ROW(A$71)+1)),"##0"),","),"")</f>
        <v/>
      </c>
      <c r="L74" t="str">
        <f t="array" ref="L74">IFERROR(CONCATENATE((INDEX($N$7:$N$68,SMALL(IF($N$7:$N$68&lt;&gt;"",IF($K$7:$K$68&lt;&gt;"",ROW($K$7:$K$68)-MIN(ROW($K$7:$K$68))+1,""),""),ROW()-ROW(A$71)+1))),","),"")</f>
        <v/>
      </c>
      <c r="M74" t="str">
        <f t="array" ref="M74">IFERROR(CONCATENATE((INDEX($A$7:$A$68,SMALL(IF($N$7:$N$68&lt;&gt;"",IF($K$7:$K$68&lt;&gt;"",ROW($K$7:$K$68)-MIN(ROW($K$7:$K$68))+1,""),""),ROW()-ROW(A$71)+1))),),"")</f>
        <v/>
      </c>
      <c r="P74" t="str">
        <f t="array" ref="P74">IFERROR(CONCATENATE((INDEX($S$7:$S$68,SMALL(IF($S$7:$S$68&lt;&gt;"",IF($P$7:$P$68&lt;&gt;"",ROW($P$7:$P$68)-MIN(ROW($P$7:$P$68))+1,""),""),ROW()-ROW(A$71)+1)))," "),"")</f>
        <v/>
      </c>
      <c r="Q74" t="str">
        <f t="array" ref="Q74">IFERROR(CONCATENATE(TEXT(INDEX($P$7:$P$68,SMALL(IF($S$7:$S$68&lt;&gt;"",IF($P$7:$P$68&lt;&gt;"",ROW($P$7:$P$68)-MIN(ROW($P$7:$P$68))+1,""),""),ROW()-ROW(A$71)+1)),"##0")," "),"")</f>
        <v/>
      </c>
      <c r="R74" t="str">
        <f t="array" ref="R74">IFERROR(CONCATENATE((INDEX($A$7:$A$68,SMALL(IF($S$7:$S$68&lt;&gt;"",IF($P$7:$P$68&lt;&gt;"",ROW($P$7:$P$68)-MIN(ROW($P$7:$P$68))+1,""),""),ROW()-ROW(A$71)+1))),),"")</f>
        <v/>
      </c>
    </row>
    <row r="75" spans="1:18" x14ac:dyDescent="0.25">
      <c r="K75" t="str">
        <f t="array" ref="K75">IFERROR(CONCATENATE(TEXT(INDEX($K$7:$K$68,SMALL(IF($N$7:$N$68&lt;&gt;"",IF($K$7:$K$68&lt;&gt;"",ROW($K$7:$K$68)-MIN(ROW($K$7:$K$68))+1,""),""),ROW()-ROW(A$71)+1)),"##0"),","),"")</f>
        <v/>
      </c>
      <c r="L75" t="str">
        <f t="array" ref="L75">IFERROR(CONCATENATE((INDEX($N$7:$N$68,SMALL(IF($N$7:$N$68&lt;&gt;"",IF($K$7:$K$68&lt;&gt;"",ROW($K$7:$K$68)-MIN(ROW($K$7:$K$68))+1,""),""),ROW()-ROW(A$71)+1))),","),"")</f>
        <v/>
      </c>
      <c r="M75" t="str">
        <f t="array" ref="M75">IFERROR(CONCATENATE((INDEX($A$7:$A$68,SMALL(IF($N$7:$N$68&lt;&gt;"",IF($K$7:$K$68&lt;&gt;"",ROW($K$7:$K$68)-MIN(ROW($K$7:$K$68))+1,""),""),ROW()-ROW(A$71)+1))),),"")</f>
        <v/>
      </c>
      <c r="P75" t="str">
        <f t="array" ref="P75">IFERROR(CONCATENATE((INDEX($S$7:$S$68,SMALL(IF($S$7:$S$68&lt;&gt;"",IF($P$7:$P$68&lt;&gt;"",ROW($P$7:$P$68)-MIN(ROW($P$7:$P$68))+1,""),""),ROW()-ROW(A$71)+1)))," "),"")</f>
        <v/>
      </c>
      <c r="Q75" t="str">
        <f t="array" ref="Q75">IFERROR(CONCATENATE(TEXT(INDEX($P$7:$P$68,SMALL(IF($S$7:$S$68&lt;&gt;"",IF($P$7:$P$68&lt;&gt;"",ROW($P$7:$P$68)-MIN(ROW($P$7:$P$68))+1,""),""),ROW()-ROW(A$71)+1)),"##0")," "),"")</f>
        <v/>
      </c>
      <c r="R75" t="str">
        <f t="array" ref="R75">IFERROR(CONCATENATE((INDEX($A$7:$A$68,SMALL(IF($S$7:$S$68&lt;&gt;"",IF($P$7:$P$68&lt;&gt;"",ROW($P$7:$P$68)-MIN(ROW($P$7:$P$68))+1,""),""),ROW()-ROW(A$71)+1))),),"")</f>
        <v/>
      </c>
    </row>
    <row r="76" spans="1:18" x14ac:dyDescent="0.25">
      <c r="K76" t="str">
        <f t="array" ref="K76">IFERROR(CONCATENATE(TEXT(INDEX($K$7:$K$68,SMALL(IF($N$7:$N$68&lt;&gt;"",IF($K$7:$K$68&lt;&gt;"",ROW($K$7:$K$68)-MIN(ROW($K$7:$K$68))+1,""),""),ROW()-ROW(A$71)+1)),"##0"),","),"")</f>
        <v/>
      </c>
      <c r="L76" t="str">
        <f t="array" ref="L76">IFERROR(CONCATENATE((INDEX($N$7:$N$68,SMALL(IF($N$7:$N$68&lt;&gt;"",IF($K$7:$K$68&lt;&gt;"",ROW($K$7:$K$68)-MIN(ROW($K$7:$K$68))+1,""),""),ROW()-ROW(A$71)+1))),","),"")</f>
        <v/>
      </c>
      <c r="M76" t="str">
        <f t="array" ref="M76">IFERROR(CONCATENATE((INDEX($A$7:$A$68,SMALL(IF($N$7:$N$68&lt;&gt;"",IF($K$7:$K$68&lt;&gt;"",ROW($K$7:$K$68)-MIN(ROW($K$7:$K$68))+1,""),""),ROW()-ROW(A$71)+1))),),"")</f>
        <v/>
      </c>
      <c r="P76" t="str">
        <f t="array" ref="P76">IFERROR(CONCATENATE((INDEX($S$7:$S$68,SMALL(IF($S$7:$S$68&lt;&gt;"",IF($P$7:$P$68&lt;&gt;"",ROW($P$7:$P$68)-MIN(ROW($P$7:$P$68))+1,""),""),ROW()-ROW(A$71)+1)))," "),"")</f>
        <v/>
      </c>
      <c r="Q76" t="str">
        <f t="array" ref="Q76">IFERROR(CONCATENATE(TEXT(INDEX($P$7:$P$68,SMALL(IF($S$7:$S$68&lt;&gt;"",IF($P$7:$P$68&lt;&gt;"",ROW($P$7:$P$68)-MIN(ROW($P$7:$P$68))+1,""),""),ROW()-ROW(A$71)+1)),"##0")," "),"")</f>
        <v/>
      </c>
      <c r="R76" t="str">
        <f t="array" ref="R76">IFERROR(CONCATENATE((INDEX($A$7:$A$68,SMALL(IF($S$7:$S$68&lt;&gt;"",IF($P$7:$P$68&lt;&gt;"",ROW($P$7:$P$68)-MIN(ROW($P$7:$P$68))+1,""),""),ROW()-ROW(A$71)+1))),),"")</f>
        <v/>
      </c>
    </row>
    <row r="77" spans="1:18" x14ac:dyDescent="0.25">
      <c r="K77" t="str">
        <f t="array" ref="K77">IFERROR(CONCATENATE(TEXT(INDEX($K$7:$K$68,SMALL(IF($N$7:$N$68&lt;&gt;"",IF($K$7:$K$68&lt;&gt;"",ROW($K$7:$K$68)-MIN(ROW($K$7:$K$68))+1,""),""),ROW()-ROW(A$71)+1)),"##0"),","),"")</f>
        <v/>
      </c>
      <c r="L77" t="str">
        <f t="array" ref="L77">IFERROR(CONCATENATE((INDEX($N$7:$N$68,SMALL(IF($N$7:$N$68&lt;&gt;"",IF($K$7:$K$68&lt;&gt;"",ROW($K$7:$K$68)-MIN(ROW($K$7:$K$68))+1,""),""),ROW()-ROW(A$71)+1))),","),"")</f>
        <v/>
      </c>
      <c r="M77" t="str">
        <f t="array" ref="M77">IFERROR(CONCATENATE((INDEX($A$7:$A$68,SMALL(IF($N$7:$N$68&lt;&gt;"",IF($K$7:$K$68&lt;&gt;"",ROW($K$7:$K$68)-MIN(ROW($K$7:$K$68))+1,""),""),ROW()-ROW(A$71)+1))),),"")</f>
        <v/>
      </c>
      <c r="P77" t="str">
        <f t="array" ref="P77">IFERROR(CONCATENATE((INDEX($S$7:$S$68,SMALL(IF($S$7:$S$68&lt;&gt;"",IF($P$7:$P$68&lt;&gt;"",ROW($P$7:$P$68)-MIN(ROW($P$7:$P$68))+1,""),""),ROW()-ROW(A$71)+1)))," "),"")</f>
        <v/>
      </c>
      <c r="Q77" t="str">
        <f t="array" ref="Q77">IFERROR(CONCATENATE(TEXT(INDEX($P$7:$P$68,SMALL(IF($S$7:$S$68&lt;&gt;"",IF($P$7:$P$68&lt;&gt;"",ROW($P$7:$P$68)-MIN(ROW($P$7:$P$68))+1,""),""),ROW()-ROW(A$71)+1)),"##0")," "),"")</f>
        <v/>
      </c>
      <c r="R77" t="str">
        <f t="array" ref="R77">IFERROR(CONCATENATE((INDEX($A$7:$A$68,SMALL(IF($S$7:$S$68&lt;&gt;"",IF($P$7:$P$68&lt;&gt;"",ROW($P$7:$P$68)-MIN(ROW($P$7:$P$68))+1,""),""),ROW()-ROW(A$71)+1))),),"")</f>
        <v/>
      </c>
    </row>
    <row r="78" spans="1:18" x14ac:dyDescent="0.25">
      <c r="K78" t="str">
        <f t="array" ref="K78">IFERROR(CONCATENATE(TEXT(INDEX($K$7:$K$68,SMALL(IF($N$7:$N$68&lt;&gt;"",IF($K$7:$K$68&lt;&gt;"",ROW($K$7:$K$68)-MIN(ROW($K$7:$K$68))+1,""),""),ROW()-ROW(A$71)+1)),"##0"),","),"")</f>
        <v/>
      </c>
      <c r="L78" t="str">
        <f t="array" ref="L78">IFERROR(CONCATENATE((INDEX($N$7:$N$68,SMALL(IF($N$7:$N$68&lt;&gt;"",IF($K$7:$K$68&lt;&gt;"",ROW($K$7:$K$68)-MIN(ROW($K$7:$K$68))+1,""),""),ROW()-ROW(A$71)+1))),","),"")</f>
        <v/>
      </c>
      <c r="M78" t="str">
        <f t="array" ref="M78">IFERROR(CONCATENATE((INDEX($A$7:$A$68,SMALL(IF($N$7:$N$68&lt;&gt;"",IF($K$7:$K$68&lt;&gt;"",ROW($K$7:$K$68)-MIN(ROW($K$7:$K$68))+1,""),""),ROW()-ROW(A$71)+1))),),"")</f>
        <v/>
      </c>
      <c r="P78" t="str">
        <f t="array" ref="P78">IFERROR(CONCATENATE((INDEX($S$7:$S$68,SMALL(IF($S$7:$S$68&lt;&gt;"",IF($P$7:$P$68&lt;&gt;"",ROW($P$7:$P$68)-MIN(ROW($P$7:$P$68))+1,""),""),ROW()-ROW(A$71)+1)))," "),"")</f>
        <v/>
      </c>
      <c r="Q78" t="str">
        <f t="array" ref="Q78">IFERROR(CONCATENATE(TEXT(INDEX($P$7:$P$68,SMALL(IF($S$7:$S$68&lt;&gt;"",IF($P$7:$P$68&lt;&gt;"",ROW($P$7:$P$68)-MIN(ROW($P$7:$P$68))+1,""),""),ROW()-ROW(A$71)+1)),"##0")," "),"")</f>
        <v/>
      </c>
      <c r="R78" t="str">
        <f t="array" ref="R78">IFERROR(CONCATENATE((INDEX($A$7:$A$68,SMALL(IF($S$7:$S$68&lt;&gt;"",IF($P$7:$P$68&lt;&gt;"",ROW($P$7:$P$68)-MIN(ROW($P$7:$P$68))+1,""),""),ROW()-ROW(A$71)+1))),),"")</f>
        <v/>
      </c>
    </row>
    <row r="79" spans="1:18" x14ac:dyDescent="0.25">
      <c r="K79" t="str">
        <f t="array" ref="K79">IFERROR(CONCATENATE(TEXT(INDEX($K$7:$K$68,SMALL(IF($N$7:$N$68&lt;&gt;"",IF($K$7:$K$68&lt;&gt;"",ROW($K$7:$K$68)-MIN(ROW($K$7:$K$68))+1,""),""),ROW()-ROW(A$71)+1)),"##0"),","),"")</f>
        <v/>
      </c>
      <c r="L79" t="str">
        <f t="array" ref="L79">IFERROR(CONCATENATE((INDEX($N$7:$N$68,SMALL(IF($N$7:$N$68&lt;&gt;"",IF($K$7:$K$68&lt;&gt;"",ROW($K$7:$K$68)-MIN(ROW($K$7:$K$68))+1,""),""),ROW()-ROW(A$71)+1))),","),"")</f>
        <v/>
      </c>
      <c r="M79" t="str">
        <f t="array" ref="M79">IFERROR(CONCATENATE((INDEX($A$7:$A$68,SMALL(IF($N$7:$N$68&lt;&gt;"",IF($K$7:$K$68&lt;&gt;"",ROW($K$7:$K$68)-MIN(ROW($K$7:$K$68))+1,""),""),ROW()-ROW(A$71)+1))),),"")</f>
        <v/>
      </c>
      <c r="P79" t="str">
        <f t="array" ref="P79">IFERROR(CONCATENATE((INDEX($S$7:$S$68,SMALL(IF($S$7:$S$68&lt;&gt;"",IF($P$7:$P$68&lt;&gt;"",ROW($P$7:$P$68)-MIN(ROW($P$7:$P$68))+1,""),""),ROW()-ROW(A$71)+1)))," "),"")</f>
        <v/>
      </c>
      <c r="Q79" t="str">
        <f t="array" ref="Q79">IFERROR(CONCATENATE(TEXT(INDEX($P$7:$P$68,SMALL(IF($S$7:$S$68&lt;&gt;"",IF($P$7:$P$68&lt;&gt;"",ROW($P$7:$P$68)-MIN(ROW($P$7:$P$68))+1,""),""),ROW()-ROW(A$71)+1)),"##0")," "),"")</f>
        <v/>
      </c>
      <c r="R79" t="str">
        <f t="array" ref="R79">IFERROR(CONCATENATE((INDEX($A$7:$A$68,SMALL(IF($S$7:$S$68&lt;&gt;"",IF($P$7:$P$68&lt;&gt;"",ROW($P$7:$P$68)-MIN(ROW($P$7:$P$68))+1,""),""),ROW()-ROW(A$71)+1))),),"")</f>
        <v/>
      </c>
    </row>
    <row r="80" spans="1:18" x14ac:dyDescent="0.25">
      <c r="K80" t="str">
        <f t="array" ref="K80">IFERROR(CONCATENATE(TEXT(INDEX($K$7:$K$68,SMALL(IF($N$7:$N$68&lt;&gt;"",IF($K$7:$K$68&lt;&gt;"",ROW($K$7:$K$68)-MIN(ROW($K$7:$K$68))+1,""),""),ROW()-ROW(A$71)+1)),"##0"),","),"")</f>
        <v/>
      </c>
      <c r="L80" t="str">
        <f t="array" ref="L80">IFERROR(CONCATENATE((INDEX($N$7:$N$68,SMALL(IF($N$7:$N$68&lt;&gt;"",IF($K$7:$K$68&lt;&gt;"",ROW($K$7:$K$68)-MIN(ROW($K$7:$K$68))+1,""),""),ROW()-ROW(A$71)+1))),","),"")</f>
        <v/>
      </c>
      <c r="M80" t="str">
        <f t="array" ref="M80">IFERROR(CONCATENATE((INDEX($A$7:$A$68,SMALL(IF($N$7:$N$68&lt;&gt;"",IF($K$7:$K$68&lt;&gt;"",ROW($K$7:$K$68)-MIN(ROW($K$7:$K$68))+1,""),""),ROW()-ROW(A$71)+1))),),"")</f>
        <v/>
      </c>
      <c r="P80" t="str">
        <f t="array" ref="P80">IFERROR(CONCATENATE((INDEX($S$7:$S$68,SMALL(IF($S$7:$S$68&lt;&gt;"",IF($P$7:$P$68&lt;&gt;"",ROW($P$7:$P$68)-MIN(ROW($P$7:$P$68))+1,""),""),ROW()-ROW(A$71)+1)))," "),"")</f>
        <v/>
      </c>
      <c r="Q80" t="str">
        <f t="array" ref="Q80">IFERROR(CONCATENATE(TEXT(INDEX($P$7:$P$68,SMALL(IF($S$7:$S$68&lt;&gt;"",IF($P$7:$P$68&lt;&gt;"",ROW($P$7:$P$68)-MIN(ROW($P$7:$P$68))+1,""),""),ROW()-ROW(A$71)+1)),"##0")," "),"")</f>
        <v/>
      </c>
      <c r="R80" t="str">
        <f t="array" ref="R80">IFERROR(CONCATENATE((INDEX($A$7:$A$68,SMALL(IF($S$7:$S$68&lt;&gt;"",IF($P$7:$P$68&lt;&gt;"",ROW($P$7:$P$68)-MIN(ROW($P$7:$P$68))+1,""),""),ROW()-ROW(A$71)+1))),),"")</f>
        <v/>
      </c>
    </row>
    <row r="81" spans="11:18" x14ac:dyDescent="0.25">
      <c r="K81" t="str">
        <f t="array" ref="K81">IFERROR(CONCATENATE(TEXT(INDEX($K$7:$K$68,SMALL(IF($N$7:$N$68&lt;&gt;"",IF($K$7:$K$68&lt;&gt;"",ROW($K$7:$K$68)-MIN(ROW($K$7:$K$68))+1,""),""),ROW()-ROW(A$71)+1)),"##0"),","),"")</f>
        <v/>
      </c>
      <c r="L81" t="str">
        <f t="array" ref="L81">IFERROR(CONCATENATE((INDEX($N$7:$N$68,SMALL(IF($N$7:$N$68&lt;&gt;"",IF($K$7:$K$68&lt;&gt;"",ROW($K$7:$K$68)-MIN(ROW($K$7:$K$68))+1,""),""),ROW()-ROW(A$71)+1))),","),"")</f>
        <v/>
      </c>
      <c r="M81" t="str">
        <f t="array" ref="M81">IFERROR(CONCATENATE((INDEX($A$7:$A$68,SMALL(IF($N$7:$N$68&lt;&gt;"",IF($K$7:$K$68&lt;&gt;"",ROW($K$7:$K$68)-MIN(ROW($K$7:$K$68))+1,""),""),ROW()-ROW(A$71)+1))),),"")</f>
        <v/>
      </c>
      <c r="P81" t="str">
        <f t="array" ref="P81">IFERROR(CONCATENATE((INDEX($S$7:$S$68,SMALL(IF($S$7:$S$68&lt;&gt;"",IF($P$7:$P$68&lt;&gt;"",ROW($P$7:$P$68)-MIN(ROW($P$7:$P$68))+1,""),""),ROW()-ROW(A$71)+1)))," "),"")</f>
        <v/>
      </c>
      <c r="Q81" t="str">
        <f t="array" ref="Q81">IFERROR(CONCATENATE(TEXT(INDEX($P$7:$P$68,SMALL(IF($S$7:$S$68&lt;&gt;"",IF($P$7:$P$68&lt;&gt;"",ROW($P$7:$P$68)-MIN(ROW($P$7:$P$68))+1,""),""),ROW()-ROW(A$71)+1)),"##0")," "),"")</f>
        <v/>
      </c>
      <c r="R81" t="str">
        <f t="array" ref="R81">IFERROR(CONCATENATE((INDEX($A$7:$A$68,SMALL(IF($S$7:$S$68&lt;&gt;"",IF($P$7:$P$68&lt;&gt;"",ROW($P$7:$P$68)-MIN(ROW($P$7:$P$68))+1,""),""),ROW()-ROW(A$71)+1))),),"")</f>
        <v/>
      </c>
    </row>
    <row r="82" spans="11:18" x14ac:dyDescent="0.25">
      <c r="K82" t="str">
        <f t="array" ref="K82">IFERROR(CONCATENATE(TEXT(INDEX($K$7:$K$68,SMALL(IF($N$7:$N$68&lt;&gt;"",IF($K$7:$K$68&lt;&gt;"",ROW($K$7:$K$68)-MIN(ROW($K$7:$K$68))+1,""),""),ROW()-ROW(A$71)+1)),"##0"),","),"")</f>
        <v/>
      </c>
      <c r="L82" t="str">
        <f t="array" ref="L82">IFERROR(CONCATENATE((INDEX($N$7:$N$68,SMALL(IF($N$7:$N$68&lt;&gt;"",IF($K$7:$K$68&lt;&gt;"",ROW($K$7:$K$68)-MIN(ROW($K$7:$K$68))+1,""),""),ROW()-ROW(A$71)+1))),","),"")</f>
        <v/>
      </c>
      <c r="M82" t="str">
        <f t="array" ref="M82">IFERROR(CONCATENATE((INDEX($A$7:$A$68,SMALL(IF($N$7:$N$68&lt;&gt;"",IF($K$7:$K$68&lt;&gt;"",ROW($K$7:$K$68)-MIN(ROW($K$7:$K$68))+1,""),""),ROW()-ROW(A$71)+1))),),"")</f>
        <v/>
      </c>
      <c r="P82" t="str">
        <f t="array" ref="P82">IFERROR(CONCATENATE((INDEX($S$7:$S$68,SMALL(IF($S$7:$S$68&lt;&gt;"",IF($P$7:$P$68&lt;&gt;"",ROW($P$7:$P$68)-MIN(ROW($P$7:$P$68))+1,""),""),ROW()-ROW(A$71)+1)))," "),"")</f>
        <v/>
      </c>
      <c r="Q82" t="str">
        <f t="array" ref="Q82">IFERROR(CONCATENATE(TEXT(INDEX($P$7:$P$68,SMALL(IF($S$7:$S$68&lt;&gt;"",IF($P$7:$P$68&lt;&gt;"",ROW($P$7:$P$68)-MIN(ROW($P$7:$P$68))+1,""),""),ROW()-ROW(A$71)+1)),"##0")," "),"")</f>
        <v/>
      </c>
      <c r="R82" t="str">
        <f t="array" ref="R82">IFERROR(CONCATENATE((INDEX($A$7:$A$68,SMALL(IF($S$7:$S$68&lt;&gt;"",IF($P$7:$P$68&lt;&gt;"",ROW($P$7:$P$68)-MIN(ROW($P$7:$P$68))+1,""),""),ROW()-ROW(A$71)+1))),),"")</f>
        <v/>
      </c>
    </row>
    <row r="83" spans="11:18" x14ac:dyDescent="0.25">
      <c r="K83" t="str">
        <f t="array" ref="K83">IFERROR(CONCATENATE(TEXT(INDEX($K$7:$K$68,SMALL(IF($N$7:$N$68&lt;&gt;"",IF($K$7:$K$68&lt;&gt;"",ROW($K$7:$K$68)-MIN(ROW($K$7:$K$68))+1,""),""),ROW()-ROW(A$71)+1)),"##0"),","),"")</f>
        <v/>
      </c>
      <c r="L83" t="str">
        <f t="array" ref="L83">IFERROR(CONCATENATE((INDEX($N$7:$N$68,SMALL(IF($N$7:$N$68&lt;&gt;"",IF($K$7:$K$68&lt;&gt;"",ROW($K$7:$K$68)-MIN(ROW($K$7:$K$68))+1,""),""),ROW()-ROW(A$71)+1))),","),"")</f>
        <v/>
      </c>
      <c r="M83" t="str">
        <f t="array" ref="M83">IFERROR(CONCATENATE((INDEX($A$7:$A$68,SMALL(IF($N$7:$N$68&lt;&gt;"",IF($K$7:$K$68&lt;&gt;"",ROW($K$7:$K$68)-MIN(ROW($K$7:$K$68))+1,""),""),ROW()-ROW(A$71)+1))),),"")</f>
        <v/>
      </c>
      <c r="P83" t="str">
        <f t="array" ref="P83">IFERROR(CONCATENATE((INDEX($S$7:$S$68,SMALL(IF($S$7:$S$68&lt;&gt;"",IF($P$7:$P$68&lt;&gt;"",ROW($P$7:$P$68)-MIN(ROW($P$7:$P$68))+1,""),""),ROW()-ROW(A$71)+1)))," "),"")</f>
        <v/>
      </c>
      <c r="Q83" t="str">
        <f t="array" ref="Q83">IFERROR(CONCATENATE(TEXT(INDEX($P$7:$P$68,SMALL(IF($S$7:$S$68&lt;&gt;"",IF($P$7:$P$68&lt;&gt;"",ROW($P$7:$P$68)-MIN(ROW($P$7:$P$68))+1,""),""),ROW()-ROW(A$71)+1)),"##0")," "),"")</f>
        <v/>
      </c>
      <c r="R83" t="str">
        <f t="array" ref="R83">IFERROR(CONCATENATE((INDEX($A$7:$A$68,SMALL(IF($S$7:$S$68&lt;&gt;"",IF($P$7:$P$68&lt;&gt;"",ROW($P$7:$P$68)-MIN(ROW($P$7:$P$68))+1,""),""),ROW()-ROW(A$71)+1))),),"")</f>
        <v/>
      </c>
    </row>
    <row r="84" spans="11:18" x14ac:dyDescent="0.25">
      <c r="K84" t="str">
        <f t="array" ref="K84">IFERROR(CONCATENATE(TEXT(INDEX($K$7:$K$68,SMALL(IF($N$7:$N$68&lt;&gt;"",IF($K$7:$K$68&lt;&gt;"",ROW($K$7:$K$68)-MIN(ROW($K$7:$K$68))+1,""),""),ROW()-ROW(A$71)+1)),"##0"),","),"")</f>
        <v/>
      </c>
      <c r="L84" t="str">
        <f t="array" ref="L84">IFERROR(CONCATENATE((INDEX($N$7:$N$68,SMALL(IF($N$7:$N$68&lt;&gt;"",IF($K$7:$K$68&lt;&gt;"",ROW($K$7:$K$68)-MIN(ROW($K$7:$K$68))+1,""),""),ROW()-ROW(A$71)+1))),","),"")</f>
        <v/>
      </c>
      <c r="M84" t="str">
        <f t="array" ref="M84">IFERROR(CONCATENATE((INDEX($A$7:$A$68,SMALL(IF($N$7:$N$68&lt;&gt;"",IF($K$7:$K$68&lt;&gt;"",ROW($K$7:$K$68)-MIN(ROW($K$7:$K$68))+1,""),""),ROW()-ROW(A$71)+1))),),"")</f>
        <v/>
      </c>
      <c r="P84" t="str">
        <f t="array" ref="P84">IFERROR(CONCATENATE((INDEX($S$7:$S$68,SMALL(IF($S$7:$S$68&lt;&gt;"",IF($P$7:$P$68&lt;&gt;"",ROW($P$7:$P$68)-MIN(ROW($P$7:$P$68))+1,""),""),ROW()-ROW(A$71)+1)))," "),"")</f>
        <v/>
      </c>
      <c r="Q84" t="str">
        <f t="array" ref="Q84">IFERROR(CONCATENATE(TEXT(INDEX($P$7:$P$68,SMALL(IF($S$7:$S$68&lt;&gt;"",IF($P$7:$P$68&lt;&gt;"",ROW($P$7:$P$68)-MIN(ROW($P$7:$P$68))+1,""),""),ROW()-ROW(A$71)+1)),"##0")," "),"")</f>
        <v/>
      </c>
      <c r="R84" t="str">
        <f t="array" ref="R84">IFERROR(CONCATENATE((INDEX($A$7:$A$68,SMALL(IF($S$7:$S$68&lt;&gt;"",IF($P$7:$P$68&lt;&gt;"",ROW($P$7:$P$68)-MIN(ROW($P$7:$P$68))+1,""),""),ROW()-ROW(A$71)+1))),),"")</f>
        <v/>
      </c>
    </row>
    <row r="85" spans="11:18" x14ac:dyDescent="0.25">
      <c r="K85" t="str">
        <f t="array" ref="K85">IFERROR(CONCATENATE(TEXT(INDEX($K$7:$K$68,SMALL(IF($N$7:$N$68&lt;&gt;"",IF($K$7:$K$68&lt;&gt;"",ROW($K$7:$K$68)-MIN(ROW($K$7:$K$68))+1,""),""),ROW()-ROW(A$71)+1)),"##0"),","),"")</f>
        <v/>
      </c>
      <c r="L85" t="str">
        <f t="array" ref="L85">IFERROR(CONCATENATE((INDEX($N$7:$N$68,SMALL(IF($N$7:$N$68&lt;&gt;"",IF($K$7:$K$68&lt;&gt;"",ROW($K$7:$K$68)-MIN(ROW($K$7:$K$68))+1,""),""),ROW()-ROW(A$71)+1))),","),"")</f>
        <v/>
      </c>
      <c r="M85" t="str">
        <f t="array" ref="M85">IFERROR(CONCATENATE((INDEX($A$7:$A$68,SMALL(IF($N$7:$N$68&lt;&gt;"",IF($K$7:$K$68&lt;&gt;"",ROW($K$7:$K$68)-MIN(ROW($K$7:$K$68))+1,""),""),ROW()-ROW(A$71)+1))),),"")</f>
        <v/>
      </c>
      <c r="P85" t="str">
        <f t="array" ref="P85">IFERROR(CONCATENATE((INDEX($S$7:$S$68,SMALL(IF($S$7:$S$68&lt;&gt;"",IF($P$7:$P$68&lt;&gt;"",ROW($P$7:$P$68)-MIN(ROW($P$7:$P$68))+1,""),""),ROW()-ROW(A$71)+1)))," "),"")</f>
        <v/>
      </c>
      <c r="Q85" t="str">
        <f t="array" ref="Q85">IFERROR(CONCATENATE(TEXT(INDEX($P$7:$P$68,SMALL(IF($S$7:$S$68&lt;&gt;"",IF($P$7:$P$68&lt;&gt;"",ROW($P$7:$P$68)-MIN(ROW($P$7:$P$68))+1,""),""),ROW()-ROW(A$71)+1)),"##0")," "),"")</f>
        <v/>
      </c>
      <c r="R85" t="str">
        <f t="array" ref="R85">IFERROR(CONCATENATE((INDEX($A$7:$A$68,SMALL(IF($S$7:$S$68&lt;&gt;"",IF($P$7:$P$68&lt;&gt;"",ROW($P$7:$P$68)-MIN(ROW($P$7:$P$68))+1,""),""),ROW()-ROW(A$71)+1))),),"")</f>
        <v/>
      </c>
    </row>
    <row r="86" spans="11:18" x14ac:dyDescent="0.25">
      <c r="K86" t="str">
        <f t="array" ref="K86">IFERROR(CONCATENATE(TEXT(INDEX($K$7:$K$68,SMALL(IF($N$7:$N$68&lt;&gt;"",IF($K$7:$K$68&lt;&gt;"",ROW($K$7:$K$68)-MIN(ROW($K$7:$K$68))+1,""),""),ROW()-ROW(A$71)+1)),"##0"),","),"")</f>
        <v/>
      </c>
      <c r="L86" t="str">
        <f t="array" ref="L86">IFERROR(CONCATENATE((INDEX($N$7:$N$68,SMALL(IF($N$7:$N$68&lt;&gt;"",IF($K$7:$K$68&lt;&gt;"",ROW($K$7:$K$68)-MIN(ROW($K$7:$K$68))+1,""),""),ROW()-ROW(A$71)+1))),","),"")</f>
        <v/>
      </c>
      <c r="M86" t="str">
        <f t="array" ref="M86">IFERROR(CONCATENATE((INDEX($A$7:$A$68,SMALL(IF($N$7:$N$68&lt;&gt;"",IF($K$7:$K$68&lt;&gt;"",ROW($K$7:$K$68)-MIN(ROW($K$7:$K$68))+1,""),""),ROW()-ROW(A$71)+1))),),"")</f>
        <v/>
      </c>
      <c r="P86" t="str">
        <f t="array" ref="P86">IFERROR(CONCATENATE((INDEX($S$7:$S$68,SMALL(IF($S$7:$S$68&lt;&gt;"",IF($P$7:$P$68&lt;&gt;"",ROW($P$7:$P$68)-MIN(ROW($P$7:$P$68))+1,""),""),ROW()-ROW(A$71)+1)))," "),"")</f>
        <v/>
      </c>
      <c r="Q86" t="str">
        <f t="array" ref="Q86">IFERROR(CONCATENATE(TEXT(INDEX($P$7:$P$68,SMALL(IF($S$7:$S$68&lt;&gt;"",IF($P$7:$P$68&lt;&gt;"",ROW($P$7:$P$68)-MIN(ROW($P$7:$P$68))+1,""),""),ROW()-ROW(A$71)+1)),"##0")," "),"")</f>
        <v/>
      </c>
      <c r="R86" t="str">
        <f t="array" ref="R86">IFERROR(CONCATENATE((INDEX($A$7:$A$68,SMALL(IF($S$7:$S$68&lt;&gt;"",IF($P$7:$P$68&lt;&gt;"",ROW($P$7:$P$68)-MIN(ROW($P$7:$P$68))+1,""),""),ROW()-ROW(A$71)+1))),),"")</f>
        <v/>
      </c>
    </row>
    <row r="87" spans="11:18" x14ac:dyDescent="0.25">
      <c r="K87" t="str">
        <f t="array" ref="K87">IFERROR(CONCATENATE(TEXT(INDEX($K$7:$K$68,SMALL(IF($N$7:$N$68&lt;&gt;"",IF($K$7:$K$68&lt;&gt;"",ROW($K$7:$K$68)-MIN(ROW($K$7:$K$68))+1,""),""),ROW()-ROW(A$71)+1)),"##0"),","),"")</f>
        <v/>
      </c>
      <c r="L87" t="str">
        <f t="array" ref="L87">IFERROR(CONCATENATE((INDEX($N$7:$N$68,SMALL(IF($N$7:$N$68&lt;&gt;"",IF($K$7:$K$68&lt;&gt;"",ROW($K$7:$K$68)-MIN(ROW($K$7:$K$68))+1,""),""),ROW()-ROW(A$71)+1))),","),"")</f>
        <v/>
      </c>
      <c r="M87" t="str">
        <f t="array" ref="M87">IFERROR(CONCATENATE((INDEX($A$7:$A$68,SMALL(IF($N$7:$N$68&lt;&gt;"",IF($K$7:$K$68&lt;&gt;"",ROW($K$7:$K$68)-MIN(ROW($K$7:$K$68))+1,""),""),ROW()-ROW(A$71)+1))),),"")</f>
        <v/>
      </c>
      <c r="P87" t="str">
        <f t="array" ref="P87">IFERROR(CONCATENATE((INDEX($S$7:$S$68,SMALL(IF($S$7:$S$68&lt;&gt;"",IF($P$7:$P$68&lt;&gt;"",ROW($P$7:$P$68)-MIN(ROW($P$7:$P$68))+1,""),""),ROW()-ROW(A$71)+1)))," "),"")</f>
        <v/>
      </c>
      <c r="Q87" t="str">
        <f t="array" ref="Q87">IFERROR(CONCATENATE(TEXT(INDEX($P$7:$P$68,SMALL(IF($S$7:$S$68&lt;&gt;"",IF($P$7:$P$68&lt;&gt;"",ROW($P$7:$P$68)-MIN(ROW($P$7:$P$68))+1,""),""),ROW()-ROW(A$71)+1)),"##0")," "),"")</f>
        <v/>
      </c>
      <c r="R87" t="str">
        <f t="array" ref="R87">IFERROR(CONCATENATE((INDEX($A$7:$A$68,SMALL(IF($S$7:$S$68&lt;&gt;"",IF($P$7:$P$68&lt;&gt;"",ROW($P$7:$P$68)-MIN(ROW($P$7:$P$68))+1,""),""),ROW()-ROW(A$71)+1))),),"")</f>
        <v/>
      </c>
    </row>
    <row r="88" spans="11:18" x14ac:dyDescent="0.25">
      <c r="K88" t="str">
        <f t="array" ref="K88">IFERROR(CONCATENATE(TEXT(INDEX($K$7:$K$68,SMALL(IF($N$7:$N$68&lt;&gt;"",IF($K$7:$K$68&lt;&gt;"",ROW($K$7:$K$68)-MIN(ROW($K$7:$K$68))+1,""),""),ROW()-ROW(A$71)+1)),"##0"),","),"")</f>
        <v/>
      </c>
      <c r="L88" t="str">
        <f t="array" ref="L88">IFERROR(CONCATENATE((INDEX($N$7:$N$68,SMALL(IF($N$7:$N$68&lt;&gt;"",IF($K$7:$K$68&lt;&gt;"",ROW($K$7:$K$68)-MIN(ROW($K$7:$K$68))+1,""),""),ROW()-ROW(A$71)+1))),","),"")</f>
        <v/>
      </c>
      <c r="M88" t="str">
        <f t="array" ref="M88">IFERROR(CONCATENATE((INDEX($A$7:$A$68,SMALL(IF($N$7:$N$68&lt;&gt;"",IF($K$7:$K$68&lt;&gt;"",ROW($K$7:$K$68)-MIN(ROW($K$7:$K$68))+1,""),""),ROW()-ROW(A$71)+1))),),"")</f>
        <v/>
      </c>
      <c r="P88" t="str">
        <f t="array" ref="P88">IFERROR(CONCATENATE((INDEX($S$7:$S$68,SMALL(IF($S$7:$S$68&lt;&gt;"",IF($P$7:$P$68&lt;&gt;"",ROW($P$7:$P$68)-MIN(ROW($P$7:$P$68))+1,""),""),ROW()-ROW(A$71)+1)))," "),"")</f>
        <v/>
      </c>
      <c r="Q88" t="str">
        <f t="array" ref="Q88">IFERROR(CONCATENATE(TEXT(INDEX($P$7:$P$68,SMALL(IF($S$7:$S$68&lt;&gt;"",IF($P$7:$P$68&lt;&gt;"",ROW($P$7:$P$68)-MIN(ROW($P$7:$P$68))+1,""),""),ROW()-ROW(A$71)+1)),"##0")," "),"")</f>
        <v/>
      </c>
      <c r="R88" t="str">
        <f t="array" ref="R88">IFERROR(CONCATENATE((INDEX($A$7:$A$68,SMALL(IF($S$7:$S$68&lt;&gt;"",IF($P$7:$P$68&lt;&gt;"",ROW($P$7:$P$68)-MIN(ROW($P$7:$P$68))+1,""),""),ROW()-ROW(A$71)+1))),),"")</f>
        <v/>
      </c>
    </row>
    <row r="89" spans="11:18" x14ac:dyDescent="0.25">
      <c r="K89" t="str">
        <f t="array" ref="K89">IFERROR(CONCATENATE(TEXT(INDEX($K$7:$K$68,SMALL(IF($N$7:$N$68&lt;&gt;"",IF($K$7:$K$68&lt;&gt;"",ROW($K$7:$K$68)-MIN(ROW($K$7:$K$68))+1,""),""),ROW()-ROW(A$71)+1)),"##0"),","),"")</f>
        <v/>
      </c>
      <c r="L89" t="str">
        <f t="array" ref="L89">IFERROR(CONCATENATE((INDEX($N$7:$N$68,SMALL(IF($N$7:$N$68&lt;&gt;"",IF($K$7:$K$68&lt;&gt;"",ROW($K$7:$K$68)-MIN(ROW($K$7:$K$68))+1,""),""),ROW()-ROW(A$71)+1))),","),"")</f>
        <v/>
      </c>
      <c r="M89" t="str">
        <f t="array" ref="M89">IFERROR(CONCATENATE((INDEX($A$7:$A$68,SMALL(IF($N$7:$N$68&lt;&gt;"",IF($K$7:$K$68&lt;&gt;"",ROW($K$7:$K$68)-MIN(ROW($K$7:$K$68))+1,""),""),ROW()-ROW(A$71)+1))),),"")</f>
        <v/>
      </c>
      <c r="P89" t="str">
        <f t="array" ref="P89">IFERROR(CONCATENATE((INDEX($S$7:$S$68,SMALL(IF($S$7:$S$68&lt;&gt;"",IF($P$7:$P$68&lt;&gt;"",ROW($P$7:$P$68)-MIN(ROW($P$7:$P$68))+1,""),""),ROW()-ROW(A$71)+1)))," "),"")</f>
        <v/>
      </c>
      <c r="Q89" t="str">
        <f t="array" ref="Q89">IFERROR(CONCATENATE(TEXT(INDEX($P$7:$P$68,SMALL(IF($S$7:$S$68&lt;&gt;"",IF($P$7:$P$68&lt;&gt;"",ROW($P$7:$P$68)-MIN(ROW($P$7:$P$68))+1,""),""),ROW()-ROW(A$71)+1)),"##0")," "),"")</f>
        <v/>
      </c>
      <c r="R89" t="str">
        <f t="array" ref="R89">IFERROR(CONCATENATE((INDEX($A$7:$A$68,SMALL(IF($S$7:$S$68&lt;&gt;"",IF($P$7:$P$68&lt;&gt;"",ROW($P$7:$P$68)-MIN(ROW($P$7:$P$68))+1,""),""),ROW()-ROW(A$71)+1))),),"")</f>
        <v/>
      </c>
    </row>
    <row r="90" spans="11:18" x14ac:dyDescent="0.25">
      <c r="K90" t="str">
        <f t="array" ref="K90">IFERROR(CONCATENATE(TEXT(INDEX($K$7:$K$68,SMALL(IF($N$7:$N$68&lt;&gt;"",IF($K$7:$K$68&lt;&gt;"",ROW($K$7:$K$68)-MIN(ROW($K$7:$K$68))+1,""),""),ROW()-ROW(A$71)+1)),"##0"),","),"")</f>
        <v/>
      </c>
      <c r="L90" t="str">
        <f t="array" ref="L90">IFERROR(CONCATENATE((INDEX($N$7:$N$68,SMALL(IF($N$7:$N$68&lt;&gt;"",IF($K$7:$K$68&lt;&gt;"",ROW($K$7:$K$68)-MIN(ROW($K$7:$K$68))+1,""),""),ROW()-ROW(A$71)+1))),","),"")</f>
        <v/>
      </c>
      <c r="M90" t="str">
        <f t="array" ref="M90">IFERROR(CONCATENATE((INDEX($A$7:$A$68,SMALL(IF($N$7:$N$68&lt;&gt;"",IF($K$7:$K$68&lt;&gt;"",ROW($K$7:$K$68)-MIN(ROW($K$7:$K$68))+1,""),""),ROW()-ROW(A$71)+1))),),"")</f>
        <v/>
      </c>
      <c r="P90" t="str">
        <f t="array" ref="P90">IFERROR(CONCATENATE((INDEX($S$7:$S$68,SMALL(IF($S$7:$S$68&lt;&gt;"",IF($P$7:$P$68&lt;&gt;"",ROW($P$7:$P$68)-MIN(ROW($P$7:$P$68))+1,""),""),ROW()-ROW(A$71)+1)))," "),"")</f>
        <v/>
      </c>
      <c r="Q90" t="str">
        <f t="array" ref="Q90">IFERROR(CONCATENATE(TEXT(INDEX($P$7:$P$68,SMALL(IF($S$7:$S$68&lt;&gt;"",IF($P$7:$P$68&lt;&gt;"",ROW($P$7:$P$68)-MIN(ROW($P$7:$P$68))+1,""),""),ROW()-ROW(A$71)+1)),"##0")," "),"")</f>
        <v/>
      </c>
      <c r="R90" t="str">
        <f t="array" ref="R90">IFERROR(CONCATENATE((INDEX($A$7:$A$68,SMALL(IF($S$7:$S$68&lt;&gt;"",IF($P$7:$P$68&lt;&gt;"",ROW($P$7:$P$68)-MIN(ROW($P$7:$P$68))+1,""),""),ROW()-ROW(A$71)+1))),),"")</f>
        <v/>
      </c>
    </row>
    <row r="91" spans="11:18" x14ac:dyDescent="0.25">
      <c r="K91" t="str">
        <f t="array" ref="K91">IFERROR(CONCATENATE(TEXT(INDEX($K$7:$K$68,SMALL(IF($N$7:$N$68&lt;&gt;"",IF($K$7:$K$68&lt;&gt;"",ROW($K$7:$K$68)-MIN(ROW($K$7:$K$68))+1,""),""),ROW()-ROW(A$71)+1)),"##0"),","),"")</f>
        <v/>
      </c>
      <c r="L91" t="str">
        <f t="array" ref="L91">IFERROR(CONCATENATE((INDEX($N$7:$N$68,SMALL(IF($N$7:$N$68&lt;&gt;"",IF($K$7:$K$68&lt;&gt;"",ROW($K$7:$K$68)-MIN(ROW($K$7:$K$68))+1,""),""),ROW()-ROW(A$71)+1))),","),"")</f>
        <v/>
      </c>
      <c r="M91" t="str">
        <f t="array" ref="M91">IFERROR(CONCATENATE((INDEX($A$7:$A$68,SMALL(IF($N$7:$N$68&lt;&gt;"",IF($K$7:$K$68&lt;&gt;"",ROW($K$7:$K$68)-MIN(ROW($K$7:$K$68))+1,""),""),ROW()-ROW(A$71)+1))),),"")</f>
        <v/>
      </c>
      <c r="P91" t="str">
        <f t="array" ref="P91">IFERROR(CONCATENATE((INDEX($S$7:$S$68,SMALL(IF($S$7:$S$68&lt;&gt;"",IF($P$7:$P$68&lt;&gt;"",ROW($P$7:$P$68)-MIN(ROW($P$7:$P$68))+1,""),""),ROW()-ROW(A$71)+1)))," "),"")</f>
        <v/>
      </c>
      <c r="Q91" t="str">
        <f t="array" ref="Q91">IFERROR(CONCATENATE(TEXT(INDEX($P$7:$P$68,SMALL(IF($S$7:$S$68&lt;&gt;"",IF($P$7:$P$68&lt;&gt;"",ROW($P$7:$P$68)-MIN(ROW($P$7:$P$68))+1,""),""),ROW()-ROW(A$71)+1)),"##0")," "),"")</f>
        <v/>
      </c>
      <c r="R91" t="str">
        <f t="array" ref="R91">IFERROR(CONCATENATE((INDEX($A$7:$A$68,SMALL(IF($S$7:$S$68&lt;&gt;"",IF($P$7:$P$68&lt;&gt;"",ROW($P$7:$P$68)-MIN(ROW($P$7:$P$68))+1,""),""),ROW()-ROW(A$71)+1))),),"")</f>
        <v/>
      </c>
    </row>
    <row r="92" spans="11:18" x14ac:dyDescent="0.25">
      <c r="K92" t="str">
        <f t="array" ref="K92">IFERROR(CONCATENATE(TEXT(INDEX($K$7:$K$68,SMALL(IF($N$7:$N$68&lt;&gt;"",IF($K$7:$K$68&lt;&gt;"",ROW($K$7:$K$68)-MIN(ROW($K$7:$K$68))+1,""),""),ROW()-ROW(A$71)+1)),"##0"),","),"")</f>
        <v/>
      </c>
      <c r="L92" t="str">
        <f t="array" ref="L92">IFERROR(CONCATENATE((INDEX($N$7:$N$68,SMALL(IF($N$7:$N$68&lt;&gt;"",IF($K$7:$K$68&lt;&gt;"",ROW($K$7:$K$68)-MIN(ROW($K$7:$K$68))+1,""),""),ROW()-ROW(A$71)+1))),","),"")</f>
        <v/>
      </c>
      <c r="M92" t="str">
        <f t="array" ref="M92">IFERROR(CONCATENATE((INDEX($A$7:$A$68,SMALL(IF($N$7:$N$68&lt;&gt;"",IF($K$7:$K$68&lt;&gt;"",ROW($K$7:$K$68)-MIN(ROW($K$7:$K$68))+1,""),""),ROW()-ROW(A$71)+1))),),"")</f>
        <v/>
      </c>
      <c r="P92" t="str">
        <f t="array" ref="P92">IFERROR(CONCATENATE((INDEX($S$7:$S$68,SMALL(IF($S$7:$S$68&lt;&gt;"",IF($P$7:$P$68&lt;&gt;"",ROW($P$7:$P$68)-MIN(ROW($P$7:$P$68))+1,""),""),ROW()-ROW(A$71)+1)))," "),"")</f>
        <v/>
      </c>
      <c r="Q92" t="str">
        <f t="array" ref="Q92">IFERROR(CONCATENATE(TEXT(INDEX($P$7:$P$68,SMALL(IF($S$7:$S$68&lt;&gt;"",IF($P$7:$P$68&lt;&gt;"",ROW($P$7:$P$68)-MIN(ROW($P$7:$P$68))+1,""),""),ROW()-ROW(A$71)+1)),"##0")," "),"")</f>
        <v/>
      </c>
      <c r="R92" t="str">
        <f t="array" ref="R92">IFERROR(CONCATENATE((INDEX($A$7:$A$68,SMALL(IF($S$7:$S$68&lt;&gt;"",IF($P$7:$P$68&lt;&gt;"",ROW($P$7:$P$68)-MIN(ROW($P$7:$P$68))+1,""),""),ROW()-ROW(A$71)+1))),),"")</f>
        <v/>
      </c>
    </row>
    <row r="93" spans="11:18" x14ac:dyDescent="0.25">
      <c r="K93" t="str">
        <f t="array" ref="K93">IFERROR(CONCATENATE(TEXT(INDEX($K$7:$K$68,SMALL(IF($N$7:$N$68&lt;&gt;"",IF($K$7:$K$68&lt;&gt;"",ROW($K$7:$K$68)-MIN(ROW($K$7:$K$68))+1,""),""),ROW()-ROW(A$71)+1)),"##0"),","),"")</f>
        <v/>
      </c>
      <c r="L93" t="str">
        <f t="array" ref="L93">IFERROR(CONCATENATE((INDEX($N$7:$N$68,SMALL(IF($N$7:$N$68&lt;&gt;"",IF($K$7:$K$68&lt;&gt;"",ROW($K$7:$K$68)-MIN(ROW($K$7:$K$68))+1,""),""),ROW()-ROW(A$71)+1))),","),"")</f>
        <v/>
      </c>
      <c r="M93" t="str">
        <f t="array" ref="M93">IFERROR(CONCATENATE((INDEX($A$7:$A$68,SMALL(IF($N$7:$N$68&lt;&gt;"",IF($K$7:$K$68&lt;&gt;"",ROW($K$7:$K$68)-MIN(ROW($K$7:$K$68))+1,""),""),ROW()-ROW(A$71)+1))),),"")</f>
        <v/>
      </c>
      <c r="P93" t="str">
        <f t="array" ref="P93">IFERROR(CONCATENATE((INDEX($S$7:$S$68,SMALL(IF($S$7:$S$68&lt;&gt;"",IF($P$7:$P$68&lt;&gt;"",ROW($P$7:$P$68)-MIN(ROW($P$7:$P$68))+1,""),""),ROW()-ROW(A$71)+1)))," "),"")</f>
        <v/>
      </c>
      <c r="Q93" t="str">
        <f t="array" ref="Q93">IFERROR(CONCATENATE(TEXT(INDEX($P$7:$P$68,SMALL(IF($S$7:$S$68&lt;&gt;"",IF($P$7:$P$68&lt;&gt;"",ROW($P$7:$P$68)-MIN(ROW($P$7:$P$68))+1,""),""),ROW()-ROW(A$71)+1)),"##0")," "),"")</f>
        <v/>
      </c>
      <c r="R93" t="str">
        <f t="array" ref="R93">IFERROR(CONCATENATE((INDEX($A$7:$A$68,SMALL(IF($S$7:$S$68&lt;&gt;"",IF($P$7:$P$68&lt;&gt;"",ROW($P$7:$P$68)-MIN(ROW($P$7:$P$68))+1,""),""),ROW()-ROW(A$71)+1))),),"")</f>
        <v/>
      </c>
    </row>
    <row r="94" spans="11:18" x14ac:dyDescent="0.25">
      <c r="K94" t="str">
        <f t="array" ref="K94">IFERROR(CONCATENATE(TEXT(INDEX($K$7:$K$68,SMALL(IF($N$7:$N$68&lt;&gt;"",IF($K$7:$K$68&lt;&gt;"",ROW($K$7:$K$68)-MIN(ROW($K$7:$K$68))+1,""),""),ROW()-ROW(A$71)+1)),"##0"),","),"")</f>
        <v/>
      </c>
      <c r="L94" t="str">
        <f t="array" ref="L94">IFERROR(CONCATENATE((INDEX($N$7:$N$68,SMALL(IF($N$7:$N$68&lt;&gt;"",IF($K$7:$K$68&lt;&gt;"",ROW($K$7:$K$68)-MIN(ROW($K$7:$K$68))+1,""),""),ROW()-ROW(A$71)+1))),","),"")</f>
        <v/>
      </c>
      <c r="M94" t="str">
        <f t="array" ref="M94">IFERROR(CONCATENATE((INDEX($A$7:$A$68,SMALL(IF($N$7:$N$68&lt;&gt;"",IF($K$7:$K$68&lt;&gt;"",ROW($K$7:$K$68)-MIN(ROW($K$7:$K$68))+1,""),""),ROW()-ROW(A$71)+1))),),"")</f>
        <v/>
      </c>
      <c r="P94" t="str">
        <f t="array" ref="P94">IFERROR(CONCATENATE((INDEX($S$7:$S$68,SMALL(IF($S$7:$S$68&lt;&gt;"",IF($P$7:$P$68&lt;&gt;"",ROW($P$7:$P$68)-MIN(ROW($P$7:$P$68))+1,""),""),ROW()-ROW(A$71)+1)))," "),"")</f>
        <v/>
      </c>
      <c r="Q94" t="str">
        <f t="array" ref="Q94">IFERROR(CONCATENATE(TEXT(INDEX($P$7:$P$68,SMALL(IF($S$7:$S$68&lt;&gt;"",IF($P$7:$P$68&lt;&gt;"",ROW($P$7:$P$68)-MIN(ROW($P$7:$P$68))+1,""),""),ROW()-ROW(A$71)+1)),"##0")," "),"")</f>
        <v/>
      </c>
      <c r="R94" t="str">
        <f t="array" ref="R94">IFERROR(CONCATENATE((INDEX($A$7:$A$68,SMALL(IF($S$7:$S$68&lt;&gt;"",IF($P$7:$P$68&lt;&gt;"",ROW($P$7:$P$68)-MIN(ROW($P$7:$P$68))+1,""),""),ROW()-ROW(A$71)+1))),),"")</f>
        <v/>
      </c>
    </row>
    <row r="95" spans="11:18" x14ac:dyDescent="0.25">
      <c r="K95" t="str">
        <f t="array" ref="K95">IFERROR(CONCATENATE(TEXT(INDEX($K$7:$K$68,SMALL(IF($N$7:$N$68&lt;&gt;"",IF($K$7:$K$68&lt;&gt;"",ROW($K$7:$K$68)-MIN(ROW($K$7:$K$68))+1,""),""),ROW()-ROW(A$71)+1)),"##0"),","),"")</f>
        <v/>
      </c>
      <c r="L95" t="str">
        <f t="array" ref="L95">IFERROR(CONCATENATE((INDEX($N$7:$N$68,SMALL(IF($N$7:$N$68&lt;&gt;"",IF($K$7:$K$68&lt;&gt;"",ROW($K$7:$K$68)-MIN(ROW($K$7:$K$68))+1,""),""),ROW()-ROW(A$71)+1))),","),"")</f>
        <v/>
      </c>
      <c r="M95" t="str">
        <f t="array" ref="M95">IFERROR(CONCATENATE((INDEX($A$7:$A$68,SMALL(IF($N$7:$N$68&lt;&gt;"",IF($K$7:$K$68&lt;&gt;"",ROW($K$7:$K$68)-MIN(ROW($K$7:$K$68))+1,""),""),ROW()-ROW(A$71)+1))),),"")</f>
        <v/>
      </c>
      <c r="P95" t="str">
        <f t="array" ref="P95">IFERROR(CONCATENATE((INDEX($S$7:$S$68,SMALL(IF($S$7:$S$68&lt;&gt;"",IF($P$7:$P$68&lt;&gt;"",ROW($P$7:$P$68)-MIN(ROW($P$7:$P$68))+1,""),""),ROW()-ROW(A$71)+1)))," "),"")</f>
        <v/>
      </c>
      <c r="Q95" t="str">
        <f t="array" ref="Q95">IFERROR(CONCATENATE(TEXT(INDEX($P$7:$P$68,SMALL(IF($S$7:$S$68&lt;&gt;"",IF($P$7:$P$68&lt;&gt;"",ROW($P$7:$P$68)-MIN(ROW($P$7:$P$68))+1,""),""),ROW()-ROW(A$71)+1)),"##0")," "),"")</f>
        <v/>
      </c>
      <c r="R95" t="str">
        <f t="array" ref="R95">IFERROR(CONCATENATE((INDEX($A$7:$A$68,SMALL(IF($S$7:$S$68&lt;&gt;"",IF($P$7:$P$68&lt;&gt;"",ROW($P$7:$P$68)-MIN(ROW($P$7:$P$68))+1,""),""),ROW()-ROW(A$71)+1))),),"")</f>
        <v/>
      </c>
    </row>
    <row r="96" spans="11:18" x14ac:dyDescent="0.25">
      <c r="K96" t="str">
        <f t="array" ref="K96">IFERROR(CONCATENATE(TEXT(INDEX($K$7:$K$68,SMALL(IF($N$7:$N$68&lt;&gt;"",IF($K$7:$K$68&lt;&gt;"",ROW($K$7:$K$68)-MIN(ROW($K$7:$K$68))+1,""),""),ROW()-ROW(A$71)+1)),"##0"),","),"")</f>
        <v/>
      </c>
      <c r="L96" t="str">
        <f t="array" ref="L96">IFERROR(CONCATENATE((INDEX($N$7:$N$68,SMALL(IF($N$7:$N$68&lt;&gt;"",IF($K$7:$K$68&lt;&gt;"",ROW($K$7:$K$68)-MIN(ROW($K$7:$K$68))+1,""),""),ROW()-ROW(A$71)+1))),","),"")</f>
        <v/>
      </c>
      <c r="M96" t="str">
        <f t="array" ref="M96">IFERROR(CONCATENATE((INDEX($A$7:$A$68,SMALL(IF($N$7:$N$68&lt;&gt;"",IF($K$7:$K$68&lt;&gt;"",ROW($K$7:$K$68)-MIN(ROW($K$7:$K$68))+1,""),""),ROW()-ROW(A$71)+1))),),"")</f>
        <v/>
      </c>
      <c r="P96" t="str">
        <f t="array" ref="P96">IFERROR(CONCATENATE((INDEX($S$7:$S$68,SMALL(IF($S$7:$S$68&lt;&gt;"",IF($P$7:$P$68&lt;&gt;"",ROW($P$7:$P$68)-MIN(ROW($P$7:$P$68))+1,""),""),ROW()-ROW(A$71)+1)))," "),"")</f>
        <v/>
      </c>
      <c r="Q96" t="str">
        <f t="array" ref="Q96">IFERROR(CONCATENATE(TEXT(INDEX($P$7:$P$68,SMALL(IF($S$7:$S$68&lt;&gt;"",IF($P$7:$P$68&lt;&gt;"",ROW($P$7:$P$68)-MIN(ROW($P$7:$P$68))+1,""),""),ROW()-ROW(A$71)+1)),"##0")," "),"")</f>
        <v/>
      </c>
      <c r="R96" t="str">
        <f t="array" ref="R96">IFERROR(CONCATENATE((INDEX($A$7:$A$68,SMALL(IF($S$7:$S$68&lt;&gt;"",IF($P$7:$P$68&lt;&gt;"",ROW($P$7:$P$68)-MIN(ROW($P$7:$P$68))+1,""),""),ROW()-ROW(A$71)+1))),),"")</f>
        <v/>
      </c>
    </row>
    <row r="97" spans="11:18" x14ac:dyDescent="0.25">
      <c r="K97" t="str">
        <f t="array" ref="K97">IFERROR(CONCATENATE(TEXT(INDEX($K$7:$K$68,SMALL(IF($N$7:$N$68&lt;&gt;"",IF($K$7:$K$68&lt;&gt;"",ROW($K$7:$K$68)-MIN(ROW($K$7:$K$68))+1,""),""),ROW()-ROW(A$71)+1)),"##0"),","),"")</f>
        <v/>
      </c>
      <c r="L97" t="str">
        <f t="array" ref="L97">IFERROR(CONCATENATE((INDEX($N$7:$N$68,SMALL(IF($N$7:$N$68&lt;&gt;"",IF($K$7:$K$68&lt;&gt;"",ROW($K$7:$K$68)-MIN(ROW($K$7:$K$68))+1,""),""),ROW()-ROW(A$71)+1))),","),"")</f>
        <v/>
      </c>
      <c r="M97" t="str">
        <f t="array" ref="M97">IFERROR(CONCATENATE((INDEX($A$7:$A$68,SMALL(IF($N$7:$N$68&lt;&gt;"",IF($K$7:$K$68&lt;&gt;"",ROW($K$7:$K$68)-MIN(ROW($K$7:$K$68))+1,""),""),ROW()-ROW(A$71)+1))),),"")</f>
        <v/>
      </c>
      <c r="P97" t="str">
        <f t="array" ref="P97">IFERROR(CONCATENATE((INDEX($S$7:$S$68,SMALL(IF($S$7:$S$68&lt;&gt;"",IF($P$7:$P$68&lt;&gt;"",ROW($P$7:$P$68)-MIN(ROW($P$7:$P$68))+1,""),""),ROW()-ROW(A$71)+1)))," "),"")</f>
        <v/>
      </c>
      <c r="Q97" t="str">
        <f t="array" ref="Q97">IFERROR(CONCATENATE(TEXT(INDEX($P$7:$P$68,SMALL(IF($S$7:$S$68&lt;&gt;"",IF($P$7:$P$68&lt;&gt;"",ROW($P$7:$P$68)-MIN(ROW($P$7:$P$68))+1,""),""),ROW()-ROW(A$71)+1)),"##0")," "),"")</f>
        <v/>
      </c>
      <c r="R97" t="str">
        <f t="array" ref="R97">IFERROR(CONCATENATE((INDEX($A$7:$A$68,SMALL(IF($S$7:$S$68&lt;&gt;"",IF($P$7:$P$68&lt;&gt;"",ROW($P$7:$P$68)-MIN(ROW($P$7:$P$68))+1,""),""),ROW()-ROW(A$71)+1))),),"")</f>
        <v/>
      </c>
    </row>
    <row r="98" spans="11:18" x14ac:dyDescent="0.25">
      <c r="K98" t="str">
        <f t="array" ref="K98">IFERROR(CONCATENATE(TEXT(INDEX($K$7:$K$68,SMALL(IF($N$7:$N$68&lt;&gt;"",IF($K$7:$K$68&lt;&gt;"",ROW($K$7:$K$68)-MIN(ROW($K$7:$K$68))+1,""),""),ROW()-ROW(A$71)+1)),"##0"),","),"")</f>
        <v/>
      </c>
      <c r="L98" t="str">
        <f t="array" ref="L98">IFERROR(CONCATENATE((INDEX($N$7:$N$68,SMALL(IF($N$7:$N$68&lt;&gt;"",IF($K$7:$K$68&lt;&gt;"",ROW($K$7:$K$68)-MIN(ROW($K$7:$K$68))+1,""),""),ROW()-ROW(A$71)+1))),","),"")</f>
        <v/>
      </c>
      <c r="M98" t="str">
        <f t="array" ref="M98">IFERROR(CONCATENATE((INDEX($A$7:$A$68,SMALL(IF($N$7:$N$68&lt;&gt;"",IF($K$7:$K$68&lt;&gt;"",ROW($K$7:$K$68)-MIN(ROW($K$7:$K$68))+1,""),""),ROW()-ROW(A$71)+1))),),"")</f>
        <v/>
      </c>
      <c r="P98" t="str">
        <f t="array" ref="P98">IFERROR(CONCATENATE((INDEX($S$7:$S$68,SMALL(IF($S$7:$S$68&lt;&gt;"",IF($P$7:$P$68&lt;&gt;"",ROW($P$7:$P$68)-MIN(ROW($P$7:$P$68))+1,""),""),ROW()-ROW(A$71)+1)))," "),"")</f>
        <v/>
      </c>
      <c r="Q98" t="str">
        <f t="array" ref="Q98">IFERROR(CONCATENATE(TEXT(INDEX($P$7:$P$68,SMALL(IF($S$7:$S$68&lt;&gt;"",IF($P$7:$P$68&lt;&gt;"",ROW($P$7:$P$68)-MIN(ROW($P$7:$P$68))+1,""),""),ROW()-ROW(A$71)+1)),"##0")," "),"")</f>
        <v/>
      </c>
      <c r="R98" t="str">
        <f t="array" ref="R98">IFERROR(CONCATENATE((INDEX($A$7:$A$68,SMALL(IF($S$7:$S$68&lt;&gt;"",IF($P$7:$P$68&lt;&gt;"",ROW($P$7:$P$68)-MIN(ROW($P$7:$P$68))+1,""),""),ROW()-ROW(A$71)+1))),),"")</f>
        <v/>
      </c>
    </row>
    <row r="99" spans="11:18" x14ac:dyDescent="0.25">
      <c r="K99" t="str">
        <f t="array" ref="K99">IFERROR(CONCATENATE(TEXT(INDEX($K$7:$K$68,SMALL(IF($N$7:$N$68&lt;&gt;"",IF($K$7:$K$68&lt;&gt;"",ROW($K$7:$K$68)-MIN(ROW($K$7:$K$68))+1,""),""),ROW()-ROW(A$71)+1)),"##0"),","),"")</f>
        <v/>
      </c>
      <c r="L99" t="str">
        <f t="array" ref="L99">IFERROR(CONCATENATE((INDEX($N$7:$N$68,SMALL(IF($N$7:$N$68&lt;&gt;"",IF($K$7:$K$68&lt;&gt;"",ROW($K$7:$K$68)-MIN(ROW($K$7:$K$68))+1,""),""),ROW()-ROW(A$71)+1))),","),"")</f>
        <v/>
      </c>
      <c r="M99" t="str">
        <f t="array" ref="M99">IFERROR(CONCATENATE((INDEX($A$7:$A$68,SMALL(IF($N$7:$N$68&lt;&gt;"",IF($K$7:$K$68&lt;&gt;"",ROW($K$7:$K$68)-MIN(ROW($K$7:$K$68))+1,""),""),ROW()-ROW(A$71)+1))),),"")</f>
        <v/>
      </c>
      <c r="P99" t="str">
        <f t="array" ref="P99">IFERROR(CONCATENATE((INDEX($S$7:$S$68,SMALL(IF($S$7:$S$68&lt;&gt;"",IF($P$7:$P$68&lt;&gt;"",ROW($P$7:$P$68)-MIN(ROW($P$7:$P$68))+1,""),""),ROW()-ROW(A$71)+1)))," "),"")</f>
        <v/>
      </c>
      <c r="Q99" t="str">
        <f t="array" ref="Q99">IFERROR(CONCATENATE(TEXT(INDEX($P$7:$P$68,SMALL(IF($S$7:$S$68&lt;&gt;"",IF($P$7:$P$68&lt;&gt;"",ROW($P$7:$P$68)-MIN(ROW($P$7:$P$68))+1,""),""),ROW()-ROW(A$71)+1)),"##0")," "),"")</f>
        <v/>
      </c>
      <c r="R99" t="str">
        <f t="array" ref="R99">IFERROR(CONCATENATE((INDEX($A$7:$A$68,SMALL(IF($S$7:$S$68&lt;&gt;"",IF($P$7:$P$68&lt;&gt;"",ROW($P$7:$P$68)-MIN(ROW($P$7:$P$68))+1,""),""),ROW()-ROW(A$71)+1))),),"")</f>
        <v/>
      </c>
    </row>
    <row r="100" spans="11:18" x14ac:dyDescent="0.25">
      <c r="K100" t="str">
        <f t="array" ref="K100">IFERROR(CONCATENATE(TEXT(INDEX($K$7:$K$68,SMALL(IF($N$7:$N$68&lt;&gt;"",IF($K$7:$K$68&lt;&gt;"",ROW($K$7:$K$68)-MIN(ROW($K$7:$K$68))+1,""),""),ROW()-ROW(A$71)+1)),"##0"),","),"")</f>
        <v/>
      </c>
      <c r="L100" t="str">
        <f t="array" ref="L100">IFERROR(CONCATENATE((INDEX($N$7:$N$68,SMALL(IF($N$7:$N$68&lt;&gt;"",IF($K$7:$K$68&lt;&gt;"",ROW($K$7:$K$68)-MIN(ROW($K$7:$K$68))+1,""),""),ROW()-ROW(A$71)+1))),","),"")</f>
        <v/>
      </c>
      <c r="M100" t="str">
        <f t="array" ref="M100">IFERROR(CONCATENATE((INDEX($A$7:$A$68,SMALL(IF($N$7:$N$68&lt;&gt;"",IF($K$7:$K$68&lt;&gt;"",ROW($K$7:$K$68)-MIN(ROW($K$7:$K$68))+1,""),""),ROW()-ROW(A$71)+1))),),"")</f>
        <v/>
      </c>
      <c r="P100" t="str">
        <f t="array" ref="P100">IFERROR(CONCATENATE((INDEX($S$7:$S$68,SMALL(IF($S$7:$S$68&lt;&gt;"",IF($P$7:$P$68&lt;&gt;"",ROW($P$7:$P$68)-MIN(ROW($P$7:$P$68))+1,""),""),ROW()-ROW(A$71)+1)))," "),"")</f>
        <v/>
      </c>
      <c r="Q100" t="str">
        <f t="array" ref="Q100">IFERROR(CONCATENATE(TEXT(INDEX($P$7:$P$68,SMALL(IF($S$7:$S$68&lt;&gt;"",IF($P$7:$P$68&lt;&gt;"",ROW($P$7:$P$68)-MIN(ROW($P$7:$P$68))+1,""),""),ROW()-ROW(A$71)+1)),"##0")," "),"")</f>
        <v/>
      </c>
      <c r="R100" t="str">
        <f t="array" ref="R100">IFERROR(CONCATENATE((INDEX($A$7:$A$68,SMALL(IF($S$7:$S$68&lt;&gt;"",IF($P$7:$P$68&lt;&gt;"",ROW($P$7:$P$68)-MIN(ROW($P$7:$P$68))+1,""),""),ROW()-ROW(A$71)+1))),),"")</f>
        <v/>
      </c>
    </row>
    <row r="101" spans="11:18" x14ac:dyDescent="0.25">
      <c r="K101" t="str">
        <f t="array" ref="K101">IFERROR(CONCATENATE(TEXT(INDEX($K$7:$K$68,SMALL(IF($N$7:$N$68&lt;&gt;"",IF($K$7:$K$68&lt;&gt;"",ROW($K$7:$K$68)-MIN(ROW($K$7:$K$68))+1,""),""),ROW()-ROW(A$71)+1)),"##0"),","),"")</f>
        <v/>
      </c>
      <c r="L101" t="str">
        <f t="array" ref="L101">IFERROR(CONCATENATE((INDEX($N$7:$N$68,SMALL(IF($N$7:$N$68&lt;&gt;"",IF($K$7:$K$68&lt;&gt;"",ROW($K$7:$K$68)-MIN(ROW($K$7:$K$68))+1,""),""),ROW()-ROW(A$71)+1))),","),"")</f>
        <v/>
      </c>
      <c r="M101" t="str">
        <f t="array" ref="M101">IFERROR(CONCATENATE((INDEX($A$7:$A$68,SMALL(IF($N$7:$N$68&lt;&gt;"",IF($K$7:$K$68&lt;&gt;"",ROW($K$7:$K$68)-MIN(ROW($K$7:$K$68))+1,""),""),ROW()-ROW(A$71)+1))),),"")</f>
        <v/>
      </c>
      <c r="P101" t="str">
        <f t="array" ref="P101">IFERROR(CONCATENATE((INDEX($S$7:$S$68,SMALL(IF($S$7:$S$68&lt;&gt;"",IF($P$7:$P$68&lt;&gt;"",ROW($P$7:$P$68)-MIN(ROW($P$7:$P$68))+1,""),""),ROW()-ROW(A$71)+1)))," "),"")</f>
        <v/>
      </c>
      <c r="Q101" t="str">
        <f t="array" ref="Q101">IFERROR(CONCATENATE(TEXT(INDEX($P$7:$P$68,SMALL(IF($S$7:$S$68&lt;&gt;"",IF($P$7:$P$68&lt;&gt;"",ROW($P$7:$P$68)-MIN(ROW($P$7:$P$68))+1,""),""),ROW()-ROW(A$71)+1)),"##0")," "),"")</f>
        <v/>
      </c>
      <c r="R101" t="str">
        <f t="array" ref="R101">IFERROR(CONCATENATE((INDEX($A$7:$A$68,SMALL(IF($S$7:$S$68&lt;&gt;"",IF($P$7:$P$68&lt;&gt;"",ROW($P$7:$P$68)-MIN(ROW($P$7:$P$68))+1,""),""),ROW()-ROW(A$71)+1))),),"")</f>
        <v/>
      </c>
    </row>
    <row r="102" spans="11:18" x14ac:dyDescent="0.25">
      <c r="K102" t="str">
        <f t="array" ref="K102">IFERROR(CONCATENATE(TEXT(INDEX($K$7:$K$68,SMALL(IF($N$7:$N$68&lt;&gt;"",IF($K$7:$K$68&lt;&gt;"",ROW($K$7:$K$68)-MIN(ROW($K$7:$K$68))+1,""),""),ROW()-ROW(A$71)+1)),"##0"),","),"")</f>
        <v/>
      </c>
      <c r="L102" t="str">
        <f t="array" ref="L102">IFERROR(CONCATENATE((INDEX($N$7:$N$68,SMALL(IF($N$7:$N$68&lt;&gt;"",IF($K$7:$K$68&lt;&gt;"",ROW($K$7:$K$68)-MIN(ROW($K$7:$K$68))+1,""),""),ROW()-ROW(A$71)+1))),","),"")</f>
        <v/>
      </c>
      <c r="M102" t="str">
        <f t="array" ref="M102">IFERROR(CONCATENATE((INDEX($A$7:$A$68,SMALL(IF($N$7:$N$68&lt;&gt;"",IF($K$7:$K$68&lt;&gt;"",ROW($K$7:$K$68)-MIN(ROW($K$7:$K$68))+1,""),""),ROW()-ROW(A$71)+1))),),"")</f>
        <v/>
      </c>
      <c r="P102" t="str">
        <f t="array" ref="P102">IFERROR(CONCATENATE((INDEX($S$7:$S$68,SMALL(IF($S$7:$S$68&lt;&gt;"",IF($P$7:$P$68&lt;&gt;"",ROW($P$7:$P$68)-MIN(ROW($P$7:$P$68))+1,""),""),ROW()-ROW(A$71)+1)))," "),"")</f>
        <v/>
      </c>
      <c r="Q102" t="str">
        <f t="array" ref="Q102">IFERROR(CONCATENATE(TEXT(INDEX($P$7:$P$68,SMALL(IF($S$7:$S$68&lt;&gt;"",IF($P$7:$P$68&lt;&gt;"",ROW($P$7:$P$68)-MIN(ROW($P$7:$P$68))+1,""),""),ROW()-ROW(A$71)+1)),"##0")," "),"")</f>
        <v/>
      </c>
      <c r="R102" t="str">
        <f t="array" ref="R102">IFERROR(CONCATENATE((INDEX($A$7:$A$68,SMALL(IF($S$7:$S$68&lt;&gt;"",IF($P$7:$P$68&lt;&gt;"",ROW($P$7:$P$68)-MIN(ROW($P$7:$P$68))+1,""),""),ROW()-ROW(A$71)+1))),),"")</f>
        <v/>
      </c>
    </row>
    <row r="103" spans="11:18" x14ac:dyDescent="0.25">
      <c r="K103" t="str">
        <f t="array" ref="K103">IFERROR(CONCATENATE(TEXT(INDEX($K$7:$K$68,SMALL(IF($N$7:$N$68&lt;&gt;"",IF($K$7:$K$68&lt;&gt;"",ROW($K$7:$K$68)-MIN(ROW($K$7:$K$68))+1,""),""),ROW()-ROW(A$71)+1)),"##0"),","),"")</f>
        <v/>
      </c>
      <c r="L103" t="str">
        <f t="array" ref="L103">IFERROR(CONCATENATE((INDEX($N$7:$N$68,SMALL(IF($N$7:$N$68&lt;&gt;"",IF($K$7:$K$68&lt;&gt;"",ROW($K$7:$K$68)-MIN(ROW($K$7:$K$68))+1,""),""),ROW()-ROW(A$71)+1))),","),"")</f>
        <v/>
      </c>
      <c r="M103" t="str">
        <f t="array" ref="M103">IFERROR(CONCATENATE((INDEX($A$7:$A$68,SMALL(IF($N$7:$N$68&lt;&gt;"",IF($K$7:$K$68&lt;&gt;"",ROW($K$7:$K$68)-MIN(ROW($K$7:$K$68))+1,""),""),ROW()-ROW(A$71)+1))),),"")</f>
        <v/>
      </c>
      <c r="P103" t="str">
        <f t="array" ref="P103">IFERROR(CONCATENATE((INDEX($S$7:$S$68,SMALL(IF($S$7:$S$68&lt;&gt;"",IF($P$7:$P$68&lt;&gt;"",ROW($P$7:$P$68)-MIN(ROW($P$7:$P$68))+1,""),""),ROW()-ROW(A$71)+1)))," "),"")</f>
        <v/>
      </c>
      <c r="Q103" t="str">
        <f t="array" ref="Q103">IFERROR(CONCATENATE(TEXT(INDEX($P$7:$P$68,SMALL(IF($S$7:$S$68&lt;&gt;"",IF($P$7:$P$68&lt;&gt;"",ROW($P$7:$P$68)-MIN(ROW($P$7:$P$68))+1,""),""),ROW()-ROW(A$71)+1)),"##0")," "),"")</f>
        <v/>
      </c>
      <c r="R103" t="str">
        <f t="array" ref="R103">IFERROR(CONCATENATE((INDEX($A$7:$A$68,SMALL(IF($S$7:$S$68&lt;&gt;"",IF($P$7:$P$68&lt;&gt;"",ROW($P$7:$P$68)-MIN(ROW($P$7:$P$68))+1,""),""),ROW()-ROW(A$71)+1))),),"")</f>
        <v/>
      </c>
    </row>
    <row r="104" spans="11:18" x14ac:dyDescent="0.25">
      <c r="K104" t="str">
        <f t="array" ref="K104">IFERROR(CONCATENATE(TEXT(INDEX($K$7:$K$68,SMALL(IF($N$7:$N$68&lt;&gt;"",IF($K$7:$K$68&lt;&gt;"",ROW($K$7:$K$68)-MIN(ROW($K$7:$K$68))+1,""),""),ROW()-ROW(A$71)+1)),"##0"),","),"")</f>
        <v/>
      </c>
      <c r="L104" t="str">
        <f t="array" ref="L104">IFERROR(CONCATENATE((INDEX($N$7:$N$68,SMALL(IF($N$7:$N$68&lt;&gt;"",IF($K$7:$K$68&lt;&gt;"",ROW($K$7:$K$68)-MIN(ROW($K$7:$K$68))+1,""),""),ROW()-ROW(A$71)+1))),","),"")</f>
        <v/>
      </c>
      <c r="M104" t="str">
        <f t="array" ref="M104">IFERROR(CONCATENATE((INDEX($A$7:$A$68,SMALL(IF($N$7:$N$68&lt;&gt;"",IF($K$7:$K$68&lt;&gt;"",ROW($K$7:$K$68)-MIN(ROW($K$7:$K$68))+1,""),""),ROW()-ROW(A$71)+1))),),"")</f>
        <v/>
      </c>
      <c r="P104" t="str">
        <f t="array" ref="P104">IFERROR(CONCATENATE((INDEX($S$7:$S$68,SMALL(IF($S$7:$S$68&lt;&gt;"",IF($P$7:$P$68&lt;&gt;"",ROW($P$7:$P$68)-MIN(ROW($P$7:$P$68))+1,""),""),ROW()-ROW(A$71)+1)))," "),"")</f>
        <v/>
      </c>
      <c r="Q104" t="str">
        <f t="array" ref="Q104">IFERROR(CONCATENATE(TEXT(INDEX($P$7:$P$68,SMALL(IF($S$7:$S$68&lt;&gt;"",IF($P$7:$P$68&lt;&gt;"",ROW($P$7:$P$68)-MIN(ROW($P$7:$P$68))+1,""),""),ROW()-ROW(A$71)+1)),"##0")," "),"")</f>
        <v/>
      </c>
      <c r="R104" t="str">
        <f t="array" ref="R104">IFERROR(CONCATENATE((INDEX($A$7:$A$68,SMALL(IF($S$7:$S$68&lt;&gt;"",IF($P$7:$P$68&lt;&gt;"",ROW($P$7:$P$68)-MIN(ROW($P$7:$P$68))+1,""),""),ROW()-ROW(A$71)+1))),),"")</f>
        <v/>
      </c>
    </row>
    <row r="105" spans="11:18" x14ac:dyDescent="0.25">
      <c r="K105" t="str">
        <f t="array" ref="K105">IFERROR(CONCATENATE(TEXT(INDEX($K$7:$K$68,SMALL(IF($N$7:$N$68&lt;&gt;"",IF($K$7:$K$68&lt;&gt;"",ROW($K$7:$K$68)-MIN(ROW($K$7:$K$68))+1,""),""),ROW()-ROW(A$71)+1)),"##0"),","),"")</f>
        <v/>
      </c>
      <c r="L105" t="str">
        <f t="array" ref="L105">IFERROR(CONCATENATE((INDEX($N$7:$N$68,SMALL(IF($N$7:$N$68&lt;&gt;"",IF($K$7:$K$68&lt;&gt;"",ROW($K$7:$K$68)-MIN(ROW($K$7:$K$68))+1,""),""),ROW()-ROW(A$71)+1))),","),"")</f>
        <v/>
      </c>
      <c r="M105" t="str">
        <f t="array" ref="M105">IFERROR(CONCATENATE((INDEX($A$7:$A$68,SMALL(IF($N$7:$N$68&lt;&gt;"",IF($K$7:$K$68&lt;&gt;"",ROW($K$7:$K$68)-MIN(ROW($K$7:$K$68))+1,""),""),ROW()-ROW(A$71)+1))),),"")</f>
        <v/>
      </c>
      <c r="P105" t="str">
        <f t="array" ref="P105">IFERROR(CONCATENATE((INDEX($S$7:$S$68,SMALL(IF($S$7:$S$68&lt;&gt;"",IF($P$7:$P$68&lt;&gt;"",ROW($P$7:$P$68)-MIN(ROW($P$7:$P$68))+1,""),""),ROW()-ROW(A$71)+1)))," "),"")</f>
        <v/>
      </c>
      <c r="Q105" t="str">
        <f t="array" ref="Q105">IFERROR(CONCATENATE(TEXT(INDEX($P$7:$P$68,SMALL(IF($S$7:$S$68&lt;&gt;"",IF($P$7:$P$68&lt;&gt;"",ROW($P$7:$P$68)-MIN(ROW($P$7:$P$68))+1,""),""),ROW()-ROW(A$71)+1)),"##0")," "),"")</f>
        <v/>
      </c>
      <c r="R105" t="str">
        <f t="array" ref="R105">IFERROR(CONCATENATE((INDEX($A$7:$A$68,SMALL(IF($S$7:$S$68&lt;&gt;"",IF($P$7:$P$68&lt;&gt;"",ROW($P$7:$P$68)-MIN(ROW($P$7:$P$68))+1,""),""),ROW()-ROW(A$71)+1))),),"")</f>
        <v/>
      </c>
    </row>
    <row r="106" spans="11:18" x14ac:dyDescent="0.25">
      <c r="K106" t="str">
        <f t="array" ref="K106">IFERROR(CONCATENATE(TEXT(INDEX($K$7:$K$68,SMALL(IF($N$7:$N$68&lt;&gt;"",IF($K$7:$K$68&lt;&gt;"",ROW($K$7:$K$68)-MIN(ROW($K$7:$K$68))+1,""),""),ROW()-ROW(A$71)+1)),"##0"),","),"")</f>
        <v/>
      </c>
      <c r="L106" t="str">
        <f t="array" ref="L106">IFERROR(CONCATENATE((INDEX($N$7:$N$68,SMALL(IF($N$7:$N$68&lt;&gt;"",IF($K$7:$K$68&lt;&gt;"",ROW($K$7:$K$68)-MIN(ROW($K$7:$K$68))+1,""),""),ROW()-ROW(A$71)+1))),","),"")</f>
        <v/>
      </c>
      <c r="M106" t="str">
        <f t="array" ref="M106">IFERROR(CONCATENATE((INDEX($A$7:$A$68,SMALL(IF($N$7:$N$68&lt;&gt;"",IF($K$7:$K$68&lt;&gt;"",ROW($K$7:$K$68)-MIN(ROW($K$7:$K$68))+1,""),""),ROW()-ROW(A$71)+1))),),"")</f>
        <v/>
      </c>
      <c r="P106" t="str">
        <f t="array" ref="P106">IFERROR(CONCATENATE((INDEX($S$7:$S$68,SMALL(IF($S$7:$S$68&lt;&gt;"",IF($P$7:$P$68&lt;&gt;"",ROW($P$7:$P$68)-MIN(ROW($P$7:$P$68))+1,""),""),ROW()-ROW(A$71)+1)))," "),"")</f>
        <v/>
      </c>
      <c r="Q106" t="str">
        <f t="array" ref="Q106">IFERROR(CONCATENATE(TEXT(INDEX($P$7:$P$68,SMALL(IF($S$7:$S$68&lt;&gt;"",IF($P$7:$P$68&lt;&gt;"",ROW($P$7:$P$68)-MIN(ROW($P$7:$P$68))+1,""),""),ROW()-ROW(A$71)+1)),"##0")," "),"")</f>
        <v/>
      </c>
      <c r="R106" t="str">
        <f t="array" ref="R106">IFERROR(CONCATENATE((INDEX($A$7:$A$68,SMALL(IF($S$7:$S$68&lt;&gt;"",IF($P$7:$P$68&lt;&gt;"",ROW($P$7:$P$68)-MIN(ROW($P$7:$P$68))+1,""),""),ROW()-ROW(A$71)+1))),),"")</f>
        <v/>
      </c>
    </row>
    <row r="107" spans="11:18" x14ac:dyDescent="0.25">
      <c r="K107" t="str">
        <f t="array" ref="K107">IFERROR(CONCATENATE(TEXT(INDEX($K$7:$K$68,SMALL(IF($N$7:$N$68&lt;&gt;"",IF($K$7:$K$68&lt;&gt;"",ROW($K$7:$K$68)-MIN(ROW($K$7:$K$68))+1,""),""),ROW()-ROW(A$71)+1)),"##0"),","),"")</f>
        <v/>
      </c>
      <c r="L107" t="str">
        <f t="array" ref="L107">IFERROR(CONCATENATE((INDEX($N$7:$N$68,SMALL(IF($N$7:$N$68&lt;&gt;"",IF($K$7:$K$68&lt;&gt;"",ROW($K$7:$K$68)-MIN(ROW($K$7:$K$68))+1,""),""),ROW()-ROW(A$71)+1))),","),"")</f>
        <v/>
      </c>
      <c r="M107" t="str">
        <f t="array" ref="M107">IFERROR(CONCATENATE((INDEX($A$7:$A$68,SMALL(IF($N$7:$N$68&lt;&gt;"",IF($K$7:$K$68&lt;&gt;"",ROW($K$7:$K$68)-MIN(ROW($K$7:$K$68))+1,""),""),ROW()-ROW(A$71)+1))),),"")</f>
        <v/>
      </c>
      <c r="P107" t="str">
        <f t="array" ref="P107">IFERROR(CONCATENATE((INDEX($S$7:$S$68,SMALL(IF($S$7:$S$68&lt;&gt;"",IF($P$7:$P$68&lt;&gt;"",ROW($P$7:$P$68)-MIN(ROW($P$7:$P$68))+1,""),""),ROW()-ROW(A$71)+1)))," "),"")</f>
        <v/>
      </c>
      <c r="Q107" t="str">
        <f t="array" ref="Q107">IFERROR(CONCATENATE(TEXT(INDEX($P$7:$P$68,SMALL(IF($S$7:$S$68&lt;&gt;"",IF($P$7:$P$68&lt;&gt;"",ROW($P$7:$P$68)-MIN(ROW($P$7:$P$68))+1,""),""),ROW()-ROW(A$71)+1)),"##0")," "),"")</f>
        <v/>
      </c>
      <c r="R107" t="str">
        <f t="array" ref="R107">IFERROR(CONCATENATE((INDEX($A$7:$A$68,SMALL(IF($S$7:$S$68&lt;&gt;"",IF($P$7:$P$68&lt;&gt;"",ROW($P$7:$P$68)-MIN(ROW($P$7:$P$68))+1,""),""),ROW()-ROW(A$71)+1))),),"")</f>
        <v/>
      </c>
    </row>
    <row r="108" spans="11:18" x14ac:dyDescent="0.25">
      <c r="K108" t="str">
        <f t="array" ref="K108">IFERROR(CONCATENATE(TEXT(INDEX($K$7:$K$68,SMALL(IF($N$7:$N$68&lt;&gt;"",IF($K$7:$K$68&lt;&gt;"",ROW($K$7:$K$68)-MIN(ROW($K$7:$K$68))+1,""),""),ROW()-ROW(A$71)+1)),"##0"),","),"")</f>
        <v/>
      </c>
      <c r="L108" t="str">
        <f t="array" ref="L108">IFERROR(CONCATENATE((INDEX($N$7:$N$68,SMALL(IF($N$7:$N$68&lt;&gt;"",IF($K$7:$K$68&lt;&gt;"",ROW($K$7:$K$68)-MIN(ROW($K$7:$K$68))+1,""),""),ROW()-ROW(A$71)+1))),","),"")</f>
        <v/>
      </c>
      <c r="M108" t="str">
        <f t="array" ref="M108">IFERROR(CONCATENATE((INDEX($A$7:$A$68,SMALL(IF($N$7:$N$68&lt;&gt;"",IF($K$7:$K$68&lt;&gt;"",ROW($K$7:$K$68)-MIN(ROW($K$7:$K$68))+1,""),""),ROW()-ROW(A$71)+1))),),"")</f>
        <v/>
      </c>
      <c r="P108" t="str">
        <f t="array" ref="P108">IFERROR(CONCATENATE((INDEX($S$7:$S$68,SMALL(IF($S$7:$S$68&lt;&gt;"",IF($P$7:$P$68&lt;&gt;"",ROW($P$7:$P$68)-MIN(ROW($P$7:$P$68))+1,""),""),ROW()-ROW(A$71)+1)))," "),"")</f>
        <v/>
      </c>
      <c r="Q108" t="str">
        <f t="array" ref="Q108">IFERROR(CONCATENATE(TEXT(INDEX($P$7:$P$68,SMALL(IF($S$7:$S$68&lt;&gt;"",IF($P$7:$P$68&lt;&gt;"",ROW($P$7:$P$68)-MIN(ROW($P$7:$P$68))+1,""),""),ROW()-ROW(A$71)+1)),"##0")," "),"")</f>
        <v/>
      </c>
      <c r="R108" t="str">
        <f t="array" ref="R108">IFERROR(CONCATENATE((INDEX($A$7:$A$68,SMALL(IF($S$7:$S$68&lt;&gt;"",IF($P$7:$P$68&lt;&gt;"",ROW($P$7:$P$68)-MIN(ROW($P$7:$P$68))+1,""),""),ROW()-ROW(A$71)+1))),),"")</f>
        <v/>
      </c>
    </row>
    <row r="109" spans="11:18" x14ac:dyDescent="0.25">
      <c r="K109" t="str">
        <f t="array" ref="K109">IFERROR(CONCATENATE(TEXT(INDEX($K$7:$K$68,SMALL(IF($N$7:$N$68&lt;&gt;"",IF($K$7:$K$68&lt;&gt;"",ROW($K$7:$K$68)-MIN(ROW($K$7:$K$68))+1,""),""),ROW()-ROW(A$71)+1)),"##0"),","),"")</f>
        <v/>
      </c>
      <c r="L109" t="str">
        <f t="array" ref="L109">IFERROR(CONCATENATE((INDEX($N$7:$N$68,SMALL(IF($N$7:$N$68&lt;&gt;"",IF($K$7:$K$68&lt;&gt;"",ROW($K$7:$K$68)-MIN(ROW($K$7:$K$68))+1,""),""),ROW()-ROW(A$71)+1))),","),"")</f>
        <v/>
      </c>
      <c r="M109" t="str">
        <f t="array" ref="M109">IFERROR(CONCATENATE((INDEX($A$7:$A$68,SMALL(IF($N$7:$N$68&lt;&gt;"",IF($K$7:$K$68&lt;&gt;"",ROW($K$7:$K$68)-MIN(ROW($K$7:$K$68))+1,""),""),ROW()-ROW(A$71)+1))),),"")</f>
        <v/>
      </c>
      <c r="P109" t="str">
        <f t="array" ref="P109">IFERROR(CONCATENATE((INDEX($S$7:$S$68,SMALL(IF($S$7:$S$68&lt;&gt;"",IF($P$7:$P$68&lt;&gt;"",ROW($P$7:$P$68)-MIN(ROW($P$7:$P$68))+1,""),""),ROW()-ROW(A$71)+1)))," "),"")</f>
        <v/>
      </c>
      <c r="Q109" t="str">
        <f t="array" ref="Q109">IFERROR(CONCATENATE(TEXT(INDEX($P$7:$P$68,SMALL(IF($S$7:$S$68&lt;&gt;"",IF($P$7:$P$68&lt;&gt;"",ROW($P$7:$P$68)-MIN(ROW($P$7:$P$68))+1,""),""),ROW()-ROW(A$71)+1)),"##0")," "),"")</f>
        <v/>
      </c>
      <c r="R109" t="str">
        <f t="array" ref="R109">IFERROR(CONCATENATE((INDEX($A$7:$A$68,SMALL(IF($S$7:$S$68&lt;&gt;"",IF($P$7:$P$68&lt;&gt;"",ROW($P$7:$P$68)-MIN(ROW($P$7:$P$68))+1,""),""),ROW()-ROW(A$71)+1))),),"")</f>
        <v/>
      </c>
    </row>
    <row r="110" spans="11:18" x14ac:dyDescent="0.25">
      <c r="K110" t="str">
        <f t="array" ref="K110">IFERROR(CONCATENATE(TEXT(INDEX($K$7:$K$68,SMALL(IF($N$7:$N$68&lt;&gt;"",IF($K$7:$K$68&lt;&gt;"",ROW($K$7:$K$68)-MIN(ROW($K$7:$K$68))+1,""),""),ROW()-ROW(A$71)+1)),"##0"),","),"")</f>
        <v/>
      </c>
      <c r="L110" t="str">
        <f t="array" ref="L110">IFERROR(CONCATENATE((INDEX($N$7:$N$68,SMALL(IF($N$7:$N$68&lt;&gt;"",IF($K$7:$K$68&lt;&gt;"",ROW($K$7:$K$68)-MIN(ROW($K$7:$K$68))+1,""),""),ROW()-ROW(A$71)+1))),","),"")</f>
        <v/>
      </c>
      <c r="M110" t="str">
        <f t="array" ref="M110">IFERROR(CONCATENATE((INDEX($A$7:$A$68,SMALL(IF($N$7:$N$68&lt;&gt;"",IF($K$7:$K$68&lt;&gt;"",ROW($K$7:$K$68)-MIN(ROW($K$7:$K$68))+1,""),""),ROW()-ROW(A$71)+1))),),"")</f>
        <v/>
      </c>
      <c r="P110" t="str">
        <f t="array" ref="P110">IFERROR(CONCATENATE((INDEX($S$7:$S$68,SMALL(IF($S$7:$S$68&lt;&gt;"",IF($P$7:$P$68&lt;&gt;"",ROW($P$7:$P$68)-MIN(ROW($P$7:$P$68))+1,""),""),ROW()-ROW(A$71)+1)))," "),"")</f>
        <v/>
      </c>
      <c r="Q110" t="str">
        <f t="array" ref="Q110">IFERROR(CONCATENATE(TEXT(INDEX($P$7:$P$68,SMALL(IF($S$7:$S$68&lt;&gt;"",IF($P$7:$P$68&lt;&gt;"",ROW($P$7:$P$68)-MIN(ROW($P$7:$P$68))+1,""),""),ROW()-ROW(A$71)+1)),"##0")," "),"")</f>
        <v/>
      </c>
      <c r="R110" t="str">
        <f t="array" ref="R110">IFERROR(CONCATENATE((INDEX($A$7:$A$68,SMALL(IF($S$7:$S$68&lt;&gt;"",IF($P$7:$P$68&lt;&gt;"",ROW($P$7:$P$68)-MIN(ROW($P$7:$P$68))+1,""),""),ROW()-ROW(A$71)+1))),),"")</f>
        <v/>
      </c>
    </row>
    <row r="111" spans="11:18" x14ac:dyDescent="0.25">
      <c r="K111" t="str">
        <f t="array" ref="K111">IFERROR(CONCATENATE(TEXT(INDEX($K$7:$K$68,SMALL(IF($N$7:$N$68&lt;&gt;"",IF($K$7:$K$68&lt;&gt;"",ROW($K$7:$K$68)-MIN(ROW($K$7:$K$68))+1,""),""),ROW()-ROW(A$71)+1)),"##0"),","),"")</f>
        <v/>
      </c>
      <c r="L111" t="str">
        <f t="array" ref="L111">IFERROR(CONCATENATE((INDEX($N$7:$N$68,SMALL(IF($N$7:$N$68&lt;&gt;"",IF($K$7:$K$68&lt;&gt;"",ROW($K$7:$K$68)-MIN(ROW($K$7:$K$68))+1,""),""),ROW()-ROW(A$71)+1))),","),"")</f>
        <v/>
      </c>
      <c r="M111" t="str">
        <f t="array" ref="M111">IFERROR(CONCATENATE((INDEX($A$7:$A$68,SMALL(IF($N$7:$N$68&lt;&gt;"",IF($K$7:$K$68&lt;&gt;"",ROW($K$7:$K$68)-MIN(ROW($K$7:$K$68))+1,""),""),ROW()-ROW(A$71)+1))),),"")</f>
        <v/>
      </c>
      <c r="P111" t="str">
        <f t="array" ref="P111">IFERROR(CONCATENATE((INDEX($S$7:$S$68,SMALL(IF($S$7:$S$68&lt;&gt;"",IF($P$7:$P$68&lt;&gt;"",ROW($P$7:$P$68)-MIN(ROW($P$7:$P$68))+1,""),""),ROW()-ROW(A$71)+1)))," "),"")</f>
        <v/>
      </c>
      <c r="Q111" t="str">
        <f t="array" ref="Q111">IFERROR(CONCATENATE(TEXT(INDEX($P$7:$P$68,SMALL(IF($S$7:$S$68&lt;&gt;"",IF($P$7:$P$68&lt;&gt;"",ROW($P$7:$P$68)-MIN(ROW($P$7:$P$68))+1,""),""),ROW()-ROW(A$71)+1)),"##0")," "),"")</f>
        <v/>
      </c>
      <c r="R111" t="str">
        <f t="array" ref="R111">IFERROR(CONCATENATE((INDEX($A$7:$A$68,SMALL(IF($S$7:$S$68&lt;&gt;"",IF($P$7:$P$68&lt;&gt;"",ROW($P$7:$P$68)-MIN(ROW($P$7:$P$68))+1,""),""),ROW()-ROW(A$71)+1))),),"")</f>
        <v/>
      </c>
    </row>
    <row r="112" spans="11:18" x14ac:dyDescent="0.25">
      <c r="K112" t="str">
        <f t="array" ref="K112">IFERROR(CONCATENATE(TEXT(INDEX($K$7:$K$68,SMALL(IF($N$7:$N$68&lt;&gt;"",IF($K$7:$K$68&lt;&gt;"",ROW($K$7:$K$68)-MIN(ROW($K$7:$K$68))+1,""),""),ROW()-ROW(A$71)+1)),"##0"),","),"")</f>
        <v/>
      </c>
      <c r="L112" t="str">
        <f t="array" ref="L112">IFERROR(CONCATENATE((INDEX($N$7:$N$68,SMALL(IF($N$7:$N$68&lt;&gt;"",IF($K$7:$K$68&lt;&gt;"",ROW($K$7:$K$68)-MIN(ROW($K$7:$K$68))+1,""),""),ROW()-ROW(A$71)+1))),","),"")</f>
        <v/>
      </c>
      <c r="M112" t="str">
        <f t="array" ref="M112">IFERROR(CONCATENATE((INDEX($A$7:$A$68,SMALL(IF($N$7:$N$68&lt;&gt;"",IF($K$7:$K$68&lt;&gt;"",ROW($K$7:$K$68)-MIN(ROW($K$7:$K$68))+1,""),""),ROW()-ROW(A$71)+1))),),"")</f>
        <v/>
      </c>
      <c r="P112" t="str">
        <f t="array" ref="P112">IFERROR(CONCATENATE((INDEX($S$7:$S$68,SMALL(IF($S$7:$S$68&lt;&gt;"",IF($P$7:$P$68&lt;&gt;"",ROW($P$7:$P$68)-MIN(ROW($P$7:$P$68))+1,""),""),ROW()-ROW(A$71)+1)))," "),"")</f>
        <v/>
      </c>
      <c r="Q112" t="str">
        <f t="array" ref="Q112">IFERROR(CONCATENATE(TEXT(INDEX($P$7:$P$68,SMALL(IF($S$7:$S$68&lt;&gt;"",IF($P$7:$P$68&lt;&gt;"",ROW($P$7:$P$68)-MIN(ROW($P$7:$P$68))+1,""),""),ROW()-ROW(A$71)+1)),"##0")," "),"")</f>
        <v/>
      </c>
      <c r="R112" t="str">
        <f t="array" ref="R112">IFERROR(CONCATENATE((INDEX($A$7:$A$68,SMALL(IF($S$7:$S$68&lt;&gt;"",IF($P$7:$P$68&lt;&gt;"",ROW($P$7:$P$68)-MIN(ROW($P$7:$P$68))+1,""),""),ROW()-ROW(A$71)+1))),),"")</f>
        <v/>
      </c>
    </row>
    <row r="113" spans="11:18" x14ac:dyDescent="0.25">
      <c r="K113" t="str">
        <f t="array" ref="K113">IFERROR(CONCATENATE(TEXT(INDEX($K$7:$K$68,SMALL(IF($N$7:$N$68&lt;&gt;"",IF($K$7:$K$68&lt;&gt;"",ROW($K$7:$K$68)-MIN(ROW($K$7:$K$68))+1,""),""),ROW()-ROW(A$71)+1)),"##0"),","),"")</f>
        <v/>
      </c>
      <c r="L113" t="str">
        <f t="array" ref="L113">IFERROR(CONCATENATE((INDEX($N$7:$N$68,SMALL(IF($N$7:$N$68&lt;&gt;"",IF($K$7:$K$68&lt;&gt;"",ROW($K$7:$K$68)-MIN(ROW($K$7:$K$68))+1,""),""),ROW()-ROW(A$71)+1))),","),"")</f>
        <v/>
      </c>
      <c r="M113" t="str">
        <f t="array" ref="M113">IFERROR(CONCATENATE((INDEX($A$7:$A$68,SMALL(IF($N$7:$N$68&lt;&gt;"",IF($K$7:$K$68&lt;&gt;"",ROW($K$7:$K$68)-MIN(ROW($K$7:$K$68))+1,""),""),ROW()-ROW(A$71)+1))),),"")</f>
        <v/>
      </c>
      <c r="P113" t="str">
        <f t="array" ref="P113">IFERROR(CONCATENATE((INDEX($S$7:$S$68,SMALL(IF($S$7:$S$68&lt;&gt;"",IF($P$7:$P$68&lt;&gt;"",ROW($P$7:$P$68)-MIN(ROW($P$7:$P$68))+1,""),""),ROW()-ROW(A$71)+1)))," "),"")</f>
        <v/>
      </c>
      <c r="Q113" t="str">
        <f t="array" ref="Q113">IFERROR(CONCATENATE(TEXT(INDEX($P$7:$P$68,SMALL(IF($S$7:$S$68&lt;&gt;"",IF($P$7:$P$68&lt;&gt;"",ROW($P$7:$P$68)-MIN(ROW($P$7:$P$68))+1,""),""),ROW()-ROW(A$71)+1)),"##0")," "),"")</f>
        <v/>
      </c>
      <c r="R113" t="str">
        <f t="array" ref="R113">IFERROR(CONCATENATE((INDEX($A$7:$A$68,SMALL(IF($S$7:$S$68&lt;&gt;"",IF($P$7:$P$68&lt;&gt;"",ROW($P$7:$P$68)-MIN(ROW($P$7:$P$68))+1,""),""),ROW()-ROW(A$71)+1))),),"")</f>
        <v/>
      </c>
    </row>
    <row r="114" spans="11:18" x14ac:dyDescent="0.25">
      <c r="K114" t="str">
        <f t="array" ref="K114">IFERROR(CONCATENATE(TEXT(INDEX($K$7:$K$68,SMALL(IF($N$7:$N$68&lt;&gt;"",IF($K$7:$K$68&lt;&gt;"",ROW($K$7:$K$68)-MIN(ROW($K$7:$K$68))+1,""),""),ROW()-ROW(A$71)+1)),"##0"),","),"")</f>
        <v/>
      </c>
      <c r="L114" t="str">
        <f t="array" ref="L114">IFERROR(CONCATENATE((INDEX($N$7:$N$68,SMALL(IF($N$7:$N$68&lt;&gt;"",IF($K$7:$K$68&lt;&gt;"",ROW($K$7:$K$68)-MIN(ROW($K$7:$K$68))+1,""),""),ROW()-ROW(A$71)+1))),","),"")</f>
        <v/>
      </c>
      <c r="M114" t="str">
        <f t="array" ref="M114">IFERROR(CONCATENATE((INDEX($A$7:$A$68,SMALL(IF($N$7:$N$68&lt;&gt;"",IF($K$7:$K$68&lt;&gt;"",ROW($K$7:$K$68)-MIN(ROW($K$7:$K$68))+1,""),""),ROW()-ROW(A$71)+1))),),"")</f>
        <v/>
      </c>
      <c r="P114" t="str">
        <f t="array" ref="P114">IFERROR(CONCATENATE((INDEX($S$7:$S$68,SMALL(IF($S$7:$S$68&lt;&gt;"",IF($P$7:$P$68&lt;&gt;"",ROW($P$7:$P$68)-MIN(ROW($P$7:$P$68))+1,""),""),ROW()-ROW(A$71)+1)))," "),"")</f>
        <v/>
      </c>
      <c r="Q114" t="str">
        <f t="array" ref="Q114">IFERROR(CONCATENATE(TEXT(INDEX($P$7:$P$68,SMALL(IF($S$7:$S$68&lt;&gt;"",IF($P$7:$P$68&lt;&gt;"",ROW($P$7:$P$68)-MIN(ROW($P$7:$P$68))+1,""),""),ROW()-ROW(A$71)+1)),"##0")," "),"")</f>
        <v/>
      </c>
      <c r="R114" t="str">
        <f t="array" ref="R114">IFERROR(CONCATENATE((INDEX($A$7:$A$68,SMALL(IF($S$7:$S$68&lt;&gt;"",IF($P$7:$P$68&lt;&gt;"",ROW($P$7:$P$68)-MIN(ROW($P$7:$P$68))+1,""),""),ROW()-ROW(A$71)+1))),),"")</f>
        <v/>
      </c>
    </row>
    <row r="115" spans="11:18" x14ac:dyDescent="0.25">
      <c r="K115" t="str">
        <f t="array" ref="K115">IFERROR(CONCATENATE(TEXT(INDEX($K$7:$K$68,SMALL(IF($N$7:$N$68&lt;&gt;"",IF($K$7:$K$68&lt;&gt;"",ROW($K$7:$K$68)-MIN(ROW($K$7:$K$68))+1,""),""),ROW()-ROW(A$71)+1)),"##0"),","),"")</f>
        <v/>
      </c>
      <c r="L115" t="str">
        <f t="array" ref="L115">IFERROR(CONCATENATE((INDEX($N$7:$N$68,SMALL(IF($N$7:$N$68&lt;&gt;"",IF($K$7:$K$68&lt;&gt;"",ROW($K$7:$K$68)-MIN(ROW($K$7:$K$68))+1,""),""),ROW()-ROW(A$71)+1))),","),"")</f>
        <v/>
      </c>
      <c r="M115" t="str">
        <f t="array" ref="M115">IFERROR(CONCATENATE((INDEX($A$7:$A$68,SMALL(IF($N$7:$N$68&lt;&gt;"",IF($K$7:$K$68&lt;&gt;"",ROW($K$7:$K$68)-MIN(ROW($K$7:$K$68))+1,""),""),ROW()-ROW(A$71)+1))),),"")</f>
        <v/>
      </c>
      <c r="P115" t="str">
        <f t="array" ref="P115">IFERROR(CONCATENATE((INDEX($S$7:$S$68,SMALL(IF($S$7:$S$68&lt;&gt;"",IF($P$7:$P$68&lt;&gt;"",ROW($P$7:$P$68)-MIN(ROW($P$7:$P$68))+1,""),""),ROW()-ROW(A$71)+1)))," "),"")</f>
        <v/>
      </c>
      <c r="Q115" t="str">
        <f t="array" ref="Q115">IFERROR(CONCATENATE(TEXT(INDEX($P$7:$P$68,SMALL(IF($S$7:$S$68&lt;&gt;"",IF($P$7:$P$68&lt;&gt;"",ROW($P$7:$P$68)-MIN(ROW($P$7:$P$68))+1,""),""),ROW()-ROW(A$71)+1)),"##0")," "),"")</f>
        <v/>
      </c>
      <c r="R115" t="str">
        <f t="array" ref="R115">IFERROR(CONCATENATE((INDEX($A$7:$A$68,SMALL(IF($S$7:$S$68&lt;&gt;"",IF($P$7:$P$68&lt;&gt;"",ROW($P$7:$P$68)-MIN(ROW($P$7:$P$68))+1,""),""),ROW()-ROW(A$71)+1))),),"")</f>
        <v/>
      </c>
    </row>
    <row r="116" spans="11:18" x14ac:dyDescent="0.25">
      <c r="K116" t="str">
        <f t="array" ref="K116">IFERROR(CONCATENATE(TEXT(INDEX($K$7:$K$68,SMALL(IF($N$7:$N$68&lt;&gt;"",IF($K$7:$K$68&lt;&gt;"",ROW($K$7:$K$68)-MIN(ROW($K$7:$K$68))+1,""),""),ROW()-ROW(A$71)+1)),"##0"),","),"")</f>
        <v/>
      </c>
      <c r="L116" t="str">
        <f t="array" ref="L116">IFERROR(CONCATENATE((INDEX($N$7:$N$68,SMALL(IF($N$7:$N$68&lt;&gt;"",IF($K$7:$K$68&lt;&gt;"",ROW($K$7:$K$68)-MIN(ROW($K$7:$K$68))+1,""),""),ROW()-ROW(A$71)+1))),","),"")</f>
        <v/>
      </c>
      <c r="M116" t="str">
        <f t="array" ref="M116">IFERROR(CONCATENATE((INDEX($A$7:$A$68,SMALL(IF($N$7:$N$68&lt;&gt;"",IF($K$7:$K$68&lt;&gt;"",ROW($K$7:$K$68)-MIN(ROW($K$7:$K$68))+1,""),""),ROW()-ROW(A$71)+1))),),"")</f>
        <v/>
      </c>
      <c r="P116" t="str">
        <f t="array" ref="P116">IFERROR(CONCATENATE((INDEX($S$7:$S$68,SMALL(IF($S$7:$S$68&lt;&gt;"",IF($P$7:$P$68&lt;&gt;"",ROW($P$7:$P$68)-MIN(ROW($P$7:$P$68))+1,""),""),ROW()-ROW(A$71)+1)))," "),"")</f>
        <v/>
      </c>
      <c r="Q116" t="str">
        <f t="array" ref="Q116">IFERROR(CONCATENATE(TEXT(INDEX($P$7:$P$68,SMALL(IF($S$7:$S$68&lt;&gt;"",IF($P$7:$P$68&lt;&gt;"",ROW($P$7:$P$68)-MIN(ROW($P$7:$P$68))+1,""),""),ROW()-ROW(A$71)+1)),"##0")," "),"")</f>
        <v/>
      </c>
      <c r="R116" t="str">
        <f t="array" ref="R116">IFERROR(CONCATENATE((INDEX($A$7:$A$68,SMALL(IF($S$7:$S$68&lt;&gt;"",IF($P$7:$P$68&lt;&gt;"",ROW($P$7:$P$68)-MIN(ROW($P$7:$P$68))+1,""),""),ROW()-ROW(A$71)+1))),),"")</f>
        <v/>
      </c>
    </row>
    <row r="117" spans="11:18" x14ac:dyDescent="0.25">
      <c r="K117" t="str">
        <f t="array" ref="K117">IFERROR(CONCATENATE(TEXT(INDEX($K$7:$K$68,SMALL(IF($N$7:$N$68&lt;&gt;"",IF($K$7:$K$68&lt;&gt;"",ROW($K$7:$K$68)-MIN(ROW($K$7:$K$68))+1,""),""),ROW()-ROW(A$71)+1)),"##0"),","),"")</f>
        <v/>
      </c>
      <c r="L117" t="str">
        <f t="array" ref="L117">IFERROR(CONCATENATE((INDEX($N$7:$N$68,SMALL(IF($N$7:$N$68&lt;&gt;"",IF($K$7:$K$68&lt;&gt;"",ROW($K$7:$K$68)-MIN(ROW($K$7:$K$68))+1,""),""),ROW()-ROW(A$71)+1))),","),"")</f>
        <v/>
      </c>
      <c r="M117" t="str">
        <f t="array" ref="M117">IFERROR(CONCATENATE((INDEX($A$7:$A$68,SMALL(IF($N$7:$N$68&lt;&gt;"",IF($K$7:$K$68&lt;&gt;"",ROW($K$7:$K$68)-MIN(ROW($K$7:$K$68))+1,""),""),ROW()-ROW(A$71)+1))),),"")</f>
        <v/>
      </c>
      <c r="P117" t="str">
        <f t="array" ref="P117">IFERROR(CONCATENATE((INDEX($S$7:$S$68,SMALL(IF($S$7:$S$68&lt;&gt;"",IF($P$7:$P$68&lt;&gt;"",ROW($P$7:$P$68)-MIN(ROW($P$7:$P$68))+1,""),""),ROW()-ROW(A$71)+1)))," "),"")</f>
        <v/>
      </c>
      <c r="Q117" t="str">
        <f t="array" ref="Q117">IFERROR(CONCATENATE(TEXT(INDEX($P$7:$P$68,SMALL(IF($S$7:$S$68&lt;&gt;"",IF($P$7:$P$68&lt;&gt;"",ROW($P$7:$P$68)-MIN(ROW($P$7:$P$68))+1,""),""),ROW()-ROW(A$71)+1)),"##0")," "),"")</f>
        <v/>
      </c>
      <c r="R117" t="str">
        <f t="array" ref="R117">IFERROR(CONCATENATE((INDEX($A$7:$A$68,SMALL(IF($S$7:$S$68&lt;&gt;"",IF($P$7:$P$68&lt;&gt;"",ROW($P$7:$P$68)-MIN(ROW($P$7:$P$68))+1,""),""),ROW()-ROW(A$71)+1))),),"")</f>
        <v/>
      </c>
    </row>
    <row r="118" spans="11:18" x14ac:dyDescent="0.25">
      <c r="K118" t="str">
        <f t="array" ref="K118">IFERROR(CONCATENATE(TEXT(INDEX($K$7:$K$68,SMALL(IF($N$7:$N$68&lt;&gt;"",IF($K$7:$K$68&lt;&gt;"",ROW($K$7:$K$68)-MIN(ROW($K$7:$K$68))+1,""),""),ROW()-ROW(A$71)+1)),"##0"),","),"")</f>
        <v/>
      </c>
      <c r="L118" t="str">
        <f t="array" ref="L118">IFERROR(CONCATENATE((INDEX($N$7:$N$68,SMALL(IF($N$7:$N$68&lt;&gt;"",IF($K$7:$K$68&lt;&gt;"",ROW($K$7:$K$68)-MIN(ROW($K$7:$K$68))+1,""),""),ROW()-ROW(A$71)+1))),","),"")</f>
        <v/>
      </c>
      <c r="M118" t="str">
        <f t="array" ref="M118">IFERROR(CONCATENATE((INDEX($A$7:$A$68,SMALL(IF($N$7:$N$68&lt;&gt;"",IF($K$7:$K$68&lt;&gt;"",ROW($K$7:$K$68)-MIN(ROW($K$7:$K$68))+1,""),""),ROW()-ROW(A$71)+1))),),"")</f>
        <v/>
      </c>
      <c r="P118" t="str">
        <f t="array" ref="P118">IFERROR(CONCATENATE((INDEX($S$7:$S$68,SMALL(IF($S$7:$S$68&lt;&gt;"",IF($P$7:$P$68&lt;&gt;"",ROW($P$7:$P$68)-MIN(ROW($P$7:$P$68))+1,""),""),ROW()-ROW(A$71)+1)))," "),"")</f>
        <v/>
      </c>
      <c r="Q118" t="str">
        <f t="array" ref="Q118">IFERROR(CONCATENATE(TEXT(INDEX($P$7:$P$68,SMALL(IF($S$7:$S$68&lt;&gt;"",IF($P$7:$P$68&lt;&gt;"",ROW($P$7:$P$68)-MIN(ROW($P$7:$P$68))+1,""),""),ROW()-ROW(A$71)+1)),"##0")," "),"")</f>
        <v/>
      </c>
      <c r="R118" t="str">
        <f t="array" ref="R118">IFERROR(CONCATENATE((INDEX($A$7:$A$68,SMALL(IF($S$7:$S$68&lt;&gt;"",IF($P$7:$P$68&lt;&gt;"",ROW($P$7:$P$68)-MIN(ROW($P$7:$P$68))+1,""),""),ROW()-ROW(A$71)+1))),),"")</f>
        <v/>
      </c>
    </row>
    <row r="119" spans="11:18" x14ac:dyDescent="0.25">
      <c r="K119" t="str">
        <f t="array" ref="K119">IFERROR(CONCATENATE(TEXT(INDEX($K$7:$K$68,SMALL(IF($N$7:$N$68&lt;&gt;"",IF($K$7:$K$68&lt;&gt;"",ROW($K$7:$K$68)-MIN(ROW($K$7:$K$68))+1,""),""),ROW()-ROW(A$71)+1)),"##0"),","),"")</f>
        <v/>
      </c>
      <c r="L119" t="str">
        <f t="array" ref="L119">IFERROR(CONCATENATE((INDEX($N$7:$N$68,SMALL(IF($N$7:$N$68&lt;&gt;"",IF($K$7:$K$68&lt;&gt;"",ROW($K$7:$K$68)-MIN(ROW($K$7:$K$68))+1,""),""),ROW()-ROW(A$71)+1))),","),"")</f>
        <v/>
      </c>
      <c r="M119" t="str">
        <f t="array" ref="M119">IFERROR(CONCATENATE((INDEX($A$7:$A$68,SMALL(IF($N$7:$N$68&lt;&gt;"",IF($K$7:$K$68&lt;&gt;"",ROW($K$7:$K$68)-MIN(ROW($K$7:$K$68))+1,""),""),ROW()-ROW(A$71)+1))),),"")</f>
        <v/>
      </c>
      <c r="P119" t="str">
        <f t="array" ref="P119">IFERROR(CONCATENATE((INDEX($S$7:$S$68,SMALL(IF($S$7:$S$68&lt;&gt;"",IF($P$7:$P$68&lt;&gt;"",ROW($P$7:$P$68)-MIN(ROW($P$7:$P$68))+1,""),""),ROW()-ROW(A$71)+1)))," "),"")</f>
        <v/>
      </c>
      <c r="Q119" t="str">
        <f t="array" ref="Q119">IFERROR(CONCATENATE(TEXT(INDEX($P$7:$P$68,SMALL(IF($S$7:$S$68&lt;&gt;"",IF($P$7:$P$68&lt;&gt;"",ROW($P$7:$P$68)-MIN(ROW($P$7:$P$68))+1,""),""),ROW()-ROW(A$71)+1)),"##0")," "),"")</f>
        <v/>
      </c>
      <c r="R119" t="str">
        <f t="array" ref="R119">IFERROR(CONCATENATE((INDEX($A$7:$A$68,SMALL(IF($S$7:$S$68&lt;&gt;"",IF($P$7:$P$68&lt;&gt;"",ROW($P$7:$P$68)-MIN(ROW($P$7:$P$68))+1,""),""),ROW()-ROW(A$71)+1))),),"")</f>
        <v/>
      </c>
    </row>
    <row r="120" spans="11:18" x14ac:dyDescent="0.25">
      <c r="K120" t="str">
        <f t="array" ref="K120">IFERROR(CONCATENATE(TEXT(INDEX($K$7:$K$68,SMALL(IF($N$7:$N$68&lt;&gt;"",IF($K$7:$K$68&lt;&gt;"",ROW($K$7:$K$68)-MIN(ROW($K$7:$K$68))+1,""),""),ROW()-ROW(A$71)+1)),"##0"),","),"")</f>
        <v/>
      </c>
      <c r="L120" t="str">
        <f t="array" ref="L120">IFERROR(CONCATENATE((INDEX($N$7:$N$68,SMALL(IF($N$7:$N$68&lt;&gt;"",IF($K$7:$K$68&lt;&gt;"",ROW($K$7:$K$68)-MIN(ROW($K$7:$K$68))+1,""),""),ROW()-ROW(A$71)+1))),","),"")</f>
        <v/>
      </c>
      <c r="M120" t="str">
        <f t="array" ref="M120">IFERROR(CONCATENATE((INDEX($A$7:$A$68,SMALL(IF($N$7:$N$68&lt;&gt;"",IF($K$7:$K$68&lt;&gt;"",ROW($K$7:$K$68)-MIN(ROW($K$7:$K$68))+1,""),""),ROW()-ROW(A$71)+1))),),"")</f>
        <v/>
      </c>
      <c r="P120" t="str">
        <f t="array" ref="P120">IFERROR(CONCATENATE((INDEX($S$7:$S$68,SMALL(IF($S$7:$S$68&lt;&gt;"",IF($P$7:$P$68&lt;&gt;"",ROW($P$7:$P$68)-MIN(ROW($P$7:$P$68))+1,""),""),ROW()-ROW(A$71)+1)))," "),"")</f>
        <v/>
      </c>
      <c r="Q120" t="str">
        <f t="array" ref="Q120">IFERROR(CONCATENATE(TEXT(INDEX($P$7:$P$68,SMALL(IF($S$7:$S$68&lt;&gt;"",IF($P$7:$P$68&lt;&gt;"",ROW($P$7:$P$68)-MIN(ROW($P$7:$P$68))+1,""),""),ROW()-ROW(A$71)+1)),"##0")," "),"")</f>
        <v/>
      </c>
      <c r="R120" t="str">
        <f t="array" ref="R120">IFERROR(CONCATENATE((INDEX($A$7:$A$68,SMALL(IF($S$7:$S$68&lt;&gt;"",IF($P$7:$P$68&lt;&gt;"",ROW($P$7:$P$68)-MIN(ROW($P$7:$P$68))+1,""),""),ROW()-ROW(A$71)+1))),),"")</f>
        <v/>
      </c>
    </row>
    <row r="121" spans="11:18" x14ac:dyDescent="0.25">
      <c r="K121" t="str">
        <f t="array" ref="K121">IFERROR(CONCATENATE(TEXT(INDEX($K$7:$K$68,SMALL(IF($N$7:$N$68&lt;&gt;"",IF($K$7:$K$68&lt;&gt;"",ROW($K$7:$K$68)-MIN(ROW($K$7:$K$68))+1,""),""),ROW()-ROW(A$71)+1)),"##0"),","),"")</f>
        <v/>
      </c>
      <c r="L121" t="str">
        <f t="array" ref="L121">IFERROR(CONCATENATE((INDEX($N$7:$N$68,SMALL(IF($N$7:$N$68&lt;&gt;"",IF($K$7:$K$68&lt;&gt;"",ROW($K$7:$K$68)-MIN(ROW($K$7:$K$68))+1,""),""),ROW()-ROW(A$71)+1))),","),"")</f>
        <v/>
      </c>
      <c r="M121" t="str">
        <f t="array" ref="M121">IFERROR(CONCATENATE((INDEX($A$7:$A$68,SMALL(IF($N$7:$N$68&lt;&gt;"",IF($K$7:$K$68&lt;&gt;"",ROW($K$7:$K$68)-MIN(ROW($K$7:$K$68))+1,""),""),ROW()-ROW(A$71)+1))),),"")</f>
        <v/>
      </c>
      <c r="P121" t="str">
        <f t="array" ref="P121">IFERROR(CONCATENATE((INDEX($S$7:$S$68,SMALL(IF($S$7:$S$68&lt;&gt;"",IF($P$7:$P$68&lt;&gt;"",ROW($P$7:$P$68)-MIN(ROW($P$7:$P$68))+1,""),""),ROW()-ROW(A$71)+1)))," "),"")</f>
        <v/>
      </c>
      <c r="Q121" t="str">
        <f t="array" ref="Q121">IFERROR(CONCATENATE(TEXT(INDEX($P$7:$P$68,SMALL(IF($S$7:$S$68&lt;&gt;"",IF($P$7:$P$68&lt;&gt;"",ROW($P$7:$P$68)-MIN(ROW($P$7:$P$68))+1,""),""),ROW()-ROW(A$71)+1)),"##0")," "),"")</f>
        <v/>
      </c>
      <c r="R121" t="str">
        <f t="array" ref="R121">IFERROR(CONCATENATE((INDEX($A$7:$A$68,SMALL(IF($S$7:$S$68&lt;&gt;"",IF($P$7:$P$68&lt;&gt;"",ROW($P$7:$P$68)-MIN(ROW($P$7:$P$68))+1,""),""),ROW()-ROW(A$71)+1))),),"")</f>
        <v/>
      </c>
    </row>
    <row r="122" spans="11:18" x14ac:dyDescent="0.25">
      <c r="K122" t="str">
        <f t="array" ref="K122">IFERROR(CONCATENATE(TEXT(INDEX($K$7:$K$68,SMALL(IF($N$7:$N$68&lt;&gt;"",IF($K$7:$K$68&lt;&gt;"",ROW($K$7:$K$68)-MIN(ROW($K$7:$K$68))+1,""),""),ROW()-ROW(A$71)+1)),"##0"),","),"")</f>
        <v/>
      </c>
      <c r="L122" t="str">
        <f t="array" ref="L122">IFERROR(CONCATENATE((INDEX($N$7:$N$68,SMALL(IF($N$7:$N$68&lt;&gt;"",IF($K$7:$K$68&lt;&gt;"",ROW($K$7:$K$68)-MIN(ROW($K$7:$K$68))+1,""),""),ROW()-ROW(A$71)+1))),","),"")</f>
        <v/>
      </c>
      <c r="M122" t="str">
        <f t="array" ref="M122">IFERROR(CONCATENATE((INDEX($A$7:$A$68,SMALL(IF($N$7:$N$68&lt;&gt;"",IF($K$7:$K$68&lt;&gt;"",ROW($K$7:$K$68)-MIN(ROW($K$7:$K$68))+1,""),""),ROW()-ROW(A$71)+1))),),"")</f>
        <v/>
      </c>
      <c r="P122" t="str">
        <f t="array" ref="P122">IFERROR(CONCATENATE((INDEX($S$7:$S$68,SMALL(IF($S$7:$S$68&lt;&gt;"",IF($P$7:$P$68&lt;&gt;"",ROW($P$7:$P$68)-MIN(ROW($P$7:$P$68))+1,""),""),ROW()-ROW(A$71)+1)))," "),"")</f>
        <v/>
      </c>
      <c r="Q122" t="str">
        <f t="array" ref="Q122">IFERROR(CONCATENATE(TEXT(INDEX($P$7:$P$68,SMALL(IF($S$7:$S$68&lt;&gt;"",IF($P$7:$P$68&lt;&gt;"",ROW($P$7:$P$68)-MIN(ROW($P$7:$P$68))+1,""),""),ROW()-ROW(A$71)+1)),"##0")," "),"")</f>
        <v/>
      </c>
      <c r="R122" t="str">
        <f t="array" ref="R122">IFERROR(CONCATENATE((INDEX($A$7:$A$68,SMALL(IF($S$7:$S$68&lt;&gt;"",IF($P$7:$P$68&lt;&gt;"",ROW($P$7:$P$68)-MIN(ROW($P$7:$P$68))+1,""),""),ROW()-ROW(A$71)+1))),),"")</f>
        <v/>
      </c>
    </row>
    <row r="123" spans="11:18" x14ac:dyDescent="0.25">
      <c r="K123" t="str">
        <f t="array" ref="K123">IFERROR(CONCATENATE(TEXT(INDEX($K$7:$K$68,SMALL(IF($N$7:$N$68&lt;&gt;"",IF($K$7:$K$68&lt;&gt;"",ROW($K$7:$K$68)-MIN(ROW($K$7:$K$68))+1,""),""),ROW()-ROW(A$71)+1)),"##0"),","),"")</f>
        <v/>
      </c>
      <c r="L123" t="str">
        <f t="array" ref="L123">IFERROR(CONCATENATE((INDEX($N$7:$N$68,SMALL(IF($N$7:$N$68&lt;&gt;"",IF($K$7:$K$68&lt;&gt;"",ROW($K$7:$K$68)-MIN(ROW($K$7:$K$68))+1,""),""),ROW()-ROW(A$71)+1))),","),"")</f>
        <v/>
      </c>
      <c r="M123" t="str">
        <f t="array" ref="M123">IFERROR(CONCATENATE((INDEX($A$7:$A$68,SMALL(IF($N$7:$N$68&lt;&gt;"",IF($K$7:$K$68&lt;&gt;"",ROW($K$7:$K$68)-MIN(ROW($K$7:$K$68))+1,""),""),ROW()-ROW(A$71)+1))),),"")</f>
        <v/>
      </c>
      <c r="P123" t="str">
        <f t="array" ref="P123">IFERROR(CONCATENATE((INDEX($S$7:$S$68,SMALL(IF($S$7:$S$68&lt;&gt;"",IF($P$7:$P$68&lt;&gt;"",ROW($P$7:$P$68)-MIN(ROW($P$7:$P$68))+1,""),""),ROW()-ROW(A$71)+1)))," "),"")</f>
        <v/>
      </c>
      <c r="Q123" t="str">
        <f t="array" ref="Q123">IFERROR(CONCATENATE(TEXT(INDEX($P$7:$P$68,SMALL(IF($S$7:$S$68&lt;&gt;"",IF($P$7:$P$68&lt;&gt;"",ROW($P$7:$P$68)-MIN(ROW($P$7:$P$68))+1,""),""),ROW()-ROW(A$71)+1)),"##0")," "),"")</f>
        <v/>
      </c>
      <c r="R123" t="str">
        <f t="array" ref="R123">IFERROR(CONCATENATE((INDEX($A$7:$A$68,SMALL(IF($S$7:$S$68&lt;&gt;"",IF($P$7:$P$68&lt;&gt;"",ROW($P$7:$P$68)-MIN(ROW($P$7:$P$68))+1,""),""),ROW()-ROW(A$71)+1))),),"")</f>
        <v/>
      </c>
    </row>
    <row r="124" spans="11:18" x14ac:dyDescent="0.25">
      <c r="K124" t="str">
        <f t="array" ref="K124">IFERROR(CONCATENATE(TEXT(INDEX($K$7:$K$68,SMALL(IF($N$7:$N$68&lt;&gt;"",IF($K$7:$K$68&lt;&gt;"",ROW($K$7:$K$68)-MIN(ROW($K$7:$K$68))+1,""),""),ROW()-ROW(A$71)+1)),"##0"),","),"")</f>
        <v/>
      </c>
      <c r="L124" t="str">
        <f t="array" ref="L124">IFERROR(CONCATENATE((INDEX($N$7:$N$68,SMALL(IF($N$7:$N$68&lt;&gt;"",IF($K$7:$K$68&lt;&gt;"",ROW($K$7:$K$68)-MIN(ROW($K$7:$K$68))+1,""),""),ROW()-ROW(A$71)+1))),","),"")</f>
        <v/>
      </c>
      <c r="M124" t="str">
        <f t="array" ref="M124">IFERROR(CONCATENATE((INDEX($A$7:$A$68,SMALL(IF($N$7:$N$68&lt;&gt;"",IF($K$7:$K$68&lt;&gt;"",ROW($K$7:$K$68)-MIN(ROW($K$7:$K$68))+1,""),""),ROW()-ROW(A$71)+1))),),"")</f>
        <v/>
      </c>
      <c r="P124" t="str">
        <f t="array" ref="P124">IFERROR(CONCATENATE((INDEX($S$7:$S$68,SMALL(IF($S$7:$S$68&lt;&gt;"",IF($P$7:$P$68&lt;&gt;"",ROW($P$7:$P$68)-MIN(ROW($P$7:$P$68))+1,""),""),ROW()-ROW(A$71)+1)))," "),"")</f>
        <v/>
      </c>
      <c r="Q124" t="str">
        <f t="array" ref="Q124">IFERROR(CONCATENATE(TEXT(INDEX($P$7:$P$68,SMALL(IF($S$7:$S$68&lt;&gt;"",IF($P$7:$P$68&lt;&gt;"",ROW($P$7:$P$68)-MIN(ROW($P$7:$P$68))+1,""),""),ROW()-ROW(A$71)+1)),"##0")," "),"")</f>
        <v/>
      </c>
      <c r="R124" t="str">
        <f t="array" ref="R124">IFERROR(CONCATENATE((INDEX($A$7:$A$68,SMALL(IF($S$7:$S$68&lt;&gt;"",IF($P$7:$P$68&lt;&gt;"",ROW($P$7:$P$68)-MIN(ROW($P$7:$P$68))+1,""),""),ROW()-ROW(A$71)+1))),),"")</f>
        <v/>
      </c>
    </row>
    <row r="125" spans="11:18" x14ac:dyDescent="0.25">
      <c r="K125" t="str">
        <f t="array" ref="K125">IFERROR(CONCATENATE(TEXT(INDEX($K$7:$K$68,SMALL(IF($N$7:$N$68&lt;&gt;"",IF($K$7:$K$68&lt;&gt;"",ROW($K$7:$K$68)-MIN(ROW($K$7:$K$68))+1,""),""),ROW()-ROW(A$71)+1)),"##0"),","),"")</f>
        <v/>
      </c>
      <c r="L125" t="str">
        <f t="array" ref="L125">IFERROR(CONCATENATE((INDEX($N$7:$N$68,SMALL(IF($N$7:$N$68&lt;&gt;"",IF($K$7:$K$68&lt;&gt;"",ROW($K$7:$K$68)-MIN(ROW($K$7:$K$68))+1,""),""),ROW()-ROW(A$71)+1))),","),"")</f>
        <v/>
      </c>
      <c r="M125" t="str">
        <f t="array" ref="M125">IFERROR(CONCATENATE((INDEX($A$7:$A$68,SMALL(IF($N$7:$N$68&lt;&gt;"",IF($K$7:$K$68&lt;&gt;"",ROW($K$7:$K$68)-MIN(ROW($K$7:$K$68))+1,""),""),ROW()-ROW(A$71)+1))),),"")</f>
        <v/>
      </c>
      <c r="P125" t="str">
        <f t="array" ref="P125">IFERROR(CONCATENATE((INDEX($S$7:$S$68,SMALL(IF($S$7:$S$68&lt;&gt;"",IF($P$7:$P$68&lt;&gt;"",ROW($P$7:$P$68)-MIN(ROW($P$7:$P$68))+1,""),""),ROW()-ROW(A$71)+1)))," "),"")</f>
        <v/>
      </c>
      <c r="Q125" t="str">
        <f t="array" ref="Q125">IFERROR(CONCATENATE(TEXT(INDEX($P$7:$P$68,SMALL(IF($S$7:$S$68&lt;&gt;"",IF($P$7:$P$68&lt;&gt;"",ROW($P$7:$P$68)-MIN(ROW($P$7:$P$68))+1,""),""),ROW()-ROW(A$71)+1)),"##0")," "),"")</f>
        <v/>
      </c>
      <c r="R125" t="str">
        <f t="array" ref="R125">IFERROR(CONCATENATE((INDEX($A$7:$A$68,SMALL(IF($S$7:$S$68&lt;&gt;"",IF($P$7:$P$68&lt;&gt;"",ROW($P$7:$P$68)-MIN(ROW($P$7:$P$68))+1,""),""),ROW()-ROW(A$71)+1))),),"")</f>
        <v/>
      </c>
    </row>
    <row r="126" spans="11:18" x14ac:dyDescent="0.25">
      <c r="K126" t="str">
        <f t="array" ref="K126">IFERROR(CONCATENATE(TEXT(INDEX($K$7:$K$68,SMALL(IF($N$7:$N$68&lt;&gt;"",IF($K$7:$K$68&lt;&gt;"",ROW($K$7:$K$68)-MIN(ROW($K$7:$K$68))+1,""),""),ROW()-ROW(A$71)+1)),"##0"),","),"")</f>
        <v/>
      </c>
      <c r="L126" t="str">
        <f t="array" ref="L126">IFERROR(CONCATENATE((INDEX($N$7:$N$68,SMALL(IF($N$7:$N$68&lt;&gt;"",IF($K$7:$K$68&lt;&gt;"",ROW($K$7:$K$68)-MIN(ROW($K$7:$K$68))+1,""),""),ROW()-ROW(A$71)+1))),","),"")</f>
        <v/>
      </c>
      <c r="M126" t="str">
        <f t="array" ref="M126">IFERROR(CONCATENATE((INDEX($A$7:$A$68,SMALL(IF($N$7:$N$68&lt;&gt;"",IF($K$7:$K$68&lt;&gt;"",ROW($K$7:$K$68)-MIN(ROW($K$7:$K$68))+1,""),""),ROW()-ROW(A$71)+1))),),"")</f>
        <v/>
      </c>
      <c r="P126" t="str">
        <f t="array" ref="P126">IFERROR(CONCATENATE((INDEX($S$7:$S$68,SMALL(IF($S$7:$S$68&lt;&gt;"",IF($P$7:$P$68&lt;&gt;"",ROW($P$7:$P$68)-MIN(ROW($P$7:$P$68))+1,""),""),ROW()-ROW(A$71)+1)))," "),"")</f>
        <v/>
      </c>
      <c r="Q126" t="str">
        <f t="array" ref="Q126">IFERROR(CONCATENATE(TEXT(INDEX($P$7:$P$68,SMALL(IF($S$7:$S$68&lt;&gt;"",IF($P$7:$P$68&lt;&gt;"",ROW($P$7:$P$68)-MIN(ROW($P$7:$P$68))+1,""),""),ROW()-ROW(A$71)+1)),"##0")," "),"")</f>
        <v/>
      </c>
      <c r="R126" t="str">
        <f t="array" ref="R126">IFERROR(CONCATENATE((INDEX($A$7:$A$68,SMALL(IF($S$7:$S$68&lt;&gt;"",IF($P$7:$P$68&lt;&gt;"",ROW($P$7:$P$68)-MIN(ROW($P$7:$P$68))+1,""),""),ROW()-ROW(A$71)+1))),),"")</f>
        <v/>
      </c>
    </row>
    <row r="127" spans="11:18" x14ac:dyDescent="0.25">
      <c r="K127" t="str">
        <f t="array" ref="K127">IFERROR(CONCATENATE(TEXT(INDEX($K$7:$K$68,SMALL(IF($N$7:$N$68&lt;&gt;"",IF($K$7:$K$68&lt;&gt;"",ROW($K$7:$K$68)-MIN(ROW($K$7:$K$68))+1,""),""),ROW()-ROW(A$71)+1)),"##0"),","),"")</f>
        <v/>
      </c>
      <c r="L127" t="str">
        <f t="array" ref="L127">IFERROR(CONCATENATE((INDEX($N$7:$N$68,SMALL(IF($N$7:$N$68&lt;&gt;"",IF($K$7:$K$68&lt;&gt;"",ROW($K$7:$K$68)-MIN(ROW($K$7:$K$68))+1,""),""),ROW()-ROW(A$71)+1))),","),"")</f>
        <v/>
      </c>
      <c r="M127" t="str">
        <f t="array" ref="M127">IFERROR(CONCATENATE((INDEX($A$7:$A$68,SMALL(IF($N$7:$N$68&lt;&gt;"",IF($K$7:$K$68&lt;&gt;"",ROW($K$7:$K$68)-MIN(ROW($K$7:$K$68))+1,""),""),ROW()-ROW(A$71)+1))),),"")</f>
        <v/>
      </c>
      <c r="P127" t="str">
        <f t="array" ref="P127">IFERROR(CONCATENATE((INDEX($S$7:$S$68,SMALL(IF($S$7:$S$68&lt;&gt;"",IF($P$7:$P$68&lt;&gt;"",ROW($P$7:$P$68)-MIN(ROW($P$7:$P$68))+1,""),""),ROW()-ROW(A$71)+1)))," "),"")</f>
        <v/>
      </c>
      <c r="Q127" t="str">
        <f t="array" ref="Q127">IFERROR(CONCATENATE(TEXT(INDEX($P$7:$P$68,SMALL(IF($S$7:$S$68&lt;&gt;"",IF($P$7:$P$68&lt;&gt;"",ROW($P$7:$P$68)-MIN(ROW($P$7:$P$68))+1,""),""),ROW()-ROW(A$71)+1)),"##0")," "),"")</f>
        <v/>
      </c>
      <c r="R127" t="str">
        <f t="array" ref="R127">IFERROR(CONCATENATE((INDEX($A$7:$A$68,SMALL(IF($S$7:$S$68&lt;&gt;"",IF($P$7:$P$68&lt;&gt;"",ROW($P$7:$P$68)-MIN(ROW($P$7:$P$68))+1,""),""),ROW()-ROW(A$71)+1))),),"")</f>
        <v/>
      </c>
    </row>
    <row r="128" spans="11:18" x14ac:dyDescent="0.25">
      <c r="K128" t="str">
        <f t="array" ref="K128">IFERROR(CONCATENATE(TEXT(INDEX($K$7:$K$68,SMALL(IF($N$7:$N$68&lt;&gt;"",IF($K$7:$K$68&lt;&gt;"",ROW($K$7:$K$68)-MIN(ROW($K$7:$K$68))+1,""),""),ROW()-ROW(A$71)+1)),"##0"),","),"")</f>
        <v/>
      </c>
      <c r="L128" t="str">
        <f t="array" ref="L128">IFERROR(CONCATENATE((INDEX($N$7:$N$68,SMALL(IF($N$7:$N$68&lt;&gt;"",IF($K$7:$K$68&lt;&gt;"",ROW($K$7:$K$68)-MIN(ROW($K$7:$K$68))+1,""),""),ROW()-ROW(A$71)+1))),","),"")</f>
        <v/>
      </c>
      <c r="M128" t="str">
        <f t="array" ref="M128">IFERROR(CONCATENATE((INDEX($A$7:$A$68,SMALL(IF($N$7:$N$68&lt;&gt;"",IF($K$7:$K$68&lt;&gt;"",ROW($K$7:$K$68)-MIN(ROW($K$7:$K$68))+1,""),""),ROW()-ROW(A$71)+1))),),"")</f>
        <v/>
      </c>
      <c r="P128" t="str">
        <f t="array" ref="P128">IFERROR(CONCATENATE((INDEX($S$7:$S$68,SMALL(IF($S$7:$S$68&lt;&gt;"",IF($P$7:$P$68&lt;&gt;"",ROW($P$7:$P$68)-MIN(ROW($P$7:$P$68))+1,""),""),ROW()-ROW(A$71)+1)))," "),"")</f>
        <v/>
      </c>
      <c r="Q128" t="str">
        <f t="array" ref="Q128">IFERROR(CONCATENATE(TEXT(INDEX($P$7:$P$68,SMALL(IF($S$7:$S$68&lt;&gt;"",IF($P$7:$P$68&lt;&gt;"",ROW($P$7:$P$68)-MIN(ROW($P$7:$P$68))+1,""),""),ROW()-ROW(A$71)+1)),"##0")," "),"")</f>
        <v/>
      </c>
      <c r="R128" t="str">
        <f t="array" ref="R128">IFERROR(CONCATENATE((INDEX($A$7:$A$68,SMALL(IF($S$7:$S$68&lt;&gt;"",IF($P$7:$P$68&lt;&gt;"",ROW($P$7:$P$68)-MIN(ROW($P$7:$P$68))+1,""),""),ROW()-ROW(A$71)+1))),),"")</f>
        <v/>
      </c>
    </row>
    <row r="129" spans="11:18" x14ac:dyDescent="0.25">
      <c r="K129" t="str">
        <f t="array" ref="K129">IFERROR(CONCATENATE(TEXT(INDEX($K$7:$K$68,SMALL(IF($N$7:$N$68&lt;&gt;"",IF($K$7:$K$68&lt;&gt;"",ROW($K$7:$K$68)-MIN(ROW($K$7:$K$68))+1,""),""),ROW()-ROW(A$71)+1)),"##0"),","),"")</f>
        <v/>
      </c>
      <c r="L129" t="str">
        <f t="array" ref="L129">IFERROR(CONCATENATE((INDEX($N$7:$N$68,SMALL(IF($N$7:$N$68&lt;&gt;"",IF($K$7:$K$68&lt;&gt;"",ROW($K$7:$K$68)-MIN(ROW($K$7:$K$68))+1,""),""),ROW()-ROW(A$71)+1))),","),"")</f>
        <v/>
      </c>
      <c r="M129" t="str">
        <f t="array" ref="M129">IFERROR(CONCATENATE((INDEX($A$7:$A$68,SMALL(IF($N$7:$N$68&lt;&gt;"",IF($K$7:$K$68&lt;&gt;"",ROW($K$7:$K$68)-MIN(ROW($K$7:$K$68))+1,""),""),ROW()-ROW(A$71)+1))),),"")</f>
        <v/>
      </c>
      <c r="P129" t="str">
        <f t="array" ref="P129">IFERROR(CONCATENATE((INDEX($S$7:$S$68,SMALL(IF($S$7:$S$68&lt;&gt;"",IF($P$7:$P$68&lt;&gt;"",ROW($P$7:$P$68)-MIN(ROW($P$7:$P$68))+1,""),""),ROW()-ROW(A$71)+1)))," "),"")</f>
        <v/>
      </c>
      <c r="Q129" t="str">
        <f t="array" ref="Q129">IFERROR(CONCATENATE(TEXT(INDEX($P$7:$P$68,SMALL(IF($S$7:$S$68&lt;&gt;"",IF($P$7:$P$68&lt;&gt;"",ROW($P$7:$P$68)-MIN(ROW($P$7:$P$68))+1,""),""),ROW()-ROW(A$71)+1)),"##0")," "),"")</f>
        <v/>
      </c>
      <c r="R129" t="str">
        <f t="array" ref="R129">IFERROR(CONCATENATE((INDEX($A$7:$A$68,SMALL(IF($S$7:$S$68&lt;&gt;"",IF($P$7:$P$68&lt;&gt;"",ROW($P$7:$P$68)-MIN(ROW($P$7:$P$68))+1,""),""),ROW()-ROW(A$71)+1))),),"")</f>
        <v/>
      </c>
    </row>
    <row r="130" spans="11:18" x14ac:dyDescent="0.25">
      <c r="K130" t="str">
        <f t="array" ref="K130">IFERROR(CONCATENATE(TEXT(INDEX($K$7:$K$68,SMALL(IF($N$7:$N$68&lt;&gt;"",IF($K$7:$K$68&lt;&gt;"",ROW($K$7:$K$68)-MIN(ROW($K$7:$K$68))+1,""),""),ROW()-ROW(A$71)+1)),"##0"),","),"")</f>
        <v/>
      </c>
      <c r="L130" t="str">
        <f t="array" ref="L130">IFERROR(CONCATENATE((INDEX($N$7:$N$68,SMALL(IF($N$7:$N$68&lt;&gt;"",IF($K$7:$K$68&lt;&gt;"",ROW($K$7:$K$68)-MIN(ROW($K$7:$K$68))+1,""),""),ROW()-ROW(A$71)+1))),","),"")</f>
        <v/>
      </c>
      <c r="M130" t="str">
        <f t="array" ref="M130">IFERROR(CONCATENATE((INDEX($A$7:$A$68,SMALL(IF($N$7:$N$68&lt;&gt;"",IF($K$7:$K$68&lt;&gt;"",ROW($K$7:$K$68)-MIN(ROW($K$7:$K$68))+1,""),""),ROW()-ROW(A$71)+1))),),"")</f>
        <v/>
      </c>
      <c r="P130" t="str">
        <f t="array" ref="P130">IFERROR(CONCATENATE((INDEX($S$7:$S$68,SMALL(IF($S$7:$S$68&lt;&gt;"",IF($P$7:$P$68&lt;&gt;"",ROW($P$7:$P$68)-MIN(ROW($P$7:$P$68))+1,""),""),ROW()-ROW(A$71)+1)))," "),"")</f>
        <v/>
      </c>
      <c r="Q130" t="str">
        <f t="array" ref="Q130">IFERROR(CONCATENATE(TEXT(INDEX($P$7:$P$68,SMALL(IF($S$7:$S$68&lt;&gt;"",IF($P$7:$P$68&lt;&gt;"",ROW($P$7:$P$68)-MIN(ROW($P$7:$P$68))+1,""),""),ROW()-ROW(A$71)+1)),"##0")," "),"")</f>
        <v/>
      </c>
      <c r="R130" t="str">
        <f t="array" ref="R130">IFERROR(CONCATENATE((INDEX($A$7:$A$68,SMALL(IF($S$7:$S$68&lt;&gt;"",IF($P$7:$P$68&lt;&gt;"",ROW($P$7:$P$68)-MIN(ROW($P$7:$P$68))+1,""),""),ROW()-ROW(A$71)+1))),),"")</f>
        <v/>
      </c>
    </row>
    <row r="131" spans="11:18" x14ac:dyDescent="0.25">
      <c r="K131" t="str">
        <f t="array" ref="K131">IFERROR(CONCATENATE(TEXT(INDEX($K$7:$K$68,SMALL(IF($N$7:$N$68&lt;&gt;"",IF($K$7:$K$68&lt;&gt;"",ROW($K$7:$K$68)-MIN(ROW($K$7:$K$68))+1,""),""),ROW()-ROW(A$71)+1)),"##0"),","),"")</f>
        <v/>
      </c>
      <c r="L131" t="str">
        <f t="array" ref="L131">IFERROR(CONCATENATE((INDEX($N$7:$N$68,SMALL(IF($N$7:$N$68&lt;&gt;"",IF($K$7:$K$68&lt;&gt;"",ROW($K$7:$K$68)-MIN(ROW($K$7:$K$68))+1,""),""),ROW()-ROW(A$71)+1))),","),"")</f>
        <v/>
      </c>
      <c r="M131" t="str">
        <f t="array" ref="M131">IFERROR(CONCATENATE((INDEX($A$7:$A$68,SMALL(IF($N$7:$N$68&lt;&gt;"",IF($K$7:$K$68&lt;&gt;"",ROW($K$7:$K$68)-MIN(ROW($K$7:$K$68))+1,""),""),ROW()-ROW(A$71)+1))),),"")</f>
        <v/>
      </c>
      <c r="P131" t="str">
        <f t="array" ref="P131">IFERROR(CONCATENATE((INDEX($S$7:$S$68,SMALL(IF($S$7:$S$68&lt;&gt;"",IF($P$7:$P$68&lt;&gt;"",ROW($P$7:$P$68)-MIN(ROW($P$7:$P$68))+1,""),""),ROW()-ROW(A$71)+1)))," "),"")</f>
        <v/>
      </c>
      <c r="Q131" t="str">
        <f t="array" ref="Q131">IFERROR(CONCATENATE(TEXT(INDEX($P$7:$P$68,SMALL(IF($S$7:$S$68&lt;&gt;"",IF($P$7:$P$68&lt;&gt;"",ROW($P$7:$P$68)-MIN(ROW($P$7:$P$68))+1,""),""),ROW()-ROW(A$71)+1)),"##0")," "),"")</f>
        <v/>
      </c>
      <c r="R131" t="str">
        <f t="array" ref="R131">IFERROR(CONCATENATE((INDEX($A$7:$A$68,SMALL(IF($S$7:$S$68&lt;&gt;"",IF($P$7:$P$68&lt;&gt;"",ROW($P$7:$P$68)-MIN(ROW($P$7:$P$68))+1,""),""),ROW()-ROW(A$71)+1))),),"")</f>
        <v/>
      </c>
    </row>
    <row r="132" spans="11:18" x14ac:dyDescent="0.25">
      <c r="K132" t="str">
        <f t="array" ref="K132">IFERROR(CONCATENATE(TEXT(INDEX($K$7:$K$68,SMALL(IF($N$7:$N$68&lt;&gt;"",IF($K$7:$K$68&lt;&gt;"",ROW($K$7:$K$68)-MIN(ROW($K$7:$K$68))+1,""),""),ROW()-ROW(A$71)+1)),"##0"),","),"")</f>
        <v/>
      </c>
      <c r="L132" t="str">
        <f t="array" ref="L132">IFERROR(CONCATENATE((INDEX($N$7:$N$68,SMALL(IF($N$7:$N$68&lt;&gt;"",IF($K$7:$K$68&lt;&gt;"",ROW($K$7:$K$68)-MIN(ROW($K$7:$K$68))+1,""),""),ROW()-ROW(A$71)+1))),","),"")</f>
        <v/>
      </c>
      <c r="M132" t="str">
        <f t="array" ref="M132">IFERROR(CONCATENATE((INDEX($A$7:$A$68,SMALL(IF($N$7:$N$68&lt;&gt;"",IF($K$7:$K$68&lt;&gt;"",ROW($K$7:$K$68)-MIN(ROW($K$7:$K$68))+1,""),""),ROW()-ROW(A$71)+1))),),"")</f>
        <v/>
      </c>
      <c r="P132" t="str">
        <f t="array" ref="P132">IFERROR(CONCATENATE((INDEX($S$7:$S$68,SMALL(IF($S$7:$S$68&lt;&gt;"",IF($P$7:$P$68&lt;&gt;"",ROW($P$7:$P$68)-MIN(ROW($P$7:$P$68))+1,""),""),ROW()-ROW(A$71)+1)))," "),"")</f>
        <v/>
      </c>
      <c r="Q132" t="str">
        <f t="array" ref="Q132">IFERROR(CONCATENATE(TEXT(INDEX($P$7:$P$68,SMALL(IF($S$7:$S$68&lt;&gt;"",IF($P$7:$P$68&lt;&gt;"",ROW($P$7:$P$68)-MIN(ROW($P$7:$P$68))+1,""),""),ROW()-ROW(A$71)+1)),"##0")," "),"")</f>
        <v/>
      </c>
      <c r="R132" t="str">
        <f t="array" ref="R132">IFERROR(CONCATENATE((INDEX($A$7:$A$68,SMALL(IF($S$7:$S$68&lt;&gt;"",IF($P$7:$P$68&lt;&gt;"",ROW($P$7:$P$68)-MIN(ROW($P$7:$P$68))+1,""),""),ROW()-ROW(A$71)+1))),),"")</f>
        <v/>
      </c>
    </row>
  </sheetData>
  <mergeCells count="3">
    <mergeCell ref="A5:I5"/>
    <mergeCell ref="J5:N5"/>
    <mergeCell ref="O5:S5"/>
  </mergeCells>
  <conditionalFormatting sqref="G10">
    <cfRule type="expression" dxfId="185" priority="10">
      <formula>IF(SUM(INDIRECT(ADDRESS(ROW(),COLUMN(digikey_part_data)+0)),INDIRECT(ADDRESS(ROW(),COLUMN(mouser_part_data)+0)))=0,1,0)</formula>
    </cfRule>
    <cfRule type="cellIs" dxfId="184" priority="11" operator="greaterThan">
      <formula>SUM(INDIRECT(ADDRESS(ROW(),COLUMN(digikey_part_data)+0)),INDIRECT(ADDRESS(ROW(),COLUMN(mouser_part_data)+0)))</formula>
    </cfRule>
    <cfRule type="cellIs" dxfId="183" priority="1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1">
    <cfRule type="expression" dxfId="182" priority="13">
      <formula>IF(SUM(INDIRECT(ADDRESS(ROW(),COLUMN(digikey_part_data)+0)),INDIRECT(ADDRESS(ROW(),COLUMN(mouser_part_data)+0)))=0,1,0)</formula>
    </cfRule>
    <cfRule type="cellIs" dxfId="181" priority="14" operator="greaterThan">
      <formula>SUM(INDIRECT(ADDRESS(ROW(),COLUMN(digikey_part_data)+0)),INDIRECT(ADDRESS(ROW(),COLUMN(mouser_part_data)+0)))</formula>
    </cfRule>
    <cfRule type="cellIs" dxfId="180" priority="15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2">
    <cfRule type="expression" dxfId="179" priority="16">
      <formula>IF(SUM(INDIRECT(ADDRESS(ROW(),COLUMN(digikey_part_data)+0)),INDIRECT(ADDRESS(ROW(),COLUMN(mouser_part_data)+0)))=0,1,0)</formula>
    </cfRule>
    <cfRule type="cellIs" dxfId="178" priority="17" operator="greaterThan">
      <formula>SUM(INDIRECT(ADDRESS(ROW(),COLUMN(digikey_part_data)+0)),INDIRECT(ADDRESS(ROW(),COLUMN(mouser_part_data)+0)))</formula>
    </cfRule>
    <cfRule type="cellIs" dxfId="177" priority="1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3">
    <cfRule type="expression" dxfId="176" priority="19">
      <formula>IF(SUM(INDIRECT(ADDRESS(ROW(),COLUMN(digikey_part_data)+0)),INDIRECT(ADDRESS(ROW(),COLUMN(mouser_part_data)+0)))=0,1,0)</formula>
    </cfRule>
    <cfRule type="cellIs" dxfId="175" priority="20" operator="greaterThan">
      <formula>SUM(INDIRECT(ADDRESS(ROW(),COLUMN(digikey_part_data)+0)),INDIRECT(ADDRESS(ROW(),COLUMN(mouser_part_data)+0)))</formula>
    </cfRule>
    <cfRule type="cellIs" dxfId="174" priority="21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4">
    <cfRule type="expression" dxfId="173" priority="22">
      <formula>IF(SUM(INDIRECT(ADDRESS(ROW(),COLUMN(digikey_part_data)+0)),INDIRECT(ADDRESS(ROW(),COLUMN(mouser_part_data)+0)))=0,1,0)</formula>
    </cfRule>
    <cfRule type="cellIs" dxfId="172" priority="23" operator="greaterThan">
      <formula>SUM(INDIRECT(ADDRESS(ROW(),COLUMN(digikey_part_data)+0)),INDIRECT(ADDRESS(ROW(),COLUMN(mouser_part_data)+0)))</formula>
    </cfRule>
    <cfRule type="cellIs" dxfId="171" priority="2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5">
    <cfRule type="expression" dxfId="170" priority="25">
      <formula>IF(SUM(INDIRECT(ADDRESS(ROW(),COLUMN(digikey_part_data)+0)),INDIRECT(ADDRESS(ROW(),COLUMN(mouser_part_data)+0)))=0,1,0)</formula>
    </cfRule>
    <cfRule type="cellIs" dxfId="169" priority="26" operator="greaterThan">
      <formula>SUM(INDIRECT(ADDRESS(ROW(),COLUMN(digikey_part_data)+0)),INDIRECT(ADDRESS(ROW(),COLUMN(mouser_part_data)+0)))</formula>
    </cfRule>
    <cfRule type="cellIs" dxfId="168" priority="27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6">
    <cfRule type="expression" dxfId="167" priority="28">
      <formula>IF(SUM(INDIRECT(ADDRESS(ROW(),COLUMN(digikey_part_data)+0)),INDIRECT(ADDRESS(ROW(),COLUMN(mouser_part_data)+0)))=0,1,0)</formula>
    </cfRule>
    <cfRule type="cellIs" dxfId="166" priority="29" operator="greaterThan">
      <formula>SUM(INDIRECT(ADDRESS(ROW(),COLUMN(digikey_part_data)+0)),INDIRECT(ADDRESS(ROW(),COLUMN(mouser_part_data)+0)))</formula>
    </cfRule>
    <cfRule type="cellIs" dxfId="165" priority="3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7">
    <cfRule type="expression" dxfId="164" priority="31">
      <formula>IF(SUM(INDIRECT(ADDRESS(ROW(),COLUMN(digikey_part_data)+0)),INDIRECT(ADDRESS(ROW(),COLUMN(mouser_part_data)+0)))=0,1,0)</formula>
    </cfRule>
    <cfRule type="cellIs" dxfId="163" priority="32" operator="greaterThan">
      <formula>SUM(INDIRECT(ADDRESS(ROW(),COLUMN(digikey_part_data)+0)),INDIRECT(ADDRESS(ROW(),COLUMN(mouser_part_data)+0)))</formula>
    </cfRule>
    <cfRule type="cellIs" dxfId="162" priority="33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8">
    <cfRule type="expression" dxfId="161" priority="34">
      <formula>IF(SUM(INDIRECT(ADDRESS(ROW(),COLUMN(digikey_part_data)+0)),INDIRECT(ADDRESS(ROW(),COLUMN(mouser_part_data)+0)))=0,1,0)</formula>
    </cfRule>
    <cfRule type="cellIs" dxfId="160" priority="35" operator="greaterThan">
      <formula>SUM(INDIRECT(ADDRESS(ROW(),COLUMN(digikey_part_data)+0)),INDIRECT(ADDRESS(ROW(),COLUMN(mouser_part_data)+0)))</formula>
    </cfRule>
    <cfRule type="cellIs" dxfId="159" priority="3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9">
    <cfRule type="expression" dxfId="158" priority="37">
      <formula>IF(SUM(INDIRECT(ADDRESS(ROW(),COLUMN(digikey_part_data)+0)),INDIRECT(ADDRESS(ROW(),COLUMN(mouser_part_data)+0)))=0,1,0)</formula>
    </cfRule>
    <cfRule type="cellIs" dxfId="157" priority="38" operator="greaterThan">
      <formula>SUM(INDIRECT(ADDRESS(ROW(),COLUMN(digikey_part_data)+0)),INDIRECT(ADDRESS(ROW(),COLUMN(mouser_part_data)+0)))</formula>
    </cfRule>
    <cfRule type="cellIs" dxfId="156" priority="39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0">
    <cfRule type="expression" dxfId="155" priority="40">
      <formula>IF(SUM(INDIRECT(ADDRESS(ROW(),COLUMN(digikey_part_data)+0)),INDIRECT(ADDRESS(ROW(),COLUMN(mouser_part_data)+0)))=0,1,0)</formula>
    </cfRule>
    <cfRule type="cellIs" dxfId="154" priority="41" operator="greaterThan">
      <formula>SUM(INDIRECT(ADDRESS(ROW(),COLUMN(digikey_part_data)+0)),INDIRECT(ADDRESS(ROW(),COLUMN(mouser_part_data)+0)))</formula>
    </cfRule>
    <cfRule type="cellIs" dxfId="153" priority="4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1">
    <cfRule type="expression" dxfId="152" priority="43">
      <formula>IF(SUM(INDIRECT(ADDRESS(ROW(),COLUMN(digikey_part_data)+0)),INDIRECT(ADDRESS(ROW(),COLUMN(mouser_part_data)+0)))=0,1,0)</formula>
    </cfRule>
    <cfRule type="cellIs" dxfId="151" priority="44" operator="greaterThan">
      <formula>SUM(INDIRECT(ADDRESS(ROW(),COLUMN(digikey_part_data)+0)),INDIRECT(ADDRESS(ROW(),COLUMN(mouser_part_data)+0)))</formula>
    </cfRule>
    <cfRule type="cellIs" dxfId="150" priority="45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2">
    <cfRule type="expression" dxfId="149" priority="46">
      <formula>IF(SUM(INDIRECT(ADDRESS(ROW(),COLUMN(digikey_part_data)+0)),INDIRECT(ADDRESS(ROW(),COLUMN(mouser_part_data)+0)))=0,1,0)</formula>
    </cfRule>
    <cfRule type="cellIs" dxfId="148" priority="47" operator="greaterThan">
      <formula>SUM(INDIRECT(ADDRESS(ROW(),COLUMN(digikey_part_data)+0)),INDIRECT(ADDRESS(ROW(),COLUMN(mouser_part_data)+0)))</formula>
    </cfRule>
    <cfRule type="cellIs" dxfId="147" priority="4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3">
    <cfRule type="expression" dxfId="146" priority="49">
      <formula>IF(SUM(INDIRECT(ADDRESS(ROW(),COLUMN(digikey_part_data)+0)),INDIRECT(ADDRESS(ROW(),COLUMN(mouser_part_data)+0)))=0,1,0)</formula>
    </cfRule>
    <cfRule type="cellIs" dxfId="145" priority="50" operator="greaterThan">
      <formula>SUM(INDIRECT(ADDRESS(ROW(),COLUMN(digikey_part_data)+0)),INDIRECT(ADDRESS(ROW(),COLUMN(mouser_part_data)+0)))</formula>
    </cfRule>
    <cfRule type="cellIs" dxfId="144" priority="51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4">
    <cfRule type="expression" dxfId="143" priority="52">
      <formula>IF(SUM(INDIRECT(ADDRESS(ROW(),COLUMN(digikey_part_data)+0)),INDIRECT(ADDRESS(ROW(),COLUMN(mouser_part_data)+0)))=0,1,0)</formula>
    </cfRule>
    <cfRule type="cellIs" dxfId="142" priority="53" operator="greaterThan">
      <formula>SUM(INDIRECT(ADDRESS(ROW(),COLUMN(digikey_part_data)+0)),INDIRECT(ADDRESS(ROW(),COLUMN(mouser_part_data)+0)))</formula>
    </cfRule>
    <cfRule type="cellIs" dxfId="141" priority="5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5">
    <cfRule type="expression" dxfId="140" priority="55">
      <formula>IF(SUM(INDIRECT(ADDRESS(ROW(),COLUMN(digikey_part_data)+0)),INDIRECT(ADDRESS(ROW(),COLUMN(mouser_part_data)+0)))=0,1,0)</formula>
    </cfRule>
    <cfRule type="cellIs" dxfId="139" priority="56" operator="greaterThan">
      <formula>SUM(INDIRECT(ADDRESS(ROW(),COLUMN(digikey_part_data)+0)),INDIRECT(ADDRESS(ROW(),COLUMN(mouser_part_data)+0)))</formula>
    </cfRule>
    <cfRule type="cellIs" dxfId="138" priority="57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6">
    <cfRule type="expression" dxfId="137" priority="58">
      <formula>IF(SUM(INDIRECT(ADDRESS(ROW(),COLUMN(digikey_part_data)+0)),INDIRECT(ADDRESS(ROW(),COLUMN(mouser_part_data)+0)))=0,1,0)</formula>
    </cfRule>
    <cfRule type="cellIs" dxfId="136" priority="59" operator="greaterThan">
      <formula>SUM(INDIRECT(ADDRESS(ROW(),COLUMN(digikey_part_data)+0)),INDIRECT(ADDRESS(ROW(),COLUMN(mouser_part_data)+0)))</formula>
    </cfRule>
    <cfRule type="cellIs" dxfId="135" priority="6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7">
    <cfRule type="expression" dxfId="134" priority="61">
      <formula>IF(SUM(INDIRECT(ADDRESS(ROW(),COLUMN(digikey_part_data)+0)),INDIRECT(ADDRESS(ROW(),COLUMN(mouser_part_data)+0)))=0,1,0)</formula>
    </cfRule>
    <cfRule type="cellIs" dxfId="133" priority="62" operator="greaterThan">
      <formula>SUM(INDIRECT(ADDRESS(ROW(),COLUMN(digikey_part_data)+0)),INDIRECT(ADDRESS(ROW(),COLUMN(mouser_part_data)+0)))</formula>
    </cfRule>
    <cfRule type="cellIs" dxfId="132" priority="63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8">
    <cfRule type="expression" dxfId="131" priority="64">
      <formula>IF(SUM(INDIRECT(ADDRESS(ROW(),COLUMN(digikey_part_data)+0)),INDIRECT(ADDRESS(ROW(),COLUMN(mouser_part_data)+0)))=0,1,0)</formula>
    </cfRule>
    <cfRule type="cellIs" dxfId="130" priority="65" operator="greaterThan">
      <formula>SUM(INDIRECT(ADDRESS(ROW(),COLUMN(digikey_part_data)+0)),INDIRECT(ADDRESS(ROW(),COLUMN(mouser_part_data)+0)))</formula>
    </cfRule>
    <cfRule type="cellIs" dxfId="129" priority="6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9">
    <cfRule type="expression" dxfId="128" priority="67">
      <formula>IF(SUM(INDIRECT(ADDRESS(ROW(),COLUMN(digikey_part_data)+0)),INDIRECT(ADDRESS(ROW(),COLUMN(mouser_part_data)+0)))=0,1,0)</formula>
    </cfRule>
    <cfRule type="cellIs" dxfId="127" priority="68" operator="greaterThan">
      <formula>SUM(INDIRECT(ADDRESS(ROW(),COLUMN(digikey_part_data)+0)),INDIRECT(ADDRESS(ROW(),COLUMN(mouser_part_data)+0)))</formula>
    </cfRule>
    <cfRule type="cellIs" dxfId="126" priority="69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0">
    <cfRule type="expression" dxfId="125" priority="70">
      <formula>IF(SUM(INDIRECT(ADDRESS(ROW(),COLUMN(digikey_part_data)+0)),INDIRECT(ADDRESS(ROW(),COLUMN(mouser_part_data)+0)))=0,1,0)</formula>
    </cfRule>
    <cfRule type="cellIs" dxfId="124" priority="71" operator="greaterThan">
      <formula>SUM(INDIRECT(ADDRESS(ROW(),COLUMN(digikey_part_data)+0)),INDIRECT(ADDRESS(ROW(),COLUMN(mouser_part_data)+0)))</formula>
    </cfRule>
    <cfRule type="cellIs" dxfId="123" priority="7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1">
    <cfRule type="expression" dxfId="122" priority="73">
      <formula>IF(SUM(INDIRECT(ADDRESS(ROW(),COLUMN(digikey_part_data)+0)),INDIRECT(ADDRESS(ROW(),COLUMN(mouser_part_data)+0)))=0,1,0)</formula>
    </cfRule>
    <cfRule type="cellIs" dxfId="121" priority="74" operator="greaterThan">
      <formula>SUM(INDIRECT(ADDRESS(ROW(),COLUMN(digikey_part_data)+0)),INDIRECT(ADDRESS(ROW(),COLUMN(mouser_part_data)+0)))</formula>
    </cfRule>
    <cfRule type="cellIs" dxfId="120" priority="75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2">
    <cfRule type="expression" dxfId="119" priority="76">
      <formula>IF(SUM(INDIRECT(ADDRESS(ROW(),COLUMN(digikey_part_data)+0)),INDIRECT(ADDRESS(ROW(),COLUMN(mouser_part_data)+0)))=0,1,0)</formula>
    </cfRule>
    <cfRule type="cellIs" dxfId="118" priority="77" operator="greaterThan">
      <formula>SUM(INDIRECT(ADDRESS(ROW(),COLUMN(digikey_part_data)+0)),INDIRECT(ADDRESS(ROW(),COLUMN(mouser_part_data)+0)))</formula>
    </cfRule>
    <cfRule type="cellIs" dxfId="117" priority="7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3">
    <cfRule type="expression" dxfId="116" priority="79">
      <formula>IF(SUM(INDIRECT(ADDRESS(ROW(),COLUMN(digikey_part_data)+0)),INDIRECT(ADDRESS(ROW(),COLUMN(mouser_part_data)+0)))=0,1,0)</formula>
    </cfRule>
    <cfRule type="cellIs" dxfId="115" priority="80" operator="greaterThan">
      <formula>SUM(INDIRECT(ADDRESS(ROW(),COLUMN(digikey_part_data)+0)),INDIRECT(ADDRESS(ROW(),COLUMN(mouser_part_data)+0)))</formula>
    </cfRule>
    <cfRule type="cellIs" dxfId="114" priority="81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4">
    <cfRule type="expression" dxfId="113" priority="82">
      <formula>IF(SUM(INDIRECT(ADDRESS(ROW(),COLUMN(digikey_part_data)+0)),INDIRECT(ADDRESS(ROW(),COLUMN(mouser_part_data)+0)))=0,1,0)</formula>
    </cfRule>
    <cfRule type="cellIs" dxfId="112" priority="83" operator="greaterThan">
      <formula>SUM(INDIRECT(ADDRESS(ROW(),COLUMN(digikey_part_data)+0)),INDIRECT(ADDRESS(ROW(),COLUMN(mouser_part_data)+0)))</formula>
    </cfRule>
    <cfRule type="cellIs" dxfId="111" priority="8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5">
    <cfRule type="expression" dxfId="110" priority="85">
      <formula>IF(SUM(INDIRECT(ADDRESS(ROW(),COLUMN(digikey_part_data)+0)),INDIRECT(ADDRESS(ROW(),COLUMN(mouser_part_data)+0)))=0,1,0)</formula>
    </cfRule>
    <cfRule type="cellIs" dxfId="109" priority="86" operator="greaterThan">
      <formula>SUM(INDIRECT(ADDRESS(ROW(),COLUMN(digikey_part_data)+0)),INDIRECT(ADDRESS(ROW(),COLUMN(mouser_part_data)+0)))</formula>
    </cfRule>
    <cfRule type="cellIs" dxfId="108" priority="87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6">
    <cfRule type="expression" dxfId="107" priority="88">
      <formula>IF(SUM(INDIRECT(ADDRESS(ROW(),COLUMN(digikey_part_data)+0)),INDIRECT(ADDRESS(ROW(),COLUMN(mouser_part_data)+0)))=0,1,0)</formula>
    </cfRule>
    <cfRule type="cellIs" dxfId="106" priority="89" operator="greaterThan">
      <formula>SUM(INDIRECT(ADDRESS(ROW(),COLUMN(digikey_part_data)+0)),INDIRECT(ADDRESS(ROW(),COLUMN(mouser_part_data)+0)))</formula>
    </cfRule>
    <cfRule type="cellIs" dxfId="105" priority="9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7">
    <cfRule type="expression" dxfId="104" priority="91">
      <formula>IF(SUM(INDIRECT(ADDRESS(ROW(),COLUMN(digikey_part_data)+0)),INDIRECT(ADDRESS(ROW(),COLUMN(mouser_part_data)+0)))=0,1,0)</formula>
    </cfRule>
    <cfRule type="cellIs" dxfId="103" priority="92" operator="greaterThan">
      <formula>SUM(INDIRECT(ADDRESS(ROW(),COLUMN(digikey_part_data)+0)),INDIRECT(ADDRESS(ROW(),COLUMN(mouser_part_data)+0)))</formula>
    </cfRule>
    <cfRule type="cellIs" dxfId="102" priority="93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8">
    <cfRule type="expression" dxfId="101" priority="94">
      <formula>IF(SUM(INDIRECT(ADDRESS(ROW(),COLUMN(digikey_part_data)+0)),INDIRECT(ADDRESS(ROW(),COLUMN(mouser_part_data)+0)))=0,1,0)</formula>
    </cfRule>
    <cfRule type="cellIs" dxfId="100" priority="95" operator="greaterThan">
      <formula>SUM(INDIRECT(ADDRESS(ROW(),COLUMN(digikey_part_data)+0)),INDIRECT(ADDRESS(ROW(),COLUMN(mouser_part_data)+0)))</formula>
    </cfRule>
    <cfRule type="cellIs" dxfId="99" priority="9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9">
    <cfRule type="expression" dxfId="98" priority="97">
      <formula>IF(SUM(INDIRECT(ADDRESS(ROW(),COLUMN(digikey_part_data)+0)),INDIRECT(ADDRESS(ROW(),COLUMN(mouser_part_data)+0)))=0,1,0)</formula>
    </cfRule>
    <cfRule type="cellIs" dxfId="97" priority="98" operator="greaterThan">
      <formula>SUM(INDIRECT(ADDRESS(ROW(),COLUMN(digikey_part_data)+0)),INDIRECT(ADDRESS(ROW(),COLUMN(mouser_part_data)+0)))</formula>
    </cfRule>
    <cfRule type="cellIs" dxfId="96" priority="99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0">
    <cfRule type="expression" dxfId="95" priority="100">
      <formula>IF(SUM(INDIRECT(ADDRESS(ROW(),COLUMN(digikey_part_data)+0)),INDIRECT(ADDRESS(ROW(),COLUMN(mouser_part_data)+0)))=0,1,0)</formula>
    </cfRule>
    <cfRule type="cellIs" dxfId="94" priority="101" operator="greaterThan">
      <formula>SUM(INDIRECT(ADDRESS(ROW(),COLUMN(digikey_part_data)+0)),INDIRECT(ADDRESS(ROW(),COLUMN(mouser_part_data)+0)))</formula>
    </cfRule>
    <cfRule type="cellIs" dxfId="93" priority="10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1">
    <cfRule type="expression" dxfId="92" priority="103">
      <formula>IF(SUM(INDIRECT(ADDRESS(ROW(),COLUMN(digikey_part_data)+0)),INDIRECT(ADDRESS(ROW(),COLUMN(mouser_part_data)+0)))=0,1,0)</formula>
    </cfRule>
    <cfRule type="cellIs" dxfId="91" priority="104" operator="greaterThan">
      <formula>SUM(INDIRECT(ADDRESS(ROW(),COLUMN(digikey_part_data)+0)),INDIRECT(ADDRESS(ROW(),COLUMN(mouser_part_data)+0)))</formula>
    </cfRule>
    <cfRule type="cellIs" dxfId="90" priority="105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2">
    <cfRule type="expression" dxfId="89" priority="106">
      <formula>IF(SUM(INDIRECT(ADDRESS(ROW(),COLUMN(digikey_part_data)+0)),INDIRECT(ADDRESS(ROW(),COLUMN(mouser_part_data)+0)))=0,1,0)</formula>
    </cfRule>
    <cfRule type="cellIs" dxfId="88" priority="107" operator="greaterThan">
      <formula>SUM(INDIRECT(ADDRESS(ROW(),COLUMN(digikey_part_data)+0)),INDIRECT(ADDRESS(ROW(),COLUMN(mouser_part_data)+0)))</formula>
    </cfRule>
    <cfRule type="cellIs" dxfId="87" priority="10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3">
    <cfRule type="expression" dxfId="86" priority="109">
      <formula>IF(SUM(INDIRECT(ADDRESS(ROW(),COLUMN(digikey_part_data)+0)),INDIRECT(ADDRESS(ROW(),COLUMN(mouser_part_data)+0)))=0,1,0)</formula>
    </cfRule>
    <cfRule type="cellIs" dxfId="85" priority="110" operator="greaterThan">
      <formula>SUM(INDIRECT(ADDRESS(ROW(),COLUMN(digikey_part_data)+0)),INDIRECT(ADDRESS(ROW(),COLUMN(mouser_part_data)+0)))</formula>
    </cfRule>
    <cfRule type="cellIs" dxfId="84" priority="111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4">
    <cfRule type="expression" dxfId="83" priority="112">
      <formula>IF(SUM(INDIRECT(ADDRESS(ROW(),COLUMN(digikey_part_data)+0)),INDIRECT(ADDRESS(ROW(),COLUMN(mouser_part_data)+0)))=0,1,0)</formula>
    </cfRule>
    <cfRule type="cellIs" dxfId="82" priority="113" operator="greaterThan">
      <formula>SUM(INDIRECT(ADDRESS(ROW(),COLUMN(digikey_part_data)+0)),INDIRECT(ADDRESS(ROW(),COLUMN(mouser_part_data)+0)))</formula>
    </cfRule>
    <cfRule type="cellIs" dxfId="81" priority="11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5">
    <cfRule type="expression" dxfId="80" priority="115">
      <formula>IF(SUM(INDIRECT(ADDRESS(ROW(),COLUMN(digikey_part_data)+0)),INDIRECT(ADDRESS(ROW(),COLUMN(mouser_part_data)+0)))=0,1,0)</formula>
    </cfRule>
    <cfRule type="cellIs" dxfId="79" priority="116" operator="greaterThan">
      <formula>SUM(INDIRECT(ADDRESS(ROW(),COLUMN(digikey_part_data)+0)),INDIRECT(ADDRESS(ROW(),COLUMN(mouser_part_data)+0)))</formula>
    </cfRule>
    <cfRule type="cellIs" dxfId="78" priority="117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6">
    <cfRule type="expression" dxfId="77" priority="118">
      <formula>IF(SUM(INDIRECT(ADDRESS(ROW(),COLUMN(digikey_part_data)+0)),INDIRECT(ADDRESS(ROW(),COLUMN(mouser_part_data)+0)))=0,1,0)</formula>
    </cfRule>
    <cfRule type="cellIs" dxfId="76" priority="119" operator="greaterThan">
      <formula>SUM(INDIRECT(ADDRESS(ROW(),COLUMN(digikey_part_data)+0)),INDIRECT(ADDRESS(ROW(),COLUMN(mouser_part_data)+0)))</formula>
    </cfRule>
    <cfRule type="cellIs" dxfId="75" priority="12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7">
    <cfRule type="expression" dxfId="74" priority="121">
      <formula>IF(SUM(INDIRECT(ADDRESS(ROW(),COLUMN(digikey_part_data)+0)),INDIRECT(ADDRESS(ROW(),COLUMN(mouser_part_data)+0)))=0,1,0)</formula>
    </cfRule>
    <cfRule type="cellIs" dxfId="73" priority="122" operator="greaterThan">
      <formula>SUM(INDIRECT(ADDRESS(ROW(),COLUMN(digikey_part_data)+0)),INDIRECT(ADDRESS(ROW(),COLUMN(mouser_part_data)+0)))</formula>
    </cfRule>
    <cfRule type="cellIs" dxfId="72" priority="123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8">
    <cfRule type="expression" dxfId="71" priority="124">
      <formula>IF(SUM(INDIRECT(ADDRESS(ROW(),COLUMN(digikey_part_data)+0)),INDIRECT(ADDRESS(ROW(),COLUMN(mouser_part_data)+0)))=0,1,0)</formula>
    </cfRule>
    <cfRule type="cellIs" dxfId="70" priority="125" operator="greaterThan">
      <formula>SUM(INDIRECT(ADDRESS(ROW(),COLUMN(digikey_part_data)+0)),INDIRECT(ADDRESS(ROW(),COLUMN(mouser_part_data)+0)))</formula>
    </cfRule>
    <cfRule type="cellIs" dxfId="69" priority="12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49">
    <cfRule type="expression" dxfId="68" priority="127">
      <formula>IF(SUM(INDIRECT(ADDRESS(ROW(),COLUMN(digikey_part_data)+0)),INDIRECT(ADDRESS(ROW(),COLUMN(mouser_part_data)+0)))=0,1,0)</formula>
    </cfRule>
    <cfRule type="cellIs" dxfId="67" priority="128" operator="greaterThan">
      <formula>SUM(INDIRECT(ADDRESS(ROW(),COLUMN(digikey_part_data)+0)),INDIRECT(ADDRESS(ROW(),COLUMN(mouser_part_data)+0)))</formula>
    </cfRule>
    <cfRule type="cellIs" dxfId="66" priority="129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0">
    <cfRule type="expression" dxfId="65" priority="130">
      <formula>IF(SUM(INDIRECT(ADDRESS(ROW(),COLUMN(digikey_part_data)+0)),INDIRECT(ADDRESS(ROW(),COLUMN(mouser_part_data)+0)))=0,1,0)</formula>
    </cfRule>
    <cfRule type="cellIs" dxfId="64" priority="131" operator="greaterThan">
      <formula>SUM(INDIRECT(ADDRESS(ROW(),COLUMN(digikey_part_data)+0)),INDIRECT(ADDRESS(ROW(),COLUMN(mouser_part_data)+0)))</formula>
    </cfRule>
    <cfRule type="cellIs" dxfId="63" priority="13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1">
    <cfRule type="expression" dxfId="62" priority="133">
      <formula>IF(SUM(INDIRECT(ADDRESS(ROW(),COLUMN(digikey_part_data)+0)),INDIRECT(ADDRESS(ROW(),COLUMN(mouser_part_data)+0)))=0,1,0)</formula>
    </cfRule>
    <cfRule type="cellIs" dxfId="61" priority="134" operator="greaterThan">
      <formula>SUM(INDIRECT(ADDRESS(ROW(),COLUMN(digikey_part_data)+0)),INDIRECT(ADDRESS(ROW(),COLUMN(mouser_part_data)+0)))</formula>
    </cfRule>
    <cfRule type="cellIs" dxfId="60" priority="135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2">
    <cfRule type="expression" dxfId="59" priority="136">
      <formula>IF(SUM(INDIRECT(ADDRESS(ROW(),COLUMN(digikey_part_data)+0)),INDIRECT(ADDRESS(ROW(),COLUMN(mouser_part_data)+0)))=0,1,0)</formula>
    </cfRule>
    <cfRule type="cellIs" dxfId="58" priority="137" operator="greaterThan">
      <formula>SUM(INDIRECT(ADDRESS(ROW(),COLUMN(digikey_part_data)+0)),INDIRECT(ADDRESS(ROW(),COLUMN(mouser_part_data)+0)))</formula>
    </cfRule>
    <cfRule type="cellIs" dxfId="57" priority="13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3">
    <cfRule type="expression" dxfId="56" priority="139">
      <formula>IF(SUM(INDIRECT(ADDRESS(ROW(),COLUMN(digikey_part_data)+0)),INDIRECT(ADDRESS(ROW(),COLUMN(mouser_part_data)+0)))=0,1,0)</formula>
    </cfRule>
    <cfRule type="cellIs" dxfId="55" priority="140" operator="greaterThan">
      <formula>SUM(INDIRECT(ADDRESS(ROW(),COLUMN(digikey_part_data)+0)),INDIRECT(ADDRESS(ROW(),COLUMN(mouser_part_data)+0)))</formula>
    </cfRule>
    <cfRule type="cellIs" dxfId="54" priority="141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4">
    <cfRule type="expression" dxfId="53" priority="142">
      <formula>IF(SUM(INDIRECT(ADDRESS(ROW(),COLUMN(digikey_part_data)+0)),INDIRECT(ADDRESS(ROW(),COLUMN(mouser_part_data)+0)))=0,1,0)</formula>
    </cfRule>
    <cfRule type="cellIs" dxfId="52" priority="143" operator="greaterThan">
      <formula>SUM(INDIRECT(ADDRESS(ROW(),COLUMN(digikey_part_data)+0)),INDIRECT(ADDRESS(ROW(),COLUMN(mouser_part_data)+0)))</formula>
    </cfRule>
    <cfRule type="cellIs" dxfId="51" priority="14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5">
    <cfRule type="expression" dxfId="50" priority="145">
      <formula>IF(SUM(INDIRECT(ADDRESS(ROW(),COLUMN(digikey_part_data)+0)),INDIRECT(ADDRESS(ROW(),COLUMN(mouser_part_data)+0)))=0,1,0)</formula>
    </cfRule>
    <cfRule type="cellIs" dxfId="49" priority="146" operator="greaterThan">
      <formula>SUM(INDIRECT(ADDRESS(ROW(),COLUMN(digikey_part_data)+0)),INDIRECT(ADDRESS(ROW(),COLUMN(mouser_part_data)+0)))</formula>
    </cfRule>
    <cfRule type="cellIs" dxfId="48" priority="147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6">
    <cfRule type="expression" dxfId="47" priority="148">
      <formula>IF(SUM(INDIRECT(ADDRESS(ROW(),COLUMN(digikey_part_data)+0)),INDIRECT(ADDRESS(ROW(),COLUMN(mouser_part_data)+0)))=0,1,0)</formula>
    </cfRule>
    <cfRule type="cellIs" dxfId="46" priority="149" operator="greaterThan">
      <formula>SUM(INDIRECT(ADDRESS(ROW(),COLUMN(digikey_part_data)+0)),INDIRECT(ADDRESS(ROW(),COLUMN(mouser_part_data)+0)))</formula>
    </cfRule>
    <cfRule type="cellIs" dxfId="45" priority="15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7">
    <cfRule type="expression" dxfId="44" priority="151">
      <formula>IF(SUM(INDIRECT(ADDRESS(ROW(),COLUMN(digikey_part_data)+0)),INDIRECT(ADDRESS(ROW(),COLUMN(mouser_part_data)+0)))=0,1,0)</formula>
    </cfRule>
    <cfRule type="cellIs" dxfId="43" priority="152" operator="greaterThan">
      <formula>SUM(INDIRECT(ADDRESS(ROW(),COLUMN(digikey_part_data)+0)),INDIRECT(ADDRESS(ROW(),COLUMN(mouser_part_data)+0)))</formula>
    </cfRule>
    <cfRule type="cellIs" dxfId="42" priority="153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8">
    <cfRule type="expression" dxfId="41" priority="154">
      <formula>IF(SUM(INDIRECT(ADDRESS(ROW(),COLUMN(digikey_part_data)+0)),INDIRECT(ADDRESS(ROW(),COLUMN(mouser_part_data)+0)))=0,1,0)</formula>
    </cfRule>
    <cfRule type="cellIs" dxfId="40" priority="155" operator="greaterThan">
      <formula>SUM(INDIRECT(ADDRESS(ROW(),COLUMN(digikey_part_data)+0)),INDIRECT(ADDRESS(ROW(),COLUMN(mouser_part_data)+0)))</formula>
    </cfRule>
    <cfRule type="cellIs" dxfId="39" priority="15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59">
    <cfRule type="expression" dxfId="38" priority="157">
      <formula>IF(SUM(INDIRECT(ADDRESS(ROW(),COLUMN(digikey_part_data)+0)),INDIRECT(ADDRESS(ROW(),COLUMN(mouser_part_data)+0)))=0,1,0)</formula>
    </cfRule>
    <cfRule type="cellIs" dxfId="37" priority="158" operator="greaterThan">
      <formula>SUM(INDIRECT(ADDRESS(ROW(),COLUMN(digikey_part_data)+0)),INDIRECT(ADDRESS(ROW(),COLUMN(mouser_part_data)+0)))</formula>
    </cfRule>
    <cfRule type="cellIs" dxfId="36" priority="159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0">
    <cfRule type="expression" dxfId="35" priority="160">
      <formula>IF(SUM(INDIRECT(ADDRESS(ROW(),COLUMN(digikey_part_data)+0)),INDIRECT(ADDRESS(ROW(),COLUMN(mouser_part_data)+0)))=0,1,0)</formula>
    </cfRule>
    <cfRule type="cellIs" dxfId="34" priority="161" operator="greaterThan">
      <formula>SUM(INDIRECT(ADDRESS(ROW(),COLUMN(digikey_part_data)+0)),INDIRECT(ADDRESS(ROW(),COLUMN(mouser_part_data)+0)))</formula>
    </cfRule>
    <cfRule type="cellIs" dxfId="33" priority="16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1">
    <cfRule type="expression" dxfId="32" priority="163">
      <formula>IF(SUM(INDIRECT(ADDRESS(ROW(),COLUMN(digikey_part_data)+0)),INDIRECT(ADDRESS(ROW(),COLUMN(mouser_part_data)+0)))=0,1,0)</formula>
    </cfRule>
    <cfRule type="cellIs" dxfId="31" priority="164" operator="greaterThan">
      <formula>SUM(INDIRECT(ADDRESS(ROW(),COLUMN(digikey_part_data)+0)),INDIRECT(ADDRESS(ROW(),COLUMN(mouser_part_data)+0)))</formula>
    </cfRule>
    <cfRule type="cellIs" dxfId="30" priority="165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2">
    <cfRule type="expression" dxfId="29" priority="166">
      <formula>IF(SUM(INDIRECT(ADDRESS(ROW(),COLUMN(digikey_part_data)+0)),INDIRECT(ADDRESS(ROW(),COLUMN(mouser_part_data)+0)))=0,1,0)</formula>
    </cfRule>
    <cfRule type="cellIs" dxfId="28" priority="167" operator="greaterThan">
      <formula>SUM(INDIRECT(ADDRESS(ROW(),COLUMN(digikey_part_data)+0)),INDIRECT(ADDRESS(ROW(),COLUMN(mouser_part_data)+0)))</formula>
    </cfRule>
    <cfRule type="cellIs" dxfId="27" priority="16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3">
    <cfRule type="expression" dxfId="26" priority="169">
      <formula>IF(SUM(INDIRECT(ADDRESS(ROW(),COLUMN(digikey_part_data)+0)),INDIRECT(ADDRESS(ROW(),COLUMN(mouser_part_data)+0)))=0,1,0)</formula>
    </cfRule>
    <cfRule type="cellIs" dxfId="25" priority="170" operator="greaterThan">
      <formula>SUM(INDIRECT(ADDRESS(ROW(),COLUMN(digikey_part_data)+0)),INDIRECT(ADDRESS(ROW(),COLUMN(mouser_part_data)+0)))</formula>
    </cfRule>
    <cfRule type="cellIs" dxfId="24" priority="171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4">
    <cfRule type="expression" dxfId="23" priority="172">
      <formula>IF(SUM(INDIRECT(ADDRESS(ROW(),COLUMN(digikey_part_data)+0)),INDIRECT(ADDRESS(ROW(),COLUMN(mouser_part_data)+0)))=0,1,0)</formula>
    </cfRule>
    <cfRule type="cellIs" dxfId="22" priority="173" operator="greaterThan">
      <formula>SUM(INDIRECT(ADDRESS(ROW(),COLUMN(digikey_part_data)+0)),INDIRECT(ADDRESS(ROW(),COLUMN(mouser_part_data)+0)))</formula>
    </cfRule>
    <cfRule type="cellIs" dxfId="21" priority="17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5">
    <cfRule type="expression" dxfId="20" priority="175">
      <formula>IF(SUM(INDIRECT(ADDRESS(ROW(),COLUMN(digikey_part_data)+0)),INDIRECT(ADDRESS(ROW(),COLUMN(mouser_part_data)+0)))=0,1,0)</formula>
    </cfRule>
    <cfRule type="cellIs" dxfId="19" priority="176" operator="greaterThan">
      <formula>SUM(INDIRECT(ADDRESS(ROW(),COLUMN(digikey_part_data)+0)),INDIRECT(ADDRESS(ROW(),COLUMN(mouser_part_data)+0)))</formula>
    </cfRule>
    <cfRule type="cellIs" dxfId="18" priority="177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6">
    <cfRule type="expression" dxfId="17" priority="178">
      <formula>IF(SUM(INDIRECT(ADDRESS(ROW(),COLUMN(digikey_part_data)+0)),INDIRECT(ADDRESS(ROW(),COLUMN(mouser_part_data)+0)))=0,1,0)</formula>
    </cfRule>
    <cfRule type="cellIs" dxfId="16" priority="179" operator="greaterThan">
      <formula>SUM(INDIRECT(ADDRESS(ROW(),COLUMN(digikey_part_data)+0)),INDIRECT(ADDRESS(ROW(),COLUMN(mouser_part_data)+0)))</formula>
    </cfRule>
    <cfRule type="cellIs" dxfId="15" priority="18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7">
    <cfRule type="expression" dxfId="14" priority="181">
      <formula>IF(SUM(INDIRECT(ADDRESS(ROW(),COLUMN(digikey_part_data)+0)),INDIRECT(ADDRESS(ROW(),COLUMN(mouser_part_data)+0)))=0,1,0)</formula>
    </cfRule>
    <cfRule type="cellIs" dxfId="13" priority="182" operator="greaterThan">
      <formula>SUM(INDIRECT(ADDRESS(ROW(),COLUMN(digikey_part_data)+0)),INDIRECT(ADDRESS(ROW(),COLUMN(mouser_part_data)+0)))</formula>
    </cfRule>
    <cfRule type="cellIs" dxfId="12" priority="183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68">
    <cfRule type="expression" dxfId="11" priority="184">
      <formula>IF(SUM(INDIRECT(ADDRESS(ROW(),COLUMN(digikey_part_data)+0)),INDIRECT(ADDRESS(ROW(),COLUMN(mouser_part_data)+0)))=0,1,0)</formula>
    </cfRule>
    <cfRule type="cellIs" dxfId="10" priority="185" operator="greaterThan">
      <formula>SUM(INDIRECT(ADDRESS(ROW(),COLUMN(digikey_part_data)+0)),INDIRECT(ADDRESS(ROW(),COLUMN(mouser_part_data)+0)))</formula>
    </cfRule>
    <cfRule type="cellIs" dxfId="9" priority="18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7">
    <cfRule type="expression" dxfId="8" priority="1">
      <formula>IF(SUM(INDIRECT(ADDRESS(ROW(),COLUMN(digikey_part_data)+0)),INDIRECT(ADDRESS(ROW(),COLUMN(mouser_part_data)+0)))=0,1,0)</formula>
    </cfRule>
    <cfRule type="cellIs" dxfId="7" priority="2" operator="greaterThan">
      <formula>SUM(INDIRECT(ADDRESS(ROW(),COLUMN(digikey_part_data)+0)),INDIRECT(ADDRESS(ROW(),COLUMN(mouser_part_data)+0)))</formula>
    </cfRule>
    <cfRule type="cellIs" dxfId="6" priority="3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8">
    <cfRule type="expression" dxfId="5" priority="4">
      <formula>IF(SUM(INDIRECT(ADDRESS(ROW(),COLUMN(digikey_part_data)+0)),INDIRECT(ADDRESS(ROW(),COLUMN(mouser_part_data)+0)))=0,1,0)</formula>
    </cfRule>
    <cfRule type="cellIs" dxfId="4" priority="5" operator="greaterThan">
      <formula>SUM(INDIRECT(ADDRESS(ROW(),COLUMN(digikey_part_data)+0)),INDIRECT(ADDRESS(ROW(),COLUMN(mouser_part_data)+0)))</formula>
    </cfRule>
    <cfRule type="cellIs" dxfId="3" priority="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9">
    <cfRule type="expression" dxfId="2" priority="7">
      <formula>IF(SUM(INDIRECT(ADDRESS(ROW(),COLUMN(digikey_part_data)+0)),INDIRECT(ADDRESS(ROW(),COLUMN(mouser_part_data)+0)))=0,1,0)</formula>
    </cfRule>
    <cfRule type="cellIs" dxfId="1" priority="8" operator="greaterThan">
      <formula>SUM(INDIRECT(ADDRESS(ROW(),COLUMN(digikey_part_data)+0)),INDIRECT(ADDRESS(ROW(),COLUMN(mouser_part_data)+0)))</formula>
    </cfRule>
    <cfRule type="cellIs" dxfId="0" priority="9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osa103k. </vt:lpstr>
      <vt:lpstr>BoardQty</vt:lpstr>
      <vt:lpstr>digikey_part_data</vt:lpstr>
      <vt:lpstr>global_part_data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uncle_ziba</cp:lastModifiedBy>
  <dcterms:created xsi:type="dcterms:W3CDTF">2018-02-01T03:53:21Z</dcterms:created>
  <dcterms:modified xsi:type="dcterms:W3CDTF">2018-02-01T03:54:43Z</dcterms:modified>
</cp:coreProperties>
</file>