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ALDIS\ST_2021\statistikas krajumi\CSNg_2021\"/>
    </mc:Choice>
  </mc:AlternateContent>
  <bookViews>
    <workbookView xWindow="135" yWindow="120" windowWidth="15165" windowHeight="8835"/>
  </bookViews>
  <sheets>
    <sheet name="2016_2020" sheetId="3" r:id="rId1"/>
    <sheet name="2015_2019" sheetId="1" r:id="rId2"/>
    <sheet name="2010_2014" sheetId="2" r:id="rId3"/>
  </sheets>
  <definedNames>
    <definedName name="_xlnm.Database">'2015_2019'!$A$6:$A$10</definedName>
  </definedNames>
  <calcPr calcId="152511"/>
</workbook>
</file>

<file path=xl/calcChain.xml><?xml version="1.0" encoding="utf-8"?>
<calcChain xmlns="http://schemas.openxmlformats.org/spreadsheetml/2006/main">
  <c r="AB18" i="3" l="1"/>
  <c r="AC8" i="3"/>
  <c r="AC9" i="3"/>
  <c r="AC10" i="3"/>
  <c r="AC12" i="3"/>
  <c r="AC13" i="3"/>
  <c r="AC11" i="3"/>
  <c r="AC15" i="3"/>
  <c r="AC16" i="3"/>
  <c r="AC17" i="3"/>
  <c r="AC7" i="3"/>
  <c r="AD14" i="3" s="1"/>
  <c r="X8" i="3"/>
  <c r="X9" i="3"/>
  <c r="X10" i="3"/>
  <c r="X11" i="3"/>
  <c r="X12" i="3"/>
  <c r="X13" i="3"/>
  <c r="X14" i="3"/>
  <c r="X15" i="3"/>
  <c r="X16" i="3"/>
  <c r="X17" i="3"/>
  <c r="X7" i="3"/>
  <c r="M18" i="3" l="1"/>
  <c r="L18" i="3"/>
  <c r="K18" i="3"/>
  <c r="I18" i="3"/>
  <c r="J18" i="3" s="1"/>
  <c r="H18" i="3"/>
  <c r="F18" i="3"/>
  <c r="G18" i="3" s="1"/>
  <c r="E18" i="3"/>
  <c r="C18" i="3"/>
  <c r="D18" i="3" s="1"/>
  <c r="B18" i="3"/>
  <c r="M17" i="3"/>
  <c r="J17" i="3"/>
  <c r="G17" i="3"/>
  <c r="D17" i="3"/>
  <c r="M16" i="3"/>
  <c r="J16" i="3"/>
  <c r="G16" i="3"/>
  <c r="D16" i="3"/>
  <c r="M15" i="3"/>
  <c r="J15" i="3"/>
  <c r="G15" i="3"/>
  <c r="D15" i="3"/>
  <c r="M14" i="3"/>
  <c r="J14" i="3"/>
  <c r="G14" i="3"/>
  <c r="D14" i="3"/>
  <c r="M13" i="3"/>
  <c r="J13" i="3"/>
  <c r="G13" i="3"/>
  <c r="D13" i="3"/>
  <c r="M12" i="3"/>
  <c r="J12" i="3"/>
  <c r="G12" i="3"/>
  <c r="D12" i="3"/>
  <c r="M11" i="3"/>
  <c r="J11" i="3"/>
  <c r="G11" i="3"/>
  <c r="D11" i="3"/>
  <c r="M10" i="3"/>
  <c r="J10" i="3"/>
  <c r="G10" i="3"/>
  <c r="D10" i="3"/>
  <c r="M9" i="3"/>
  <c r="J9" i="3"/>
  <c r="G9" i="3"/>
  <c r="D9" i="3"/>
  <c r="M8" i="3"/>
  <c r="J8" i="3"/>
  <c r="G8" i="3"/>
  <c r="D8" i="3"/>
  <c r="W32" i="3"/>
  <c r="W33" i="3"/>
  <c r="W31" i="3"/>
  <c r="W30" i="3"/>
  <c r="W29" i="3"/>
  <c r="W27" i="3"/>
  <c r="W28" i="3"/>
  <c r="W26" i="3"/>
  <c r="W25" i="3"/>
  <c r="W24" i="3"/>
  <c r="W23" i="3"/>
  <c r="AC18" i="3"/>
  <c r="W18" i="3"/>
  <c r="X18" i="3" s="1"/>
  <c r="O18" i="3"/>
  <c r="N18" i="3"/>
  <c r="T17" i="3"/>
  <c r="S17" i="3"/>
  <c r="P17" i="3"/>
  <c r="T16" i="3"/>
  <c r="S16" i="3"/>
  <c r="P16" i="3"/>
  <c r="T15" i="3"/>
  <c r="S15" i="3"/>
  <c r="P15" i="3"/>
  <c r="AC14" i="3"/>
  <c r="Y14" i="3"/>
  <c r="T14" i="3"/>
  <c r="S14" i="3"/>
  <c r="P14" i="3"/>
  <c r="T13" i="3"/>
  <c r="S13" i="3"/>
  <c r="P13" i="3"/>
  <c r="T12" i="3"/>
  <c r="S12" i="3"/>
  <c r="P12" i="3"/>
  <c r="T11" i="3"/>
  <c r="S11" i="3"/>
  <c r="P11" i="3"/>
  <c r="T10" i="3"/>
  <c r="S10" i="3"/>
  <c r="P10" i="3"/>
  <c r="Y13" i="3"/>
  <c r="T9" i="3"/>
  <c r="S9" i="3"/>
  <c r="P9" i="3"/>
  <c r="T8" i="3"/>
  <c r="S8" i="3"/>
  <c r="P8" i="3"/>
  <c r="Y18" i="3"/>
  <c r="S18" i="3" l="1"/>
  <c r="P18" i="3"/>
  <c r="T18" i="3"/>
  <c r="AE14" i="1"/>
  <c r="AB14" i="1"/>
  <c r="AC11" i="1"/>
  <c r="AC15" i="1"/>
  <c r="AC16" i="1"/>
  <c r="AC17" i="1"/>
  <c r="AC12" i="1"/>
  <c r="AC8" i="1"/>
  <c r="AC9" i="1"/>
  <c r="AC10" i="1"/>
  <c r="AC13" i="1"/>
  <c r="AC7" i="1"/>
  <c r="X15" i="1"/>
  <c r="X16" i="1"/>
  <c r="X17" i="1"/>
  <c r="X14" i="1"/>
  <c r="X8" i="1"/>
  <c r="X9" i="1"/>
  <c r="X10" i="1"/>
  <c r="X11" i="1"/>
  <c r="X12" i="1"/>
  <c r="X7" i="1"/>
  <c r="L18" i="1" l="1"/>
  <c r="K18" i="1"/>
  <c r="I18" i="1"/>
  <c r="H18" i="1"/>
  <c r="F18" i="1"/>
  <c r="E18" i="1"/>
  <c r="C18" i="1"/>
  <c r="B18" i="1"/>
  <c r="M17" i="1"/>
  <c r="J17" i="1"/>
  <c r="G17" i="1"/>
  <c r="D17" i="1"/>
  <c r="M16" i="1"/>
  <c r="J16" i="1"/>
  <c r="G16" i="1"/>
  <c r="D16" i="1"/>
  <c r="M15" i="1"/>
  <c r="J15" i="1"/>
  <c r="G15" i="1"/>
  <c r="D15" i="1"/>
  <c r="M14" i="1"/>
  <c r="J14" i="1"/>
  <c r="G14" i="1"/>
  <c r="D14" i="1"/>
  <c r="M13" i="1"/>
  <c r="J13" i="1"/>
  <c r="G13" i="1"/>
  <c r="D13" i="1"/>
  <c r="M12" i="1"/>
  <c r="J12" i="1"/>
  <c r="G12" i="1"/>
  <c r="D12" i="1"/>
  <c r="M11" i="1"/>
  <c r="J11" i="1"/>
  <c r="G11" i="1"/>
  <c r="D11" i="1"/>
  <c r="M10" i="1"/>
  <c r="J10" i="1"/>
  <c r="G10" i="1"/>
  <c r="D10" i="1"/>
  <c r="M9" i="1"/>
  <c r="J9" i="1"/>
  <c r="G9" i="1"/>
  <c r="D9" i="1"/>
  <c r="M8" i="1"/>
  <c r="J8" i="1"/>
  <c r="G8" i="1"/>
  <c r="D8" i="1"/>
  <c r="J18" i="1" l="1"/>
  <c r="M18" i="1"/>
  <c r="G18" i="1"/>
  <c r="D18" i="1"/>
  <c r="W18" i="1" l="1"/>
  <c r="X18" i="1" s="1"/>
  <c r="Y14" i="1" l="1"/>
  <c r="Y13" i="1"/>
  <c r="Y18" i="1"/>
  <c r="W33" i="2" l="1"/>
  <c r="W32" i="2"/>
  <c r="W31" i="2"/>
  <c r="W30" i="2"/>
  <c r="W29" i="2"/>
  <c r="W28" i="2"/>
  <c r="W27" i="2"/>
  <c r="W26" i="2"/>
  <c r="W25" i="2"/>
  <c r="W24" i="2"/>
  <c r="W23" i="2"/>
  <c r="W18" i="2"/>
  <c r="X18" i="2" s="1"/>
  <c r="O18" i="2"/>
  <c r="P18" i="2" s="1"/>
  <c r="N18" i="2"/>
  <c r="L18" i="2"/>
  <c r="K18" i="2"/>
  <c r="M18" i="2" s="1"/>
  <c r="J18" i="2"/>
  <c r="I18" i="2"/>
  <c r="H18" i="2"/>
  <c r="F18" i="2"/>
  <c r="G18" i="2" s="1"/>
  <c r="E18" i="2"/>
  <c r="C18" i="2"/>
  <c r="D18" i="2" s="1"/>
  <c r="B18" i="2"/>
  <c r="AC17" i="2"/>
  <c r="X17" i="2"/>
  <c r="T17" i="2"/>
  <c r="S17" i="2"/>
  <c r="P17" i="2"/>
  <c r="M17" i="2"/>
  <c r="J17" i="2"/>
  <c r="G17" i="2"/>
  <c r="D17" i="2"/>
  <c r="AC16" i="2"/>
  <c r="X16" i="2"/>
  <c r="T16" i="2"/>
  <c r="S16" i="2"/>
  <c r="P16" i="2"/>
  <c r="M16" i="2"/>
  <c r="J16" i="2"/>
  <c r="G16" i="2"/>
  <c r="D16" i="2"/>
  <c r="AC15" i="2"/>
  <c r="X15" i="2"/>
  <c r="T15" i="2"/>
  <c r="S15" i="2"/>
  <c r="P15" i="2"/>
  <c r="M15" i="2"/>
  <c r="J15" i="2"/>
  <c r="G15" i="2"/>
  <c r="D15" i="2"/>
  <c r="AC14" i="2"/>
  <c r="X14" i="2"/>
  <c r="T14" i="2"/>
  <c r="S14" i="2"/>
  <c r="P14" i="2"/>
  <c r="M14" i="2"/>
  <c r="J14" i="2"/>
  <c r="G14" i="2"/>
  <c r="D14" i="2"/>
  <c r="AC13" i="2"/>
  <c r="T13" i="2"/>
  <c r="S13" i="2"/>
  <c r="P13" i="2"/>
  <c r="M13" i="2"/>
  <c r="J13" i="2"/>
  <c r="G13" i="2"/>
  <c r="D13" i="2"/>
  <c r="AC12" i="2"/>
  <c r="X12" i="2"/>
  <c r="T12" i="2"/>
  <c r="S12" i="2"/>
  <c r="P12" i="2"/>
  <c r="M12" i="2"/>
  <c r="J12" i="2"/>
  <c r="G12" i="2"/>
  <c r="D12" i="2"/>
  <c r="AB11" i="2"/>
  <c r="AB18" i="2" s="1"/>
  <c r="AC18" i="2" s="1"/>
  <c r="X11" i="2"/>
  <c r="T11" i="2"/>
  <c r="S11" i="2"/>
  <c r="P11" i="2"/>
  <c r="M11" i="2"/>
  <c r="J11" i="2"/>
  <c r="G11" i="2"/>
  <c r="D11" i="2"/>
  <c r="AC10" i="2"/>
  <c r="X10" i="2"/>
  <c r="T10" i="2"/>
  <c r="S10" i="2"/>
  <c r="P10" i="2"/>
  <c r="M10" i="2"/>
  <c r="J10" i="2"/>
  <c r="G10" i="2"/>
  <c r="D10" i="2"/>
  <c r="AC9" i="2"/>
  <c r="X9" i="2"/>
  <c r="T9" i="2"/>
  <c r="T18" i="2" s="1"/>
  <c r="S9" i="2"/>
  <c r="P9" i="2"/>
  <c r="M9" i="2"/>
  <c r="J9" i="2"/>
  <c r="G9" i="2"/>
  <c r="D9" i="2"/>
  <c r="AC8" i="2"/>
  <c r="X8" i="2"/>
  <c r="T8" i="2"/>
  <c r="S8" i="2"/>
  <c r="S18" i="2" s="1"/>
  <c r="P8" i="2"/>
  <c r="M8" i="2"/>
  <c r="J8" i="2"/>
  <c r="G8" i="2"/>
  <c r="D8" i="2"/>
  <c r="AC7" i="2"/>
  <c r="X7" i="2"/>
  <c r="Y13" i="2" s="1"/>
  <c r="AC11" i="2" l="1"/>
  <c r="W26" i="1" l="1"/>
  <c r="W23" i="1"/>
  <c r="W25" i="1"/>
  <c r="W27" i="1"/>
  <c r="W28" i="1"/>
  <c r="W29" i="1"/>
  <c r="W30" i="1"/>
  <c r="W31" i="1"/>
  <c r="W32" i="1"/>
  <c r="W33" i="1"/>
  <c r="W24" i="1"/>
  <c r="S9" i="1" l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T8" i="1"/>
  <c r="S8" i="1"/>
  <c r="S18" i="1" l="1"/>
  <c r="T18" i="1"/>
  <c r="O18" i="1"/>
  <c r="N18" i="1"/>
  <c r="P17" i="1" l="1"/>
  <c r="P13" i="1"/>
  <c r="P14" i="1"/>
  <c r="P12" i="1"/>
  <c r="P16" i="1"/>
  <c r="P15" i="1"/>
  <c r="P11" i="1"/>
  <c r="P10" i="1"/>
  <c r="P9" i="1"/>
  <c r="P8" i="1"/>
  <c r="P18" i="1" l="1"/>
  <c r="AB18" i="1"/>
  <c r="AC18" i="1" s="1"/>
</calcChain>
</file>

<file path=xl/sharedStrings.xml><?xml version="1.0" encoding="utf-8"?>
<sst xmlns="http://schemas.openxmlformats.org/spreadsheetml/2006/main" count="253" uniqueCount="46">
  <si>
    <t>Vieglais</t>
  </si>
  <si>
    <t>Tramvajs</t>
  </si>
  <si>
    <t>Kravas</t>
  </si>
  <si>
    <t>Autobuss</t>
  </si>
  <si>
    <t>Motocikls</t>
  </si>
  <si>
    <t>kopā</t>
  </si>
  <si>
    <t>Velosipēds</t>
  </si>
  <si>
    <t>Mopēds</t>
  </si>
  <si>
    <t>Traktors</t>
  </si>
  <si>
    <t>Trolejbuss</t>
  </si>
  <si>
    <t xml:space="preserve"> </t>
  </si>
  <si>
    <t>veids</t>
  </si>
  <si>
    <t>* - vadītājs alkohola reibumā</t>
  </si>
  <si>
    <t>%</t>
  </si>
  <si>
    <t>Transporta</t>
  </si>
  <si>
    <t>Kopā</t>
  </si>
  <si>
    <t>Pavisam</t>
  </si>
  <si>
    <t>Cits</t>
  </si>
  <si>
    <t>Alkohols</t>
  </si>
  <si>
    <t>ALKOHOLA REIBUMĀ</t>
  </si>
  <si>
    <t>alk*</t>
  </si>
  <si>
    <t>Kvadricikls</t>
  </si>
  <si>
    <t xml:space="preserve">2010. g. </t>
  </si>
  <si>
    <t xml:space="preserve">2011. g. </t>
  </si>
  <si>
    <t>CSNg AR CIETUŠAJIEM  IESAISTĪTIE VADĪTĀJI PĒC TRANSPORTLĪDZEKĻA TIPA</t>
  </si>
  <si>
    <t>TIPS</t>
  </si>
  <si>
    <t>ALKOHOLS</t>
  </si>
  <si>
    <t>KOPĀ</t>
  </si>
  <si>
    <t>Vidējais</t>
  </si>
  <si>
    <t xml:space="preserve">2012. g. </t>
  </si>
  <si>
    <t xml:space="preserve">2013. g. </t>
  </si>
  <si>
    <t>KOPA</t>
  </si>
  <si>
    <t>ALK</t>
  </si>
  <si>
    <t xml:space="preserve">2014. g. </t>
  </si>
  <si>
    <t>2014. GADĀ IESAISTĪTI CSNg AR CIETUŠAJIEM</t>
  </si>
  <si>
    <t>Vadītāji, kuri CSNg brīdī atradušies alkoholisko vai narkotisko vielu ietekmē (2010.-2014. gadu vidējais)</t>
  </si>
  <si>
    <t xml:space="preserve">2015. g. </t>
  </si>
  <si>
    <t xml:space="preserve">2016. g. </t>
  </si>
  <si>
    <t xml:space="preserve">2017. g. </t>
  </si>
  <si>
    <t xml:space="preserve">2018. g. </t>
  </si>
  <si>
    <t>2019. GADĀ IESAISTĪTI CSNg AR CIETUŠAJIEM</t>
  </si>
  <si>
    <t xml:space="preserve">2019. g. </t>
  </si>
  <si>
    <t>Vadītāji, kuri CSNg brīdī atradušies alkoholisko vai narkotisko vielu ietekmē (2015.-2019. gadu vidējais)</t>
  </si>
  <si>
    <t xml:space="preserve">2020. g. </t>
  </si>
  <si>
    <t>Vadītāji, kuri CSNg brīdī atradušies alkoholisko vai narkotisko vielu ietekmē (2016.-2020. gadu vidējais)</t>
  </si>
  <si>
    <t>2020. GADĀ IESAISTĪTI CSNg AR CIETUŠAJIEM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</si>
</sst>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1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8"/>
      <name val="Times New Roman"/>
      <family val="1"/>
      <charset val="186"/>
    </font>
    <font>
      <b/>
      <sz val="16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16"/>
      <name val="Times New Roman"/>
      <family val="1"/>
      <charset val="186"/>
    </font>
    <font>
      <sz val="10"/>
      <color theme="1"/>
      <name val="Times New Roman"/>
      <family val="1"/>
      <charset val="186"/>
    </font>
    <font>
      <b/>
      <sz val="10"/>
      <color indexed="16"/>
      <name val="Times New Roman"/>
      <family val="1"/>
      <charset val="186"/>
    </font>
    <font>
      <b/>
      <sz val="11"/>
      <color rgb="FF000000"/>
      <name val="Times New Roman"/>
      <family val="1"/>
      <charset val="186"/>
    </font>
    <font>
      <sz val="10"/>
      <color theme="0"/>
      <name val="Times New Roman"/>
      <family val="1"/>
      <charset val="186"/>
    </font>
    <font>
      <b/>
      <sz val="10"/>
      <color theme="0"/>
      <name val="Arial"/>
      <family val="2"/>
      <charset val="186"/>
    </font>
    <font>
      <sz val="10"/>
      <color theme="0"/>
      <name val="Arial"/>
      <family val="2"/>
      <charset val="186"/>
    </font>
    <font>
      <b/>
      <sz val="10"/>
      <color theme="0"/>
      <name val="Times New Roman"/>
      <family val="1"/>
      <charset val="186"/>
    </font>
    <font>
      <b/>
      <sz val="16"/>
      <color theme="0"/>
      <name val="Times New Roman"/>
      <family val="1"/>
      <charset val="186"/>
    </font>
    <font>
      <sz val="10"/>
      <color theme="1"/>
      <name val="Arial"/>
      <family val="2"/>
      <charset val="186"/>
    </font>
    <font>
      <b/>
      <sz val="10"/>
      <color theme="1"/>
      <name val="Arial"/>
      <family val="2"/>
      <charset val="186"/>
    </font>
    <font>
      <b/>
      <sz val="10"/>
      <color theme="1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b/>
      <sz val="10"/>
      <color rgb="FFFF0000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1" fontId="2" fillId="0" borderId="0" xfId="0" applyNumberFormat="1" applyFont="1"/>
    <xf numFmtId="0" fontId="2" fillId="0" borderId="0" xfId="0" applyFont="1"/>
    <xf numFmtId="0" fontId="4" fillId="0" borderId="0" xfId="0" applyFont="1"/>
    <xf numFmtId="1" fontId="2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" fontId="2" fillId="0" borderId="1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9" xfId="0" applyNumberFormat="1" applyFont="1" applyBorder="1"/>
    <xf numFmtId="1" fontId="7" fillId="0" borderId="9" xfId="0" applyNumberFormat="1" applyFont="1" applyBorder="1"/>
    <xf numFmtId="164" fontId="2" fillId="0" borderId="9" xfId="1" applyNumberFormat="1" applyFont="1" applyBorder="1"/>
    <xf numFmtId="1" fontId="6" fillId="0" borderId="9" xfId="0" applyNumberFormat="1" applyFont="1" applyBorder="1"/>
    <xf numFmtId="164" fontId="6" fillId="0" borderId="9" xfId="1" applyNumberFormat="1" applyFont="1" applyBorder="1"/>
    <xf numFmtId="1" fontId="3" fillId="2" borderId="9" xfId="0" applyNumberFormat="1" applyFont="1" applyFill="1" applyBorder="1"/>
    <xf numFmtId="1" fontId="9" fillId="2" borderId="9" xfId="0" applyNumberFormat="1" applyFont="1" applyFill="1" applyBorder="1"/>
    <xf numFmtId="164" fontId="3" fillId="2" borderId="9" xfId="1" applyNumberFormat="1" applyFont="1" applyFill="1" applyBorder="1"/>
    <xf numFmtId="0" fontId="10" fillId="0" borderId="0" xfId="0" applyFont="1" applyAlignment="1">
      <alignment vertical="center" readingOrder="1"/>
    </xf>
    <xf numFmtId="0" fontId="8" fillId="0" borderId="0" xfId="0" applyFont="1"/>
    <xf numFmtId="0" fontId="12" fillId="0" borderId="0" xfId="0" applyFont="1" applyFill="1" applyBorder="1"/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3" fillId="0" borderId="0" xfId="0" applyNumberFormat="1" applyFont="1" applyFill="1" applyBorder="1"/>
    <xf numFmtId="0" fontId="12" fillId="0" borderId="0" xfId="0" applyNumberFormat="1" applyFont="1" applyFill="1" applyBorder="1"/>
    <xf numFmtId="0" fontId="11" fillId="0" borderId="0" xfId="0" applyFont="1" applyFill="1" applyBorder="1"/>
    <xf numFmtId="1" fontId="11" fillId="0" borderId="0" xfId="0" applyNumberFormat="1" applyFont="1" applyFill="1" applyBorder="1"/>
    <xf numFmtId="1" fontId="2" fillId="3" borderId="9" xfId="0" applyNumberFormat="1" applyFont="1" applyFill="1" applyBorder="1"/>
    <xf numFmtId="1" fontId="6" fillId="3" borderId="9" xfId="0" applyNumberFormat="1" applyFont="1" applyFill="1" applyBorder="1"/>
    <xf numFmtId="1" fontId="7" fillId="3" borderId="9" xfId="0" applyNumberFormat="1" applyFont="1" applyFill="1" applyBorder="1"/>
    <xf numFmtId="164" fontId="2" fillId="3" borderId="9" xfId="1" applyNumberFormat="1" applyFont="1" applyFill="1" applyBorder="1"/>
    <xf numFmtId="1" fontId="2" fillId="0" borderId="9" xfId="0" applyNumberFormat="1" applyFont="1" applyFill="1" applyBorder="1"/>
    <xf numFmtId="1" fontId="6" fillId="0" borderId="9" xfId="0" applyNumberFormat="1" applyFont="1" applyFill="1" applyBorder="1"/>
    <xf numFmtId="1" fontId="7" fillId="0" borderId="9" xfId="0" applyNumberFormat="1" applyFont="1" applyFill="1" applyBorder="1"/>
    <xf numFmtId="164" fontId="2" fillId="0" borderId="9" xfId="1" applyNumberFormat="1" applyFont="1" applyFill="1" applyBorder="1"/>
    <xf numFmtId="0" fontId="11" fillId="0" borderId="0" xfId="0" applyFont="1" applyFill="1"/>
    <xf numFmtId="0" fontId="14" fillId="0" borderId="0" xfId="0" applyFont="1" applyFill="1" applyBorder="1"/>
    <xf numFmtId="9" fontId="11" fillId="0" borderId="0" xfId="1" applyFont="1" applyFill="1" applyBorder="1"/>
    <xf numFmtId="10" fontId="11" fillId="0" borderId="0" xfId="1" applyNumberFormat="1" applyFont="1" applyFill="1" applyBorder="1"/>
    <xf numFmtId="10" fontId="11" fillId="0" borderId="0" xfId="0" applyNumberFormat="1" applyFont="1" applyFill="1" applyBorder="1"/>
    <xf numFmtId="1" fontId="14" fillId="0" borderId="0" xfId="0" applyNumberFormat="1" applyFont="1" applyFill="1" applyBorder="1"/>
    <xf numFmtId="164" fontId="11" fillId="0" borderId="0" xfId="0" applyNumberFormat="1" applyFont="1" applyFill="1" applyBorder="1"/>
    <xf numFmtId="164" fontId="14" fillId="0" borderId="0" xfId="1" applyNumberFormat="1" applyFont="1" applyFill="1" applyBorder="1"/>
    <xf numFmtId="0" fontId="11" fillId="0" borderId="0" xfId="0" applyFont="1"/>
    <xf numFmtId="1" fontId="2" fillId="0" borderId="10" xfId="0" applyNumberFormat="1" applyFont="1" applyBorder="1" applyAlignment="1">
      <alignment horizontal="center"/>
    </xf>
    <xf numFmtId="0" fontId="15" fillId="0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8" fillId="0" borderId="0" xfId="0" applyFont="1" applyBorder="1"/>
    <xf numFmtId="0" fontId="17" fillId="0" borderId="0" xfId="0" applyFont="1" applyFill="1" applyBorder="1"/>
    <xf numFmtId="0" fontId="16" fillId="0" borderId="0" xfId="0" applyFont="1" applyFill="1" applyBorder="1"/>
    <xf numFmtId="1" fontId="8" fillId="0" borderId="0" xfId="0" applyNumberFormat="1" applyFont="1" applyBorder="1"/>
    <xf numFmtId="0" fontId="16" fillId="0" borderId="0" xfId="0" applyFont="1" applyFill="1" applyBorder="1" applyAlignment="1">
      <alignment horizontal="left"/>
    </xf>
    <xf numFmtId="0" fontId="16" fillId="0" borderId="0" xfId="0" applyNumberFormat="1" applyFont="1" applyFill="1" applyBorder="1"/>
    <xf numFmtId="0" fontId="17" fillId="0" borderId="0" xfId="0" applyNumberFormat="1" applyFont="1" applyFill="1" applyBorder="1"/>
    <xf numFmtId="0" fontId="18" fillId="0" borderId="0" xfId="0" applyFont="1" applyBorder="1"/>
    <xf numFmtId="9" fontId="8" fillId="0" borderId="0" xfId="1" applyFont="1" applyBorder="1"/>
    <xf numFmtId="164" fontId="8" fillId="0" borderId="0" xfId="1" applyNumberFormat="1" applyFont="1" applyBorder="1"/>
    <xf numFmtId="10" fontId="8" fillId="0" borderId="0" xfId="1" applyNumberFormat="1" applyFont="1" applyBorder="1"/>
    <xf numFmtId="0" fontId="18" fillId="0" borderId="0" xfId="0" applyFont="1"/>
    <xf numFmtId="10" fontId="8" fillId="0" borderId="0" xfId="0" applyNumberFormat="1" applyFont="1" applyBorder="1"/>
    <xf numFmtId="1" fontId="18" fillId="0" borderId="0" xfId="0" applyNumberFormat="1" applyFont="1" applyBorder="1"/>
    <xf numFmtId="0" fontId="8" fillId="0" borderId="0" xfId="0" applyFont="1" applyFill="1"/>
    <xf numFmtId="0" fontId="8" fillId="0" borderId="0" xfId="0" applyFont="1" applyFill="1" applyBorder="1"/>
    <xf numFmtId="1" fontId="8" fillId="0" borderId="0" xfId="0" applyNumberFormat="1" applyFont="1" applyFill="1" applyBorder="1"/>
    <xf numFmtId="0" fontId="18" fillId="0" borderId="0" xfId="0" applyFont="1" applyFill="1" applyBorder="1"/>
    <xf numFmtId="9" fontId="8" fillId="0" borderId="0" xfId="1" applyFont="1" applyFill="1" applyBorder="1"/>
    <xf numFmtId="10" fontId="8" fillId="0" borderId="0" xfId="1" applyNumberFormat="1" applyFont="1" applyFill="1" applyBorder="1"/>
    <xf numFmtId="0" fontId="18" fillId="0" borderId="0" xfId="0" applyFont="1" applyFill="1"/>
    <xf numFmtId="10" fontId="8" fillId="0" borderId="0" xfId="0" applyNumberFormat="1" applyFont="1" applyFill="1" applyBorder="1"/>
    <xf numFmtId="164" fontId="8" fillId="0" borderId="0" xfId="1" applyNumberFormat="1" applyFont="1" applyFill="1" applyBorder="1"/>
    <xf numFmtId="1" fontId="18" fillId="0" borderId="0" xfId="0" applyNumberFormat="1" applyFont="1" applyFill="1" applyBorder="1"/>
    <xf numFmtId="164" fontId="8" fillId="0" borderId="0" xfId="0" applyNumberFormat="1" applyFont="1" applyFill="1" applyBorder="1"/>
    <xf numFmtId="10" fontId="8" fillId="0" borderId="0" xfId="0" applyNumberFormat="1" applyFont="1" applyFill="1"/>
    <xf numFmtId="164" fontId="18" fillId="0" borderId="0" xfId="1" applyNumberFormat="1" applyFont="1" applyFill="1" applyBorder="1"/>
    <xf numFmtId="0" fontId="19" fillId="0" borderId="0" xfId="0" applyFont="1" applyFill="1"/>
    <xf numFmtId="0" fontId="20" fillId="0" borderId="0" xfId="0" applyFont="1" applyFill="1"/>
    <xf numFmtId="0" fontId="19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5527973857200264E-2"/>
          <c:y val="0.18360655737704917"/>
          <c:w val="0.94720640528921607"/>
          <c:h val="0.4"/>
        </c:manualLayout>
      </c:layout>
      <c:pie3DChart>
        <c:varyColors val="1"/>
        <c:ser>
          <c:idx val="0"/>
          <c:order val="0"/>
          <c:tx>
            <c:strRef>
              <c:f>'2016_2020'!$W$6</c:f>
              <c:strCache>
                <c:ptCount val="1"/>
                <c:pt idx="0">
                  <c:v>Kopā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3.0929099110099889E-2"/>
                  <c:y val="-6.7831160449206146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Vieglais
64,7%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7456505431141107E-3"/>
                  <c:y val="-1.539245681785489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Velosipēds</a:t>
                    </a:r>
                  </a:p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13,6%</a:t>
                    </a:r>
                  </a:p>
                </c:rich>
              </c:tx>
              <c:spPr>
                <a:solidFill>
                  <a:srgbClr val="CCFFCC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3434213580445301"/>
                  <c:y val="0.1133605204886849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Kravas
8,3%</a:t>
                    </a:r>
                  </a:p>
                </c:rich>
              </c:tx>
              <c:spPr>
                <a:solidFill>
                  <a:srgbClr val="FFFFCC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23675897655650185"/>
                  <c:y val="0.18115913035300554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Motocikls
5,0%</a:t>
                    </a:r>
                  </a:p>
                </c:rich>
              </c:tx>
              <c:spPr>
                <a:solidFill>
                  <a:srgbClr val="CCFFFF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1637366757726712"/>
                  <c:y val="0.27128643121564183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Autobuss
3,1%</a:t>
                    </a:r>
                  </a:p>
                </c:rich>
              </c:tx>
              <c:spPr>
                <a:solidFill>
                  <a:srgbClr val="C0C0C0"/>
                </a:soli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981312372436141E-2"/>
                  <c:y val="0.23706656340088639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Mopēds
2,1%</a:t>
                    </a:r>
                  </a:p>
                </c:rich>
              </c:tx>
              <c:spPr>
                <a:solidFill>
                  <a:srgbClr val="FF8080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5390933276197618E-4"/>
                  <c:y val="5.0273324954901812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Cits
3,2%</a:t>
                    </a:r>
                  </a:p>
                </c:rich>
              </c:tx>
              <c:spPr>
                <a:solidFill>
                  <a:srgbClr val="FFFF00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rgbClr val="0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'2016_2020'!$V$7:$V$13</c:f>
              <c:strCache>
                <c:ptCount val="7"/>
                <c:pt idx="0">
                  <c:v>Vieglais</c:v>
                </c:pt>
                <c:pt idx="1">
                  <c:v>Velosipēds</c:v>
                </c:pt>
                <c:pt idx="2">
                  <c:v>Kravas</c:v>
                </c:pt>
                <c:pt idx="3">
                  <c:v>Motocikls</c:v>
                </c:pt>
                <c:pt idx="4">
                  <c:v>Autobuss</c:v>
                </c:pt>
                <c:pt idx="5">
                  <c:v>Mopēds</c:v>
                </c:pt>
                <c:pt idx="6">
                  <c:v>Cits</c:v>
                </c:pt>
              </c:strCache>
            </c:strRef>
          </c:cat>
          <c:val>
            <c:numRef>
              <c:f>'2016_2020'!$W$7:$W$13</c:f>
              <c:numCache>
                <c:formatCode>0</c:formatCode>
                <c:ptCount val="7"/>
                <c:pt idx="0">
                  <c:v>3136</c:v>
                </c:pt>
                <c:pt idx="1">
                  <c:v>660</c:v>
                </c:pt>
                <c:pt idx="2">
                  <c:v>402</c:v>
                </c:pt>
                <c:pt idx="3">
                  <c:v>241</c:v>
                </c:pt>
                <c:pt idx="4">
                  <c:v>150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'2016_2020'!$X$6</c:f>
              <c:strCache>
                <c:ptCount val="1"/>
                <c:pt idx="0">
                  <c:v>Kopā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'2016_2020'!$V$7:$V$13</c:f>
              <c:strCache>
                <c:ptCount val="7"/>
                <c:pt idx="0">
                  <c:v>Vieglais</c:v>
                </c:pt>
                <c:pt idx="1">
                  <c:v>Velosipēds</c:v>
                </c:pt>
                <c:pt idx="2">
                  <c:v>Kravas</c:v>
                </c:pt>
                <c:pt idx="3">
                  <c:v>Motocikls</c:v>
                </c:pt>
                <c:pt idx="4">
                  <c:v>Autobuss</c:v>
                </c:pt>
                <c:pt idx="5">
                  <c:v>Mopēds</c:v>
                </c:pt>
                <c:pt idx="6">
                  <c:v>Cits</c:v>
                </c:pt>
              </c:strCache>
            </c:strRef>
          </c:cat>
          <c:val>
            <c:numRef>
              <c:f>'2016_2020'!$X$7:$X$13</c:f>
              <c:numCache>
                <c:formatCode>0.00%</c:formatCode>
                <c:ptCount val="7"/>
                <c:pt idx="0">
                  <c:v>0.64726522187822499</c:v>
                </c:pt>
                <c:pt idx="1">
                  <c:v>0.13622291021671826</c:v>
                </c:pt>
                <c:pt idx="2">
                  <c:v>8.297213622291022E-2</c:v>
                </c:pt>
                <c:pt idx="3">
                  <c:v>4.9742002063983486E-2</c:v>
                </c:pt>
                <c:pt idx="4">
                  <c:v>3.0959752321981424E-2</c:v>
                </c:pt>
                <c:pt idx="5">
                  <c:v>2.063983488132095E-2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1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CCFFCC" mc:Ignorable="a14" a14:legacySpreadsheetColorIndex="42"/>
        </a:gs>
        <a:gs pos="100000">
          <a:srgbClr xmlns:mc="http://schemas.openxmlformats.org/markup-compatibility/2006" xmlns:a14="http://schemas.microsoft.com/office/drawing/2010/main" val="FFFFFF" mc:Ignorable="a14" a14:legacySpreadsheetColorIndex="65"/>
        </a:gs>
      </a:gsLst>
      <a:lin ang="0" scaled="1"/>
    </a:gradFill>
    <a:ln w="9525">
      <a:noFill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20"/>
      <c:rotY val="2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729346331708537E-2"/>
          <c:y val="0.21638827875890426"/>
          <c:w val="0.97337278106508873"/>
          <c:h val="0.42763226580532004"/>
        </c:manualLayout>
      </c:layout>
      <c:pie3DChart>
        <c:varyColors val="1"/>
        <c:ser>
          <c:idx val="0"/>
          <c:order val="0"/>
          <c:tx>
            <c:strRef>
              <c:f>'2016_2020'!$AB$6</c:f>
              <c:strCache>
                <c:ptCount val="1"/>
                <c:pt idx="0">
                  <c:v>Alkohols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5.9954340027023253E-3"/>
                  <c:y val="-1.7644018427444098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Vieglais
58,5%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1565377532228361E-2"/>
                  <c:y val="0.11188006079392748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Velosipēds
26,2%</a:t>
                    </a:r>
                  </a:p>
                </c:rich>
              </c:tx>
              <c:spPr>
                <a:solidFill>
                  <a:srgbClr val="CCFFCC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868969417496852"/>
                  <c:y val="0.1196280235962871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Mopēds
6,1%</a:t>
                    </a:r>
                  </a:p>
                </c:rich>
              </c:tx>
              <c:spPr>
                <a:solidFill>
                  <a:srgbClr val="FFFFCC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5203201809718531"/>
                  <c:y val="0.16885221408392653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Motocikls</a:t>
                    </a:r>
                  </a:p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3,1%</a:t>
                    </a:r>
                  </a:p>
                </c:rich>
              </c:tx>
              <c:spPr>
                <a:solidFill>
                  <a:srgbClr val="CCFFFF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4092023027508284E-2"/>
                  <c:y val="0.19802162134313347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Traktortehnika
1,7%</a:t>
                    </a:r>
                  </a:p>
                </c:rich>
              </c:tx>
              <c:spPr>
                <a:solidFill>
                  <a:schemeClr val="accent6">
                    <a:lumMod val="40000"/>
                    <a:lumOff val="60000"/>
                  </a:schemeClr>
                </a:soli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63904235727439"/>
                      <c:h val="0.13347873500545257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-6.1001725613027656E-2"/>
                  <c:y val="9.0109652323993858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Kvadricikls
1,7%</a:t>
                    </a:r>
                  </a:p>
                </c:rich>
              </c:tx>
              <c:spPr>
                <a:solidFill>
                  <a:srgbClr val="FF8080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10637287742347123"/>
                  <c:y val="-3.827956619926326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Kravas</a:t>
                    </a:r>
                  </a:p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2,4%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spPr>
                <a:solidFill>
                  <a:schemeClr val="tx2">
                    <a:lumMod val="20000"/>
                    <a:lumOff val="80000"/>
                  </a:schemeClr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rgbClr val="0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'2016_2020'!$AA$7:$AA$13</c:f>
              <c:strCache>
                <c:ptCount val="7"/>
                <c:pt idx="0">
                  <c:v>Vieglais</c:v>
                </c:pt>
                <c:pt idx="1">
                  <c:v>Velosipēds</c:v>
                </c:pt>
                <c:pt idx="2">
                  <c:v>Mopēds</c:v>
                </c:pt>
                <c:pt idx="3">
                  <c:v>Motocikls</c:v>
                </c:pt>
                <c:pt idx="4">
                  <c:v>Kravas</c:v>
                </c:pt>
                <c:pt idx="5">
                  <c:v>Traktors</c:v>
                </c:pt>
                <c:pt idx="6">
                  <c:v>Kvadricikls</c:v>
                </c:pt>
              </c:strCache>
            </c:strRef>
          </c:cat>
          <c:val>
            <c:numRef>
              <c:f>'2016_2020'!$AB$7:$AB$13</c:f>
              <c:numCache>
                <c:formatCode>0</c:formatCode>
                <c:ptCount val="7"/>
                <c:pt idx="0">
                  <c:v>172</c:v>
                </c:pt>
                <c:pt idx="1">
                  <c:v>77</c:v>
                </c:pt>
                <c:pt idx="2">
                  <c:v>18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1"/>
          <c:order val="1"/>
          <c:tx>
            <c:strRef>
              <c:f>'2016_2020'!$AC$6</c:f>
              <c:strCache>
                <c:ptCount val="1"/>
                <c:pt idx="0">
                  <c:v>Alkohols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'2016_2020'!$AA$7:$AA$13</c:f>
              <c:strCache>
                <c:ptCount val="7"/>
                <c:pt idx="0">
                  <c:v>Vieglais</c:v>
                </c:pt>
                <c:pt idx="1">
                  <c:v>Velosipēds</c:v>
                </c:pt>
                <c:pt idx="2">
                  <c:v>Mopēds</c:v>
                </c:pt>
                <c:pt idx="3">
                  <c:v>Motocikls</c:v>
                </c:pt>
                <c:pt idx="4">
                  <c:v>Kravas</c:v>
                </c:pt>
                <c:pt idx="5">
                  <c:v>Traktors</c:v>
                </c:pt>
                <c:pt idx="6">
                  <c:v>Kvadricikls</c:v>
                </c:pt>
              </c:strCache>
            </c:strRef>
          </c:cat>
          <c:val>
            <c:numRef>
              <c:f>'2016_2020'!$AC$7:$AC$13</c:f>
              <c:numCache>
                <c:formatCode>0.00%</c:formatCode>
                <c:ptCount val="7"/>
                <c:pt idx="0">
                  <c:v>0.58503401360544216</c:v>
                </c:pt>
                <c:pt idx="1">
                  <c:v>0.26190476190476192</c:v>
                </c:pt>
                <c:pt idx="2">
                  <c:v>6.1224489795918366E-2</c:v>
                </c:pt>
                <c:pt idx="3">
                  <c:v>3.0612244897959183E-2</c:v>
                </c:pt>
                <c:pt idx="4">
                  <c:v>2.3809523809523808E-2</c:v>
                </c:pt>
                <c:pt idx="5">
                  <c:v>1.7006802721088437E-2</c:v>
                </c:pt>
                <c:pt idx="6">
                  <c:v>1.7006802721088437E-2</c:v>
                </c:pt>
              </c:numCache>
            </c:numRef>
          </c:val>
        </c:ser>
        <c:dLbls>
          <c:showLegendKey val="0"/>
          <c:showVal val="1"/>
          <c:showCatName val="0"/>
          <c:showSerName val="1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FF" mc:Ignorable="a14" a14:legacySpreadsheetColorIndex="65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0" scaled="1"/>
    </a:gradFill>
    <a:ln w="9525">
      <a:noFill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82253831174329"/>
          <c:y val="4.2759987303620094E-2"/>
          <c:w val="0.85157531115062235"/>
          <c:h val="0.914480025392759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'2016_2020'!$W$22</c:f>
              <c:strCache>
                <c:ptCount val="1"/>
                <c:pt idx="0">
                  <c:v>ALKOHOLS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'2016_2020'!$V$23:$V$33</c:f>
              <c:strCache>
                <c:ptCount val="11"/>
                <c:pt idx="0">
                  <c:v>Mopēds</c:v>
                </c:pt>
                <c:pt idx="1">
                  <c:v>Kvadricikls</c:v>
                </c:pt>
                <c:pt idx="2">
                  <c:v>Velosipēds</c:v>
                </c:pt>
                <c:pt idx="3">
                  <c:v>Traktors</c:v>
                </c:pt>
                <c:pt idx="4">
                  <c:v>Vidējais</c:v>
                </c:pt>
                <c:pt idx="5">
                  <c:v>Motocikls</c:v>
                </c:pt>
                <c:pt idx="6">
                  <c:v>Vieglais</c:v>
                </c:pt>
                <c:pt idx="7">
                  <c:v>Kravas</c:v>
                </c:pt>
                <c:pt idx="8">
                  <c:v>Tramvajs</c:v>
                </c:pt>
                <c:pt idx="9">
                  <c:v>Trolejbuss</c:v>
                </c:pt>
                <c:pt idx="10">
                  <c:v>Autobuss</c:v>
                </c:pt>
              </c:strCache>
            </c:strRef>
          </c:cat>
          <c:val>
            <c:numRef>
              <c:f>'2016_2020'!$W$23:$W$33</c:f>
              <c:numCache>
                <c:formatCode>0.0%</c:formatCode>
                <c:ptCount val="11"/>
                <c:pt idx="0">
                  <c:v>0.20283018867924529</c:v>
                </c:pt>
                <c:pt idx="1">
                  <c:v>0.17272727272727273</c:v>
                </c:pt>
                <c:pt idx="2">
                  <c:v>0.11773700305810397</c:v>
                </c:pt>
                <c:pt idx="3">
                  <c:v>0.10824742268041238</c:v>
                </c:pt>
                <c:pt idx="4">
                  <c:v>5.0351081472072262E-2</c:v>
                </c:pt>
                <c:pt idx="5">
                  <c:v>4.8069345941686367E-2</c:v>
                </c:pt>
                <c:pt idx="6">
                  <c:v>4.0978820531875362E-2</c:v>
                </c:pt>
                <c:pt idx="7">
                  <c:v>1.5157722244981565E-2</c:v>
                </c:pt>
                <c:pt idx="8">
                  <c:v>5.8823529411764705E-3</c:v>
                </c:pt>
                <c:pt idx="9">
                  <c:v>3.1847133757961785E-3</c:v>
                </c:pt>
                <c:pt idx="10">
                  <c:v>9.1074681238615665E-4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56520984"/>
        <c:axId val="256518632"/>
      </c:barChart>
      <c:catAx>
        <c:axId val="256520984"/>
        <c:scaling>
          <c:orientation val="maxMin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</c:spPr>
        <c:crossAx val="256518632"/>
        <c:crosses val="autoZero"/>
        <c:auto val="1"/>
        <c:lblAlgn val="ctr"/>
        <c:lblOffset val="100"/>
        <c:noMultiLvlLbl val="0"/>
      </c:catAx>
      <c:valAx>
        <c:axId val="256518632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2565209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1" i="0" baseline="0">
          <a:latin typeface="Times New Roman" pitchFamily="18" charset="0"/>
        </a:defRPr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5527973857200264E-2"/>
          <c:y val="0.18360655737704917"/>
          <c:w val="0.94720640528921607"/>
          <c:h val="0.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3.0929099110099889E-2"/>
                  <c:y val="-6.7831160449206146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Vieglais
65,5%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7456505431141107E-3"/>
                  <c:y val="-1.539245681785489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Velosipēds</a:t>
                    </a:r>
                  </a:p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11,9%</a:t>
                    </a:r>
                  </a:p>
                </c:rich>
              </c:tx>
              <c:spPr>
                <a:solidFill>
                  <a:srgbClr val="CCFFCC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3434213580445301"/>
                  <c:y val="0.1133605204886849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Kravas
8,1%</a:t>
                    </a:r>
                  </a:p>
                </c:rich>
              </c:tx>
              <c:spPr>
                <a:solidFill>
                  <a:srgbClr val="FFFFCC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23675897655650185"/>
                  <c:y val="0.18115913035300554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Motocikls
4,9%</a:t>
                    </a:r>
                  </a:p>
                </c:rich>
              </c:tx>
              <c:spPr>
                <a:solidFill>
                  <a:srgbClr val="CCFFFF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1637366757726712"/>
                  <c:y val="0.27128643121564183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Autobuss
4,3%</a:t>
                    </a:r>
                  </a:p>
                </c:rich>
              </c:tx>
              <c:spPr>
                <a:solidFill>
                  <a:srgbClr val="C0C0C0"/>
                </a:soli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981312372436141E-2"/>
                  <c:y val="0.23706656340088639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Mopēds
2,3%</a:t>
                    </a:r>
                  </a:p>
                </c:rich>
              </c:tx>
              <c:spPr>
                <a:solidFill>
                  <a:srgbClr val="FF8080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5390933276197618E-4"/>
                  <c:y val="5.0273324954901812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Cits
3,0%</a:t>
                    </a:r>
                  </a:p>
                </c:rich>
              </c:tx>
              <c:spPr>
                <a:solidFill>
                  <a:srgbClr val="FFFF00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rgbClr val="0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'2015_2019'!$V$7:$V$13</c:f>
              <c:strCache>
                <c:ptCount val="7"/>
                <c:pt idx="0">
                  <c:v>Vieglais</c:v>
                </c:pt>
                <c:pt idx="1">
                  <c:v>Velosipēds</c:v>
                </c:pt>
                <c:pt idx="2">
                  <c:v>Kravas</c:v>
                </c:pt>
                <c:pt idx="3">
                  <c:v>Motocikls</c:v>
                </c:pt>
                <c:pt idx="4">
                  <c:v>Autobuss</c:v>
                </c:pt>
                <c:pt idx="5">
                  <c:v>Mopēds</c:v>
                </c:pt>
                <c:pt idx="6">
                  <c:v>Cits</c:v>
                </c:pt>
              </c:strCache>
            </c:strRef>
          </c:cat>
          <c:val>
            <c:numRef>
              <c:f>'2015_2019'!$X$7:$X$13</c:f>
              <c:numCache>
                <c:formatCode>0.00%</c:formatCode>
                <c:ptCount val="7"/>
                <c:pt idx="0">
                  <c:v>0.65470692717584367</c:v>
                </c:pt>
                <c:pt idx="1">
                  <c:v>0.11918294849023091</c:v>
                </c:pt>
                <c:pt idx="2">
                  <c:v>8.0639431616341031E-2</c:v>
                </c:pt>
                <c:pt idx="3">
                  <c:v>4.9200710479573709E-2</c:v>
                </c:pt>
                <c:pt idx="4">
                  <c:v>4.3161634103019542E-2</c:v>
                </c:pt>
                <c:pt idx="5">
                  <c:v>2.2557726465364122E-2</c:v>
                </c:pt>
                <c:pt idx="6">
                  <c:v>3.0550621669627E-2</c:v>
                </c:pt>
              </c:numCache>
            </c:numRef>
          </c:val>
        </c:ser>
        <c:dLbls>
          <c:showLegendKey val="0"/>
          <c:showVal val="1"/>
          <c:showCatName val="0"/>
          <c:showSerName val="1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CCFFCC" mc:Ignorable="a14" a14:legacySpreadsheetColorIndex="42"/>
        </a:gs>
        <a:gs pos="100000">
          <a:srgbClr xmlns:mc="http://schemas.openxmlformats.org/markup-compatibility/2006" xmlns:a14="http://schemas.microsoft.com/office/drawing/2010/main" val="FFFFFF" mc:Ignorable="a14" a14:legacySpreadsheetColorIndex="65"/>
        </a:gs>
      </a:gsLst>
      <a:lin ang="0" scaled="1"/>
    </a:gradFill>
    <a:ln w="9525">
      <a:noFill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729346331708537E-2"/>
          <c:y val="0.21638827875890426"/>
          <c:w val="0.97337278106508873"/>
          <c:h val="0.4276322658053200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5.9954340027023253E-3"/>
                  <c:y val="-1.7644018427444098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Vieglais
48,2%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1565377532228361E-2"/>
                  <c:y val="0.11188006079392748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Velosipēds
33,2%</a:t>
                    </a:r>
                  </a:p>
                </c:rich>
              </c:tx>
              <c:spPr>
                <a:solidFill>
                  <a:srgbClr val="CCFFCC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868969417496852"/>
                  <c:y val="0.1196280235962871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Mopēds
8,2%</a:t>
                    </a:r>
                  </a:p>
                </c:rich>
              </c:tx>
              <c:spPr>
                <a:solidFill>
                  <a:srgbClr val="FFFFCC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5203201809718531"/>
                  <c:y val="0.16885221408392653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Motocikls</a:t>
                    </a:r>
                  </a:p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4,7%</a:t>
                    </a:r>
                  </a:p>
                </c:rich>
              </c:tx>
              <c:spPr>
                <a:solidFill>
                  <a:srgbClr val="CCFFFF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4092023027508284E-2"/>
                  <c:y val="0.19802162134313347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Traktortehnika
2,9%</a:t>
                    </a:r>
                  </a:p>
                </c:rich>
              </c:tx>
              <c:spPr>
                <a:solidFill>
                  <a:schemeClr val="accent6">
                    <a:lumMod val="40000"/>
                    <a:lumOff val="60000"/>
                  </a:schemeClr>
                </a:soli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63904235727439"/>
                      <c:h val="0.13347873500545257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-6.1001725613027656E-2"/>
                  <c:y val="9.0109652323993858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Kvadricikls
1,4%</a:t>
                    </a:r>
                  </a:p>
                </c:rich>
              </c:tx>
              <c:spPr>
                <a:solidFill>
                  <a:srgbClr val="FF8080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10637287742347123"/>
                  <c:y val="-3.827956619926326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Kravas</a:t>
                    </a:r>
                  </a:p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1,4%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spPr>
                <a:solidFill>
                  <a:schemeClr val="tx2">
                    <a:lumMod val="20000"/>
                    <a:lumOff val="80000"/>
                  </a:schemeClr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rgbClr val="0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'2015_2019'!$AA$7:$AA$13</c:f>
              <c:strCache>
                <c:ptCount val="7"/>
                <c:pt idx="0">
                  <c:v>Vieglais</c:v>
                </c:pt>
                <c:pt idx="1">
                  <c:v>Velosipēds</c:v>
                </c:pt>
                <c:pt idx="2">
                  <c:v>Mopēds</c:v>
                </c:pt>
                <c:pt idx="3">
                  <c:v>Motocikls</c:v>
                </c:pt>
                <c:pt idx="4">
                  <c:v>Traktors</c:v>
                </c:pt>
                <c:pt idx="5">
                  <c:v>Kvadricikls</c:v>
                </c:pt>
                <c:pt idx="6">
                  <c:v>Kravas</c:v>
                </c:pt>
              </c:strCache>
            </c:strRef>
          </c:cat>
          <c:val>
            <c:numRef>
              <c:f>'2015_2019'!$AC$7:$AC$13</c:f>
              <c:numCache>
                <c:formatCode>0.00%</c:formatCode>
                <c:ptCount val="7"/>
                <c:pt idx="0">
                  <c:v>0.48214285714285715</c:v>
                </c:pt>
                <c:pt idx="1">
                  <c:v>0.33214285714285713</c:v>
                </c:pt>
                <c:pt idx="2">
                  <c:v>8.2142857142857142E-2</c:v>
                </c:pt>
                <c:pt idx="3">
                  <c:v>4.642857142857143E-2</c:v>
                </c:pt>
                <c:pt idx="4">
                  <c:v>2.8571428571428571E-2</c:v>
                </c:pt>
                <c:pt idx="5">
                  <c:v>1.4285714285714285E-2</c:v>
                </c:pt>
                <c:pt idx="6">
                  <c:v>1.4285714285714285E-2</c:v>
                </c:pt>
              </c:numCache>
            </c:numRef>
          </c:val>
        </c:ser>
        <c:dLbls>
          <c:showLegendKey val="0"/>
          <c:showVal val="1"/>
          <c:showCatName val="0"/>
          <c:showSerName val="1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FF" mc:Ignorable="a14" a14:legacySpreadsheetColorIndex="65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0" scaled="1"/>
    </a:gradFill>
    <a:ln w="9525">
      <a:noFill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82253831174329"/>
          <c:y val="4.2759987303620094E-2"/>
          <c:w val="0.85157531115062235"/>
          <c:h val="0.914480025392759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'2015_2019'!$W$22</c:f>
              <c:strCache>
                <c:ptCount val="1"/>
                <c:pt idx="0">
                  <c:v>ALKOHOLS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4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'2015_2019'!$V$23:$V$33</c:f>
              <c:strCache>
                <c:ptCount val="11"/>
                <c:pt idx="0">
                  <c:v>Mopēds</c:v>
                </c:pt>
                <c:pt idx="1">
                  <c:v>Kvadricikls</c:v>
                </c:pt>
                <c:pt idx="2">
                  <c:v>Velosipēds</c:v>
                </c:pt>
                <c:pt idx="3">
                  <c:v>Traktors</c:v>
                </c:pt>
                <c:pt idx="4">
                  <c:v>Motocikls</c:v>
                </c:pt>
                <c:pt idx="5">
                  <c:v>Vidējais</c:v>
                </c:pt>
                <c:pt idx="6">
                  <c:v>Vieglais</c:v>
                </c:pt>
                <c:pt idx="7">
                  <c:v>Kravas</c:v>
                </c:pt>
                <c:pt idx="8">
                  <c:v>Tramvajs</c:v>
                </c:pt>
                <c:pt idx="9">
                  <c:v>Autobuss</c:v>
                </c:pt>
                <c:pt idx="10">
                  <c:v>Trolejbuss</c:v>
                </c:pt>
              </c:strCache>
            </c:strRef>
          </c:cat>
          <c:val>
            <c:numRef>
              <c:f>'2015_2019'!$W$23:$W$33</c:f>
              <c:numCache>
                <c:formatCode>0.0%</c:formatCode>
                <c:ptCount val="11"/>
                <c:pt idx="0">
                  <c:v>0.22187499999999999</c:v>
                </c:pt>
                <c:pt idx="1">
                  <c:v>0.15841584158415842</c:v>
                </c:pt>
                <c:pt idx="2">
                  <c:v>0.12021512179689972</c:v>
                </c:pt>
                <c:pt idx="3">
                  <c:v>9.7938144329896906E-2</c:v>
                </c:pt>
                <c:pt idx="4">
                  <c:v>5.2334943639291469E-2</c:v>
                </c:pt>
                <c:pt idx="5">
                  <c:v>4.9832845800250734E-2</c:v>
                </c:pt>
                <c:pt idx="6">
                  <c:v>3.9665645605108768E-2</c:v>
                </c:pt>
                <c:pt idx="7">
                  <c:v>1.7303822937625755E-2</c:v>
                </c:pt>
                <c:pt idx="8">
                  <c:v>5.7142857142857143E-3</c:v>
                </c:pt>
                <c:pt idx="9">
                  <c:v>8.6058519793459555E-4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56520592"/>
        <c:axId val="256515888"/>
      </c:barChart>
      <c:catAx>
        <c:axId val="256520592"/>
        <c:scaling>
          <c:orientation val="maxMin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</c:spPr>
        <c:crossAx val="256515888"/>
        <c:crosses val="autoZero"/>
        <c:auto val="1"/>
        <c:lblAlgn val="ctr"/>
        <c:lblOffset val="100"/>
        <c:noMultiLvlLbl val="0"/>
      </c:catAx>
      <c:valAx>
        <c:axId val="256515888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2565205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1" i="0" baseline="0">
          <a:latin typeface="Times New Roman" pitchFamily="18" charset="0"/>
        </a:defRPr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5527973857200264E-2"/>
          <c:y val="0.18360655737704917"/>
          <c:w val="0.94720640528921607"/>
          <c:h val="0.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3.0929099110099889E-2"/>
                  <c:y val="-6.7831160449206146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Vieglais
66,8%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7456505431141107E-3"/>
                  <c:y val="-1.539245681785489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Velosipēds</a:t>
                    </a:r>
                  </a:p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10,8%</a:t>
                    </a:r>
                  </a:p>
                </c:rich>
              </c:tx>
              <c:spPr>
                <a:solidFill>
                  <a:srgbClr val="CCFFCC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3434213580445301"/>
                  <c:y val="0.1133605204886849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Kravas
8,3%</a:t>
                    </a:r>
                  </a:p>
                </c:rich>
              </c:tx>
              <c:spPr>
                <a:solidFill>
                  <a:srgbClr val="FFFFCC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22315360141642732"/>
                  <c:y val="0.1811591583838905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Autobuss
4,3%</a:t>
                    </a:r>
                  </a:p>
                </c:rich>
              </c:tx>
              <c:spPr>
                <a:solidFill>
                  <a:srgbClr val="CCFFFF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1022302631904982E-2"/>
                  <c:y val="0.24957101673766191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Motocikls
4,2%</a:t>
                    </a:r>
                  </a:p>
                </c:rich>
              </c:tx>
              <c:spPr>
                <a:solidFill>
                  <a:srgbClr val="C0C0C0"/>
                </a:soli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981312372436141E-2"/>
                  <c:y val="0.23706656340088639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Mopēds
2,6%</a:t>
                    </a:r>
                  </a:p>
                </c:rich>
              </c:tx>
              <c:spPr>
                <a:solidFill>
                  <a:srgbClr val="FF8080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5.6622487406465499E-2"/>
                  <c:y val="6.7645626263930198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Cits
3,0</a:t>
                    </a:r>
                  </a:p>
                </c:rich>
              </c:tx>
              <c:spPr>
                <a:solidFill>
                  <a:srgbClr val="FFFF00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rgbClr val="0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'2010_2014'!$V$7:$V$13</c:f>
              <c:strCache>
                <c:ptCount val="7"/>
                <c:pt idx="0">
                  <c:v>Vieglais</c:v>
                </c:pt>
                <c:pt idx="1">
                  <c:v>Velosipēds</c:v>
                </c:pt>
                <c:pt idx="2">
                  <c:v>Kravas</c:v>
                </c:pt>
                <c:pt idx="3">
                  <c:v>Autobuss</c:v>
                </c:pt>
                <c:pt idx="4">
                  <c:v>Motocikls</c:v>
                </c:pt>
                <c:pt idx="5">
                  <c:v>Mopēds</c:v>
                </c:pt>
                <c:pt idx="6">
                  <c:v>Cits</c:v>
                </c:pt>
              </c:strCache>
            </c:strRef>
          </c:cat>
          <c:val>
            <c:numRef>
              <c:f>'2010_2014'!$X$7:$X$13</c:f>
              <c:numCache>
                <c:formatCode>0.0%</c:formatCode>
                <c:ptCount val="7"/>
                <c:pt idx="0">
                  <c:v>0.66782959970620637</c:v>
                </c:pt>
                <c:pt idx="1">
                  <c:v>0.10796915167095116</c:v>
                </c:pt>
                <c:pt idx="2">
                  <c:v>8.2996694821887623E-2</c:v>
                </c:pt>
                <c:pt idx="3">
                  <c:v>4.278369445464561E-2</c:v>
                </c:pt>
                <c:pt idx="4">
                  <c:v>4.2232831435916267E-2</c:v>
                </c:pt>
                <c:pt idx="5">
                  <c:v>2.5890561880279103E-2</c:v>
                </c:pt>
                <c:pt idx="6">
                  <c:v>3.0297466030113844E-2</c:v>
                </c:pt>
              </c:numCache>
            </c:numRef>
          </c:val>
        </c:ser>
        <c:dLbls>
          <c:showLegendKey val="0"/>
          <c:showVal val="1"/>
          <c:showCatName val="0"/>
          <c:showSerName val="1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CCFFCC" mc:Ignorable="a14" a14:legacySpreadsheetColorIndex="42"/>
        </a:gs>
        <a:gs pos="100000">
          <a:srgbClr xmlns:mc="http://schemas.openxmlformats.org/markup-compatibility/2006" xmlns:a14="http://schemas.microsoft.com/office/drawing/2010/main" val="FFFFFF" mc:Ignorable="a14" a14:legacySpreadsheetColorIndex="65"/>
        </a:gs>
      </a:gsLst>
      <a:lin ang="0" scaled="1"/>
    </a:gradFill>
    <a:ln w="9525">
      <a:noFill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729346331708537E-2"/>
          <c:y val="0.21638827875890426"/>
          <c:w val="0.97337278106508873"/>
          <c:h val="0.4276322658053200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5.9954340027023253E-3"/>
                  <c:y val="-1.7644018427444098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Vieglais
60,6%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1565377532228361E-2"/>
                  <c:y val="0.11188006079392748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Velosipēds
24,2%</a:t>
                    </a:r>
                  </a:p>
                </c:rich>
              </c:tx>
              <c:spPr>
                <a:solidFill>
                  <a:srgbClr val="CCFFCC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868969417496852"/>
                  <c:y val="0.1196280235962871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Mopēds
7,3%</a:t>
                    </a:r>
                  </a:p>
                </c:rich>
              </c:tx>
              <c:spPr>
                <a:solidFill>
                  <a:srgbClr val="FFFFCC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7.1000710546540863E-2"/>
                  <c:y val="0.18193836457465717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Kravas
3,6%</a:t>
                    </a:r>
                  </a:p>
                </c:rich>
              </c:tx>
              <c:spPr>
                <a:solidFill>
                  <a:srgbClr val="CCFFFF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9572802018532232E-2"/>
                  <c:y val="0.1107806180715960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Cits
4,3%</a:t>
                    </a:r>
                  </a:p>
                </c:rich>
              </c:tx>
              <c:spPr>
                <a:solidFill>
                  <a:schemeClr val="accent6">
                    <a:lumMod val="40000"/>
                    <a:lumOff val="60000"/>
                  </a:schemeClr>
                </a:soli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6802899637545308E-2"/>
                  <c:y val="9.0109640709558916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Traktors
1,9%</a:t>
                    </a:r>
                  </a:p>
                </c:rich>
              </c:tx>
              <c:spPr>
                <a:solidFill>
                  <a:srgbClr val="FF8080"/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10637287742347123"/>
                  <c:y val="-3.827956619926326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lv-LV"/>
                      <a:t>Cits</a:t>
                    </a:r>
                  </a:p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1,</a:t>
                    </a:r>
                    <a:r>
                      <a:rPr lang="lv-LV"/>
                      <a:t>6%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spPr>
                <a:solidFill>
                  <a:schemeClr val="tx2">
                    <a:lumMod val="20000"/>
                    <a:lumOff val="80000"/>
                  </a:schemeClr>
                </a:solidFill>
                <a:ln w="25400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rgbClr val="0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'2010_2014'!$AA$7:$AA$11</c:f>
              <c:strCache>
                <c:ptCount val="4"/>
                <c:pt idx="0">
                  <c:v>Vieglais</c:v>
                </c:pt>
                <c:pt idx="1">
                  <c:v>Velosipēds</c:v>
                </c:pt>
                <c:pt idx="2">
                  <c:v>Mopēds</c:v>
                </c:pt>
                <c:pt idx="3">
                  <c:v>Kravas</c:v>
                </c:pt>
              </c:strCache>
            </c:strRef>
          </c:cat>
          <c:val>
            <c:numRef>
              <c:f>'2010_2014'!$AC$7:$AC$11</c:f>
              <c:numCache>
                <c:formatCode>0.00%</c:formatCode>
                <c:ptCount val="5"/>
                <c:pt idx="0">
                  <c:v>0.60596026490066224</c:v>
                </c:pt>
                <c:pt idx="1">
                  <c:v>0.24172185430463577</c:v>
                </c:pt>
                <c:pt idx="2">
                  <c:v>7.2847682119205295E-2</c:v>
                </c:pt>
                <c:pt idx="3">
                  <c:v>3.6423841059602648E-2</c:v>
                </c:pt>
                <c:pt idx="4">
                  <c:v>4.3046357615894038E-2</c:v>
                </c:pt>
              </c:numCache>
            </c:numRef>
          </c:val>
        </c:ser>
        <c:dLbls>
          <c:showLegendKey val="0"/>
          <c:showVal val="1"/>
          <c:showCatName val="0"/>
          <c:showSerName val="1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FF" mc:Ignorable="a14" a14:legacySpreadsheetColorIndex="65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0" scaled="1"/>
    </a:gradFill>
    <a:ln w="9525">
      <a:noFill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'2010_2014'!$W$22</c:f>
              <c:strCache>
                <c:ptCount val="1"/>
                <c:pt idx="0">
                  <c:v>ALKOHOLS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'2010_2014'!$V$23:$V$33</c:f>
              <c:strCache>
                <c:ptCount val="11"/>
                <c:pt idx="0">
                  <c:v>Kvadricikls</c:v>
                </c:pt>
                <c:pt idx="1">
                  <c:v>Traktors</c:v>
                </c:pt>
                <c:pt idx="2">
                  <c:v>Mopēds</c:v>
                </c:pt>
                <c:pt idx="3">
                  <c:v>Velosipēds</c:v>
                </c:pt>
                <c:pt idx="4">
                  <c:v>Vidējais</c:v>
                </c:pt>
                <c:pt idx="5">
                  <c:v>Motocikls</c:v>
                </c:pt>
                <c:pt idx="6">
                  <c:v>Vieglais</c:v>
                </c:pt>
                <c:pt idx="7">
                  <c:v>Kravas</c:v>
                </c:pt>
                <c:pt idx="8">
                  <c:v>Tramvajs</c:v>
                </c:pt>
                <c:pt idx="9">
                  <c:v>Autobuss</c:v>
                </c:pt>
                <c:pt idx="10">
                  <c:v>Trolejbuss</c:v>
                </c:pt>
              </c:strCache>
            </c:strRef>
          </c:cat>
          <c:val>
            <c:numRef>
              <c:f>'2010_2014'!$W$23:$W$33</c:f>
              <c:numCache>
                <c:formatCode>0.0%</c:formatCode>
                <c:ptCount val="11"/>
                <c:pt idx="0">
                  <c:v>0.19767441860465115</c:v>
                </c:pt>
                <c:pt idx="1">
                  <c:v>0.17613636363636365</c:v>
                </c:pt>
                <c:pt idx="2">
                  <c:v>0.17256637168141592</c:v>
                </c:pt>
                <c:pt idx="3">
                  <c:v>0.10193974411886092</c:v>
                </c:pt>
                <c:pt idx="4">
                  <c:v>6.050968235436209E-2</c:v>
                </c:pt>
                <c:pt idx="5">
                  <c:v>5.8876003568242644E-2</c:v>
                </c:pt>
                <c:pt idx="6">
                  <c:v>5.7727217717536007E-2</c:v>
                </c:pt>
                <c:pt idx="7">
                  <c:v>2.8953229398663696E-2</c:v>
                </c:pt>
                <c:pt idx="8">
                  <c:v>5.2910052910052907E-3</c:v>
                </c:pt>
                <c:pt idx="9">
                  <c:v>3.6563071297989031E-3</c:v>
                </c:pt>
                <c:pt idx="10">
                  <c:v>3.3222591362126247E-3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56517456"/>
        <c:axId val="256517848"/>
      </c:barChart>
      <c:catAx>
        <c:axId val="256517456"/>
        <c:scaling>
          <c:orientation val="maxMin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</c:spPr>
        <c:crossAx val="256517848"/>
        <c:crosses val="autoZero"/>
        <c:auto val="1"/>
        <c:lblAlgn val="ctr"/>
        <c:lblOffset val="100"/>
        <c:noMultiLvlLbl val="0"/>
      </c:catAx>
      <c:valAx>
        <c:axId val="256517848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2565174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1" i="0" baseline="0">
          <a:latin typeface="Times New Roman" pitchFamily="18" charset="0"/>
        </a:defRPr>
      </a:pPr>
      <a:endParaRPr lang="lv-LV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22</xdr:row>
      <xdr:rowOff>19050</xdr:rowOff>
    </xdr:from>
    <xdr:to>
      <xdr:col>6</xdr:col>
      <xdr:colOff>200025</xdr:colOff>
      <xdr:row>40</xdr:row>
      <xdr:rowOff>9525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222249</xdr:colOff>
      <xdr:row>22</xdr:row>
      <xdr:rowOff>3175</xdr:rowOff>
    </xdr:from>
    <xdr:to>
      <xdr:col>15</xdr:col>
      <xdr:colOff>327024</xdr:colOff>
      <xdr:row>39</xdr:row>
      <xdr:rowOff>142875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43</xdr:row>
      <xdr:rowOff>133350</xdr:rowOff>
    </xdr:from>
    <xdr:to>
      <xdr:col>15</xdr:col>
      <xdr:colOff>76200</xdr:colOff>
      <xdr:row>63</xdr:row>
      <xdr:rowOff>161923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22</xdr:row>
      <xdr:rowOff>19050</xdr:rowOff>
    </xdr:from>
    <xdr:to>
      <xdr:col>6</xdr:col>
      <xdr:colOff>104775</xdr:colOff>
      <xdr:row>40</xdr:row>
      <xdr:rowOff>9525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222249</xdr:colOff>
      <xdr:row>22</xdr:row>
      <xdr:rowOff>3175</xdr:rowOff>
    </xdr:from>
    <xdr:to>
      <xdr:col>15</xdr:col>
      <xdr:colOff>327024</xdr:colOff>
      <xdr:row>39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43</xdr:row>
      <xdr:rowOff>133350</xdr:rowOff>
    </xdr:from>
    <xdr:to>
      <xdr:col>15</xdr:col>
      <xdr:colOff>76200</xdr:colOff>
      <xdr:row>63</xdr:row>
      <xdr:rowOff>161923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22</xdr:row>
      <xdr:rowOff>19050</xdr:rowOff>
    </xdr:from>
    <xdr:to>
      <xdr:col>6</xdr:col>
      <xdr:colOff>104775</xdr:colOff>
      <xdr:row>40</xdr:row>
      <xdr:rowOff>9525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193674</xdr:colOff>
      <xdr:row>22</xdr:row>
      <xdr:rowOff>3175</xdr:rowOff>
    </xdr:from>
    <xdr:to>
      <xdr:col>15</xdr:col>
      <xdr:colOff>298449</xdr:colOff>
      <xdr:row>39</xdr:row>
      <xdr:rowOff>142875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43</xdr:row>
      <xdr:rowOff>133350</xdr:rowOff>
    </xdr:from>
    <xdr:to>
      <xdr:col>15</xdr:col>
      <xdr:colOff>76200</xdr:colOff>
      <xdr:row>63</xdr:row>
      <xdr:rowOff>161923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tabSelected="1" workbookViewId="0"/>
  </sheetViews>
  <sheetFormatPr defaultRowHeight="12.75" x14ac:dyDescent="0.2"/>
  <cols>
    <col min="1" max="1" width="12.7109375" style="1" customWidth="1"/>
    <col min="2" max="16" width="5.5703125" style="2" customWidth="1"/>
    <col min="17" max="17" width="1.5703125" style="2" customWidth="1"/>
    <col min="18" max="18" width="4" style="2" customWidth="1"/>
    <col min="19" max="19" width="8" style="26" customWidth="1"/>
    <col min="20" max="20" width="7.140625" style="26" customWidth="1"/>
    <col min="21" max="21" width="6.140625" style="26" customWidth="1"/>
    <col min="22" max="22" width="9.28515625" style="26" customWidth="1"/>
    <col min="23" max="23" width="11.140625" style="26" customWidth="1"/>
    <col min="24" max="24" width="7.42578125" style="26" customWidth="1"/>
    <col min="25" max="25" width="8.5703125" style="26" customWidth="1"/>
    <col min="26" max="26" width="6.7109375" style="26" customWidth="1"/>
    <col min="27" max="27" width="7.85546875" style="26" customWidth="1"/>
    <col min="28" max="28" width="6.7109375" style="26" customWidth="1"/>
    <col min="29" max="29" width="8" style="26" customWidth="1"/>
    <col min="30" max="30" width="6.7109375" style="26" customWidth="1"/>
    <col min="31" max="31" width="10.5703125" style="80" customWidth="1"/>
    <col min="32" max="32" width="9.140625" style="80"/>
    <col min="33" max="16384" width="9.140625" style="2"/>
  </cols>
  <sheetData>
    <row r="1" spans="1:31" x14ac:dyDescent="0.2">
      <c r="Y1" s="21"/>
      <c r="Z1" s="22"/>
      <c r="AA1" s="22"/>
      <c r="AB1" s="22"/>
      <c r="AC1" s="22"/>
    </row>
    <row r="2" spans="1:31" x14ac:dyDescent="0.2">
      <c r="Y2" s="21"/>
      <c r="Z2" s="21"/>
      <c r="AA2" s="21"/>
      <c r="AB2" s="21"/>
      <c r="AC2" s="21"/>
    </row>
    <row r="3" spans="1:31" x14ac:dyDescent="0.2">
      <c r="U3" s="27"/>
      <c r="V3" s="27"/>
      <c r="W3" s="27"/>
      <c r="Y3" s="23"/>
      <c r="Z3" s="24"/>
      <c r="AA3" s="24"/>
      <c r="AB3" s="24"/>
      <c r="AC3" s="25"/>
    </row>
    <row r="4" spans="1:31" ht="12.75" customHeight="1" x14ac:dyDescent="0.2">
      <c r="A4" s="49" t="s">
        <v>24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U4" s="27"/>
      <c r="V4" s="27"/>
      <c r="W4" s="27"/>
      <c r="Y4" s="23"/>
      <c r="Z4" s="24"/>
      <c r="AA4" s="24"/>
      <c r="AB4" s="24"/>
      <c r="AC4" s="25"/>
    </row>
    <row r="5" spans="1:31" ht="12.75" customHeight="1" x14ac:dyDescent="0.2">
      <c r="U5" s="27"/>
      <c r="V5" s="27"/>
      <c r="W5" s="27"/>
      <c r="Y5" s="23"/>
      <c r="Z5" s="24"/>
      <c r="AA5" s="24"/>
      <c r="AB5" s="24"/>
      <c r="AC5" s="25"/>
    </row>
    <row r="6" spans="1:31" ht="12.75" customHeight="1" x14ac:dyDescent="0.2">
      <c r="A6" s="4" t="s">
        <v>14</v>
      </c>
      <c r="B6" s="50" t="s">
        <v>37</v>
      </c>
      <c r="C6" s="51"/>
      <c r="D6" s="52"/>
      <c r="E6" s="50" t="s">
        <v>38</v>
      </c>
      <c r="F6" s="51"/>
      <c r="G6" s="52"/>
      <c r="H6" s="50" t="s">
        <v>39</v>
      </c>
      <c r="I6" s="51"/>
      <c r="J6" s="52"/>
      <c r="K6" s="48" t="s">
        <v>41</v>
      </c>
      <c r="L6" s="48"/>
      <c r="M6" s="48"/>
      <c r="N6" s="48" t="s">
        <v>43</v>
      </c>
      <c r="O6" s="48"/>
      <c r="P6" s="48"/>
      <c r="U6" s="27"/>
      <c r="W6" s="37" t="s">
        <v>15</v>
      </c>
      <c r="X6" s="37" t="s">
        <v>15</v>
      </c>
      <c r="Y6" s="38"/>
      <c r="Z6" s="24"/>
      <c r="AB6" s="37" t="s">
        <v>18</v>
      </c>
      <c r="AC6" s="37" t="s">
        <v>18</v>
      </c>
    </row>
    <row r="7" spans="1:31" ht="12.75" customHeight="1" x14ac:dyDescent="0.2">
      <c r="A7" s="45" t="s">
        <v>11</v>
      </c>
      <c r="B7" s="8" t="s">
        <v>5</v>
      </c>
      <c r="C7" s="9" t="s">
        <v>20</v>
      </c>
      <c r="D7" s="10" t="s">
        <v>13</v>
      </c>
      <c r="E7" s="8" t="s">
        <v>5</v>
      </c>
      <c r="F7" s="9" t="s">
        <v>20</v>
      </c>
      <c r="G7" s="10" t="s">
        <v>13</v>
      </c>
      <c r="H7" s="8" t="s">
        <v>5</v>
      </c>
      <c r="I7" s="9" t="s">
        <v>20</v>
      </c>
      <c r="J7" s="10" t="s">
        <v>13</v>
      </c>
      <c r="K7" s="8" t="s">
        <v>5</v>
      </c>
      <c r="L7" s="9" t="s">
        <v>20</v>
      </c>
      <c r="M7" s="10" t="s">
        <v>13</v>
      </c>
      <c r="N7" s="8" t="s">
        <v>5</v>
      </c>
      <c r="O7" s="9" t="s">
        <v>20</v>
      </c>
      <c r="P7" s="10" t="s">
        <v>13</v>
      </c>
      <c r="S7" s="26" t="s">
        <v>31</v>
      </c>
      <c r="T7" s="26" t="s">
        <v>32</v>
      </c>
      <c r="U7" s="27"/>
      <c r="V7" s="26" t="s">
        <v>0</v>
      </c>
      <c r="W7" s="27">
        <v>3136</v>
      </c>
      <c r="X7" s="39">
        <f>W7/4845</f>
        <v>0.64726522187822499</v>
      </c>
      <c r="Y7" s="38"/>
      <c r="Z7" s="24"/>
      <c r="AA7" s="26" t="s">
        <v>0</v>
      </c>
      <c r="AB7" s="27">
        <v>172</v>
      </c>
      <c r="AC7" s="39">
        <f>AB7/294</f>
        <v>0.58503401360544216</v>
      </c>
    </row>
    <row r="8" spans="1:31" ht="12.75" customHeight="1" x14ac:dyDescent="0.2">
      <c r="A8" s="11" t="s">
        <v>0</v>
      </c>
      <c r="B8" s="14">
        <v>3883</v>
      </c>
      <c r="C8" s="12">
        <v>155</v>
      </c>
      <c r="D8" s="13">
        <f t="shared" ref="D8:D16" si="0">C8/B8</f>
        <v>3.9917589492660312E-2</v>
      </c>
      <c r="E8" s="14">
        <v>4029</v>
      </c>
      <c r="F8" s="12">
        <v>148</v>
      </c>
      <c r="G8" s="13">
        <f t="shared" ref="G8:G16" si="1">F8/E8</f>
        <v>3.6733680814097794E-2</v>
      </c>
      <c r="H8" s="14">
        <v>4105</v>
      </c>
      <c r="I8" s="12">
        <v>162</v>
      </c>
      <c r="J8" s="13">
        <f t="shared" ref="J8:J16" si="2">I8/H8</f>
        <v>3.9464068209500609E-2</v>
      </c>
      <c r="K8" s="14">
        <v>3686</v>
      </c>
      <c r="L8" s="12">
        <v>135</v>
      </c>
      <c r="M8" s="13">
        <f t="shared" ref="M8:M16" si="3">L8/K8</f>
        <v>3.6625067824199671E-2</v>
      </c>
      <c r="N8" s="14">
        <v>3136</v>
      </c>
      <c r="O8" s="12">
        <v>172</v>
      </c>
      <c r="P8" s="13">
        <f t="shared" ref="P8:P16" si="4">O8/N8</f>
        <v>5.4846938775510203E-2</v>
      </c>
      <c r="S8" s="27">
        <f>B8+E8+H8+K8+N8</f>
        <v>18839</v>
      </c>
      <c r="T8" s="27">
        <f>C8+F8+I8+L8+O8</f>
        <v>772</v>
      </c>
      <c r="U8" s="27"/>
      <c r="V8" s="26" t="s">
        <v>6</v>
      </c>
      <c r="W8" s="27">
        <v>660</v>
      </c>
      <c r="X8" s="39">
        <f t="shared" ref="X8:X18" si="5">W8/4845</f>
        <v>0.13622291021671826</v>
      </c>
      <c r="Y8" s="38"/>
      <c r="Z8" s="24"/>
      <c r="AA8" s="26" t="s">
        <v>6</v>
      </c>
      <c r="AB8" s="27">
        <v>77</v>
      </c>
      <c r="AC8" s="39">
        <f>AB8/294</f>
        <v>0.26190476190476192</v>
      </c>
    </row>
    <row r="9" spans="1:31" ht="12.75" customHeight="1" x14ac:dyDescent="0.2">
      <c r="A9" s="11" t="s">
        <v>2</v>
      </c>
      <c r="B9" s="14">
        <v>490</v>
      </c>
      <c r="C9" s="12">
        <v>10</v>
      </c>
      <c r="D9" s="15">
        <f t="shared" si="0"/>
        <v>2.0408163265306121E-2</v>
      </c>
      <c r="E9" s="14">
        <v>556</v>
      </c>
      <c r="F9" s="12">
        <v>5</v>
      </c>
      <c r="G9" s="15">
        <f t="shared" si="1"/>
        <v>8.9928057553956831E-3</v>
      </c>
      <c r="H9" s="14">
        <v>539</v>
      </c>
      <c r="I9" s="12">
        <v>11</v>
      </c>
      <c r="J9" s="15">
        <f t="shared" si="2"/>
        <v>2.0408163265306121E-2</v>
      </c>
      <c r="K9" s="14">
        <v>454</v>
      </c>
      <c r="L9" s="12">
        <v>4</v>
      </c>
      <c r="M9" s="15">
        <f t="shared" si="3"/>
        <v>8.8105726872246704E-3</v>
      </c>
      <c r="N9" s="14">
        <v>402</v>
      </c>
      <c r="O9" s="12">
        <v>7</v>
      </c>
      <c r="P9" s="15">
        <f t="shared" si="4"/>
        <v>1.7412935323383085E-2</v>
      </c>
      <c r="S9" s="27">
        <f t="shared" ref="S9:T17" si="6">B9+E9+H9+K9+N9</f>
        <v>2441</v>
      </c>
      <c r="T9" s="27">
        <f t="shared" si="6"/>
        <v>37</v>
      </c>
      <c r="U9" s="27"/>
      <c r="V9" s="26" t="s">
        <v>2</v>
      </c>
      <c r="W9" s="27">
        <v>402</v>
      </c>
      <c r="X9" s="39">
        <f t="shared" si="5"/>
        <v>8.297213622291022E-2</v>
      </c>
      <c r="Y9" s="38"/>
      <c r="Z9" s="25"/>
      <c r="AA9" s="26" t="s">
        <v>7</v>
      </c>
      <c r="AB9" s="27">
        <v>18</v>
      </c>
      <c r="AC9" s="39">
        <f>AB9/294</f>
        <v>6.1224489795918366E-2</v>
      </c>
    </row>
    <row r="10" spans="1:31" ht="12.75" customHeight="1" x14ac:dyDescent="0.2">
      <c r="A10" s="11" t="s">
        <v>3</v>
      </c>
      <c r="B10" s="14">
        <v>229</v>
      </c>
      <c r="C10" s="12">
        <v>1</v>
      </c>
      <c r="D10" s="13">
        <f t="shared" si="0"/>
        <v>4.3668122270742356E-3</v>
      </c>
      <c r="E10" s="14">
        <v>248</v>
      </c>
      <c r="F10" s="12">
        <v>0</v>
      </c>
      <c r="G10" s="13">
        <f t="shared" si="1"/>
        <v>0</v>
      </c>
      <c r="H10" s="14">
        <v>228</v>
      </c>
      <c r="I10" s="12">
        <v>0</v>
      </c>
      <c r="J10" s="13">
        <f t="shared" si="2"/>
        <v>0</v>
      </c>
      <c r="K10" s="14">
        <v>243</v>
      </c>
      <c r="L10" s="12">
        <v>0</v>
      </c>
      <c r="M10" s="13">
        <f t="shared" si="3"/>
        <v>0</v>
      </c>
      <c r="N10" s="14">
        <v>150</v>
      </c>
      <c r="O10" s="12">
        <v>0</v>
      </c>
      <c r="P10" s="13">
        <f t="shared" si="4"/>
        <v>0</v>
      </c>
      <c r="S10" s="27">
        <f t="shared" si="6"/>
        <v>1098</v>
      </c>
      <c r="T10" s="27">
        <f t="shared" si="6"/>
        <v>1</v>
      </c>
      <c r="U10" s="27"/>
      <c r="V10" s="26" t="s">
        <v>4</v>
      </c>
      <c r="W10" s="27">
        <v>241</v>
      </c>
      <c r="X10" s="39">
        <f t="shared" si="5"/>
        <v>4.9742002063983486E-2</v>
      </c>
      <c r="Y10" s="38"/>
      <c r="Z10" s="22"/>
      <c r="AA10" s="26" t="s">
        <v>4</v>
      </c>
      <c r="AB10" s="27">
        <v>9</v>
      </c>
      <c r="AC10" s="39">
        <f>AB10/294</f>
        <v>3.0612244897959183E-2</v>
      </c>
    </row>
    <row r="11" spans="1:31" ht="12.75" customHeight="1" x14ac:dyDescent="0.2">
      <c r="A11" s="28" t="s">
        <v>4</v>
      </c>
      <c r="B11" s="29">
        <v>242</v>
      </c>
      <c r="C11" s="30">
        <v>13</v>
      </c>
      <c r="D11" s="31">
        <f t="shared" si="0"/>
        <v>5.3719008264462811E-2</v>
      </c>
      <c r="E11" s="29">
        <v>215</v>
      </c>
      <c r="F11" s="30">
        <v>8</v>
      </c>
      <c r="G11" s="31">
        <f t="shared" si="1"/>
        <v>3.7209302325581395E-2</v>
      </c>
      <c r="H11" s="29">
        <v>294</v>
      </c>
      <c r="I11" s="30">
        <v>18</v>
      </c>
      <c r="J11" s="31">
        <f t="shared" si="2"/>
        <v>6.1224489795918366E-2</v>
      </c>
      <c r="K11" s="29">
        <v>277</v>
      </c>
      <c r="L11" s="30">
        <v>13</v>
      </c>
      <c r="M11" s="31">
        <f t="shared" si="3"/>
        <v>4.6931407942238268E-2</v>
      </c>
      <c r="N11" s="29">
        <v>241</v>
      </c>
      <c r="O11" s="30">
        <v>9</v>
      </c>
      <c r="P11" s="31">
        <f t="shared" si="4"/>
        <v>3.7344398340248962E-2</v>
      </c>
      <c r="S11" s="27">
        <f t="shared" si="6"/>
        <v>1269</v>
      </c>
      <c r="T11" s="27">
        <f t="shared" si="6"/>
        <v>61</v>
      </c>
      <c r="U11" s="27"/>
      <c r="V11" s="26" t="s">
        <v>3</v>
      </c>
      <c r="W11" s="27">
        <v>150</v>
      </c>
      <c r="X11" s="39">
        <f t="shared" si="5"/>
        <v>3.0959752321981424E-2</v>
      </c>
      <c r="Y11" s="38"/>
      <c r="Z11" s="22"/>
      <c r="AA11" s="26" t="s">
        <v>2</v>
      </c>
      <c r="AB11" s="27">
        <v>7</v>
      </c>
      <c r="AC11" s="39">
        <f>AB11/294</f>
        <v>2.3809523809523808E-2</v>
      </c>
      <c r="AE11" s="81"/>
    </row>
    <row r="12" spans="1:31" ht="12.75" customHeight="1" x14ac:dyDescent="0.2">
      <c r="A12" s="11" t="s">
        <v>21</v>
      </c>
      <c r="B12" s="14">
        <v>25</v>
      </c>
      <c r="C12" s="12">
        <v>4</v>
      </c>
      <c r="D12" s="13">
        <f t="shared" si="0"/>
        <v>0.16</v>
      </c>
      <c r="E12" s="14">
        <v>19</v>
      </c>
      <c r="F12" s="12">
        <v>2</v>
      </c>
      <c r="G12" s="13">
        <f t="shared" si="1"/>
        <v>0.10526315789473684</v>
      </c>
      <c r="H12" s="14">
        <v>22</v>
      </c>
      <c r="I12" s="12">
        <v>4</v>
      </c>
      <c r="J12" s="13">
        <f t="shared" si="2"/>
        <v>0.18181818181818182</v>
      </c>
      <c r="K12" s="14">
        <v>20</v>
      </c>
      <c r="L12" s="12">
        <v>4</v>
      </c>
      <c r="M12" s="13">
        <f t="shared" si="3"/>
        <v>0.2</v>
      </c>
      <c r="N12" s="14">
        <v>24</v>
      </c>
      <c r="O12" s="12">
        <v>5</v>
      </c>
      <c r="P12" s="13">
        <f t="shared" si="4"/>
        <v>0.20833333333333334</v>
      </c>
      <c r="S12" s="27">
        <f t="shared" si="6"/>
        <v>110</v>
      </c>
      <c r="T12" s="27">
        <f t="shared" si="6"/>
        <v>19</v>
      </c>
      <c r="U12" s="27"/>
      <c r="V12" s="26" t="s">
        <v>7</v>
      </c>
      <c r="W12" s="27">
        <v>100</v>
      </c>
      <c r="X12" s="39">
        <f t="shared" si="5"/>
        <v>2.063983488132095E-2</v>
      </c>
      <c r="Y12" s="38"/>
      <c r="Z12" s="22"/>
      <c r="AA12" s="26" t="s">
        <v>8</v>
      </c>
      <c r="AB12" s="27">
        <v>5</v>
      </c>
      <c r="AC12" s="39">
        <f>AB12/294</f>
        <v>1.7006802721088437E-2</v>
      </c>
      <c r="AD12" s="40"/>
      <c r="AE12" s="81"/>
    </row>
    <row r="13" spans="1:31" ht="12.75" customHeight="1" x14ac:dyDescent="0.2">
      <c r="A13" s="11" t="s">
        <v>7</v>
      </c>
      <c r="B13" s="14">
        <v>146</v>
      </c>
      <c r="C13" s="12">
        <v>32</v>
      </c>
      <c r="D13" s="13">
        <f t="shared" si="0"/>
        <v>0.21917808219178081</v>
      </c>
      <c r="E13" s="14">
        <v>137</v>
      </c>
      <c r="F13" s="12">
        <v>28</v>
      </c>
      <c r="G13" s="13">
        <f t="shared" si="1"/>
        <v>0.20437956204379562</v>
      </c>
      <c r="H13" s="14">
        <v>126</v>
      </c>
      <c r="I13" s="12">
        <v>28</v>
      </c>
      <c r="J13" s="13">
        <f t="shared" si="2"/>
        <v>0.22222222222222221</v>
      </c>
      <c r="K13" s="14">
        <v>127</v>
      </c>
      <c r="L13" s="12">
        <v>23</v>
      </c>
      <c r="M13" s="13">
        <f t="shared" si="3"/>
        <v>0.18110236220472442</v>
      </c>
      <c r="N13" s="14">
        <v>100</v>
      </c>
      <c r="O13" s="12">
        <v>18</v>
      </c>
      <c r="P13" s="13">
        <f t="shared" si="4"/>
        <v>0.18</v>
      </c>
      <c r="S13" s="27">
        <f t="shared" si="6"/>
        <v>636</v>
      </c>
      <c r="T13" s="27">
        <f t="shared" si="6"/>
        <v>129</v>
      </c>
      <c r="V13" s="26" t="s">
        <v>17</v>
      </c>
      <c r="W13" s="27"/>
      <c r="X13" s="39">
        <f t="shared" si="5"/>
        <v>0</v>
      </c>
      <c r="Y13" s="40">
        <f>SUM(X7:X12)</f>
        <v>0.96780185758513937</v>
      </c>
      <c r="Z13" s="22"/>
      <c r="AA13" s="26" t="s">
        <v>21</v>
      </c>
      <c r="AB13" s="27">
        <v>5</v>
      </c>
      <c r="AC13" s="39">
        <f>AB13/294</f>
        <v>1.7006802721088437E-2</v>
      </c>
      <c r="AE13" s="81"/>
    </row>
    <row r="14" spans="1:31" ht="12.75" customHeight="1" x14ac:dyDescent="0.2">
      <c r="A14" s="11" t="s">
        <v>6</v>
      </c>
      <c r="B14" s="14">
        <v>644</v>
      </c>
      <c r="C14" s="12">
        <v>89</v>
      </c>
      <c r="D14" s="13">
        <f t="shared" si="0"/>
        <v>0.13819875776397517</v>
      </c>
      <c r="E14" s="14">
        <v>612</v>
      </c>
      <c r="F14" s="12">
        <v>62</v>
      </c>
      <c r="G14" s="13">
        <f t="shared" si="1"/>
        <v>0.10130718954248366</v>
      </c>
      <c r="H14" s="14">
        <v>683</v>
      </c>
      <c r="I14" s="12">
        <v>64</v>
      </c>
      <c r="J14" s="13">
        <f t="shared" si="2"/>
        <v>9.3704245973645683E-2</v>
      </c>
      <c r="K14" s="14">
        <v>671</v>
      </c>
      <c r="L14" s="12">
        <v>93</v>
      </c>
      <c r="M14" s="13">
        <f t="shared" si="3"/>
        <v>0.13859910581222057</v>
      </c>
      <c r="N14" s="14">
        <v>660</v>
      </c>
      <c r="O14" s="12">
        <v>77</v>
      </c>
      <c r="P14" s="13">
        <f t="shared" si="4"/>
        <v>0.11666666666666667</v>
      </c>
      <c r="S14" s="27">
        <f t="shared" si="6"/>
        <v>3270</v>
      </c>
      <c r="T14" s="27">
        <f t="shared" si="6"/>
        <v>385</v>
      </c>
      <c r="V14" s="26" t="s">
        <v>9</v>
      </c>
      <c r="W14" s="27">
        <v>71</v>
      </c>
      <c r="X14" s="39">
        <f t="shared" si="5"/>
        <v>1.4654282765737874E-2</v>
      </c>
      <c r="Y14" s="40">
        <f>SUM(X14:X17)</f>
        <v>3.219814241486068E-2</v>
      </c>
      <c r="Z14" s="37"/>
      <c r="AA14" s="26" t="s">
        <v>17</v>
      </c>
      <c r="AB14" s="27"/>
      <c r="AC14" s="39">
        <f t="shared" ref="AC8:AC18" si="7">AB14/294</f>
        <v>0</v>
      </c>
      <c r="AD14" s="40">
        <f>SUM(AC7:AC13)</f>
        <v>0.99659863945578231</v>
      </c>
      <c r="AE14" s="81"/>
    </row>
    <row r="15" spans="1:31" ht="12.75" customHeight="1" x14ac:dyDescent="0.2">
      <c r="A15" s="11" t="s">
        <v>1</v>
      </c>
      <c r="B15" s="14">
        <v>19</v>
      </c>
      <c r="C15" s="12">
        <v>1</v>
      </c>
      <c r="D15" s="13">
        <f t="shared" si="0"/>
        <v>5.2631578947368418E-2</v>
      </c>
      <c r="E15" s="14">
        <v>36</v>
      </c>
      <c r="F15" s="12">
        <v>0</v>
      </c>
      <c r="G15" s="13">
        <f t="shared" si="1"/>
        <v>0</v>
      </c>
      <c r="H15" s="14">
        <v>40</v>
      </c>
      <c r="I15" s="12">
        <v>0</v>
      </c>
      <c r="J15" s="13">
        <f t="shared" si="2"/>
        <v>0</v>
      </c>
      <c r="K15" s="14">
        <v>46</v>
      </c>
      <c r="L15" s="12">
        <v>0</v>
      </c>
      <c r="M15" s="13">
        <f t="shared" si="3"/>
        <v>0</v>
      </c>
      <c r="N15" s="14">
        <v>29</v>
      </c>
      <c r="O15" s="12">
        <v>0</v>
      </c>
      <c r="P15" s="13">
        <f t="shared" si="4"/>
        <v>0</v>
      </c>
      <c r="S15" s="27">
        <f t="shared" si="6"/>
        <v>170</v>
      </c>
      <c r="T15" s="27">
        <f t="shared" si="6"/>
        <v>1</v>
      </c>
      <c r="V15" s="26" t="s">
        <v>1</v>
      </c>
      <c r="W15" s="27">
        <v>29</v>
      </c>
      <c r="X15" s="39">
        <f t="shared" si="5"/>
        <v>5.9855521155830751E-3</v>
      </c>
      <c r="AA15" s="26" t="s">
        <v>3</v>
      </c>
      <c r="AB15" s="27">
        <v>0</v>
      </c>
      <c r="AC15" s="39">
        <f t="shared" si="7"/>
        <v>0</v>
      </c>
    </row>
    <row r="16" spans="1:31" ht="12.75" customHeight="1" x14ac:dyDescent="0.2">
      <c r="A16" s="11" t="s">
        <v>9</v>
      </c>
      <c r="B16" s="14">
        <v>51</v>
      </c>
      <c r="C16" s="12">
        <v>0</v>
      </c>
      <c r="D16" s="13">
        <f t="shared" si="0"/>
        <v>0</v>
      </c>
      <c r="E16" s="14">
        <v>65</v>
      </c>
      <c r="F16" s="12">
        <v>0</v>
      </c>
      <c r="G16" s="13">
        <f t="shared" si="1"/>
        <v>0</v>
      </c>
      <c r="H16" s="14">
        <v>64</v>
      </c>
      <c r="I16" s="12">
        <v>0</v>
      </c>
      <c r="J16" s="13">
        <f t="shared" si="2"/>
        <v>0</v>
      </c>
      <c r="K16" s="14">
        <v>63</v>
      </c>
      <c r="L16" s="12">
        <v>0</v>
      </c>
      <c r="M16" s="13">
        <f t="shared" si="3"/>
        <v>0</v>
      </c>
      <c r="N16" s="14">
        <v>71</v>
      </c>
      <c r="O16" s="12">
        <v>1</v>
      </c>
      <c r="P16" s="13">
        <f t="shared" si="4"/>
        <v>1.4084507042253521E-2</v>
      </c>
      <c r="S16" s="27">
        <f t="shared" si="6"/>
        <v>314</v>
      </c>
      <c r="T16" s="27">
        <f t="shared" si="6"/>
        <v>1</v>
      </c>
      <c r="V16" s="26" t="s">
        <v>8</v>
      </c>
      <c r="W16" s="27">
        <v>32</v>
      </c>
      <c r="X16" s="39">
        <f t="shared" si="5"/>
        <v>6.6047471620227036E-3</v>
      </c>
      <c r="AA16" s="26" t="s">
        <v>9</v>
      </c>
      <c r="AB16" s="27">
        <v>1</v>
      </c>
      <c r="AC16" s="39">
        <f t="shared" si="7"/>
        <v>3.4013605442176869E-3</v>
      </c>
    </row>
    <row r="17" spans="1:33" ht="12.75" customHeight="1" x14ac:dyDescent="0.2">
      <c r="A17" s="11" t="s">
        <v>8</v>
      </c>
      <c r="B17" s="14">
        <v>43</v>
      </c>
      <c r="C17" s="12">
        <v>2</v>
      </c>
      <c r="D17" s="13">
        <f>C17/B17</f>
        <v>4.6511627906976744E-2</v>
      </c>
      <c r="E17" s="14">
        <v>35</v>
      </c>
      <c r="F17" s="12">
        <v>3</v>
      </c>
      <c r="G17" s="13">
        <f>F17/E17</f>
        <v>8.5714285714285715E-2</v>
      </c>
      <c r="H17" s="14">
        <v>41</v>
      </c>
      <c r="I17" s="12">
        <v>3</v>
      </c>
      <c r="J17" s="13">
        <f>I17/H17</f>
        <v>7.3170731707317069E-2</v>
      </c>
      <c r="K17" s="14">
        <v>43</v>
      </c>
      <c r="L17" s="12">
        <v>8</v>
      </c>
      <c r="M17" s="13">
        <f>L17/K17</f>
        <v>0.18604651162790697</v>
      </c>
      <c r="N17" s="14">
        <v>32</v>
      </c>
      <c r="O17" s="12">
        <v>5</v>
      </c>
      <c r="P17" s="13">
        <f>O17/N17</f>
        <v>0.15625</v>
      </c>
      <c r="S17" s="27">
        <f t="shared" si="6"/>
        <v>194</v>
      </c>
      <c r="T17" s="27">
        <f t="shared" si="6"/>
        <v>21</v>
      </c>
      <c r="V17" s="26" t="s">
        <v>21</v>
      </c>
      <c r="W17" s="27">
        <v>24</v>
      </c>
      <c r="X17" s="39">
        <f t="shared" si="5"/>
        <v>4.9535603715170282E-3</v>
      </c>
      <c r="AA17" s="26" t="s">
        <v>1</v>
      </c>
      <c r="AB17" s="27">
        <v>0</v>
      </c>
      <c r="AC17" s="39">
        <f t="shared" si="7"/>
        <v>0</v>
      </c>
    </row>
    <row r="18" spans="1:33" ht="12.75" customHeight="1" x14ac:dyDescent="0.2">
      <c r="A18" s="16" t="s">
        <v>15</v>
      </c>
      <c r="B18" s="16">
        <f>SUM(B8:B17)</f>
        <v>5772</v>
      </c>
      <c r="C18" s="17">
        <f>SUM(C8:C17)</f>
        <v>307</v>
      </c>
      <c r="D18" s="18">
        <f>C18/B18</f>
        <v>5.3187803187803188E-2</v>
      </c>
      <c r="E18" s="16">
        <f>SUM(E8:E17)</f>
        <v>5952</v>
      </c>
      <c r="F18" s="17">
        <f>SUM(F8:F17)</f>
        <v>256</v>
      </c>
      <c r="G18" s="18">
        <f>F18/E18</f>
        <v>4.3010752688172046E-2</v>
      </c>
      <c r="H18" s="16">
        <f>SUM(H8:H17)</f>
        <v>6142</v>
      </c>
      <c r="I18" s="17">
        <f>SUM(I8:I17)</f>
        <v>290</v>
      </c>
      <c r="J18" s="18">
        <f>I18/H18</f>
        <v>4.7215890589384565E-2</v>
      </c>
      <c r="K18" s="16">
        <f>SUM(K8:K17)</f>
        <v>5630</v>
      </c>
      <c r="L18" s="17">
        <f>SUM(L8:L17)</f>
        <v>280</v>
      </c>
      <c r="M18" s="18">
        <f>L18/K18</f>
        <v>4.9733570159857902E-2</v>
      </c>
      <c r="N18" s="16">
        <f>SUM(N8:N17)</f>
        <v>4845</v>
      </c>
      <c r="O18" s="17">
        <f>SUM(O8:O17)</f>
        <v>294</v>
      </c>
      <c r="P18" s="18">
        <f>O18/N18</f>
        <v>6.068111455108359E-2</v>
      </c>
      <c r="S18" s="27">
        <f t="shared" ref="S18:T18" si="8">SUM(S8:S17)</f>
        <v>28341</v>
      </c>
      <c r="T18" s="27">
        <f t="shared" si="8"/>
        <v>1427</v>
      </c>
      <c r="V18" s="37" t="s">
        <v>16</v>
      </c>
      <c r="W18" s="41">
        <f>SUM(W7:W17)</f>
        <v>4845</v>
      </c>
      <c r="X18" s="39">
        <f t="shared" si="5"/>
        <v>1</v>
      </c>
      <c r="Y18" s="42">
        <f>SUM(X7:X13)</f>
        <v>0.96780185758513937</v>
      </c>
      <c r="Z18" s="27"/>
      <c r="AA18" s="37" t="s">
        <v>16</v>
      </c>
      <c r="AB18" s="41">
        <f>SUM(AB7:AB17)</f>
        <v>294</v>
      </c>
      <c r="AC18" s="39">
        <f t="shared" si="7"/>
        <v>1</v>
      </c>
    </row>
    <row r="19" spans="1:33" ht="12" customHeight="1" x14ac:dyDescent="0.2">
      <c r="A19" s="3" t="s">
        <v>12</v>
      </c>
    </row>
    <row r="20" spans="1:33" x14ac:dyDescent="0.2">
      <c r="A20" s="3"/>
    </row>
    <row r="21" spans="1:33" x14ac:dyDescent="0.2">
      <c r="H21" s="47" t="s">
        <v>45</v>
      </c>
      <c r="I21" s="47"/>
      <c r="J21" s="47"/>
      <c r="K21" s="47"/>
      <c r="L21" s="47"/>
      <c r="M21" s="47"/>
      <c r="N21" s="47"/>
      <c r="O21" s="47"/>
      <c r="P21" s="47"/>
    </row>
    <row r="22" spans="1:33" x14ac:dyDescent="0.2">
      <c r="A22" s="47" t="s">
        <v>45</v>
      </c>
      <c r="B22" s="47"/>
      <c r="C22" s="47"/>
      <c r="D22" s="47"/>
      <c r="E22" s="47"/>
      <c r="F22" s="47"/>
      <c r="H22" s="47" t="s">
        <v>19</v>
      </c>
      <c r="I22" s="47"/>
      <c r="J22" s="47"/>
      <c r="K22" s="47"/>
      <c r="L22" s="47"/>
      <c r="M22" s="47"/>
      <c r="N22" s="47"/>
      <c r="O22" s="47"/>
      <c r="P22" s="47"/>
      <c r="V22" s="37" t="s">
        <v>25</v>
      </c>
      <c r="W22" s="37" t="s">
        <v>26</v>
      </c>
      <c r="X22" s="37" t="s">
        <v>27</v>
      </c>
      <c r="Y22" s="37" t="s">
        <v>26</v>
      </c>
      <c r="AG22" s="82"/>
    </row>
    <row r="23" spans="1:33" x14ac:dyDescent="0.2">
      <c r="V23" s="41" t="s">
        <v>7</v>
      </c>
      <c r="W23" s="43">
        <f>Y23/X23</f>
        <v>0.20283018867924529</v>
      </c>
      <c r="X23" s="41">
        <v>636</v>
      </c>
      <c r="Y23" s="41">
        <v>129</v>
      </c>
      <c r="AA23" s="27"/>
      <c r="AB23" s="27"/>
    </row>
    <row r="24" spans="1:33" x14ac:dyDescent="0.2">
      <c r="V24" s="41" t="s">
        <v>21</v>
      </c>
      <c r="W24" s="43">
        <f>Y24/X24</f>
        <v>0.17272727272727273</v>
      </c>
      <c r="X24" s="41">
        <v>110</v>
      </c>
      <c r="Y24" s="41">
        <v>19</v>
      </c>
      <c r="AA24" s="27"/>
      <c r="AB24" s="27"/>
      <c r="AE24" s="67"/>
    </row>
    <row r="25" spans="1:33" x14ac:dyDescent="0.2">
      <c r="V25" s="41" t="s">
        <v>6</v>
      </c>
      <c r="W25" s="43">
        <f>Y25/X25</f>
        <v>0.11773700305810397</v>
      </c>
      <c r="X25" s="41">
        <v>3270</v>
      </c>
      <c r="Y25" s="41">
        <v>385</v>
      </c>
      <c r="AA25" s="27"/>
      <c r="AB25" s="27"/>
    </row>
    <row r="26" spans="1:33" x14ac:dyDescent="0.2">
      <c r="V26" s="41" t="s">
        <v>8</v>
      </c>
      <c r="W26" s="43">
        <f>Y26/X26</f>
        <v>0.10824742268041238</v>
      </c>
      <c r="X26" s="41">
        <v>194</v>
      </c>
      <c r="Y26" s="41">
        <v>21</v>
      </c>
      <c r="AE26" s="67"/>
    </row>
    <row r="27" spans="1:33" x14ac:dyDescent="0.2">
      <c r="V27" s="41" t="s">
        <v>28</v>
      </c>
      <c r="W27" s="43">
        <f>Y27/X27</f>
        <v>5.0351081472072262E-2</v>
      </c>
      <c r="X27" s="41">
        <v>28341</v>
      </c>
      <c r="Y27" s="41">
        <v>1427</v>
      </c>
      <c r="AE27" s="67"/>
    </row>
    <row r="28" spans="1:33" x14ac:dyDescent="0.2">
      <c r="V28" s="41" t="s">
        <v>4</v>
      </c>
      <c r="W28" s="43">
        <f>Y28/X28</f>
        <v>4.8069345941686367E-2</v>
      </c>
      <c r="X28" s="41">
        <v>1269</v>
      </c>
      <c r="Y28" s="41">
        <v>61</v>
      </c>
      <c r="AE28" s="67"/>
    </row>
    <row r="29" spans="1:33" x14ac:dyDescent="0.2">
      <c r="V29" s="41" t="s">
        <v>0</v>
      </c>
      <c r="W29" s="43">
        <f>Y29/X29</f>
        <v>4.0978820531875362E-2</v>
      </c>
      <c r="X29" s="41">
        <v>18839</v>
      </c>
      <c r="Y29" s="41">
        <v>772</v>
      </c>
      <c r="AE29" s="67"/>
    </row>
    <row r="30" spans="1:33" x14ac:dyDescent="0.2">
      <c r="V30" s="41" t="s">
        <v>2</v>
      </c>
      <c r="W30" s="43">
        <f>Y30/X30</f>
        <v>1.5157722244981565E-2</v>
      </c>
      <c r="X30" s="41">
        <v>2441</v>
      </c>
      <c r="Y30" s="41">
        <v>37</v>
      </c>
      <c r="AE30" s="67"/>
    </row>
    <row r="31" spans="1:33" x14ac:dyDescent="0.2">
      <c r="V31" s="41" t="s">
        <v>1</v>
      </c>
      <c r="W31" s="43">
        <f>Y31/X31</f>
        <v>5.8823529411764705E-3</v>
      </c>
      <c r="X31" s="41">
        <v>170</v>
      </c>
      <c r="Y31" s="41">
        <v>1</v>
      </c>
      <c r="AE31" s="67"/>
      <c r="AF31" s="67"/>
      <c r="AG31" s="20"/>
    </row>
    <row r="32" spans="1:33" x14ac:dyDescent="0.2">
      <c r="V32" s="41" t="s">
        <v>9</v>
      </c>
      <c r="W32" s="43">
        <f>Y32/X32</f>
        <v>3.1847133757961785E-3</v>
      </c>
      <c r="X32" s="41">
        <v>314</v>
      </c>
      <c r="Y32" s="41">
        <v>1</v>
      </c>
      <c r="AD32" s="36"/>
      <c r="AE32" s="67"/>
      <c r="AF32" s="67"/>
      <c r="AG32" s="20"/>
    </row>
    <row r="33" spans="1:33" ht="12" customHeight="1" x14ac:dyDescent="0.2">
      <c r="V33" s="41" t="s">
        <v>3</v>
      </c>
      <c r="W33" s="43">
        <f>Y33/X33</f>
        <v>9.1074681238615665E-4</v>
      </c>
      <c r="X33" s="41">
        <v>1098</v>
      </c>
      <c r="Y33" s="41">
        <v>1</v>
      </c>
      <c r="AE33" s="67"/>
      <c r="AF33" s="67"/>
      <c r="AG33" s="20"/>
    </row>
    <row r="34" spans="1:33" ht="15" customHeight="1" x14ac:dyDescent="0.2">
      <c r="W34" s="40"/>
      <c r="X34" s="27"/>
      <c r="Y34" s="27"/>
      <c r="AE34" s="67"/>
      <c r="AF34" s="67"/>
      <c r="AG34" s="20"/>
    </row>
    <row r="35" spans="1:33" x14ac:dyDescent="0.2">
      <c r="X35" s="27"/>
      <c r="Y35" s="27"/>
      <c r="AE35" s="67"/>
      <c r="AF35" s="67"/>
      <c r="AG35" s="20"/>
    </row>
    <row r="36" spans="1:33" x14ac:dyDescent="0.2">
      <c r="X36" s="27"/>
      <c r="Y36" s="27"/>
    </row>
    <row r="37" spans="1:33" x14ac:dyDescent="0.2">
      <c r="X37" s="27"/>
      <c r="Y37" s="27"/>
    </row>
    <row r="38" spans="1:33" x14ac:dyDescent="0.2">
      <c r="X38" s="27"/>
      <c r="Y38" s="27"/>
    </row>
    <row r="41" spans="1:33" ht="12.75" customHeight="1" x14ac:dyDescent="0.3">
      <c r="A41" s="1" t="s">
        <v>10</v>
      </c>
      <c r="H41" s="6"/>
      <c r="I41" s="6"/>
      <c r="J41" s="6"/>
      <c r="K41" s="6"/>
      <c r="L41" s="6"/>
      <c r="M41" s="6"/>
    </row>
    <row r="42" spans="1:33" ht="12.75" customHeight="1" x14ac:dyDescent="0.3">
      <c r="H42" s="6"/>
      <c r="I42" s="6"/>
      <c r="J42" s="6"/>
      <c r="K42" s="6"/>
      <c r="L42" s="6"/>
      <c r="M42" s="6"/>
    </row>
    <row r="43" spans="1:33" ht="12.75" customHeight="1" x14ac:dyDescent="0.2">
      <c r="A43" s="19" t="s">
        <v>44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V43" s="36"/>
      <c r="W43" s="36"/>
    </row>
    <row r="44" spans="1:33" ht="12.75" customHeight="1" x14ac:dyDescent="0.2">
      <c r="V44" s="36"/>
      <c r="W44" s="36"/>
    </row>
    <row r="45" spans="1:33" ht="12.75" customHeight="1" x14ac:dyDescent="0.2">
      <c r="V45" s="36"/>
      <c r="W45" s="36"/>
    </row>
    <row r="46" spans="1:33" ht="12.75" customHeight="1" x14ac:dyDescent="0.2">
      <c r="V46" s="36"/>
      <c r="W46" s="36"/>
    </row>
    <row r="47" spans="1:33" ht="12.75" customHeight="1" x14ac:dyDescent="0.2"/>
    <row r="48" spans="1:33" ht="12.75" customHeight="1" x14ac:dyDescent="0.2">
      <c r="V48" s="36"/>
      <c r="W48" s="36"/>
    </row>
    <row r="49" spans="19:32" s="2" customFormat="1" ht="12.75" customHeight="1" x14ac:dyDescent="0.2">
      <c r="S49" s="36"/>
      <c r="T49" s="36"/>
      <c r="U49" s="36"/>
      <c r="V49" s="44"/>
      <c r="W49" s="44"/>
      <c r="X49" s="36"/>
      <c r="Y49" s="36"/>
      <c r="Z49" s="36"/>
      <c r="AA49" s="26"/>
      <c r="AB49" s="26"/>
      <c r="AC49" s="26"/>
      <c r="AD49" s="36"/>
      <c r="AE49" s="80"/>
      <c r="AF49" s="80"/>
    </row>
    <row r="50" spans="19:32" s="2" customFormat="1" ht="12.75" customHeight="1" x14ac:dyDescent="0.2">
      <c r="S50" s="36"/>
      <c r="T50" s="36"/>
      <c r="U50" s="36"/>
      <c r="V50" s="26"/>
      <c r="W50" s="26"/>
      <c r="X50" s="36"/>
      <c r="Y50" s="36"/>
      <c r="Z50" s="36"/>
      <c r="AA50" s="36"/>
      <c r="AB50" s="36"/>
      <c r="AC50" s="36"/>
      <c r="AD50" s="36"/>
      <c r="AE50" s="80"/>
      <c r="AF50" s="80"/>
    </row>
    <row r="51" spans="19:32" s="2" customFormat="1" ht="12.75" customHeight="1" x14ac:dyDescent="0.2"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80"/>
      <c r="AF51" s="80"/>
    </row>
    <row r="52" spans="19:32" s="2" customFormat="1" ht="12.75" customHeight="1" x14ac:dyDescent="0.2"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80"/>
      <c r="AF52" s="80"/>
    </row>
    <row r="53" spans="19:32" s="2" customFormat="1" ht="12.75" customHeight="1" x14ac:dyDescent="0.2">
      <c r="S53" s="36"/>
      <c r="T53" s="36"/>
      <c r="U53" s="36"/>
      <c r="V53" s="26"/>
      <c r="W53" s="26"/>
      <c r="X53" s="36"/>
      <c r="Y53" s="36"/>
      <c r="Z53" s="36"/>
      <c r="AA53" s="36"/>
      <c r="AB53" s="36"/>
      <c r="AC53" s="36"/>
      <c r="AD53" s="36"/>
      <c r="AE53" s="80"/>
      <c r="AF53" s="80"/>
    </row>
    <row r="54" spans="19:32" s="2" customFormat="1" ht="12.75" customHeight="1" x14ac:dyDescent="0.2"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80"/>
      <c r="AF54" s="80"/>
    </row>
    <row r="55" spans="19:32" s="2" customFormat="1" ht="12.75" customHeight="1" x14ac:dyDescent="0.2"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80"/>
      <c r="AF55" s="80"/>
    </row>
    <row r="56" spans="19:32" s="2" customFormat="1" ht="12.75" customHeight="1" x14ac:dyDescent="0.2"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80"/>
      <c r="AF56" s="80"/>
    </row>
    <row r="57" spans="19:32" s="2" customFormat="1" ht="12.75" customHeight="1" x14ac:dyDescent="0.2"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80"/>
      <c r="AF57" s="80"/>
    </row>
    <row r="58" spans="19:32" s="2" customFormat="1" ht="12.75" customHeight="1" x14ac:dyDescent="0.2">
      <c r="S58" s="36"/>
      <c r="T58" s="36"/>
      <c r="U58" s="36"/>
      <c r="V58" s="44"/>
      <c r="W58" s="44"/>
      <c r="X58" s="36"/>
      <c r="Y58" s="36"/>
      <c r="Z58" s="36"/>
      <c r="AA58" s="36"/>
      <c r="AB58" s="36"/>
      <c r="AC58" s="36"/>
      <c r="AD58" s="36"/>
      <c r="AE58" s="80"/>
      <c r="AF58" s="80"/>
    </row>
    <row r="59" spans="19:32" s="2" customFormat="1" ht="12.75" customHeight="1" x14ac:dyDescent="0.2"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80"/>
      <c r="AF59" s="80"/>
    </row>
    <row r="60" spans="19:32" s="2" customFormat="1" ht="12.75" customHeight="1" x14ac:dyDescent="0.2"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80"/>
      <c r="AF60" s="80"/>
    </row>
    <row r="61" spans="19:32" s="2" customFormat="1" ht="12.75" customHeight="1" x14ac:dyDescent="0.2">
      <c r="S61" s="36"/>
      <c r="T61" s="36"/>
      <c r="U61" s="36"/>
      <c r="V61" s="44"/>
      <c r="W61" s="44"/>
      <c r="X61" s="36"/>
      <c r="Y61" s="36"/>
      <c r="Z61" s="36"/>
      <c r="AA61" s="36"/>
      <c r="AB61" s="36"/>
      <c r="AC61" s="36"/>
      <c r="AD61" s="36"/>
      <c r="AE61" s="80"/>
      <c r="AF61" s="80"/>
    </row>
    <row r="62" spans="19:32" s="2" customFormat="1" ht="12.75" customHeight="1" x14ac:dyDescent="0.2"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80"/>
      <c r="AF62" s="80"/>
    </row>
    <row r="63" spans="19:32" s="2" customFormat="1" ht="12.75" customHeight="1" x14ac:dyDescent="0.2">
      <c r="S63" s="36"/>
      <c r="T63" s="36"/>
      <c r="U63" s="36"/>
      <c r="V63" s="26"/>
      <c r="W63" s="26"/>
      <c r="X63" s="36"/>
      <c r="Y63" s="36"/>
      <c r="Z63" s="36"/>
      <c r="AA63" s="36"/>
      <c r="AB63" s="36"/>
      <c r="AC63" s="36"/>
      <c r="AD63" s="36"/>
      <c r="AE63" s="80"/>
      <c r="AF63" s="80"/>
    </row>
    <row r="64" spans="19:32" s="2" customFormat="1" ht="12.75" customHeight="1" x14ac:dyDescent="0.2">
      <c r="S64" s="36"/>
      <c r="T64" s="36"/>
      <c r="U64" s="36"/>
      <c r="V64" s="26"/>
      <c r="W64" s="26"/>
      <c r="X64" s="36"/>
      <c r="Y64" s="36"/>
      <c r="Z64" s="36"/>
      <c r="AA64" s="36"/>
      <c r="AB64" s="36"/>
      <c r="AC64" s="36"/>
      <c r="AD64" s="36"/>
      <c r="AE64" s="80"/>
      <c r="AF64" s="80"/>
    </row>
    <row r="65" spans="1:30" ht="24.75" customHeight="1" x14ac:dyDescent="0.3">
      <c r="A65" s="2"/>
      <c r="N65" s="46">
        <v>22</v>
      </c>
      <c r="O65" s="46"/>
      <c r="P65" s="46"/>
      <c r="Q65" s="46"/>
      <c r="S65" s="36"/>
      <c r="T65" s="36"/>
      <c r="U65" s="36"/>
      <c r="X65" s="36"/>
      <c r="Y65" s="36"/>
      <c r="Z65" s="36"/>
      <c r="AA65" s="36"/>
      <c r="AB65" s="36"/>
      <c r="AC65" s="36"/>
      <c r="AD65" s="36"/>
    </row>
    <row r="66" spans="1:30" x14ac:dyDescent="0.2">
      <c r="AA66" s="36"/>
      <c r="AB66" s="36"/>
      <c r="AC66" s="36"/>
    </row>
  </sheetData>
  <sortState ref="AA7:AC13">
    <sortCondition descending="1" ref="AC7:AC13"/>
  </sortState>
  <mergeCells count="10">
    <mergeCell ref="H21:P21"/>
    <mergeCell ref="A22:F22"/>
    <mergeCell ref="H22:P22"/>
    <mergeCell ref="N65:Q65"/>
    <mergeCell ref="A4:P4"/>
    <mergeCell ref="B6:D6"/>
    <mergeCell ref="E6:G6"/>
    <mergeCell ref="H6:J6"/>
    <mergeCell ref="K6:M6"/>
    <mergeCell ref="N6:P6"/>
  </mergeCells>
  <pageMargins left="0.59055118110236227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topLeftCell="A24" zoomScaleNormal="100" workbookViewId="0">
      <selection activeCell="T13" sqref="T13"/>
    </sheetView>
  </sheetViews>
  <sheetFormatPr defaultRowHeight="12.75" x14ac:dyDescent="0.2"/>
  <cols>
    <col min="1" max="1" width="12.7109375" style="1" customWidth="1"/>
    <col min="2" max="16" width="5.5703125" style="2" customWidth="1"/>
    <col min="17" max="17" width="1.5703125" style="2" customWidth="1"/>
    <col min="18" max="18" width="4" style="2" customWidth="1"/>
    <col min="19" max="19" width="8" style="68" customWidth="1"/>
    <col min="20" max="20" width="7.140625" style="68" customWidth="1"/>
    <col min="21" max="21" width="6.140625" style="68" customWidth="1"/>
    <col min="22" max="22" width="9.28515625" style="68" customWidth="1"/>
    <col min="23" max="23" width="11.140625" style="68" customWidth="1"/>
    <col min="24" max="24" width="7.42578125" style="68" customWidth="1"/>
    <col min="25" max="25" width="8.5703125" style="68" customWidth="1"/>
    <col min="26" max="26" width="6.7109375" style="68" customWidth="1"/>
    <col min="27" max="27" width="7.85546875" style="68" customWidth="1"/>
    <col min="28" max="28" width="6.7109375" style="68" customWidth="1"/>
    <col min="29" max="29" width="8" style="68" customWidth="1"/>
    <col min="30" max="30" width="5.140625" style="68" customWidth="1"/>
    <col min="31" max="31" width="10.5703125" style="67" customWidth="1"/>
    <col min="32" max="32" width="9.140625" style="36"/>
    <col min="33" max="16384" width="9.140625" style="2"/>
  </cols>
  <sheetData>
    <row r="1" spans="1:31" x14ac:dyDescent="0.2">
      <c r="Y1" s="54"/>
      <c r="Z1" s="55"/>
      <c r="AA1" s="55"/>
      <c r="AB1" s="55"/>
      <c r="AC1" s="55"/>
    </row>
    <row r="2" spans="1:31" x14ac:dyDescent="0.2">
      <c r="Y2" s="54"/>
      <c r="Z2" s="54"/>
      <c r="AA2" s="54"/>
      <c r="AB2" s="54"/>
      <c r="AC2" s="54"/>
    </row>
    <row r="3" spans="1:31" x14ac:dyDescent="0.2">
      <c r="U3" s="69"/>
      <c r="V3" s="69"/>
      <c r="W3" s="69"/>
      <c r="Y3" s="57"/>
      <c r="Z3" s="58"/>
      <c r="AA3" s="58"/>
      <c r="AB3" s="58"/>
      <c r="AC3" s="59"/>
    </row>
    <row r="4" spans="1:31" ht="12.75" customHeight="1" x14ac:dyDescent="0.2">
      <c r="A4" s="49" t="s">
        <v>24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U4" s="69"/>
      <c r="V4" s="69"/>
      <c r="W4" s="69"/>
      <c r="Y4" s="57"/>
      <c r="Z4" s="58"/>
      <c r="AA4" s="58"/>
      <c r="AB4" s="58"/>
      <c r="AC4" s="59"/>
    </row>
    <row r="5" spans="1:31" ht="12.75" customHeight="1" x14ac:dyDescent="0.2">
      <c r="U5" s="69"/>
      <c r="V5" s="69"/>
      <c r="W5" s="69"/>
      <c r="Y5" s="57"/>
      <c r="Z5" s="58"/>
      <c r="AA5" s="58"/>
      <c r="AB5" s="58"/>
      <c r="AC5" s="59"/>
    </row>
    <row r="6" spans="1:31" ht="12.75" customHeight="1" x14ac:dyDescent="0.2">
      <c r="A6" s="4" t="s">
        <v>14</v>
      </c>
      <c r="B6" s="50" t="s">
        <v>36</v>
      </c>
      <c r="C6" s="51"/>
      <c r="D6" s="52"/>
      <c r="E6" s="50" t="s">
        <v>37</v>
      </c>
      <c r="F6" s="51"/>
      <c r="G6" s="52"/>
      <c r="H6" s="50" t="s">
        <v>38</v>
      </c>
      <c r="I6" s="51"/>
      <c r="J6" s="52"/>
      <c r="K6" s="48" t="s">
        <v>39</v>
      </c>
      <c r="L6" s="48"/>
      <c r="M6" s="48"/>
      <c r="N6" s="48" t="s">
        <v>41</v>
      </c>
      <c r="O6" s="48"/>
      <c r="P6" s="48"/>
      <c r="U6" s="69"/>
      <c r="W6" s="70" t="s">
        <v>15</v>
      </c>
      <c r="X6" s="70" t="s">
        <v>15</v>
      </c>
      <c r="Y6" s="71"/>
      <c r="Z6" s="58"/>
      <c r="AB6" s="70" t="s">
        <v>18</v>
      </c>
      <c r="AC6" s="70" t="s">
        <v>18</v>
      </c>
    </row>
    <row r="7" spans="1:31" ht="12.75" customHeight="1" x14ac:dyDescent="0.2">
      <c r="A7" s="45" t="s">
        <v>11</v>
      </c>
      <c r="B7" s="8" t="s">
        <v>5</v>
      </c>
      <c r="C7" s="9" t="s">
        <v>20</v>
      </c>
      <c r="D7" s="10" t="s">
        <v>13</v>
      </c>
      <c r="E7" s="8" t="s">
        <v>5</v>
      </c>
      <c r="F7" s="9" t="s">
        <v>20</v>
      </c>
      <c r="G7" s="10" t="s">
        <v>13</v>
      </c>
      <c r="H7" s="8" t="s">
        <v>5</v>
      </c>
      <c r="I7" s="9" t="s">
        <v>20</v>
      </c>
      <c r="J7" s="10" t="s">
        <v>13</v>
      </c>
      <c r="K7" s="8" t="s">
        <v>5</v>
      </c>
      <c r="L7" s="9" t="s">
        <v>20</v>
      </c>
      <c r="M7" s="10" t="s">
        <v>13</v>
      </c>
      <c r="N7" s="8" t="s">
        <v>5</v>
      </c>
      <c r="O7" s="9" t="s">
        <v>20</v>
      </c>
      <c r="P7" s="10" t="s">
        <v>13</v>
      </c>
      <c r="S7" s="68" t="s">
        <v>31</v>
      </c>
      <c r="T7" s="68" t="s">
        <v>32</v>
      </c>
      <c r="U7" s="69"/>
      <c r="V7" s="68" t="s">
        <v>0</v>
      </c>
      <c r="W7" s="69">
        <v>3686</v>
      </c>
      <c r="X7" s="72">
        <f>W7/5630</f>
        <v>0.65470692717584367</v>
      </c>
      <c r="Y7" s="71"/>
      <c r="Z7" s="58"/>
      <c r="AA7" s="68" t="s">
        <v>0</v>
      </c>
      <c r="AB7" s="69">
        <v>135</v>
      </c>
      <c r="AC7" s="72">
        <f>AB7/280</f>
        <v>0.48214285714285715</v>
      </c>
      <c r="AE7" s="67">
        <v>48.2</v>
      </c>
    </row>
    <row r="8" spans="1:31" ht="12.75" customHeight="1" x14ac:dyDescent="0.2">
      <c r="A8" s="11" t="s">
        <v>0</v>
      </c>
      <c r="B8" s="14">
        <v>3558</v>
      </c>
      <c r="C8" s="12">
        <v>164</v>
      </c>
      <c r="D8" s="13">
        <f t="shared" ref="D8:D16" si="0">C8/B8</f>
        <v>4.6093310848791459E-2</v>
      </c>
      <c r="E8" s="14">
        <v>3883</v>
      </c>
      <c r="F8" s="12">
        <v>155</v>
      </c>
      <c r="G8" s="13">
        <f t="shared" ref="G8:G16" si="1">F8/E8</f>
        <v>3.9917589492660312E-2</v>
      </c>
      <c r="H8" s="14">
        <v>4029</v>
      </c>
      <c r="I8" s="12">
        <v>148</v>
      </c>
      <c r="J8" s="13">
        <f t="shared" ref="J8:J16" si="2">I8/H8</f>
        <v>3.6733680814097794E-2</v>
      </c>
      <c r="K8" s="14">
        <v>4105</v>
      </c>
      <c r="L8" s="12">
        <v>162</v>
      </c>
      <c r="M8" s="13">
        <f t="shared" ref="M8:M16" si="3">L8/K8</f>
        <v>3.9464068209500609E-2</v>
      </c>
      <c r="N8" s="14">
        <v>3686</v>
      </c>
      <c r="O8" s="12">
        <v>135</v>
      </c>
      <c r="P8" s="13">
        <f t="shared" ref="P8:P10" si="4">O8/N8</f>
        <v>3.6625067824199671E-2</v>
      </c>
      <c r="S8" s="69">
        <f>B8+E8+H8+K8+N8</f>
        <v>19261</v>
      </c>
      <c r="T8" s="69">
        <f>C8+F8+I8+L8+O8</f>
        <v>764</v>
      </c>
      <c r="U8" s="69"/>
      <c r="V8" s="68" t="s">
        <v>6</v>
      </c>
      <c r="W8" s="69">
        <v>671</v>
      </c>
      <c r="X8" s="72">
        <f t="shared" ref="X8:X12" si="5">W8/5630</f>
        <v>0.11918294849023091</v>
      </c>
      <c r="Y8" s="71"/>
      <c r="Z8" s="58"/>
      <c r="AA8" s="68" t="s">
        <v>6</v>
      </c>
      <c r="AB8" s="69">
        <v>93</v>
      </c>
      <c r="AC8" s="72">
        <f t="shared" ref="AC8:AC13" si="6">AB8/280</f>
        <v>0.33214285714285713</v>
      </c>
      <c r="AE8" s="67">
        <v>33.200000000000003</v>
      </c>
    </row>
    <row r="9" spans="1:31" ht="12.75" customHeight="1" x14ac:dyDescent="0.2">
      <c r="A9" s="11" t="s">
        <v>2</v>
      </c>
      <c r="B9" s="14">
        <v>446</v>
      </c>
      <c r="C9" s="12">
        <v>13</v>
      </c>
      <c r="D9" s="15">
        <f t="shared" si="0"/>
        <v>2.914798206278027E-2</v>
      </c>
      <c r="E9" s="14">
        <v>490</v>
      </c>
      <c r="F9" s="12">
        <v>10</v>
      </c>
      <c r="G9" s="15">
        <f t="shared" si="1"/>
        <v>2.0408163265306121E-2</v>
      </c>
      <c r="H9" s="14">
        <v>556</v>
      </c>
      <c r="I9" s="12">
        <v>5</v>
      </c>
      <c r="J9" s="15">
        <f t="shared" si="2"/>
        <v>8.9928057553956831E-3</v>
      </c>
      <c r="K9" s="14">
        <v>539</v>
      </c>
      <c r="L9" s="12">
        <v>11</v>
      </c>
      <c r="M9" s="15">
        <f t="shared" si="3"/>
        <v>2.0408163265306121E-2</v>
      </c>
      <c r="N9" s="14">
        <v>454</v>
      </c>
      <c r="O9" s="12">
        <v>4</v>
      </c>
      <c r="P9" s="15">
        <f t="shared" si="4"/>
        <v>8.8105726872246704E-3</v>
      </c>
      <c r="S9" s="69">
        <f t="shared" ref="S9:S17" si="7">B9+E9+H9+K9+N9</f>
        <v>2485</v>
      </c>
      <c r="T9" s="69">
        <f t="shared" ref="T9:T17" si="8">C9+F9+I9+L9+O9</f>
        <v>43</v>
      </c>
      <c r="U9" s="69"/>
      <c r="V9" s="68" t="s">
        <v>2</v>
      </c>
      <c r="W9" s="69">
        <v>454</v>
      </c>
      <c r="X9" s="72">
        <f t="shared" si="5"/>
        <v>8.0639431616341031E-2</v>
      </c>
      <c r="Y9" s="71"/>
      <c r="Z9" s="59"/>
      <c r="AA9" s="68" t="s">
        <v>7</v>
      </c>
      <c r="AB9" s="69">
        <v>23</v>
      </c>
      <c r="AC9" s="72">
        <f t="shared" si="6"/>
        <v>8.2142857142857142E-2</v>
      </c>
      <c r="AE9" s="67">
        <v>8.1999999999999993</v>
      </c>
    </row>
    <row r="10" spans="1:31" ht="12.75" customHeight="1" x14ac:dyDescent="0.2">
      <c r="A10" s="11" t="s">
        <v>3</v>
      </c>
      <c r="B10" s="14">
        <v>214</v>
      </c>
      <c r="C10" s="12">
        <v>0</v>
      </c>
      <c r="D10" s="13">
        <f t="shared" si="0"/>
        <v>0</v>
      </c>
      <c r="E10" s="14">
        <v>229</v>
      </c>
      <c r="F10" s="12">
        <v>1</v>
      </c>
      <c r="G10" s="13">
        <f t="shared" si="1"/>
        <v>4.3668122270742356E-3</v>
      </c>
      <c r="H10" s="14">
        <v>248</v>
      </c>
      <c r="I10" s="12">
        <v>0</v>
      </c>
      <c r="J10" s="13">
        <f t="shared" si="2"/>
        <v>0</v>
      </c>
      <c r="K10" s="14">
        <v>228</v>
      </c>
      <c r="L10" s="12">
        <v>0</v>
      </c>
      <c r="M10" s="13">
        <f t="shared" si="3"/>
        <v>0</v>
      </c>
      <c r="N10" s="14">
        <v>243</v>
      </c>
      <c r="O10" s="12">
        <v>0</v>
      </c>
      <c r="P10" s="13">
        <f t="shared" si="4"/>
        <v>0</v>
      </c>
      <c r="S10" s="69">
        <f t="shared" si="7"/>
        <v>1162</v>
      </c>
      <c r="T10" s="69">
        <f t="shared" si="8"/>
        <v>1</v>
      </c>
      <c r="U10" s="69"/>
      <c r="V10" s="68" t="s">
        <v>4</v>
      </c>
      <c r="W10" s="69">
        <v>277</v>
      </c>
      <c r="X10" s="72">
        <f t="shared" si="5"/>
        <v>4.9200710479573709E-2</v>
      </c>
      <c r="Y10" s="71"/>
      <c r="Z10" s="55"/>
      <c r="AA10" s="68" t="s">
        <v>4</v>
      </c>
      <c r="AB10" s="69">
        <v>13</v>
      </c>
      <c r="AC10" s="72">
        <f t="shared" si="6"/>
        <v>4.642857142857143E-2</v>
      </c>
      <c r="AE10" s="67">
        <v>4.7</v>
      </c>
    </row>
    <row r="11" spans="1:31" ht="12.75" customHeight="1" x14ac:dyDescent="0.2">
      <c r="A11" s="28" t="s">
        <v>4</v>
      </c>
      <c r="B11" s="29">
        <v>214</v>
      </c>
      <c r="C11" s="30">
        <v>13</v>
      </c>
      <c r="D11" s="31">
        <f t="shared" si="0"/>
        <v>6.0747663551401869E-2</v>
      </c>
      <c r="E11" s="29">
        <v>242</v>
      </c>
      <c r="F11" s="30">
        <v>13</v>
      </c>
      <c r="G11" s="31">
        <f t="shared" si="1"/>
        <v>5.3719008264462811E-2</v>
      </c>
      <c r="H11" s="29">
        <v>215</v>
      </c>
      <c r="I11" s="30">
        <v>8</v>
      </c>
      <c r="J11" s="31">
        <f t="shared" si="2"/>
        <v>3.7209302325581395E-2</v>
      </c>
      <c r="K11" s="29">
        <v>294</v>
      </c>
      <c r="L11" s="30">
        <v>18</v>
      </c>
      <c r="M11" s="31">
        <f t="shared" si="3"/>
        <v>6.1224489795918366E-2</v>
      </c>
      <c r="N11" s="29">
        <v>277</v>
      </c>
      <c r="O11" s="30">
        <v>13</v>
      </c>
      <c r="P11" s="31">
        <f t="shared" ref="P11:P16" si="9">O11/N11</f>
        <v>4.6931407942238268E-2</v>
      </c>
      <c r="S11" s="69">
        <f t="shared" si="7"/>
        <v>1242</v>
      </c>
      <c r="T11" s="69">
        <f t="shared" si="8"/>
        <v>65</v>
      </c>
      <c r="U11" s="69"/>
      <c r="V11" s="68" t="s">
        <v>3</v>
      </c>
      <c r="W11" s="69">
        <v>243</v>
      </c>
      <c r="X11" s="72">
        <f t="shared" si="5"/>
        <v>4.3161634103019542E-2</v>
      </c>
      <c r="Y11" s="71"/>
      <c r="Z11" s="55"/>
      <c r="AA11" s="68" t="s">
        <v>8</v>
      </c>
      <c r="AB11" s="69">
        <v>8</v>
      </c>
      <c r="AC11" s="72">
        <f>AB11/280</f>
        <v>2.8571428571428571E-2</v>
      </c>
      <c r="AE11" s="73">
        <v>2.9</v>
      </c>
    </row>
    <row r="12" spans="1:31" ht="12.75" customHeight="1" x14ac:dyDescent="0.2">
      <c r="A12" s="11" t="s">
        <v>21</v>
      </c>
      <c r="B12" s="14">
        <v>15</v>
      </c>
      <c r="C12" s="12">
        <v>2</v>
      </c>
      <c r="D12" s="13">
        <f t="shared" si="0"/>
        <v>0.13333333333333333</v>
      </c>
      <c r="E12" s="14">
        <v>25</v>
      </c>
      <c r="F12" s="12">
        <v>4</v>
      </c>
      <c r="G12" s="13">
        <f t="shared" si="1"/>
        <v>0.16</v>
      </c>
      <c r="H12" s="14">
        <v>19</v>
      </c>
      <c r="I12" s="12">
        <v>2</v>
      </c>
      <c r="J12" s="13">
        <f t="shared" si="2"/>
        <v>0.10526315789473684</v>
      </c>
      <c r="K12" s="14">
        <v>22</v>
      </c>
      <c r="L12" s="12">
        <v>4</v>
      </c>
      <c r="M12" s="13">
        <f t="shared" si="3"/>
        <v>0.18181818181818182</v>
      </c>
      <c r="N12" s="14">
        <v>20</v>
      </c>
      <c r="O12" s="12">
        <v>4</v>
      </c>
      <c r="P12" s="13">
        <f t="shared" ref="P12:P14" si="10">O12/N12</f>
        <v>0.2</v>
      </c>
      <c r="S12" s="69">
        <f t="shared" si="7"/>
        <v>101</v>
      </c>
      <c r="T12" s="69">
        <f t="shared" si="8"/>
        <v>16</v>
      </c>
      <c r="U12" s="69"/>
      <c r="V12" s="68" t="s">
        <v>7</v>
      </c>
      <c r="W12" s="69">
        <v>127</v>
      </c>
      <c r="X12" s="72">
        <f t="shared" si="5"/>
        <v>2.2557726465364122E-2</v>
      </c>
      <c r="Y12" s="71"/>
      <c r="Z12" s="55"/>
      <c r="AA12" s="68" t="s">
        <v>21</v>
      </c>
      <c r="AB12" s="69">
        <v>4</v>
      </c>
      <c r="AC12" s="72">
        <f>AB12/280</f>
        <v>1.4285714285714285E-2</v>
      </c>
      <c r="AD12" s="74"/>
      <c r="AE12" s="73">
        <v>1.4</v>
      </c>
    </row>
    <row r="13" spans="1:31" ht="12.75" customHeight="1" x14ac:dyDescent="0.2">
      <c r="A13" s="11" t="s">
        <v>7</v>
      </c>
      <c r="B13" s="14">
        <v>104</v>
      </c>
      <c r="C13" s="12">
        <v>31</v>
      </c>
      <c r="D13" s="13">
        <f t="shared" si="0"/>
        <v>0.29807692307692307</v>
      </c>
      <c r="E13" s="14">
        <v>146</v>
      </c>
      <c r="F13" s="12">
        <v>32</v>
      </c>
      <c r="G13" s="13">
        <f t="shared" si="1"/>
        <v>0.21917808219178081</v>
      </c>
      <c r="H13" s="14">
        <v>137</v>
      </c>
      <c r="I13" s="12">
        <v>28</v>
      </c>
      <c r="J13" s="13">
        <f t="shared" si="2"/>
        <v>0.20437956204379562</v>
      </c>
      <c r="K13" s="14">
        <v>126</v>
      </c>
      <c r="L13" s="12">
        <v>28</v>
      </c>
      <c r="M13" s="13">
        <f t="shared" si="3"/>
        <v>0.22222222222222221</v>
      </c>
      <c r="N13" s="14">
        <v>127</v>
      </c>
      <c r="O13" s="12">
        <v>23</v>
      </c>
      <c r="P13" s="13">
        <f t="shared" si="10"/>
        <v>0.18110236220472442</v>
      </c>
      <c r="S13" s="69">
        <f t="shared" si="7"/>
        <v>640</v>
      </c>
      <c r="T13" s="69">
        <f t="shared" si="8"/>
        <v>142</v>
      </c>
      <c r="V13" s="68" t="s">
        <v>17</v>
      </c>
      <c r="W13" s="69"/>
      <c r="X13" s="72">
        <v>3.0550621669627E-2</v>
      </c>
      <c r="Y13" s="74">
        <f>SUM(X7:X12)</f>
        <v>0.96944937833037303</v>
      </c>
      <c r="Z13" s="55"/>
      <c r="AA13" s="68" t="s">
        <v>2</v>
      </c>
      <c r="AB13" s="69">
        <v>4</v>
      </c>
      <c r="AC13" s="72">
        <f t="shared" si="6"/>
        <v>1.4285714285714285E-2</v>
      </c>
      <c r="AE13" s="73">
        <v>1.4</v>
      </c>
    </row>
    <row r="14" spans="1:31" ht="12.75" customHeight="1" x14ac:dyDescent="0.2">
      <c r="A14" s="11" t="s">
        <v>6</v>
      </c>
      <c r="B14" s="14">
        <v>551</v>
      </c>
      <c r="C14" s="12">
        <v>72</v>
      </c>
      <c r="D14" s="13">
        <f t="shared" si="0"/>
        <v>0.1306715063520871</v>
      </c>
      <c r="E14" s="14">
        <v>644</v>
      </c>
      <c r="F14" s="12">
        <v>89</v>
      </c>
      <c r="G14" s="13">
        <f t="shared" si="1"/>
        <v>0.13819875776397517</v>
      </c>
      <c r="H14" s="14">
        <v>612</v>
      </c>
      <c r="I14" s="12">
        <v>62</v>
      </c>
      <c r="J14" s="13">
        <f t="shared" si="2"/>
        <v>0.10130718954248366</v>
      </c>
      <c r="K14" s="14">
        <v>683</v>
      </c>
      <c r="L14" s="12">
        <v>64</v>
      </c>
      <c r="M14" s="13">
        <f t="shared" si="3"/>
        <v>9.3704245973645683E-2</v>
      </c>
      <c r="N14" s="14">
        <v>671</v>
      </c>
      <c r="O14" s="12">
        <v>93</v>
      </c>
      <c r="P14" s="13">
        <f t="shared" si="10"/>
        <v>0.13859910581222057</v>
      </c>
      <c r="S14" s="69">
        <f t="shared" si="7"/>
        <v>3161</v>
      </c>
      <c r="T14" s="69">
        <f t="shared" si="8"/>
        <v>380</v>
      </c>
      <c r="V14" s="68" t="s">
        <v>9</v>
      </c>
      <c r="W14" s="69">
        <v>63</v>
      </c>
      <c r="X14" s="72">
        <f>W14/5630</f>
        <v>1.1190053285968029E-2</v>
      </c>
      <c r="Y14" s="74">
        <f>SUM(X14:X17)</f>
        <v>3.0550621669627E-2</v>
      </c>
      <c r="Z14" s="70"/>
      <c r="AB14" s="69">
        <f>SUM(AB7:AB13)</f>
        <v>280</v>
      </c>
      <c r="AC14" s="75">
        <v>0.99999999999999989</v>
      </c>
      <c r="AE14" s="73">
        <f>SUM(AE7:AE13)</f>
        <v>100.00000000000003</v>
      </c>
    </row>
    <row r="15" spans="1:31" ht="12.75" customHeight="1" x14ac:dyDescent="0.2">
      <c r="A15" s="11" t="s">
        <v>1</v>
      </c>
      <c r="B15" s="14">
        <v>34</v>
      </c>
      <c r="C15" s="12">
        <v>0</v>
      </c>
      <c r="D15" s="13">
        <f t="shared" si="0"/>
        <v>0</v>
      </c>
      <c r="E15" s="14">
        <v>19</v>
      </c>
      <c r="F15" s="12">
        <v>1</v>
      </c>
      <c r="G15" s="13">
        <f t="shared" si="1"/>
        <v>5.2631578947368418E-2</v>
      </c>
      <c r="H15" s="14">
        <v>36</v>
      </c>
      <c r="I15" s="12">
        <v>0</v>
      </c>
      <c r="J15" s="13">
        <f t="shared" si="2"/>
        <v>0</v>
      </c>
      <c r="K15" s="14">
        <v>40</v>
      </c>
      <c r="L15" s="12">
        <v>0</v>
      </c>
      <c r="M15" s="13">
        <f t="shared" si="3"/>
        <v>0</v>
      </c>
      <c r="N15" s="14">
        <v>46</v>
      </c>
      <c r="O15" s="12">
        <v>0</v>
      </c>
      <c r="P15" s="13">
        <f t="shared" si="9"/>
        <v>0</v>
      </c>
      <c r="S15" s="69">
        <f t="shared" si="7"/>
        <v>175</v>
      </c>
      <c r="T15" s="69">
        <f t="shared" si="8"/>
        <v>1</v>
      </c>
      <c r="V15" s="68" t="s">
        <v>1</v>
      </c>
      <c r="W15" s="69">
        <v>46</v>
      </c>
      <c r="X15" s="72">
        <f t="shared" ref="X15:X18" si="11">W15/5630</f>
        <v>8.1705150976909419E-3</v>
      </c>
      <c r="AA15" s="68" t="s">
        <v>3</v>
      </c>
      <c r="AB15" s="69">
        <v>0</v>
      </c>
      <c r="AC15" s="72">
        <f t="shared" ref="AC15:AC18" si="12">AB15/280</f>
        <v>0</v>
      </c>
    </row>
    <row r="16" spans="1:31" ht="12.75" customHeight="1" x14ac:dyDescent="0.2">
      <c r="A16" s="11" t="s">
        <v>9</v>
      </c>
      <c r="B16" s="14">
        <v>52</v>
      </c>
      <c r="C16" s="12">
        <v>0</v>
      </c>
      <c r="D16" s="13">
        <f t="shared" si="0"/>
        <v>0</v>
      </c>
      <c r="E16" s="14">
        <v>51</v>
      </c>
      <c r="F16" s="12">
        <v>0</v>
      </c>
      <c r="G16" s="13">
        <f t="shared" si="1"/>
        <v>0</v>
      </c>
      <c r="H16" s="14">
        <v>65</v>
      </c>
      <c r="I16" s="12">
        <v>0</v>
      </c>
      <c r="J16" s="13">
        <f t="shared" si="2"/>
        <v>0</v>
      </c>
      <c r="K16" s="14">
        <v>64</v>
      </c>
      <c r="L16" s="12">
        <v>0</v>
      </c>
      <c r="M16" s="13">
        <f t="shared" si="3"/>
        <v>0</v>
      </c>
      <c r="N16" s="14">
        <v>63</v>
      </c>
      <c r="O16" s="12">
        <v>0</v>
      </c>
      <c r="P16" s="13">
        <f t="shared" si="9"/>
        <v>0</v>
      </c>
      <c r="S16" s="69">
        <f t="shared" si="7"/>
        <v>295</v>
      </c>
      <c r="T16" s="69">
        <f t="shared" si="8"/>
        <v>0</v>
      </c>
      <c r="V16" s="68" t="s">
        <v>8</v>
      </c>
      <c r="W16" s="69">
        <v>43</v>
      </c>
      <c r="X16" s="72">
        <f t="shared" si="11"/>
        <v>7.6376554174067499E-3</v>
      </c>
      <c r="AA16" s="68" t="s">
        <v>9</v>
      </c>
      <c r="AB16" s="69">
        <v>0</v>
      </c>
      <c r="AC16" s="72">
        <f t="shared" si="12"/>
        <v>0</v>
      </c>
    </row>
    <row r="17" spans="1:31" ht="12.75" customHeight="1" x14ac:dyDescent="0.2">
      <c r="A17" s="11" t="s">
        <v>8</v>
      </c>
      <c r="B17" s="14">
        <v>32</v>
      </c>
      <c r="C17" s="12">
        <v>3</v>
      </c>
      <c r="D17" s="13">
        <f>C17/B17</f>
        <v>9.375E-2</v>
      </c>
      <c r="E17" s="14">
        <v>43</v>
      </c>
      <c r="F17" s="12">
        <v>2</v>
      </c>
      <c r="G17" s="13">
        <f>F17/E17</f>
        <v>4.6511627906976744E-2</v>
      </c>
      <c r="H17" s="14">
        <v>35</v>
      </c>
      <c r="I17" s="12">
        <v>3</v>
      </c>
      <c r="J17" s="13">
        <f>I17/H17</f>
        <v>8.5714285714285715E-2</v>
      </c>
      <c r="K17" s="14">
        <v>41</v>
      </c>
      <c r="L17" s="12">
        <v>3</v>
      </c>
      <c r="M17" s="13">
        <f>L17/K17</f>
        <v>7.3170731707317069E-2</v>
      </c>
      <c r="N17" s="14">
        <v>43</v>
      </c>
      <c r="O17" s="12">
        <v>8</v>
      </c>
      <c r="P17" s="13">
        <f>O17/N17</f>
        <v>0.18604651162790697</v>
      </c>
      <c r="S17" s="69">
        <f t="shared" si="7"/>
        <v>194</v>
      </c>
      <c r="T17" s="69">
        <f t="shared" si="8"/>
        <v>19</v>
      </c>
      <c r="V17" s="68" t="s">
        <v>21</v>
      </c>
      <c r="W17" s="69">
        <v>20</v>
      </c>
      <c r="X17" s="72">
        <f t="shared" si="11"/>
        <v>3.552397868561279E-3</v>
      </c>
      <c r="AA17" s="68" t="s">
        <v>1</v>
      </c>
      <c r="AB17" s="69">
        <v>0</v>
      </c>
      <c r="AC17" s="72">
        <f t="shared" si="12"/>
        <v>0</v>
      </c>
    </row>
    <row r="18" spans="1:31" ht="12.75" customHeight="1" x14ac:dyDescent="0.2">
      <c r="A18" s="16" t="s">
        <v>15</v>
      </c>
      <c r="B18" s="16">
        <f>SUM(B8:B17)</f>
        <v>5220</v>
      </c>
      <c r="C18" s="17">
        <f>SUM(C8:C17)</f>
        <v>298</v>
      </c>
      <c r="D18" s="18">
        <f>C18/B18</f>
        <v>5.7088122605363986E-2</v>
      </c>
      <c r="E18" s="16">
        <f>SUM(E8:E17)</f>
        <v>5772</v>
      </c>
      <c r="F18" s="17">
        <f>SUM(F8:F17)</f>
        <v>307</v>
      </c>
      <c r="G18" s="18">
        <f>F18/E18</f>
        <v>5.3187803187803188E-2</v>
      </c>
      <c r="H18" s="16">
        <f>SUM(H8:H17)</f>
        <v>5952</v>
      </c>
      <c r="I18" s="17">
        <f>SUM(I8:I17)</f>
        <v>256</v>
      </c>
      <c r="J18" s="18">
        <f>I18/H18</f>
        <v>4.3010752688172046E-2</v>
      </c>
      <c r="K18" s="16">
        <f>SUM(K8:K17)</f>
        <v>6142</v>
      </c>
      <c r="L18" s="17">
        <f>SUM(L8:L17)</f>
        <v>290</v>
      </c>
      <c r="M18" s="18">
        <f>L18/K18</f>
        <v>4.7215890589384565E-2</v>
      </c>
      <c r="N18" s="16">
        <f>SUM(N8:N17)</f>
        <v>5630</v>
      </c>
      <c r="O18" s="17">
        <f>SUM(O8:O17)</f>
        <v>280</v>
      </c>
      <c r="P18" s="18">
        <f>O18/N18</f>
        <v>4.9733570159857902E-2</v>
      </c>
      <c r="S18" s="69">
        <f t="shared" ref="S18:T18" si="13">SUM(S8:S17)</f>
        <v>28716</v>
      </c>
      <c r="T18" s="69">
        <f t="shared" si="13"/>
        <v>1431</v>
      </c>
      <c r="V18" s="70" t="s">
        <v>16</v>
      </c>
      <c r="W18" s="76">
        <f>SUM(W7:W17)</f>
        <v>5630</v>
      </c>
      <c r="X18" s="72">
        <f t="shared" si="11"/>
        <v>1</v>
      </c>
      <c r="Y18" s="77">
        <f>SUM(X7:X13)</f>
        <v>1</v>
      </c>
      <c r="Z18" s="69"/>
      <c r="AA18" s="70" t="s">
        <v>16</v>
      </c>
      <c r="AB18" s="76">
        <f>SUM(AB7:AB13)</f>
        <v>280</v>
      </c>
      <c r="AC18" s="72">
        <f t="shared" si="12"/>
        <v>1</v>
      </c>
    </row>
    <row r="19" spans="1:31" ht="12" customHeight="1" x14ac:dyDescent="0.2">
      <c r="A19" s="3" t="s">
        <v>12</v>
      </c>
    </row>
    <row r="20" spans="1:31" x14ac:dyDescent="0.2">
      <c r="A20" s="3"/>
    </row>
    <row r="21" spans="1:31" x14ac:dyDescent="0.2">
      <c r="H21" s="47" t="s">
        <v>40</v>
      </c>
      <c r="I21" s="47"/>
      <c r="J21" s="47"/>
      <c r="K21" s="47"/>
      <c r="L21" s="47"/>
      <c r="M21" s="47"/>
      <c r="N21" s="47"/>
      <c r="O21" s="47"/>
      <c r="P21" s="47"/>
    </row>
    <row r="22" spans="1:31" x14ac:dyDescent="0.2">
      <c r="A22" s="47" t="s">
        <v>40</v>
      </c>
      <c r="B22" s="47"/>
      <c r="C22" s="47"/>
      <c r="D22" s="47"/>
      <c r="E22" s="47"/>
      <c r="F22" s="47"/>
      <c r="H22" s="47" t="s">
        <v>19</v>
      </c>
      <c r="I22" s="47"/>
      <c r="J22" s="47"/>
      <c r="K22" s="47"/>
      <c r="L22" s="47"/>
      <c r="M22" s="47"/>
      <c r="N22" s="47"/>
      <c r="O22" s="47"/>
      <c r="P22" s="47"/>
      <c r="V22" s="70" t="s">
        <v>25</v>
      </c>
      <c r="W22" s="70" t="s">
        <v>26</v>
      </c>
      <c r="X22" s="68" t="s">
        <v>27</v>
      </c>
      <c r="Y22" s="68" t="s">
        <v>26</v>
      </c>
    </row>
    <row r="23" spans="1:31" x14ac:dyDescent="0.2">
      <c r="V23" s="69" t="s">
        <v>7</v>
      </c>
      <c r="W23" s="75">
        <f t="shared" ref="W23:W33" si="14">Y23/X23</f>
        <v>0.22187499999999999</v>
      </c>
      <c r="X23" s="69">
        <v>640</v>
      </c>
      <c r="Y23" s="69">
        <v>142</v>
      </c>
      <c r="AA23" s="69"/>
      <c r="AB23" s="69"/>
    </row>
    <row r="24" spans="1:31" x14ac:dyDescent="0.2">
      <c r="V24" s="69" t="s">
        <v>21</v>
      </c>
      <c r="W24" s="75">
        <f t="shared" si="14"/>
        <v>0.15841584158415842</v>
      </c>
      <c r="X24" s="69">
        <v>101</v>
      </c>
      <c r="Y24" s="69">
        <v>16</v>
      </c>
      <c r="AA24" s="69"/>
      <c r="AB24" s="69"/>
    </row>
    <row r="25" spans="1:31" x14ac:dyDescent="0.2">
      <c r="V25" s="69" t="s">
        <v>6</v>
      </c>
      <c r="W25" s="75">
        <f t="shared" si="14"/>
        <v>0.12021512179689972</v>
      </c>
      <c r="X25" s="69">
        <v>3161</v>
      </c>
      <c r="Y25" s="69">
        <v>380</v>
      </c>
      <c r="AA25" s="69"/>
      <c r="AB25" s="69"/>
    </row>
    <row r="26" spans="1:31" x14ac:dyDescent="0.2">
      <c r="V26" s="69" t="s">
        <v>8</v>
      </c>
      <c r="W26" s="75">
        <f t="shared" si="14"/>
        <v>9.7938144329896906E-2</v>
      </c>
      <c r="X26" s="69">
        <v>194</v>
      </c>
      <c r="Y26" s="69">
        <v>19</v>
      </c>
    </row>
    <row r="27" spans="1:31" x14ac:dyDescent="0.2">
      <c r="V27" s="69" t="s">
        <v>4</v>
      </c>
      <c r="W27" s="75">
        <f t="shared" si="14"/>
        <v>5.2334943639291469E-2</v>
      </c>
      <c r="X27" s="69">
        <v>1242</v>
      </c>
      <c r="Y27" s="69">
        <v>65</v>
      </c>
      <c r="AE27" s="78"/>
    </row>
    <row r="28" spans="1:31" x14ac:dyDescent="0.2">
      <c r="V28" s="76" t="s">
        <v>28</v>
      </c>
      <c r="W28" s="79">
        <f t="shared" si="14"/>
        <v>4.9832845800250734E-2</v>
      </c>
      <c r="X28" s="76">
        <v>28716</v>
      </c>
      <c r="Y28" s="76">
        <v>1431</v>
      </c>
    </row>
    <row r="29" spans="1:31" x14ac:dyDescent="0.2">
      <c r="V29" s="69" t="s">
        <v>0</v>
      </c>
      <c r="W29" s="75">
        <f t="shared" si="14"/>
        <v>3.9665645605108768E-2</v>
      </c>
      <c r="X29" s="69">
        <v>19261</v>
      </c>
      <c r="Y29" s="69">
        <v>764</v>
      </c>
    </row>
    <row r="30" spans="1:31" x14ac:dyDescent="0.2">
      <c r="V30" s="69" t="s">
        <v>2</v>
      </c>
      <c r="W30" s="75">
        <f t="shared" si="14"/>
        <v>1.7303822937625755E-2</v>
      </c>
      <c r="X30" s="69">
        <v>2485</v>
      </c>
      <c r="Y30" s="69">
        <v>43</v>
      </c>
    </row>
    <row r="31" spans="1:31" x14ac:dyDescent="0.2">
      <c r="V31" s="69" t="s">
        <v>1</v>
      </c>
      <c r="W31" s="75">
        <f t="shared" si="14"/>
        <v>5.7142857142857143E-3</v>
      </c>
      <c r="X31" s="69">
        <v>175</v>
      </c>
      <c r="Y31" s="69">
        <v>1</v>
      </c>
    </row>
    <row r="32" spans="1:31" x14ac:dyDescent="0.2">
      <c r="V32" s="69" t="s">
        <v>3</v>
      </c>
      <c r="W32" s="75">
        <f t="shared" si="14"/>
        <v>8.6058519793459555E-4</v>
      </c>
      <c r="X32" s="69">
        <v>1162</v>
      </c>
      <c r="Y32" s="69">
        <v>1</v>
      </c>
    </row>
    <row r="33" spans="1:25" ht="12" customHeight="1" x14ac:dyDescent="0.2">
      <c r="V33" s="69" t="s">
        <v>9</v>
      </c>
      <c r="W33" s="75">
        <f t="shared" si="14"/>
        <v>0</v>
      </c>
      <c r="X33" s="69">
        <v>295</v>
      </c>
      <c r="Y33" s="69">
        <v>0</v>
      </c>
    </row>
    <row r="34" spans="1:25" ht="15" customHeight="1" x14ac:dyDescent="0.2">
      <c r="W34" s="74"/>
      <c r="X34" s="69"/>
      <c r="Y34" s="69"/>
    </row>
    <row r="35" spans="1:25" x14ac:dyDescent="0.2">
      <c r="X35" s="69"/>
      <c r="Y35" s="69"/>
    </row>
    <row r="36" spans="1:25" x14ac:dyDescent="0.2">
      <c r="X36" s="69"/>
      <c r="Y36" s="69"/>
    </row>
    <row r="37" spans="1:25" x14ac:dyDescent="0.2">
      <c r="X37" s="69"/>
      <c r="Y37" s="69"/>
    </row>
    <row r="38" spans="1:25" x14ac:dyDescent="0.2">
      <c r="X38" s="69"/>
      <c r="Y38" s="69"/>
    </row>
    <row r="41" spans="1:25" ht="12.75" customHeight="1" x14ac:dyDescent="0.3">
      <c r="A41" s="1" t="s">
        <v>10</v>
      </c>
      <c r="H41" s="5"/>
      <c r="I41" s="5"/>
      <c r="J41" s="5"/>
      <c r="K41" s="5"/>
      <c r="L41" s="5"/>
      <c r="M41" s="5"/>
    </row>
    <row r="42" spans="1:25" ht="12.75" customHeight="1" x14ac:dyDescent="0.3">
      <c r="H42" s="6"/>
      <c r="I42" s="6"/>
      <c r="J42" s="6"/>
      <c r="K42" s="6"/>
      <c r="L42" s="6"/>
      <c r="M42" s="6"/>
    </row>
    <row r="43" spans="1:25" ht="12.75" customHeight="1" x14ac:dyDescent="0.2">
      <c r="A43" s="19" t="s">
        <v>42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V43" s="67"/>
      <c r="W43" s="67"/>
    </row>
    <row r="44" spans="1:25" ht="12.75" customHeight="1" x14ac:dyDescent="0.2">
      <c r="V44" s="67"/>
      <c r="W44" s="67"/>
    </row>
    <row r="45" spans="1:25" ht="12.75" customHeight="1" x14ac:dyDescent="0.2">
      <c r="V45" s="67"/>
      <c r="W45" s="67"/>
    </row>
    <row r="46" spans="1:25" ht="12.75" customHeight="1" x14ac:dyDescent="0.2">
      <c r="V46" s="67"/>
      <c r="W46" s="67"/>
    </row>
    <row r="47" spans="1:25" ht="12.75" customHeight="1" x14ac:dyDescent="0.2"/>
    <row r="48" spans="1:25" ht="12.75" customHeight="1" x14ac:dyDescent="0.2">
      <c r="V48" s="67"/>
      <c r="W48" s="67"/>
    </row>
    <row r="49" spans="19:32" s="2" customFormat="1" ht="12.75" customHeight="1" x14ac:dyDescent="0.2">
      <c r="S49" s="67"/>
      <c r="T49" s="67"/>
      <c r="U49" s="67"/>
      <c r="V49" s="20"/>
      <c r="W49" s="20"/>
      <c r="X49" s="67"/>
      <c r="Y49" s="67"/>
      <c r="Z49" s="67"/>
      <c r="AA49" s="68"/>
      <c r="AB49" s="68"/>
      <c r="AC49" s="68"/>
      <c r="AD49" s="67"/>
      <c r="AE49" s="67"/>
      <c r="AF49" s="36"/>
    </row>
    <row r="50" spans="19:32" s="2" customFormat="1" ht="12.75" customHeight="1" x14ac:dyDescent="0.2">
      <c r="S50" s="67"/>
      <c r="T50" s="67"/>
      <c r="U50" s="67"/>
      <c r="V50" s="68"/>
      <c r="W50" s="68"/>
      <c r="X50" s="67"/>
      <c r="Y50" s="67"/>
      <c r="Z50" s="67"/>
      <c r="AA50" s="67"/>
      <c r="AB50" s="67"/>
      <c r="AC50" s="67"/>
      <c r="AD50" s="67"/>
      <c r="AE50" s="67"/>
      <c r="AF50" s="36"/>
    </row>
    <row r="51" spans="19:32" s="2" customFormat="1" ht="12.75" customHeight="1" x14ac:dyDescent="0.2"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36"/>
    </row>
    <row r="52" spans="19:32" s="2" customFormat="1" ht="12.75" customHeight="1" x14ac:dyDescent="0.2"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36"/>
    </row>
    <row r="53" spans="19:32" s="2" customFormat="1" ht="12.75" customHeight="1" x14ac:dyDescent="0.2">
      <c r="S53" s="67"/>
      <c r="T53" s="67"/>
      <c r="U53" s="67"/>
      <c r="V53" s="68"/>
      <c r="W53" s="68"/>
      <c r="X53" s="67"/>
      <c r="Y53" s="67"/>
      <c r="Z53" s="67"/>
      <c r="AA53" s="67"/>
      <c r="AB53" s="67"/>
      <c r="AC53" s="67"/>
      <c r="AD53" s="67"/>
      <c r="AE53" s="67"/>
      <c r="AF53" s="36"/>
    </row>
    <row r="54" spans="19:32" s="2" customFormat="1" ht="12.75" customHeight="1" x14ac:dyDescent="0.2"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36"/>
    </row>
    <row r="55" spans="19:32" s="2" customFormat="1" ht="12.75" customHeight="1" x14ac:dyDescent="0.2"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36"/>
    </row>
    <row r="56" spans="19:32" s="2" customFormat="1" ht="12.75" customHeight="1" x14ac:dyDescent="0.2"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36"/>
    </row>
    <row r="57" spans="19:32" s="2" customFormat="1" ht="12.75" customHeight="1" x14ac:dyDescent="0.2"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36"/>
    </row>
    <row r="58" spans="19:32" s="2" customFormat="1" ht="12.75" customHeight="1" x14ac:dyDescent="0.2">
      <c r="S58" s="67"/>
      <c r="T58" s="67"/>
      <c r="U58" s="67"/>
      <c r="V58" s="20"/>
      <c r="W58" s="20"/>
      <c r="X58" s="67"/>
      <c r="Y58" s="67"/>
      <c r="Z58" s="67"/>
      <c r="AA58" s="67"/>
      <c r="AB58" s="67"/>
      <c r="AC58" s="67"/>
      <c r="AD58" s="67"/>
      <c r="AE58" s="67"/>
      <c r="AF58" s="36"/>
    </row>
    <row r="59" spans="19:32" s="2" customFormat="1" ht="12.75" customHeight="1" x14ac:dyDescent="0.2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36"/>
    </row>
    <row r="60" spans="19:32" s="2" customFormat="1" ht="12.75" customHeight="1" x14ac:dyDescent="0.2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36"/>
    </row>
    <row r="61" spans="19:32" s="2" customFormat="1" ht="12.75" customHeight="1" x14ac:dyDescent="0.2">
      <c r="S61" s="67"/>
      <c r="T61" s="67"/>
      <c r="U61" s="67"/>
      <c r="V61" s="20"/>
      <c r="W61" s="20"/>
      <c r="X61" s="67"/>
      <c r="Y61" s="67"/>
      <c r="Z61" s="67"/>
      <c r="AA61" s="67"/>
      <c r="AB61" s="67"/>
      <c r="AC61" s="67"/>
      <c r="AD61" s="67"/>
      <c r="AE61" s="67"/>
      <c r="AF61" s="36"/>
    </row>
    <row r="62" spans="19:32" s="2" customFormat="1" ht="12.75" customHeight="1" x14ac:dyDescent="0.2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36"/>
    </row>
    <row r="63" spans="19:32" s="2" customFormat="1" ht="12.75" customHeight="1" x14ac:dyDescent="0.2">
      <c r="S63" s="67"/>
      <c r="T63" s="67"/>
      <c r="U63" s="67"/>
      <c r="V63" s="68"/>
      <c r="W63" s="68"/>
      <c r="X63" s="67"/>
      <c r="Y63" s="67"/>
      <c r="Z63" s="67"/>
      <c r="AA63" s="67"/>
      <c r="AB63" s="67"/>
      <c r="AC63" s="67"/>
      <c r="AD63" s="67"/>
      <c r="AE63" s="67"/>
      <c r="AF63" s="36"/>
    </row>
    <row r="64" spans="19:32" s="2" customFormat="1" ht="12.75" customHeight="1" x14ac:dyDescent="0.2">
      <c r="S64" s="67"/>
      <c r="T64" s="67"/>
      <c r="U64" s="67"/>
      <c r="V64" s="68"/>
      <c r="W64" s="68"/>
      <c r="X64" s="67"/>
      <c r="Y64" s="67"/>
      <c r="Z64" s="67"/>
      <c r="AA64" s="67"/>
      <c r="AB64" s="67"/>
      <c r="AC64" s="67"/>
      <c r="AD64" s="67"/>
      <c r="AE64" s="67"/>
      <c r="AF64" s="36"/>
    </row>
    <row r="65" spans="1:30" ht="24.75" customHeight="1" x14ac:dyDescent="0.3">
      <c r="A65" s="2"/>
      <c r="N65" s="46">
        <v>22</v>
      </c>
      <c r="O65" s="46"/>
      <c r="P65" s="46"/>
      <c r="Q65" s="46"/>
      <c r="S65" s="67"/>
      <c r="T65" s="67"/>
      <c r="U65" s="67"/>
      <c r="X65" s="67"/>
      <c r="Y65" s="67"/>
      <c r="Z65" s="67"/>
      <c r="AA65" s="67"/>
      <c r="AB65" s="67"/>
      <c r="AC65" s="67"/>
      <c r="AD65" s="67"/>
    </row>
    <row r="66" spans="1:30" x14ac:dyDescent="0.2">
      <c r="AA66" s="67"/>
      <c r="AB66" s="67"/>
      <c r="AC66" s="67"/>
    </row>
  </sheetData>
  <sortState ref="V23:Y33">
    <sortCondition descending="1" ref="W23:W33"/>
  </sortState>
  <mergeCells count="10">
    <mergeCell ref="N65:Q65"/>
    <mergeCell ref="H21:P21"/>
    <mergeCell ref="K6:M6"/>
    <mergeCell ref="A4:P4"/>
    <mergeCell ref="H22:P22"/>
    <mergeCell ref="A22:F22"/>
    <mergeCell ref="N6:P6"/>
    <mergeCell ref="H6:J6"/>
    <mergeCell ref="E6:G6"/>
    <mergeCell ref="B6:D6"/>
  </mergeCells>
  <phoneticPr fontId="0" type="noConversion"/>
  <pageMargins left="0.59055118110236227" right="0" top="0" bottom="0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6"/>
  <sheetViews>
    <sheetView topLeftCell="A24" workbookViewId="0">
      <selection activeCell="AG17" sqref="AG17"/>
    </sheetView>
  </sheetViews>
  <sheetFormatPr defaultRowHeight="12.75" x14ac:dyDescent="0.2"/>
  <cols>
    <col min="1" max="1" width="12.7109375" style="1" customWidth="1"/>
    <col min="2" max="16" width="5.5703125" style="2" customWidth="1"/>
    <col min="17" max="17" width="1.5703125" style="2" customWidth="1"/>
    <col min="18" max="18" width="4" style="2" customWidth="1"/>
    <col min="19" max="19" width="8" style="53" customWidth="1"/>
    <col min="20" max="20" width="7.140625" style="53" customWidth="1"/>
    <col min="21" max="21" width="9.140625" style="53"/>
    <col min="22" max="22" width="9.28515625" style="53" customWidth="1"/>
    <col min="23" max="23" width="11.140625" style="53" customWidth="1"/>
    <col min="24" max="24" width="7.42578125" style="53" customWidth="1"/>
    <col min="25" max="25" width="8.5703125" style="53" customWidth="1"/>
    <col min="26" max="26" width="6.7109375" style="53" customWidth="1"/>
    <col min="27" max="27" width="7.85546875" style="53" customWidth="1"/>
    <col min="28" max="28" width="6.7109375" style="53" customWidth="1"/>
    <col min="29" max="29" width="8" style="53" customWidth="1"/>
    <col min="30" max="30" width="9.85546875" style="53" customWidth="1"/>
    <col min="31" max="31" width="6.7109375" style="20" customWidth="1"/>
    <col min="32" max="36" width="9.140625" style="20"/>
    <col min="37" max="16384" width="9.140625" style="2"/>
  </cols>
  <sheetData>
    <row r="1" spans="1:31" x14ac:dyDescent="0.2">
      <c r="Y1" s="54"/>
      <c r="Z1" s="55"/>
      <c r="AA1" s="55"/>
      <c r="AB1" s="55"/>
      <c r="AC1" s="55"/>
    </row>
    <row r="2" spans="1:31" x14ac:dyDescent="0.2">
      <c r="Y2" s="54"/>
      <c r="Z2" s="54"/>
      <c r="AA2" s="54"/>
      <c r="AB2" s="54"/>
      <c r="AC2" s="54"/>
    </row>
    <row r="3" spans="1:31" x14ac:dyDescent="0.2">
      <c r="U3" s="56"/>
      <c r="V3" s="56"/>
      <c r="W3" s="56"/>
      <c r="Y3" s="57"/>
      <c r="Z3" s="58"/>
      <c r="AA3" s="58"/>
      <c r="AB3" s="58"/>
      <c r="AC3" s="59"/>
    </row>
    <row r="4" spans="1:31" ht="12.75" customHeight="1" x14ac:dyDescent="0.2">
      <c r="A4" s="49" t="s">
        <v>24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U4" s="56"/>
      <c r="V4" s="56"/>
      <c r="W4" s="56"/>
      <c r="Y4" s="57"/>
      <c r="Z4" s="58"/>
      <c r="AA4" s="58"/>
      <c r="AB4" s="58"/>
      <c r="AC4" s="59"/>
    </row>
    <row r="5" spans="1:31" ht="12.75" customHeight="1" x14ac:dyDescent="0.2">
      <c r="U5" s="56"/>
      <c r="V5" s="56"/>
      <c r="W5" s="56"/>
      <c r="Y5" s="57"/>
      <c r="Z5" s="58"/>
      <c r="AA5" s="58"/>
      <c r="AB5" s="58"/>
      <c r="AC5" s="59"/>
    </row>
    <row r="6" spans="1:31" ht="12.75" customHeight="1" x14ac:dyDescent="0.2">
      <c r="A6" s="4" t="s">
        <v>14</v>
      </c>
      <c r="B6" s="50" t="s">
        <v>22</v>
      </c>
      <c r="C6" s="51"/>
      <c r="D6" s="52"/>
      <c r="E6" s="50" t="s">
        <v>23</v>
      </c>
      <c r="F6" s="51"/>
      <c r="G6" s="52"/>
      <c r="H6" s="50" t="s">
        <v>29</v>
      </c>
      <c r="I6" s="51"/>
      <c r="J6" s="52"/>
      <c r="K6" s="48" t="s">
        <v>30</v>
      </c>
      <c r="L6" s="48"/>
      <c r="M6" s="48"/>
      <c r="N6" s="48" t="s">
        <v>33</v>
      </c>
      <c r="O6" s="48"/>
      <c r="P6" s="48"/>
      <c r="U6" s="56"/>
      <c r="W6" s="60" t="s">
        <v>15</v>
      </c>
      <c r="X6" s="60" t="s">
        <v>15</v>
      </c>
      <c r="Y6" s="61"/>
      <c r="Z6" s="58"/>
      <c r="AB6" s="60" t="s">
        <v>18</v>
      </c>
      <c r="AC6" s="60" t="s">
        <v>18</v>
      </c>
    </row>
    <row r="7" spans="1:31" ht="12.75" customHeight="1" x14ac:dyDescent="0.2">
      <c r="A7" s="7" t="s">
        <v>11</v>
      </c>
      <c r="B7" s="8" t="s">
        <v>5</v>
      </c>
      <c r="C7" s="9" t="s">
        <v>20</v>
      </c>
      <c r="D7" s="10" t="s">
        <v>13</v>
      </c>
      <c r="E7" s="8" t="s">
        <v>5</v>
      </c>
      <c r="F7" s="9" t="s">
        <v>20</v>
      </c>
      <c r="G7" s="10" t="s">
        <v>13</v>
      </c>
      <c r="H7" s="8" t="s">
        <v>5</v>
      </c>
      <c r="I7" s="9" t="s">
        <v>20</v>
      </c>
      <c r="J7" s="10" t="s">
        <v>13</v>
      </c>
      <c r="K7" s="8" t="s">
        <v>5</v>
      </c>
      <c r="L7" s="9" t="s">
        <v>20</v>
      </c>
      <c r="M7" s="10" t="s">
        <v>13</v>
      </c>
      <c r="N7" s="8" t="s">
        <v>5</v>
      </c>
      <c r="O7" s="9" t="s">
        <v>20</v>
      </c>
      <c r="P7" s="10" t="s">
        <v>13</v>
      </c>
      <c r="S7" s="53" t="s">
        <v>31</v>
      </c>
      <c r="T7" s="53" t="s">
        <v>32</v>
      </c>
      <c r="U7" s="56"/>
      <c r="V7" s="53" t="s">
        <v>0</v>
      </c>
      <c r="W7" s="56">
        <v>3637</v>
      </c>
      <c r="X7" s="62">
        <f t="shared" ref="X7:X12" si="0">W7/5446</f>
        <v>0.66782959970620637</v>
      </c>
      <c r="Y7" s="61"/>
      <c r="Z7" s="58"/>
      <c r="AA7" s="53" t="s">
        <v>0</v>
      </c>
      <c r="AB7" s="56">
        <v>183</v>
      </c>
      <c r="AC7" s="63">
        <f t="shared" ref="AC7:AC18" si="1">AB7/302</f>
        <v>0.60596026490066224</v>
      </c>
    </row>
    <row r="8" spans="1:31" ht="12.75" customHeight="1" x14ac:dyDescent="0.2">
      <c r="A8" s="11" t="s">
        <v>0</v>
      </c>
      <c r="B8" s="14">
        <v>3082</v>
      </c>
      <c r="C8" s="12">
        <v>195</v>
      </c>
      <c r="D8" s="13">
        <f t="shared" ref="D8:D16" si="2">C8/B8</f>
        <v>6.3270603504218037E-2</v>
      </c>
      <c r="E8" s="14">
        <v>3258</v>
      </c>
      <c r="F8" s="12">
        <v>253</v>
      </c>
      <c r="G8" s="13">
        <f t="shared" ref="G8:G16" si="3">F8/E8</f>
        <v>7.7655003069367706E-2</v>
      </c>
      <c r="H8" s="14">
        <v>3187</v>
      </c>
      <c r="I8" s="12">
        <v>147</v>
      </c>
      <c r="J8" s="13">
        <f t="shared" ref="J8:J16" si="4">I8/H8</f>
        <v>4.6124882334483842E-2</v>
      </c>
      <c r="K8" s="14">
        <v>3362</v>
      </c>
      <c r="L8" s="12">
        <v>176</v>
      </c>
      <c r="M8" s="13">
        <f t="shared" ref="M8:M16" si="5">L8/K8</f>
        <v>5.2349791790600834E-2</v>
      </c>
      <c r="N8" s="14">
        <v>3637</v>
      </c>
      <c r="O8" s="12">
        <v>183</v>
      </c>
      <c r="P8" s="13">
        <f t="shared" ref="P8:P16" si="6">O8/N8</f>
        <v>5.0316194665933463E-2</v>
      </c>
      <c r="S8" s="56">
        <f>B8+E8+H8+K8+N8</f>
        <v>16526</v>
      </c>
      <c r="T8" s="56">
        <f>C8+F8+I8+L8+O8</f>
        <v>954</v>
      </c>
      <c r="U8" s="56"/>
      <c r="V8" s="53" t="s">
        <v>6</v>
      </c>
      <c r="W8" s="56">
        <v>588</v>
      </c>
      <c r="X8" s="62">
        <f t="shared" si="0"/>
        <v>0.10796915167095116</v>
      </c>
      <c r="Y8" s="61"/>
      <c r="Z8" s="58"/>
      <c r="AA8" s="53" t="s">
        <v>6</v>
      </c>
      <c r="AB8" s="56">
        <v>73</v>
      </c>
      <c r="AC8" s="63">
        <f t="shared" si="1"/>
        <v>0.24172185430463577</v>
      </c>
    </row>
    <row r="9" spans="1:31" ht="12.75" customHeight="1" x14ac:dyDescent="0.2">
      <c r="A9" s="11" t="s">
        <v>2</v>
      </c>
      <c r="B9" s="14">
        <v>421</v>
      </c>
      <c r="C9" s="12">
        <v>23</v>
      </c>
      <c r="D9" s="15">
        <f t="shared" si="2"/>
        <v>5.4631828978622329E-2</v>
      </c>
      <c r="E9" s="14">
        <v>400</v>
      </c>
      <c r="F9" s="12">
        <v>16</v>
      </c>
      <c r="G9" s="15">
        <f t="shared" si="3"/>
        <v>0.04</v>
      </c>
      <c r="H9" s="14">
        <v>455</v>
      </c>
      <c r="I9" s="12">
        <v>5</v>
      </c>
      <c r="J9" s="15">
        <f t="shared" si="4"/>
        <v>1.098901098901099E-2</v>
      </c>
      <c r="K9" s="14">
        <v>517</v>
      </c>
      <c r="L9" s="12">
        <v>10</v>
      </c>
      <c r="M9" s="15">
        <f t="shared" si="5"/>
        <v>1.9342359767891684E-2</v>
      </c>
      <c r="N9" s="14">
        <v>452</v>
      </c>
      <c r="O9" s="12">
        <v>11</v>
      </c>
      <c r="P9" s="15">
        <f t="shared" si="6"/>
        <v>2.4336283185840708E-2</v>
      </c>
      <c r="S9" s="56">
        <f t="shared" ref="S9:T17" si="7">B9+E9+H9+K9+N9</f>
        <v>2245</v>
      </c>
      <c r="T9" s="56">
        <f t="shared" si="7"/>
        <v>65</v>
      </c>
      <c r="U9" s="56"/>
      <c r="V9" s="53" t="s">
        <v>2</v>
      </c>
      <c r="W9" s="56">
        <v>452</v>
      </c>
      <c r="X9" s="62">
        <f t="shared" si="0"/>
        <v>8.2996694821887623E-2</v>
      </c>
      <c r="Y9" s="61"/>
      <c r="Z9" s="59"/>
      <c r="AA9" s="53" t="s">
        <v>7</v>
      </c>
      <c r="AB9" s="56">
        <v>22</v>
      </c>
      <c r="AC9" s="63">
        <f t="shared" si="1"/>
        <v>7.2847682119205295E-2</v>
      </c>
    </row>
    <row r="10" spans="1:31" ht="12.75" customHeight="1" x14ac:dyDescent="0.2">
      <c r="A10" s="11" t="s">
        <v>3</v>
      </c>
      <c r="B10" s="14">
        <v>206</v>
      </c>
      <c r="C10" s="12">
        <v>2</v>
      </c>
      <c r="D10" s="13">
        <f t="shared" si="2"/>
        <v>9.7087378640776691E-3</v>
      </c>
      <c r="E10" s="14">
        <v>215</v>
      </c>
      <c r="F10" s="12">
        <v>1</v>
      </c>
      <c r="G10" s="13">
        <f t="shared" si="3"/>
        <v>4.6511627906976744E-3</v>
      </c>
      <c r="H10" s="14">
        <v>219</v>
      </c>
      <c r="I10" s="12">
        <v>0</v>
      </c>
      <c r="J10" s="13">
        <f t="shared" si="4"/>
        <v>0</v>
      </c>
      <c r="K10" s="14">
        <v>221</v>
      </c>
      <c r="L10" s="12">
        <v>0</v>
      </c>
      <c r="M10" s="13">
        <f t="shared" si="5"/>
        <v>0</v>
      </c>
      <c r="N10" s="14">
        <v>233</v>
      </c>
      <c r="O10" s="12">
        <v>1</v>
      </c>
      <c r="P10" s="13">
        <f t="shared" si="6"/>
        <v>4.2918454935622317E-3</v>
      </c>
      <c r="S10" s="56">
        <f t="shared" si="7"/>
        <v>1094</v>
      </c>
      <c r="T10" s="56">
        <f t="shared" si="7"/>
        <v>4</v>
      </c>
      <c r="U10" s="56"/>
      <c r="V10" s="53" t="s">
        <v>3</v>
      </c>
      <c r="W10" s="56">
        <v>233</v>
      </c>
      <c r="X10" s="62">
        <f t="shared" si="0"/>
        <v>4.278369445464561E-2</v>
      </c>
      <c r="Y10" s="61"/>
      <c r="Z10" s="55"/>
      <c r="AA10" s="53" t="s">
        <v>2</v>
      </c>
      <c r="AB10" s="56">
        <v>11</v>
      </c>
      <c r="AC10" s="63">
        <f t="shared" si="1"/>
        <v>3.6423841059602648E-2</v>
      </c>
    </row>
    <row r="11" spans="1:31" ht="12.75" customHeight="1" x14ac:dyDescent="0.2">
      <c r="A11" s="32" t="s">
        <v>4</v>
      </c>
      <c r="B11" s="33">
        <v>204</v>
      </c>
      <c r="C11" s="34">
        <v>17</v>
      </c>
      <c r="D11" s="35">
        <f t="shared" si="2"/>
        <v>8.3333333333333329E-2</v>
      </c>
      <c r="E11" s="33">
        <v>209</v>
      </c>
      <c r="F11" s="34">
        <v>17</v>
      </c>
      <c r="G11" s="35">
        <f t="shared" si="3"/>
        <v>8.1339712918660281E-2</v>
      </c>
      <c r="H11" s="33">
        <v>224</v>
      </c>
      <c r="I11" s="34">
        <v>15</v>
      </c>
      <c r="J11" s="35">
        <f t="shared" si="4"/>
        <v>6.6964285714285712E-2</v>
      </c>
      <c r="K11" s="33">
        <v>254</v>
      </c>
      <c r="L11" s="34">
        <v>14</v>
      </c>
      <c r="M11" s="35">
        <f t="shared" si="5"/>
        <v>5.5118110236220472E-2</v>
      </c>
      <c r="N11" s="33">
        <v>230</v>
      </c>
      <c r="O11" s="34">
        <v>3</v>
      </c>
      <c r="P11" s="35">
        <f t="shared" si="6"/>
        <v>1.3043478260869565E-2</v>
      </c>
      <c r="S11" s="56">
        <f t="shared" si="7"/>
        <v>1121</v>
      </c>
      <c r="T11" s="56">
        <f t="shared" si="7"/>
        <v>66</v>
      </c>
      <c r="U11" s="56"/>
      <c r="V11" s="53" t="s">
        <v>4</v>
      </c>
      <c r="W11" s="56">
        <v>230</v>
      </c>
      <c r="X11" s="62">
        <f t="shared" si="0"/>
        <v>4.2232831435916267E-2</v>
      </c>
      <c r="Y11" s="61"/>
      <c r="Z11" s="55"/>
      <c r="AB11" s="56">
        <f>SUM(AB12:AB17)</f>
        <v>13</v>
      </c>
      <c r="AC11" s="63">
        <f t="shared" si="1"/>
        <v>4.3046357615894038E-2</v>
      </c>
      <c r="AE11" s="64"/>
    </row>
    <row r="12" spans="1:31" ht="12.75" customHeight="1" x14ac:dyDescent="0.2">
      <c r="A12" s="11" t="s">
        <v>21</v>
      </c>
      <c r="B12" s="14">
        <v>16</v>
      </c>
      <c r="C12" s="12">
        <v>2</v>
      </c>
      <c r="D12" s="13">
        <f t="shared" si="2"/>
        <v>0.125</v>
      </c>
      <c r="E12" s="14">
        <v>17</v>
      </c>
      <c r="F12" s="12">
        <v>3</v>
      </c>
      <c r="G12" s="13">
        <f t="shared" si="3"/>
        <v>0.17647058823529413</v>
      </c>
      <c r="H12" s="14">
        <v>19</v>
      </c>
      <c r="I12" s="12">
        <v>3</v>
      </c>
      <c r="J12" s="13">
        <f t="shared" si="4"/>
        <v>0.15789473684210525</v>
      </c>
      <c r="K12" s="14">
        <v>16</v>
      </c>
      <c r="L12" s="12">
        <v>4</v>
      </c>
      <c r="M12" s="13">
        <f t="shared" si="5"/>
        <v>0.25</v>
      </c>
      <c r="N12" s="14">
        <v>18</v>
      </c>
      <c r="O12" s="12">
        <v>5</v>
      </c>
      <c r="P12" s="13">
        <f t="shared" si="6"/>
        <v>0.27777777777777779</v>
      </c>
      <c r="S12" s="56">
        <f t="shared" si="7"/>
        <v>86</v>
      </c>
      <c r="T12" s="56">
        <f t="shared" si="7"/>
        <v>17</v>
      </c>
      <c r="U12" s="56"/>
      <c r="V12" s="53" t="s">
        <v>7</v>
      </c>
      <c r="W12" s="56">
        <v>141</v>
      </c>
      <c r="X12" s="62">
        <f t="shared" si="0"/>
        <v>2.5890561880279103E-2</v>
      </c>
      <c r="Y12" s="61"/>
      <c r="Z12" s="55"/>
      <c r="AA12" s="53" t="s">
        <v>21</v>
      </c>
      <c r="AB12" s="56">
        <v>5</v>
      </c>
      <c r="AC12" s="63">
        <f t="shared" si="1"/>
        <v>1.6556291390728478E-2</v>
      </c>
      <c r="AD12" s="65"/>
      <c r="AE12" s="64"/>
    </row>
    <row r="13" spans="1:31" ht="12.75" customHeight="1" x14ac:dyDescent="0.2">
      <c r="A13" s="11" t="s">
        <v>7</v>
      </c>
      <c r="B13" s="14">
        <v>132</v>
      </c>
      <c r="C13" s="12">
        <v>22</v>
      </c>
      <c r="D13" s="13">
        <f t="shared" si="2"/>
        <v>0.16666666666666666</v>
      </c>
      <c r="E13" s="14">
        <v>139</v>
      </c>
      <c r="F13" s="12">
        <v>15</v>
      </c>
      <c r="G13" s="13">
        <f t="shared" si="3"/>
        <v>0.1079136690647482</v>
      </c>
      <c r="H13" s="14">
        <v>142</v>
      </c>
      <c r="I13" s="12">
        <v>27</v>
      </c>
      <c r="J13" s="13">
        <f t="shared" si="4"/>
        <v>0.19014084507042253</v>
      </c>
      <c r="K13" s="14">
        <v>124</v>
      </c>
      <c r="L13" s="12">
        <v>31</v>
      </c>
      <c r="M13" s="13">
        <f t="shared" si="5"/>
        <v>0.25</v>
      </c>
      <c r="N13" s="14">
        <v>141</v>
      </c>
      <c r="O13" s="12">
        <v>22</v>
      </c>
      <c r="P13" s="13">
        <f t="shared" si="6"/>
        <v>0.15602836879432624</v>
      </c>
      <c r="S13" s="56">
        <f t="shared" si="7"/>
        <v>678</v>
      </c>
      <c r="T13" s="56">
        <f t="shared" si="7"/>
        <v>117</v>
      </c>
      <c r="V13" s="53" t="s">
        <v>17</v>
      </c>
      <c r="W13" s="56"/>
      <c r="X13" s="62">
        <v>3.0297466030113844E-2</v>
      </c>
      <c r="Y13" s="65">
        <f>SUM(X7:X13)</f>
        <v>0.99999999999999989</v>
      </c>
      <c r="Z13" s="55"/>
      <c r="AA13" s="53" t="s">
        <v>4</v>
      </c>
      <c r="AB13" s="56">
        <v>3</v>
      </c>
      <c r="AC13" s="63">
        <f t="shared" si="1"/>
        <v>9.9337748344370865E-3</v>
      </c>
      <c r="AE13" s="64"/>
    </row>
    <row r="14" spans="1:31" ht="12.75" customHeight="1" x14ac:dyDescent="0.2">
      <c r="A14" s="11" t="s">
        <v>6</v>
      </c>
      <c r="B14" s="14">
        <v>383</v>
      </c>
      <c r="C14" s="12">
        <v>32</v>
      </c>
      <c r="D14" s="13">
        <f t="shared" si="2"/>
        <v>8.3550913838120106E-2</v>
      </c>
      <c r="E14" s="14">
        <v>475</v>
      </c>
      <c r="F14" s="12">
        <v>33</v>
      </c>
      <c r="G14" s="13">
        <f t="shared" si="3"/>
        <v>6.9473684210526312E-2</v>
      </c>
      <c r="H14" s="14">
        <v>473</v>
      </c>
      <c r="I14" s="12">
        <v>41</v>
      </c>
      <c r="J14" s="13">
        <f t="shared" si="4"/>
        <v>8.6680761099365747E-2</v>
      </c>
      <c r="K14" s="14">
        <v>504</v>
      </c>
      <c r="L14" s="12">
        <v>68</v>
      </c>
      <c r="M14" s="13">
        <f t="shared" si="5"/>
        <v>0.13492063492063491</v>
      </c>
      <c r="N14" s="14">
        <v>588</v>
      </c>
      <c r="O14" s="12">
        <v>73</v>
      </c>
      <c r="P14" s="13">
        <f t="shared" si="6"/>
        <v>0.12414965986394558</v>
      </c>
      <c r="S14" s="56">
        <f t="shared" si="7"/>
        <v>2423</v>
      </c>
      <c r="T14" s="56">
        <f t="shared" si="7"/>
        <v>247</v>
      </c>
      <c r="V14" s="53" t="s">
        <v>9</v>
      </c>
      <c r="W14" s="56">
        <v>62</v>
      </c>
      <c r="X14" s="62">
        <f t="shared" ref="X14:X18" si="8">W14/5446</f>
        <v>1.1384502387073081E-2</v>
      </c>
      <c r="Z14" s="60"/>
      <c r="AA14" s="53" t="s">
        <v>8</v>
      </c>
      <c r="AB14" s="56">
        <v>3</v>
      </c>
      <c r="AC14" s="63">
        <f t="shared" si="1"/>
        <v>9.9337748344370865E-3</v>
      </c>
      <c r="AE14" s="64"/>
    </row>
    <row r="15" spans="1:31" ht="12.75" customHeight="1" x14ac:dyDescent="0.2">
      <c r="A15" s="11" t="s">
        <v>1</v>
      </c>
      <c r="B15" s="14">
        <v>36</v>
      </c>
      <c r="C15" s="12">
        <v>0</v>
      </c>
      <c r="D15" s="13">
        <f t="shared" si="2"/>
        <v>0</v>
      </c>
      <c r="E15" s="14">
        <v>41</v>
      </c>
      <c r="F15" s="12">
        <v>0</v>
      </c>
      <c r="G15" s="13">
        <f t="shared" si="3"/>
        <v>0</v>
      </c>
      <c r="H15" s="14">
        <v>28</v>
      </c>
      <c r="I15" s="12">
        <v>0</v>
      </c>
      <c r="J15" s="13">
        <f t="shared" si="4"/>
        <v>0</v>
      </c>
      <c r="K15" s="14">
        <v>38</v>
      </c>
      <c r="L15" s="12">
        <v>1</v>
      </c>
      <c r="M15" s="13">
        <f t="shared" si="5"/>
        <v>2.6315789473684209E-2</v>
      </c>
      <c r="N15" s="14">
        <v>46</v>
      </c>
      <c r="O15" s="12">
        <v>0</v>
      </c>
      <c r="P15" s="13">
        <f t="shared" si="6"/>
        <v>0</v>
      </c>
      <c r="S15" s="56">
        <f t="shared" si="7"/>
        <v>189</v>
      </c>
      <c r="T15" s="56">
        <f t="shared" si="7"/>
        <v>1</v>
      </c>
      <c r="V15" s="53" t="s">
        <v>1</v>
      </c>
      <c r="W15" s="56">
        <v>46</v>
      </c>
      <c r="X15" s="62">
        <f t="shared" si="8"/>
        <v>8.4465662871832537E-3</v>
      </c>
      <c r="AA15" s="53" t="s">
        <v>3</v>
      </c>
      <c r="AB15" s="56">
        <v>1</v>
      </c>
      <c r="AC15" s="63">
        <f t="shared" si="1"/>
        <v>3.3112582781456954E-3</v>
      </c>
    </row>
    <row r="16" spans="1:31" ht="12.75" customHeight="1" x14ac:dyDescent="0.2">
      <c r="A16" s="11" t="s">
        <v>9</v>
      </c>
      <c r="B16" s="14">
        <v>67</v>
      </c>
      <c r="C16" s="12">
        <v>0</v>
      </c>
      <c r="D16" s="13">
        <f t="shared" si="2"/>
        <v>0</v>
      </c>
      <c r="E16" s="14">
        <v>60</v>
      </c>
      <c r="F16" s="12">
        <v>0</v>
      </c>
      <c r="G16" s="13">
        <f t="shared" si="3"/>
        <v>0</v>
      </c>
      <c r="H16" s="14">
        <v>57</v>
      </c>
      <c r="I16" s="12">
        <v>0</v>
      </c>
      <c r="J16" s="13">
        <f t="shared" si="4"/>
        <v>0</v>
      </c>
      <c r="K16" s="14">
        <v>55</v>
      </c>
      <c r="L16" s="12">
        <v>0</v>
      </c>
      <c r="M16" s="13">
        <f t="shared" si="5"/>
        <v>0</v>
      </c>
      <c r="N16" s="14">
        <v>62</v>
      </c>
      <c r="O16" s="12">
        <v>1</v>
      </c>
      <c r="P16" s="13">
        <f t="shared" si="6"/>
        <v>1.6129032258064516E-2</v>
      </c>
      <c r="S16" s="56">
        <f t="shared" si="7"/>
        <v>301</v>
      </c>
      <c r="T16" s="56">
        <f t="shared" si="7"/>
        <v>1</v>
      </c>
      <c r="V16" s="53" t="s">
        <v>8</v>
      </c>
      <c r="W16" s="56">
        <v>39</v>
      </c>
      <c r="X16" s="62">
        <f t="shared" si="8"/>
        <v>7.1612192434814545E-3</v>
      </c>
      <c r="AA16" s="53" t="s">
        <v>9</v>
      </c>
      <c r="AB16" s="56">
        <v>1</v>
      </c>
      <c r="AC16" s="63">
        <f t="shared" si="1"/>
        <v>3.3112582781456954E-3</v>
      </c>
    </row>
    <row r="17" spans="1:32" ht="12.75" customHeight="1" x14ac:dyDescent="0.2">
      <c r="A17" s="11" t="s">
        <v>8</v>
      </c>
      <c r="B17" s="14">
        <v>31</v>
      </c>
      <c r="C17" s="12">
        <v>6</v>
      </c>
      <c r="D17" s="13">
        <f>C17/B17</f>
        <v>0.19354838709677419</v>
      </c>
      <c r="E17" s="14">
        <v>39</v>
      </c>
      <c r="F17" s="12">
        <v>12</v>
      </c>
      <c r="G17" s="13">
        <f>F17/E17</f>
        <v>0.30769230769230771</v>
      </c>
      <c r="H17" s="14">
        <v>33</v>
      </c>
      <c r="I17" s="12">
        <v>4</v>
      </c>
      <c r="J17" s="13">
        <f>I17/H17</f>
        <v>0.12121212121212122</v>
      </c>
      <c r="K17" s="14">
        <v>34</v>
      </c>
      <c r="L17" s="12">
        <v>6</v>
      </c>
      <c r="M17" s="13">
        <f>L17/K17</f>
        <v>0.17647058823529413</v>
      </c>
      <c r="N17" s="14">
        <v>39</v>
      </c>
      <c r="O17" s="12">
        <v>3</v>
      </c>
      <c r="P17" s="13">
        <f>O17/N17</f>
        <v>7.6923076923076927E-2</v>
      </c>
      <c r="S17" s="56">
        <f t="shared" si="7"/>
        <v>176</v>
      </c>
      <c r="T17" s="56">
        <f t="shared" si="7"/>
        <v>31</v>
      </c>
      <c r="V17" s="53" t="s">
        <v>21</v>
      </c>
      <c r="W17" s="56">
        <v>18</v>
      </c>
      <c r="X17" s="62">
        <f t="shared" si="8"/>
        <v>3.3051781123760557E-3</v>
      </c>
      <c r="AA17" s="53" t="s">
        <v>1</v>
      </c>
      <c r="AB17" s="56">
        <v>0</v>
      </c>
      <c r="AC17" s="63">
        <f t="shared" si="1"/>
        <v>0</v>
      </c>
    </row>
    <row r="18" spans="1:32" ht="12.75" customHeight="1" x14ac:dyDescent="0.2">
      <c r="A18" s="16" t="s">
        <v>15</v>
      </c>
      <c r="B18" s="16">
        <f>SUM(B8:B17)</f>
        <v>4578</v>
      </c>
      <c r="C18" s="17">
        <f>SUM(C8:C17)</f>
        <v>299</v>
      </c>
      <c r="D18" s="18">
        <f>C18/B18</f>
        <v>6.5312363477501093E-2</v>
      </c>
      <c r="E18" s="16">
        <f>SUM(E8:E17)</f>
        <v>4853</v>
      </c>
      <c r="F18" s="17">
        <f>SUM(F8:F17)</f>
        <v>350</v>
      </c>
      <c r="G18" s="18">
        <f>F18/E18</f>
        <v>7.2120337935297749E-2</v>
      </c>
      <c r="H18" s="16">
        <f>SUM(H8:H17)</f>
        <v>4837</v>
      </c>
      <c r="I18" s="17">
        <f>SUM(I8:I17)</f>
        <v>242</v>
      </c>
      <c r="J18" s="18">
        <f>I18/H18</f>
        <v>5.0031010957204879E-2</v>
      </c>
      <c r="K18" s="16">
        <f>SUM(K8:K17)</f>
        <v>5125</v>
      </c>
      <c r="L18" s="17">
        <f>SUM(L8:L17)</f>
        <v>310</v>
      </c>
      <c r="M18" s="18">
        <f>L18/K18</f>
        <v>6.0487804878048779E-2</v>
      </c>
      <c r="N18" s="16">
        <f>SUM(N8:N17)</f>
        <v>5446</v>
      </c>
      <c r="O18" s="17">
        <f>SUM(O8:O17)</f>
        <v>302</v>
      </c>
      <c r="P18" s="18">
        <f>O18/N18</f>
        <v>5.5453543885420495E-2</v>
      </c>
      <c r="S18" s="56">
        <f t="shared" ref="S18:T18" si="9">SUM(S8:S17)</f>
        <v>24839</v>
      </c>
      <c r="T18" s="56">
        <f t="shared" si="9"/>
        <v>1503</v>
      </c>
      <c r="V18" s="60" t="s">
        <v>16</v>
      </c>
      <c r="W18" s="66">
        <f>SUM(W7:W17)</f>
        <v>5446</v>
      </c>
      <c r="X18" s="62">
        <f t="shared" si="8"/>
        <v>1</v>
      </c>
      <c r="Z18" s="56"/>
      <c r="AA18" s="60" t="s">
        <v>16</v>
      </c>
      <c r="AB18" s="66">
        <f>SUM(AB7:AB11)</f>
        <v>302</v>
      </c>
      <c r="AC18" s="63">
        <f t="shared" si="1"/>
        <v>1</v>
      </c>
    </row>
    <row r="19" spans="1:32" ht="12" customHeight="1" x14ac:dyDescent="0.2">
      <c r="A19" s="3" t="s">
        <v>12</v>
      </c>
      <c r="AF19" s="67"/>
    </row>
    <row r="20" spans="1:32" x14ac:dyDescent="0.2">
      <c r="A20" s="3"/>
      <c r="AF20" s="67"/>
    </row>
    <row r="21" spans="1:32" x14ac:dyDescent="0.2">
      <c r="H21" s="47" t="s">
        <v>34</v>
      </c>
      <c r="I21" s="47"/>
      <c r="J21" s="47"/>
      <c r="K21" s="47"/>
      <c r="L21" s="47"/>
      <c r="M21" s="47"/>
      <c r="N21" s="47"/>
      <c r="O21" s="47"/>
      <c r="P21" s="47"/>
      <c r="AF21" s="67"/>
    </row>
    <row r="22" spans="1:32" x14ac:dyDescent="0.2">
      <c r="A22" s="47" t="s">
        <v>34</v>
      </c>
      <c r="B22" s="47"/>
      <c r="C22" s="47"/>
      <c r="D22" s="47"/>
      <c r="E22" s="47"/>
      <c r="F22" s="47"/>
      <c r="H22" s="47" t="s">
        <v>19</v>
      </c>
      <c r="I22" s="47"/>
      <c r="J22" s="47"/>
      <c r="K22" s="47"/>
      <c r="L22" s="47"/>
      <c r="M22" s="47"/>
      <c r="N22" s="47"/>
      <c r="O22" s="47"/>
      <c r="P22" s="47"/>
      <c r="V22" s="60" t="s">
        <v>25</v>
      </c>
      <c r="W22" s="60" t="s">
        <v>26</v>
      </c>
      <c r="X22" s="53" t="s">
        <v>27</v>
      </c>
      <c r="Y22" s="53" t="s">
        <v>26</v>
      </c>
      <c r="AD22" s="68"/>
      <c r="AE22" s="67"/>
      <c r="AF22" s="67"/>
    </row>
    <row r="23" spans="1:32" x14ac:dyDescent="0.2">
      <c r="V23" s="56" t="s">
        <v>21</v>
      </c>
      <c r="W23" s="62">
        <f t="shared" ref="W23:W33" si="10">Y23/X23</f>
        <v>0.19767441860465115</v>
      </c>
      <c r="X23" s="56">
        <v>86</v>
      </c>
      <c r="Y23" s="56">
        <v>17</v>
      </c>
      <c r="AB23" s="68"/>
      <c r="AC23" s="68"/>
      <c r="AD23" s="68"/>
      <c r="AE23" s="67"/>
      <c r="AF23" s="67"/>
    </row>
    <row r="24" spans="1:32" x14ac:dyDescent="0.2">
      <c r="V24" s="56" t="s">
        <v>8</v>
      </c>
      <c r="W24" s="62">
        <f t="shared" si="10"/>
        <v>0.17613636363636365</v>
      </c>
      <c r="X24" s="56">
        <v>176</v>
      </c>
      <c r="Y24" s="56">
        <v>31</v>
      </c>
      <c r="AB24" s="68"/>
      <c r="AC24" s="68"/>
      <c r="AD24" s="68"/>
      <c r="AE24" s="67"/>
      <c r="AF24" s="67"/>
    </row>
    <row r="25" spans="1:32" x14ac:dyDescent="0.2">
      <c r="V25" s="56" t="s">
        <v>7</v>
      </c>
      <c r="W25" s="62">
        <f t="shared" si="10"/>
        <v>0.17256637168141592</v>
      </c>
      <c r="X25" s="56">
        <v>678</v>
      </c>
      <c r="Y25" s="56">
        <v>117</v>
      </c>
      <c r="AB25" s="68"/>
      <c r="AC25" s="68"/>
      <c r="AD25" s="68"/>
      <c r="AE25" s="67"/>
      <c r="AF25" s="67"/>
    </row>
    <row r="26" spans="1:32" x14ac:dyDescent="0.2">
      <c r="V26" s="56" t="s">
        <v>6</v>
      </c>
      <c r="W26" s="62">
        <f t="shared" si="10"/>
        <v>0.10193974411886092</v>
      </c>
      <c r="X26" s="69">
        <v>2423</v>
      </c>
      <c r="Y26" s="69">
        <v>247</v>
      </c>
      <c r="AB26" s="68"/>
      <c r="AC26" s="68"/>
      <c r="AD26" s="68"/>
      <c r="AE26" s="67"/>
      <c r="AF26" s="67"/>
    </row>
    <row r="27" spans="1:32" x14ac:dyDescent="0.2">
      <c r="V27" s="66" t="s">
        <v>28</v>
      </c>
      <c r="W27" s="62">
        <f t="shared" si="10"/>
        <v>6.050968235436209E-2</v>
      </c>
      <c r="X27" s="66">
        <v>24839</v>
      </c>
      <c r="Y27" s="66">
        <v>1503</v>
      </c>
      <c r="AB27" s="68"/>
      <c r="AC27" s="68"/>
      <c r="AD27" s="68"/>
      <c r="AE27" s="67"/>
      <c r="AF27" s="67"/>
    </row>
    <row r="28" spans="1:32" x14ac:dyDescent="0.2">
      <c r="V28" s="56" t="s">
        <v>4</v>
      </c>
      <c r="W28" s="62">
        <f t="shared" si="10"/>
        <v>5.8876003568242644E-2</v>
      </c>
      <c r="X28" s="56">
        <v>1121</v>
      </c>
      <c r="Y28" s="56">
        <v>66</v>
      </c>
      <c r="AB28" s="68"/>
      <c r="AC28" s="68"/>
      <c r="AD28" s="68"/>
      <c r="AE28" s="67"/>
      <c r="AF28" s="67"/>
    </row>
    <row r="29" spans="1:32" x14ac:dyDescent="0.2">
      <c r="V29" s="56" t="s">
        <v>0</v>
      </c>
      <c r="W29" s="62">
        <f t="shared" si="10"/>
        <v>5.7727217717536007E-2</v>
      </c>
      <c r="X29" s="56">
        <v>16526</v>
      </c>
      <c r="Y29" s="56">
        <v>954</v>
      </c>
      <c r="AB29" s="68"/>
      <c r="AC29" s="68"/>
      <c r="AD29" s="68"/>
      <c r="AE29" s="67"/>
      <c r="AF29" s="67"/>
    </row>
    <row r="30" spans="1:32" x14ac:dyDescent="0.2">
      <c r="V30" s="56" t="s">
        <v>2</v>
      </c>
      <c r="W30" s="62">
        <f t="shared" si="10"/>
        <v>2.8953229398663696E-2</v>
      </c>
      <c r="X30" s="56">
        <v>2245</v>
      </c>
      <c r="Y30" s="56">
        <v>65</v>
      </c>
      <c r="AB30" s="68"/>
      <c r="AC30" s="68"/>
      <c r="AD30" s="68"/>
      <c r="AE30" s="67"/>
      <c r="AF30" s="67"/>
    </row>
    <row r="31" spans="1:32" x14ac:dyDescent="0.2">
      <c r="V31" s="56" t="s">
        <v>1</v>
      </c>
      <c r="W31" s="62">
        <f t="shared" si="10"/>
        <v>5.2910052910052907E-3</v>
      </c>
      <c r="X31" s="56">
        <v>189</v>
      </c>
      <c r="Y31" s="56">
        <v>1</v>
      </c>
      <c r="AB31" s="68"/>
      <c r="AC31" s="68"/>
      <c r="AD31" s="68"/>
      <c r="AE31" s="67"/>
      <c r="AF31" s="67"/>
    </row>
    <row r="32" spans="1:32" x14ac:dyDescent="0.2">
      <c r="V32" s="56" t="s">
        <v>3</v>
      </c>
      <c r="W32" s="62">
        <f t="shared" si="10"/>
        <v>3.6563071297989031E-3</v>
      </c>
      <c r="X32" s="56">
        <v>1094</v>
      </c>
      <c r="Y32" s="56">
        <v>4</v>
      </c>
      <c r="AB32" s="68"/>
      <c r="AC32" s="68"/>
      <c r="AD32" s="68"/>
      <c r="AE32" s="67"/>
      <c r="AF32" s="67"/>
    </row>
    <row r="33" spans="1:32" ht="12" customHeight="1" x14ac:dyDescent="0.2">
      <c r="V33" s="56" t="s">
        <v>9</v>
      </c>
      <c r="W33" s="62">
        <f t="shared" si="10"/>
        <v>3.3222591362126247E-3</v>
      </c>
      <c r="X33" s="56">
        <v>301</v>
      </c>
      <c r="Y33" s="56">
        <v>1</v>
      </c>
      <c r="AB33" s="68"/>
      <c r="AC33" s="68"/>
      <c r="AD33" s="68"/>
      <c r="AE33" s="67"/>
      <c r="AF33" s="67"/>
    </row>
    <row r="34" spans="1:32" ht="15" customHeight="1" x14ac:dyDescent="0.2">
      <c r="W34" s="65"/>
      <c r="X34" s="56"/>
      <c r="Y34" s="56"/>
      <c r="AB34" s="68"/>
      <c r="AC34" s="68"/>
      <c r="AD34" s="68"/>
      <c r="AE34" s="67"/>
      <c r="AF34" s="67"/>
    </row>
    <row r="35" spans="1:32" x14ac:dyDescent="0.2">
      <c r="X35" s="56"/>
      <c r="Y35" s="56"/>
      <c r="AB35" s="68"/>
      <c r="AC35" s="68"/>
      <c r="AD35" s="68"/>
      <c r="AE35" s="67"/>
      <c r="AF35" s="67"/>
    </row>
    <row r="36" spans="1:32" x14ac:dyDescent="0.2">
      <c r="X36" s="56"/>
      <c r="Y36" s="56"/>
      <c r="AB36" s="68"/>
      <c r="AC36" s="68"/>
      <c r="AD36" s="68"/>
      <c r="AE36" s="67"/>
      <c r="AF36" s="67"/>
    </row>
    <row r="37" spans="1:32" x14ac:dyDescent="0.2">
      <c r="X37" s="56"/>
      <c r="Y37" s="56"/>
      <c r="AB37" s="68"/>
      <c r="AC37" s="68"/>
      <c r="AD37" s="68"/>
      <c r="AE37" s="67"/>
      <c r="AF37" s="67"/>
    </row>
    <row r="38" spans="1:32" x14ac:dyDescent="0.2">
      <c r="X38" s="56"/>
      <c r="Y38" s="56"/>
      <c r="AB38" s="68"/>
      <c r="AC38" s="68"/>
      <c r="AD38" s="68"/>
      <c r="AE38" s="67"/>
      <c r="AF38" s="67"/>
    </row>
    <row r="39" spans="1:32" x14ac:dyDescent="0.2">
      <c r="AB39" s="68"/>
      <c r="AC39" s="68"/>
      <c r="AD39" s="68"/>
      <c r="AE39" s="67"/>
      <c r="AF39" s="67"/>
    </row>
    <row r="40" spans="1:32" x14ac:dyDescent="0.2">
      <c r="AB40" s="68"/>
      <c r="AC40" s="68"/>
      <c r="AD40" s="68"/>
      <c r="AE40" s="67"/>
      <c r="AF40" s="67"/>
    </row>
    <row r="41" spans="1:32" ht="12.75" customHeight="1" x14ac:dyDescent="0.3">
      <c r="A41" s="1" t="s">
        <v>10</v>
      </c>
      <c r="H41" s="6"/>
      <c r="I41" s="6"/>
      <c r="J41" s="6"/>
      <c r="K41" s="6"/>
      <c r="L41" s="6"/>
      <c r="M41" s="6"/>
      <c r="AB41" s="68"/>
      <c r="AC41" s="68"/>
      <c r="AD41" s="68"/>
      <c r="AE41" s="67"/>
      <c r="AF41" s="67"/>
    </row>
    <row r="42" spans="1:32" ht="12.75" customHeight="1" x14ac:dyDescent="0.3">
      <c r="H42" s="6"/>
      <c r="I42" s="6"/>
      <c r="J42" s="6"/>
      <c r="K42" s="6"/>
      <c r="L42" s="6"/>
      <c r="M42" s="6"/>
      <c r="AB42" s="68"/>
      <c r="AC42" s="68"/>
      <c r="AD42" s="68"/>
      <c r="AE42" s="67"/>
      <c r="AF42" s="67"/>
    </row>
    <row r="43" spans="1:32" ht="12.75" customHeight="1" x14ac:dyDescent="0.2">
      <c r="A43" s="19" t="s">
        <v>35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AB43" s="68"/>
      <c r="AC43" s="68"/>
      <c r="AD43" s="68"/>
      <c r="AE43" s="67"/>
      <c r="AF43" s="67"/>
    </row>
    <row r="44" spans="1:32" ht="12.75" customHeight="1" x14ac:dyDescent="0.2">
      <c r="AB44" s="68"/>
      <c r="AC44" s="68"/>
      <c r="AD44" s="68"/>
      <c r="AE44" s="67"/>
      <c r="AF44" s="67"/>
    </row>
    <row r="45" spans="1:32" ht="12.75" customHeight="1" x14ac:dyDescent="0.2">
      <c r="AB45" s="68"/>
      <c r="AC45" s="68"/>
      <c r="AD45" s="68"/>
      <c r="AE45" s="67"/>
    </row>
    <row r="46" spans="1:32" ht="12.75" customHeight="1" x14ac:dyDescent="0.2">
      <c r="AB46" s="68"/>
      <c r="AC46" s="68"/>
      <c r="AD46" s="68"/>
      <c r="AE46" s="67"/>
    </row>
    <row r="47" spans="1:32" ht="12.75" customHeight="1" x14ac:dyDescent="0.2">
      <c r="AB47" s="68"/>
      <c r="AC47" s="68"/>
      <c r="AD47" s="68"/>
      <c r="AE47" s="67"/>
    </row>
    <row r="48" spans="1:32" ht="12.75" customHeight="1" x14ac:dyDescent="0.2">
      <c r="AB48" s="68"/>
      <c r="AC48" s="68"/>
    </row>
    <row r="49" spans="19:36" s="2" customFormat="1" ht="12.75" customHeight="1" x14ac:dyDescent="0.2">
      <c r="S49" s="20"/>
      <c r="T49" s="20"/>
      <c r="U49" s="20"/>
      <c r="V49" s="20"/>
      <c r="W49" s="20"/>
      <c r="X49" s="20"/>
      <c r="Y49" s="20"/>
      <c r="Z49" s="20"/>
      <c r="AA49" s="53"/>
      <c r="AB49" s="53"/>
      <c r="AC49" s="53"/>
      <c r="AD49" s="20"/>
      <c r="AE49" s="20"/>
      <c r="AF49" s="20"/>
      <c r="AG49" s="20"/>
      <c r="AH49" s="20"/>
      <c r="AI49" s="20"/>
      <c r="AJ49" s="20"/>
    </row>
    <row r="50" spans="19:36" s="2" customFormat="1" ht="12.75" customHeight="1" x14ac:dyDescent="0.2"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</row>
    <row r="51" spans="19:36" s="2" customFormat="1" ht="12.75" customHeight="1" x14ac:dyDescent="0.2"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</row>
    <row r="52" spans="19:36" s="2" customFormat="1" ht="12.75" customHeight="1" x14ac:dyDescent="0.2"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</row>
    <row r="53" spans="19:36" s="2" customFormat="1" ht="12.75" customHeight="1" x14ac:dyDescent="0.2"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</row>
    <row r="54" spans="19:36" s="2" customFormat="1" ht="12.75" customHeight="1" x14ac:dyDescent="0.2"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</row>
    <row r="55" spans="19:36" s="2" customFormat="1" ht="12.75" customHeight="1" x14ac:dyDescent="0.2"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</row>
    <row r="56" spans="19:36" s="2" customFormat="1" ht="12.75" customHeight="1" x14ac:dyDescent="0.2"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</row>
    <row r="57" spans="19:36" s="2" customFormat="1" ht="12.75" customHeight="1" x14ac:dyDescent="0.2"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</row>
    <row r="58" spans="19:36" s="2" customFormat="1" ht="12.75" customHeight="1" x14ac:dyDescent="0.2"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</row>
    <row r="59" spans="19:36" s="2" customFormat="1" ht="12.75" customHeight="1" x14ac:dyDescent="0.2"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</row>
    <row r="60" spans="19:36" s="2" customFormat="1" ht="12.75" customHeight="1" x14ac:dyDescent="0.2"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</row>
    <row r="61" spans="19:36" s="2" customFormat="1" ht="12.75" customHeight="1" x14ac:dyDescent="0.2"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</row>
    <row r="62" spans="19:36" s="2" customFormat="1" ht="12.75" customHeight="1" x14ac:dyDescent="0.2"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</row>
    <row r="63" spans="19:36" s="2" customFormat="1" ht="12.75" customHeight="1" x14ac:dyDescent="0.2"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</row>
    <row r="64" spans="19:36" s="2" customFormat="1" ht="12.75" customHeight="1" x14ac:dyDescent="0.2"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</row>
    <row r="65" spans="1:30" ht="24.75" customHeight="1" x14ac:dyDescent="0.3">
      <c r="A65" s="2"/>
      <c r="N65" s="46">
        <v>22</v>
      </c>
      <c r="O65" s="46"/>
      <c r="P65" s="46"/>
      <c r="Q65" s="46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spans="1:30" x14ac:dyDescent="0.2">
      <c r="AA66" s="20"/>
      <c r="AB66" s="20"/>
      <c r="AC66" s="20"/>
    </row>
  </sheetData>
  <mergeCells count="10">
    <mergeCell ref="H21:P21"/>
    <mergeCell ref="A22:F22"/>
    <mergeCell ref="H22:P22"/>
    <mergeCell ref="N65:Q65"/>
    <mergeCell ref="A4:P4"/>
    <mergeCell ref="B6:D6"/>
    <mergeCell ref="E6:G6"/>
    <mergeCell ref="H6:J6"/>
    <mergeCell ref="K6:M6"/>
    <mergeCell ref="N6:P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2016_2020</vt:lpstr>
      <vt:lpstr>2015_2019</vt:lpstr>
      <vt:lpstr>2010_2014</vt:lpstr>
      <vt:lpstr>Database</vt:lpstr>
    </vt:vector>
  </TitlesOfParts>
  <Company>CSDD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Aldis Lama</dc:creator>
  <cp:lastModifiedBy>Aldis.Lama</cp:lastModifiedBy>
  <cp:lastPrinted>2019-04-08T12:36:49Z</cp:lastPrinted>
  <dcterms:created xsi:type="dcterms:W3CDTF">1999-09-09T12:58:26Z</dcterms:created>
  <dcterms:modified xsi:type="dcterms:W3CDTF">2021-04-15T12:20:28Z</dcterms:modified>
</cp:coreProperties>
</file>