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ALDIS\ST_2021\statistikas krajumi\CSNg_2021\"/>
    </mc:Choice>
  </mc:AlternateContent>
  <bookViews>
    <workbookView xWindow="180" yWindow="60" windowWidth="4365" windowHeight="6930"/>
  </bookViews>
  <sheets>
    <sheet name="2017_2020" sheetId="8" r:id="rId1"/>
    <sheet name="2013_2016" sheetId="7" r:id="rId2"/>
  </sheets>
  <calcPr calcId="152511"/>
</workbook>
</file>

<file path=xl/calcChain.xml><?xml version="1.0" encoding="utf-8"?>
<calcChain xmlns="http://schemas.openxmlformats.org/spreadsheetml/2006/main">
  <c r="J21" i="8" l="1"/>
  <c r="J20" i="8"/>
  <c r="J19" i="8"/>
  <c r="J9" i="8"/>
  <c r="J8" i="8"/>
  <c r="J7" i="8"/>
  <c r="I41" i="8"/>
  <c r="H41" i="8"/>
  <c r="G41" i="8"/>
  <c r="F41" i="8"/>
  <c r="E41" i="8"/>
  <c r="D41" i="8"/>
  <c r="C41" i="8"/>
  <c r="I40" i="8"/>
  <c r="H40" i="8"/>
  <c r="G40" i="8"/>
  <c r="F40" i="8"/>
  <c r="E40" i="8"/>
  <c r="D40" i="8"/>
  <c r="C40" i="8"/>
  <c r="I39" i="8"/>
  <c r="H39" i="8"/>
  <c r="G39" i="8"/>
  <c r="F39" i="8"/>
  <c r="E39" i="8"/>
  <c r="D39" i="8"/>
  <c r="C39" i="8"/>
  <c r="I38" i="8"/>
  <c r="H38" i="8"/>
  <c r="G38" i="8"/>
  <c r="F38" i="8"/>
  <c r="E38" i="8"/>
  <c r="D38" i="8"/>
  <c r="C38" i="8"/>
  <c r="I37" i="8"/>
  <c r="H37" i="8"/>
  <c r="G37" i="8"/>
  <c r="F37" i="8"/>
  <c r="E37" i="8"/>
  <c r="D37" i="8"/>
  <c r="C37" i="8"/>
  <c r="K36" i="8"/>
  <c r="I36" i="8"/>
  <c r="U56" i="8" s="1"/>
  <c r="H36" i="8"/>
  <c r="T56" i="8" s="1"/>
  <c r="G36" i="8"/>
  <c r="S56" i="8" s="1"/>
  <c r="F36" i="8"/>
  <c r="R56" i="8" s="1"/>
  <c r="E36" i="8"/>
  <c r="Q56" i="8" s="1"/>
  <c r="D36" i="8"/>
  <c r="P56" i="8" s="1"/>
  <c r="C36" i="8"/>
  <c r="O56" i="8" s="1"/>
  <c r="J34" i="8"/>
  <c r="J33" i="8"/>
  <c r="J32" i="8"/>
  <c r="J31" i="8"/>
  <c r="I30" i="8"/>
  <c r="U55" i="8" s="1"/>
  <c r="H30" i="8"/>
  <c r="T55" i="8" s="1"/>
  <c r="G30" i="8"/>
  <c r="S55" i="8" s="1"/>
  <c r="F30" i="8"/>
  <c r="R55" i="8" s="1"/>
  <c r="E30" i="8"/>
  <c r="Q55" i="8" s="1"/>
  <c r="D30" i="8"/>
  <c r="P55" i="8" s="1"/>
  <c r="C30" i="8"/>
  <c r="O55" i="8" s="1"/>
  <c r="J29" i="8"/>
  <c r="J28" i="8"/>
  <c r="J27" i="8"/>
  <c r="J26" i="8"/>
  <c r="J25" i="8"/>
  <c r="K24" i="8"/>
  <c r="H24" i="8"/>
  <c r="T54" i="8" s="1"/>
  <c r="G24" i="8"/>
  <c r="S54" i="8" s="1"/>
  <c r="F24" i="8"/>
  <c r="R54" i="8" s="1"/>
  <c r="E24" i="8"/>
  <c r="Q54" i="8" s="1"/>
  <c r="D24" i="8"/>
  <c r="P54" i="8" s="1"/>
  <c r="C24" i="8"/>
  <c r="O54" i="8" s="1"/>
  <c r="J23" i="8"/>
  <c r="J22" i="8"/>
  <c r="G18" i="8"/>
  <c r="S53" i="8" s="1"/>
  <c r="F18" i="8"/>
  <c r="R53" i="8" s="1"/>
  <c r="E18" i="8"/>
  <c r="Q53" i="8" s="1"/>
  <c r="D18" i="8"/>
  <c r="P53" i="8" s="1"/>
  <c r="C18" i="8"/>
  <c r="O53" i="8" s="1"/>
  <c r="J17" i="8"/>
  <c r="J16" i="8"/>
  <c r="J15" i="8"/>
  <c r="J14" i="8"/>
  <c r="J13" i="8"/>
  <c r="E12" i="8"/>
  <c r="Q52" i="8" s="1"/>
  <c r="D12" i="8"/>
  <c r="P52" i="8" s="1"/>
  <c r="C12" i="8"/>
  <c r="O52" i="8" s="1"/>
  <c r="J11" i="8"/>
  <c r="J10" i="8"/>
  <c r="J12" i="8" l="1"/>
  <c r="J24" i="8"/>
  <c r="J41" i="8"/>
  <c r="J30" i="8"/>
  <c r="J36" i="8"/>
  <c r="H42" i="8"/>
  <c r="T57" i="8" s="1"/>
  <c r="I42" i="8"/>
  <c r="U57" i="8" s="1"/>
  <c r="E42" i="8"/>
  <c r="Q57" i="8" s="1"/>
  <c r="F42" i="8"/>
  <c r="R57" i="8" s="1"/>
  <c r="J38" i="8"/>
  <c r="G42" i="8"/>
  <c r="S57" i="8" s="1"/>
  <c r="J18" i="8"/>
  <c r="J40" i="8"/>
  <c r="C42" i="8"/>
  <c r="O57" i="8" s="1"/>
  <c r="J37" i="8"/>
  <c r="J39" i="8"/>
  <c r="D42" i="8"/>
  <c r="P57" i="8" s="1"/>
  <c r="D36" i="7"/>
  <c r="E36" i="7"/>
  <c r="F36" i="7"/>
  <c r="G36" i="7"/>
  <c r="H36" i="7"/>
  <c r="I36" i="7"/>
  <c r="K36" i="7"/>
  <c r="C36" i="7"/>
  <c r="D30" i="7"/>
  <c r="E30" i="7"/>
  <c r="F30" i="7"/>
  <c r="G30" i="7"/>
  <c r="H30" i="7"/>
  <c r="I30" i="7"/>
  <c r="C30" i="7"/>
  <c r="D24" i="7"/>
  <c r="E24" i="7"/>
  <c r="F24" i="7"/>
  <c r="G24" i="7"/>
  <c r="H24" i="7"/>
  <c r="K24" i="7"/>
  <c r="C24" i="7"/>
  <c r="D18" i="7"/>
  <c r="E18" i="7"/>
  <c r="F18" i="7"/>
  <c r="G18" i="7"/>
  <c r="C18" i="7"/>
  <c r="D12" i="7"/>
  <c r="E12" i="7"/>
  <c r="C12" i="7"/>
  <c r="J10" i="7"/>
  <c r="J16" i="7"/>
  <c r="J22" i="7"/>
  <c r="J34" i="7"/>
  <c r="J28" i="7"/>
  <c r="D40" i="7"/>
  <c r="E40" i="7"/>
  <c r="F40" i="7"/>
  <c r="G40" i="7"/>
  <c r="H40" i="7"/>
  <c r="I40" i="7"/>
  <c r="C40" i="7"/>
  <c r="J42" i="8" l="1"/>
  <c r="J40" i="7"/>
  <c r="J7" i="7"/>
  <c r="J33" i="7" l="1"/>
  <c r="J27" i="7"/>
  <c r="J21" i="7"/>
  <c r="J15" i="7"/>
  <c r="C39" i="7" l="1"/>
  <c r="D39" i="7"/>
  <c r="E39" i="7"/>
  <c r="F39" i="7"/>
  <c r="G39" i="7"/>
  <c r="H39" i="7"/>
  <c r="I39" i="7"/>
  <c r="J9" i="7"/>
  <c r="J39" i="7" l="1"/>
  <c r="I38" i="7"/>
  <c r="H38" i="7"/>
  <c r="G38" i="7"/>
  <c r="F38" i="7"/>
  <c r="D38" i="7"/>
  <c r="E38" i="7"/>
  <c r="C38" i="7"/>
  <c r="J32" i="7"/>
  <c r="J26" i="7"/>
  <c r="J20" i="7"/>
  <c r="J14" i="7"/>
  <c r="J8" i="7"/>
  <c r="J38" i="7" l="1"/>
  <c r="I41" i="7" l="1"/>
  <c r="I37" i="7"/>
  <c r="H41" i="7"/>
  <c r="H37" i="7"/>
  <c r="H42" i="7" s="1"/>
  <c r="G37" i="7"/>
  <c r="G41" i="7"/>
  <c r="F41" i="7"/>
  <c r="F37" i="7"/>
  <c r="F42" i="7" s="1"/>
  <c r="D37" i="7"/>
  <c r="E37" i="7"/>
  <c r="D41" i="7"/>
  <c r="E41" i="7"/>
  <c r="C41" i="7"/>
  <c r="C37" i="7"/>
  <c r="C42" i="7" s="1"/>
  <c r="J35" i="7"/>
  <c r="J31" i="7"/>
  <c r="J36" i="7" s="1"/>
  <c r="J29" i="7"/>
  <c r="J25" i="7"/>
  <c r="J30" i="7" s="1"/>
  <c r="J19" i="7"/>
  <c r="J23" i="7"/>
  <c r="J17" i="7"/>
  <c r="J13" i="7"/>
  <c r="J18" i="7" s="1"/>
  <c r="J11" i="7"/>
  <c r="J12" i="7" s="1"/>
  <c r="I42" i="7" l="1"/>
  <c r="J24" i="7"/>
  <c r="E42" i="7"/>
  <c r="D42" i="7"/>
  <c r="G42" i="7"/>
  <c r="J37" i="7"/>
  <c r="J41" i="7"/>
  <c r="J42" i="7" l="1"/>
</calcChain>
</file>

<file path=xl/sharedStrings.xml><?xml version="1.0" encoding="utf-8"?>
<sst xmlns="http://schemas.openxmlformats.org/spreadsheetml/2006/main" count="216" uniqueCount="36">
  <si>
    <t>Kopā</t>
  </si>
  <si>
    <t>Stāžs, gadi</t>
  </si>
  <si>
    <t>Vecums, gadi</t>
  </si>
  <si>
    <t>&lt; 2,00</t>
  </si>
  <si>
    <t>2,01 - 5,00</t>
  </si>
  <si>
    <t>5,01-10,00</t>
  </si>
  <si>
    <t>10,01 - 15,00</t>
  </si>
  <si>
    <t>15,01- 20,00</t>
  </si>
  <si>
    <t>20,01 - 30,00</t>
  </si>
  <si>
    <t>&gt; 30,00</t>
  </si>
  <si>
    <t>…</t>
  </si>
  <si>
    <t>55 un vairāk</t>
  </si>
  <si>
    <t>18 … 24</t>
  </si>
  <si>
    <t>25 … 34</t>
  </si>
  <si>
    <t>35 … 44</t>
  </si>
  <si>
    <t>45 … 54</t>
  </si>
  <si>
    <t>Iesaistīti CSNg pret 100000 vadītājiem</t>
  </si>
  <si>
    <t>Kopā (vid.)</t>
  </si>
  <si>
    <t xml:space="preserve"> vidējais</t>
  </si>
  <si>
    <t xml:space="preserve"> 18 … 24</t>
  </si>
  <si>
    <t xml:space="preserve"> 25 … 34</t>
  </si>
  <si>
    <t xml:space="preserve"> 35 … 44</t>
  </si>
  <si>
    <t xml:space="preserve"> 45 … 54</t>
  </si>
  <si>
    <t xml:space="preserve"> 55 un vairāk</t>
  </si>
  <si>
    <t>Iesaistīti CSNg 2013.g.</t>
  </si>
  <si>
    <t>IESAISTITI CSNg AR CIETUŠAJIEM PRET 100000 VADĪTĀJIEM</t>
  </si>
  <si>
    <t xml:space="preserve">CSNg AR CIETUŠAJIEM  IESAISTĪTO VIEGLO AUTOMOBIĻU ("B" KATEG.) VADĪTĀJI </t>
  </si>
  <si>
    <t>Iesaistīti CSNg 2014.g.</t>
  </si>
  <si>
    <t>Vadītāju sk. uz 01.01.2015.</t>
  </si>
  <si>
    <t>Iesaistīti CSNg 2015.g.</t>
  </si>
  <si>
    <t>Iesaistīti CSNg 2016.g.</t>
  </si>
  <si>
    <t>Iesaistīti CSNg 2017.g.</t>
  </si>
  <si>
    <t>Iesaistīti CSNg 2018.g.</t>
  </si>
  <si>
    <t>Iesaistīti CSNg 2019.g.</t>
  </si>
  <si>
    <t>Iesaistīti CSNg 2020.g.</t>
  </si>
  <si>
    <t>Vadītāju sk. uz 01.01.2019.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</si>
</sst>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  <charset val="186"/>
    </font>
    <font>
      <b/>
      <sz val="10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sz val="9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sz val="8"/>
      <name val="Arial"/>
      <family val="2"/>
      <charset val="186"/>
    </font>
    <font>
      <sz val="10"/>
      <color theme="0"/>
      <name val="Arial"/>
      <family val="2"/>
      <charset val="186"/>
    </font>
    <font>
      <b/>
      <sz val="9"/>
      <color theme="0"/>
      <name val="Times New Roman"/>
      <family val="1"/>
      <charset val="186"/>
    </font>
    <font>
      <sz val="9"/>
      <color theme="0"/>
      <name val="Times New Roman"/>
      <family val="1"/>
      <charset val="186"/>
    </font>
    <font>
      <b/>
      <sz val="16"/>
      <color theme="1"/>
      <name val="Times New Roman"/>
      <family val="1"/>
      <charset val="186"/>
    </font>
    <font>
      <sz val="10"/>
      <color rgb="FFFF0000"/>
      <name val="Arial"/>
      <family val="2"/>
      <charset val="186"/>
    </font>
    <font>
      <sz val="10"/>
      <color theme="1"/>
      <name val="Arial"/>
      <family val="2"/>
      <charset val="186"/>
    </font>
    <font>
      <b/>
      <sz val="10"/>
      <color theme="1"/>
      <name val="Arial"/>
      <family val="2"/>
      <charset val="186"/>
    </font>
    <font>
      <sz val="9"/>
      <color rgb="FFFF0000"/>
      <name val="Times New Roman"/>
      <family val="1"/>
      <charset val="186"/>
    </font>
    <font>
      <b/>
      <sz val="10"/>
      <color rgb="FFFF0000"/>
      <name val="Arial"/>
      <family val="2"/>
      <charset val="186"/>
    </font>
    <font>
      <b/>
      <sz val="8"/>
      <color indexed="8"/>
      <name val="Times New Roman"/>
      <family val="1"/>
      <charset val="186"/>
    </font>
    <font>
      <sz val="8"/>
      <color indexed="8"/>
      <name val="Times New Roman"/>
      <family val="1"/>
      <charset val="186"/>
    </font>
    <font>
      <sz val="8"/>
      <color theme="1"/>
      <name val="Times New Roman"/>
      <family val="1"/>
      <charset val="186"/>
    </font>
    <font>
      <b/>
      <sz val="8"/>
      <color theme="1"/>
      <name val="Times New Roman"/>
      <family val="1"/>
      <charset val="186"/>
    </font>
    <font>
      <b/>
      <sz val="8"/>
      <name val="Times New Roman"/>
      <family val="1"/>
      <charset val="186"/>
    </font>
    <font>
      <sz val="8"/>
      <name val="Times New Roman"/>
      <family val="1"/>
      <charset val="186"/>
    </font>
    <font>
      <b/>
      <sz val="16"/>
      <color theme="0"/>
      <name val="Times New Roman"/>
      <family val="1"/>
      <charset val="186"/>
    </font>
    <font>
      <b/>
      <sz val="10"/>
      <color theme="0"/>
      <name val="Arial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0" borderId="0" xfId="0" applyFont="1"/>
    <xf numFmtId="0" fontId="0" fillId="0" borderId="0" xfId="0" applyFill="1"/>
    <xf numFmtId="0" fontId="6" fillId="0" borderId="0" xfId="0" applyFont="1"/>
    <xf numFmtId="0" fontId="6" fillId="0" borderId="0" xfId="0" applyFont="1" applyBorder="1"/>
    <xf numFmtId="0" fontId="6" fillId="0" borderId="0" xfId="0" applyFont="1" applyFill="1"/>
    <xf numFmtId="1" fontId="6" fillId="0" borderId="0" xfId="0" applyNumberFormat="1" applyFont="1" applyFill="1"/>
    <xf numFmtId="0" fontId="7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vertical="center"/>
    </xf>
    <xf numFmtId="1" fontId="8" fillId="0" borderId="0" xfId="0" applyNumberFormat="1" applyFont="1" applyFill="1" applyBorder="1"/>
    <xf numFmtId="0" fontId="8" fillId="0" borderId="0" xfId="0" applyNumberFormat="1" applyFont="1" applyFill="1" applyBorder="1" applyAlignment="1">
      <alignment horizontal="right"/>
    </xf>
    <xf numFmtId="0" fontId="10" fillId="0" borderId="0" xfId="0" applyFont="1" applyBorder="1"/>
    <xf numFmtId="0" fontId="10" fillId="0" borderId="0" xfId="0" applyFont="1"/>
    <xf numFmtId="0" fontId="11" fillId="0" borderId="0" xfId="0" applyFont="1" applyBorder="1"/>
    <xf numFmtId="0" fontId="11" fillId="0" borderId="0" xfId="0" applyFont="1"/>
    <xf numFmtId="0" fontId="11" fillId="0" borderId="0" xfId="0" applyFont="1" applyFill="1" applyBorder="1"/>
    <xf numFmtId="0" fontId="11" fillId="0" borderId="0" xfId="0" applyFont="1" applyFill="1"/>
    <xf numFmtId="0" fontId="12" fillId="0" borderId="0" xfId="0" applyFont="1" applyFill="1" applyBorder="1"/>
    <xf numFmtId="1" fontId="13" fillId="0" borderId="1" xfId="0" applyNumberFormat="1" applyFont="1" applyFill="1" applyBorder="1"/>
    <xf numFmtId="0" fontId="10" fillId="0" borderId="0" xfId="0" applyFont="1" applyFill="1"/>
    <xf numFmtId="0" fontId="10" fillId="0" borderId="0" xfId="0" applyFont="1" applyFill="1" applyBorder="1"/>
    <xf numFmtId="1" fontId="10" fillId="0" borderId="0" xfId="0" applyNumberFormat="1" applyFont="1" applyFill="1" applyBorder="1"/>
    <xf numFmtId="0" fontId="14" fillId="0" borderId="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15" fillId="0" borderId="0" xfId="0" applyFont="1" applyFill="1"/>
    <xf numFmtId="0" fontId="15" fillId="0" borderId="1" xfId="0" applyFont="1" applyBorder="1" applyAlignment="1">
      <alignment horizontal="center" vertical="center" textRotation="90" wrapText="1"/>
    </xf>
    <xf numFmtId="0" fontId="15" fillId="0" borderId="2" xfId="0" applyFont="1" applyBorder="1" applyAlignment="1">
      <alignment textRotation="90"/>
    </xf>
    <xf numFmtId="0" fontId="15" fillId="0" borderId="2" xfId="0" applyFont="1" applyBorder="1" applyAlignment="1">
      <alignment horizontal="center" textRotation="90"/>
    </xf>
    <xf numFmtId="0" fontId="15" fillId="0" borderId="1" xfId="0" applyFont="1" applyBorder="1" applyAlignment="1">
      <alignment horizontal="center" textRotation="90"/>
    </xf>
    <xf numFmtId="0" fontId="16" fillId="0" borderId="1" xfId="0" applyFont="1" applyFill="1" applyBorder="1" applyAlignment="1">
      <alignment horizontal="left"/>
    </xf>
    <xf numFmtId="1" fontId="16" fillId="0" borderId="1" xfId="0" applyNumberFormat="1" applyFont="1" applyFill="1" applyBorder="1"/>
    <xf numFmtId="0" fontId="16" fillId="0" borderId="1" xfId="0" applyNumberFormat="1" applyFont="1" applyFill="1" applyBorder="1" applyAlignment="1">
      <alignment horizontal="right"/>
    </xf>
    <xf numFmtId="1" fontId="15" fillId="2" borderId="1" xfId="0" applyNumberFormat="1" applyFont="1" applyFill="1" applyBorder="1"/>
    <xf numFmtId="0" fontId="17" fillId="0" borderId="1" xfId="0" applyFont="1" applyFill="1" applyBorder="1" applyAlignment="1">
      <alignment horizontal="left"/>
    </xf>
    <xf numFmtId="1" fontId="17" fillId="0" borderId="1" xfId="0" applyNumberFormat="1" applyFont="1" applyFill="1" applyBorder="1"/>
    <xf numFmtId="0" fontId="17" fillId="0" borderId="1" xfId="0" applyNumberFormat="1" applyFont="1" applyFill="1" applyBorder="1" applyAlignment="1">
      <alignment horizontal="right"/>
    </xf>
    <xf numFmtId="1" fontId="18" fillId="2" borderId="1" xfId="0" applyNumberFormat="1" applyFont="1" applyFill="1" applyBorder="1"/>
    <xf numFmtId="0" fontId="17" fillId="0" borderId="1" xfId="0" applyNumberFormat="1" applyFont="1" applyFill="1" applyBorder="1"/>
    <xf numFmtId="0" fontId="18" fillId="2" borderId="1" xfId="0" applyFont="1" applyFill="1" applyBorder="1" applyAlignment="1">
      <alignment horizontal="left"/>
    </xf>
    <xf numFmtId="0" fontId="18" fillId="2" borderId="1" xfId="0" applyNumberFormat="1" applyFont="1" applyFill="1" applyBorder="1"/>
    <xf numFmtId="0" fontId="19" fillId="2" borderId="1" xfId="0" applyFont="1" applyFill="1" applyBorder="1" applyAlignment="1">
      <alignment horizontal="left"/>
    </xf>
    <xf numFmtId="1" fontId="10" fillId="0" borderId="0" xfId="0" applyNumberFormat="1" applyFont="1" applyFill="1"/>
    <xf numFmtId="0" fontId="18" fillId="0" borderId="1" xfId="0" applyFont="1" applyFill="1" applyBorder="1" applyAlignment="1">
      <alignment horizontal="left"/>
    </xf>
    <xf numFmtId="1" fontId="18" fillId="0" borderId="1" xfId="0" applyNumberFormat="1" applyFont="1" applyFill="1" applyBorder="1"/>
    <xf numFmtId="0" fontId="18" fillId="0" borderId="1" xfId="0" applyNumberFormat="1" applyFont="1" applyFill="1" applyBorder="1" applyAlignment="1">
      <alignment horizontal="right"/>
    </xf>
    <xf numFmtId="0" fontId="20" fillId="0" borderId="0" xfId="0" applyFont="1"/>
    <xf numFmtId="0" fontId="6" fillId="0" borderId="0" xfId="0" applyFont="1" applyFill="1" applyBorder="1"/>
    <xf numFmtId="0" fontId="6" fillId="0" borderId="0" xfId="0" applyFont="1" applyAlignment="1">
      <alignment horizontal="left"/>
    </xf>
    <xf numFmtId="0" fontId="6" fillId="0" borderId="0" xfId="0" applyNumberFormat="1" applyFont="1"/>
    <xf numFmtId="1" fontId="6" fillId="0" borderId="0" xfId="0" applyNumberFormat="1" applyFont="1" applyFill="1" applyBorder="1"/>
    <xf numFmtId="0" fontId="22" fillId="0" borderId="0" xfId="0" applyFont="1" applyFill="1" applyBorder="1"/>
    <xf numFmtId="0" fontId="17" fillId="0" borderId="3" xfId="0" applyFont="1" applyFill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2" borderId="3" xfId="0" applyFont="1" applyFill="1" applyBorder="1" applyAlignment="1">
      <alignment horizontal="center" textRotation="90"/>
    </xf>
    <xf numFmtId="0" fontId="15" fillId="2" borderId="5" xfId="0" applyFont="1" applyFill="1" applyBorder="1" applyAlignment="1">
      <alignment horizontal="center" textRotation="90"/>
    </xf>
    <xf numFmtId="0" fontId="16" fillId="0" borderId="3" xfId="0" applyFont="1" applyFill="1" applyBorder="1" applyAlignment="1">
      <alignment vertical="center"/>
    </xf>
    <xf numFmtId="0" fontId="16" fillId="0" borderId="4" xfId="0" applyFont="1" applyFill="1" applyBorder="1" applyAlignment="1">
      <alignment vertical="center"/>
    </xf>
    <xf numFmtId="0" fontId="16" fillId="0" borderId="5" xfId="0" applyFont="1" applyFill="1" applyBorder="1" applyAlignment="1">
      <alignment vertical="center"/>
    </xf>
    <xf numFmtId="0" fontId="18" fillId="2" borderId="3" xfId="0" applyFont="1" applyFill="1" applyBorder="1" applyAlignment="1">
      <alignment vertical="center"/>
    </xf>
    <xf numFmtId="0" fontId="18" fillId="2" borderId="4" xfId="0" applyFont="1" applyFill="1" applyBorder="1" applyAlignment="1">
      <alignment vertical="center"/>
    </xf>
    <xf numFmtId="0" fontId="18" fillId="2" borderId="5" xfId="0" applyFont="1" applyFill="1" applyBorder="1" applyAlignment="1">
      <alignment vertical="center"/>
    </xf>
    <xf numFmtId="0" fontId="1" fillId="0" borderId="0" xfId="0" applyFont="1" applyAlignment="1">
      <alignment horizontal="center"/>
    </xf>
    <xf numFmtId="0" fontId="21" fillId="0" borderId="0" xfId="0" applyFont="1" applyFill="1" applyAlignment="1">
      <alignment horizontal="right"/>
    </xf>
    <xf numFmtId="0" fontId="9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95432467493288"/>
          <c:y val="2.8513238289205704E-2"/>
          <c:w val="0.82804567532506712"/>
          <c:h val="0.67413441955193487"/>
        </c:manualLayout>
      </c:layout>
      <c:lineChart>
        <c:grouping val="standard"/>
        <c:varyColors val="0"/>
        <c:ser>
          <c:idx val="0"/>
          <c:order val="0"/>
          <c:tx>
            <c:strRef>
              <c:f>'2017_2020'!$N$52</c:f>
              <c:strCache>
                <c:ptCount val="1"/>
                <c:pt idx="0">
                  <c:v> 18 … 24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'2017_2020'!$O$51:$U$51</c:f>
              <c:strCache>
                <c:ptCount val="7"/>
                <c:pt idx="0">
                  <c:v>&lt; 2,00</c:v>
                </c:pt>
                <c:pt idx="1">
                  <c:v>2,01 - 5,00</c:v>
                </c:pt>
                <c:pt idx="2">
                  <c:v>5,01-10,00</c:v>
                </c:pt>
                <c:pt idx="3">
                  <c:v>10,01 - 15,00</c:v>
                </c:pt>
                <c:pt idx="4">
                  <c:v>15,01- 20,00</c:v>
                </c:pt>
                <c:pt idx="5">
                  <c:v>20,01 - 30,00</c:v>
                </c:pt>
                <c:pt idx="6">
                  <c:v>&gt; 30,00</c:v>
                </c:pt>
              </c:strCache>
            </c:strRef>
          </c:cat>
          <c:val>
            <c:numRef>
              <c:f>'2017_2020'!$O$52:$U$52</c:f>
              <c:numCache>
                <c:formatCode>0</c:formatCode>
                <c:ptCount val="7"/>
                <c:pt idx="0">
                  <c:v>861.05052708106143</c:v>
                </c:pt>
                <c:pt idx="1">
                  <c:v>616.33857532404465</c:v>
                </c:pt>
                <c:pt idx="2">
                  <c:v>337.81160208123009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'2017_2020'!$N$53</c:f>
              <c:strCache>
                <c:ptCount val="1"/>
                <c:pt idx="0">
                  <c:v> 25 … 34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</c:spPr>
          </c:marker>
          <c:cat>
            <c:strRef>
              <c:f>'2017_2020'!$O$51:$U$51</c:f>
              <c:strCache>
                <c:ptCount val="7"/>
                <c:pt idx="0">
                  <c:v>&lt; 2,00</c:v>
                </c:pt>
                <c:pt idx="1">
                  <c:v>2,01 - 5,00</c:v>
                </c:pt>
                <c:pt idx="2">
                  <c:v>5,01-10,00</c:v>
                </c:pt>
                <c:pt idx="3">
                  <c:v>10,01 - 15,00</c:v>
                </c:pt>
                <c:pt idx="4">
                  <c:v>15,01- 20,00</c:v>
                </c:pt>
                <c:pt idx="5">
                  <c:v>20,01 - 30,00</c:v>
                </c:pt>
                <c:pt idx="6">
                  <c:v>&gt; 30,00</c:v>
                </c:pt>
              </c:strCache>
            </c:strRef>
          </c:cat>
          <c:val>
            <c:numRef>
              <c:f>'2017_2020'!$O$53:$U$53</c:f>
              <c:numCache>
                <c:formatCode>0</c:formatCode>
                <c:ptCount val="7"/>
                <c:pt idx="0">
                  <c:v>530.19903912148254</c:v>
                </c:pt>
                <c:pt idx="1">
                  <c:v>518.16108803648501</c:v>
                </c:pt>
                <c:pt idx="2">
                  <c:v>391.83825204763218</c:v>
                </c:pt>
                <c:pt idx="3">
                  <c:v>440.48025769925323</c:v>
                </c:pt>
                <c:pt idx="4">
                  <c:v>406.31381892443841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'2017_2020'!$N$54</c:f>
              <c:strCache>
                <c:ptCount val="1"/>
                <c:pt idx="0">
                  <c:v> 35 … 44</c:v>
                </c:pt>
              </c:strCache>
            </c:strRef>
          </c:tx>
          <c:spPr>
            <a:ln w="25400">
              <a:solidFill>
                <a:srgbClr val="336666"/>
              </a:solidFill>
              <a:prstDash val="solid"/>
            </a:ln>
          </c:spPr>
          <c:marker>
            <c:symbol val="triangle"/>
            <c:size val="5"/>
            <c:spPr>
              <a:solidFill>
                <a:schemeClr val="bg1"/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strRef>
              <c:f>'2017_2020'!$O$51:$U$51</c:f>
              <c:strCache>
                <c:ptCount val="7"/>
                <c:pt idx="0">
                  <c:v>&lt; 2,00</c:v>
                </c:pt>
                <c:pt idx="1">
                  <c:v>2,01 - 5,00</c:v>
                </c:pt>
                <c:pt idx="2">
                  <c:v>5,01-10,00</c:v>
                </c:pt>
                <c:pt idx="3">
                  <c:v>10,01 - 15,00</c:v>
                </c:pt>
                <c:pt idx="4">
                  <c:v>15,01- 20,00</c:v>
                </c:pt>
                <c:pt idx="5">
                  <c:v>20,01 - 30,00</c:v>
                </c:pt>
                <c:pt idx="6">
                  <c:v>&gt; 30,00</c:v>
                </c:pt>
              </c:strCache>
            </c:strRef>
          </c:cat>
          <c:val>
            <c:numRef>
              <c:f>'2017_2020'!$O$54:$U$54</c:f>
              <c:numCache>
                <c:formatCode>0</c:formatCode>
                <c:ptCount val="7"/>
                <c:pt idx="0">
                  <c:v>491.74356483729969</c:v>
                </c:pt>
                <c:pt idx="1">
                  <c:v>565.48983646645274</c:v>
                </c:pt>
                <c:pt idx="2">
                  <c:v>329.24998789522101</c:v>
                </c:pt>
                <c:pt idx="3">
                  <c:v>388.07375679698652</c:v>
                </c:pt>
                <c:pt idx="4">
                  <c:v>363.42468770649128</c:v>
                </c:pt>
                <c:pt idx="5">
                  <c:v>447.04264099037141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'2017_2020'!$N$55</c:f>
              <c:strCache>
                <c:ptCount val="1"/>
                <c:pt idx="0">
                  <c:v> 45 … 54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'2017_2020'!$O$51:$U$51</c:f>
              <c:strCache>
                <c:ptCount val="7"/>
                <c:pt idx="0">
                  <c:v>&lt; 2,00</c:v>
                </c:pt>
                <c:pt idx="1">
                  <c:v>2,01 - 5,00</c:v>
                </c:pt>
                <c:pt idx="2">
                  <c:v>5,01-10,00</c:v>
                </c:pt>
                <c:pt idx="3">
                  <c:v>10,01 - 15,00</c:v>
                </c:pt>
                <c:pt idx="4">
                  <c:v>15,01- 20,00</c:v>
                </c:pt>
                <c:pt idx="5">
                  <c:v>20,01 - 30,00</c:v>
                </c:pt>
                <c:pt idx="6">
                  <c:v>&gt; 30,00</c:v>
                </c:pt>
              </c:strCache>
            </c:strRef>
          </c:cat>
          <c:val>
            <c:numRef>
              <c:f>'2017_2020'!$O$55:$U$55</c:f>
              <c:numCache>
                <c:formatCode>0</c:formatCode>
                <c:ptCount val="7"/>
                <c:pt idx="0">
                  <c:v>707.54716981132071</c:v>
                </c:pt>
                <c:pt idx="1">
                  <c:v>470.63253012048193</c:v>
                </c:pt>
                <c:pt idx="2">
                  <c:v>227.32313151474827</c:v>
                </c:pt>
                <c:pt idx="3">
                  <c:v>351.45090963764846</c:v>
                </c:pt>
                <c:pt idx="4">
                  <c:v>284.86273873727748</c:v>
                </c:pt>
                <c:pt idx="5">
                  <c:v>415.40585018845888</c:v>
                </c:pt>
                <c:pt idx="6">
                  <c:v>362.30278319446904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'2017_2020'!$N$56</c:f>
              <c:strCache>
                <c:ptCount val="1"/>
                <c:pt idx="0">
                  <c:v> 55 un vairāk</c:v>
                </c:pt>
              </c:strCache>
            </c:strRef>
          </c:tx>
          <c:spPr>
            <a:ln w="25400">
              <a:solidFill>
                <a:srgbClr val="339933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50"/>
                </a:solidFill>
              </a:ln>
            </c:spPr>
          </c:marker>
          <c:cat>
            <c:strRef>
              <c:f>'2017_2020'!$O$51:$U$51</c:f>
              <c:strCache>
                <c:ptCount val="7"/>
                <c:pt idx="0">
                  <c:v>&lt; 2,00</c:v>
                </c:pt>
                <c:pt idx="1">
                  <c:v>2,01 - 5,00</c:v>
                </c:pt>
                <c:pt idx="2">
                  <c:v>5,01-10,00</c:v>
                </c:pt>
                <c:pt idx="3">
                  <c:v>10,01 - 15,00</c:v>
                </c:pt>
                <c:pt idx="4">
                  <c:v>15,01- 20,00</c:v>
                </c:pt>
                <c:pt idx="5">
                  <c:v>20,01 - 30,00</c:v>
                </c:pt>
                <c:pt idx="6">
                  <c:v>&gt; 30,00</c:v>
                </c:pt>
              </c:strCache>
            </c:strRef>
          </c:cat>
          <c:val>
            <c:numRef>
              <c:f>'2017_2020'!$O$56:$U$56</c:f>
              <c:numCache>
                <c:formatCode>0</c:formatCode>
                <c:ptCount val="7"/>
                <c:pt idx="0">
                  <c:v>318.47133757961785</c:v>
                </c:pt>
                <c:pt idx="1">
                  <c:v>539.56834532374103</c:v>
                </c:pt>
                <c:pt idx="2">
                  <c:v>272.90448343079925</c:v>
                </c:pt>
                <c:pt idx="3">
                  <c:v>416.27021883920077</c:v>
                </c:pt>
                <c:pt idx="4">
                  <c:v>237.25645265655331</c:v>
                </c:pt>
                <c:pt idx="5">
                  <c:v>377.69745243609447</c:v>
                </c:pt>
                <c:pt idx="6">
                  <c:v>353.51339823981493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'2017_2020'!$N$57</c:f>
              <c:strCache>
                <c:ptCount val="1"/>
                <c:pt idx="0">
                  <c:v> vidējais</c:v>
                </c:pt>
              </c:strCache>
            </c:strRef>
          </c:tx>
          <c:spPr>
            <a:ln w="38100">
              <a:solidFill>
                <a:srgbClr val="999933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999933"/>
              </a:solidFill>
              <a:ln>
                <a:solidFill>
                  <a:srgbClr val="999933"/>
                </a:solidFill>
                <a:prstDash val="solid"/>
              </a:ln>
            </c:spPr>
          </c:marker>
          <c:cat>
            <c:strRef>
              <c:f>'2017_2020'!$O$51:$U$51</c:f>
              <c:strCache>
                <c:ptCount val="7"/>
                <c:pt idx="0">
                  <c:v>&lt; 2,00</c:v>
                </c:pt>
                <c:pt idx="1">
                  <c:v>2,01 - 5,00</c:v>
                </c:pt>
                <c:pt idx="2">
                  <c:v>5,01-10,00</c:v>
                </c:pt>
                <c:pt idx="3">
                  <c:v>10,01 - 15,00</c:v>
                </c:pt>
                <c:pt idx="4">
                  <c:v>15,01- 20,00</c:v>
                </c:pt>
                <c:pt idx="5">
                  <c:v>20,01 - 30,00</c:v>
                </c:pt>
                <c:pt idx="6">
                  <c:v>&gt; 30,00</c:v>
                </c:pt>
              </c:strCache>
            </c:strRef>
          </c:cat>
          <c:val>
            <c:numRef>
              <c:f>'2017_2020'!$O$57:$U$57</c:f>
              <c:numCache>
                <c:formatCode>0</c:formatCode>
                <c:ptCount val="7"/>
                <c:pt idx="0">
                  <c:v>698.31111521844605</c:v>
                </c:pt>
                <c:pt idx="1">
                  <c:v>563.99761509579901</c:v>
                </c:pt>
                <c:pt idx="2">
                  <c:v>360.69338582557015</c:v>
                </c:pt>
                <c:pt idx="3">
                  <c:v>413.61826061020753</c:v>
                </c:pt>
                <c:pt idx="4">
                  <c:v>335.42903305117488</c:v>
                </c:pt>
                <c:pt idx="5">
                  <c:v>414.50218971300785</c:v>
                </c:pt>
                <c:pt idx="6">
                  <c:v>354.88604195649316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46632"/>
        <c:axId val="301647024"/>
      </c:lineChart>
      <c:catAx>
        <c:axId val="301646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1647024"/>
        <c:crosses val="autoZero"/>
        <c:auto val="1"/>
        <c:lblAlgn val="ctr"/>
        <c:lblOffset val="100"/>
        <c:noMultiLvlLbl val="0"/>
      </c:catAx>
      <c:valAx>
        <c:axId val="301647024"/>
        <c:scaling>
          <c:orientation val="minMax"/>
          <c:min val="200"/>
        </c:scaling>
        <c:delete val="0"/>
        <c:axPos val="l"/>
        <c:majorGridlines>
          <c:spPr>
            <a:ln w="6350">
              <a:prstDash val="sysDot"/>
            </a:ln>
          </c:spPr>
        </c:majorGridlines>
        <c:numFmt formatCode="0" sourceLinked="1"/>
        <c:majorTickMark val="out"/>
        <c:minorTickMark val="none"/>
        <c:tickLblPos val="nextTo"/>
        <c:crossAx val="301646632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val="92D050"/>
        </a:gs>
        <a:gs pos="0">
          <a:schemeClr val="accent3">
            <a:lumMod val="60000"/>
            <a:lumOff val="40000"/>
          </a:schemeClr>
        </a:gs>
        <a:gs pos="45000">
          <a:srgbClr xmlns:mc="http://schemas.openxmlformats.org/markup-compatibility/2006" xmlns:a14="http://schemas.microsoft.com/office/drawing/2010/main" val="FFFFFF" mc:Ignorable="a14" a14:legacySpreadsheetColorIndex="9"/>
        </a:gs>
      </a:gsLst>
      <a:lin ang="5400000" scaled="1"/>
    </a:gradFill>
    <a:ln w="3175">
      <a:solidFill>
        <a:srgbClr val="808080"/>
      </a:solidFill>
      <a:prstDash val="solid"/>
    </a:ln>
  </c:spPr>
  <c:txPr>
    <a:bodyPr/>
    <a:lstStyle/>
    <a:p>
      <a:pPr>
        <a:defRPr sz="800" b="1" i="0" baseline="0">
          <a:latin typeface="Times New Roman" pitchFamily="18" charset="0"/>
        </a:defRPr>
      </a:pPr>
      <a:endParaRPr lang="lv-LV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95432467493288"/>
          <c:y val="2.8513238289205704E-2"/>
          <c:w val="0.82804567532506712"/>
          <c:h val="0.67413441955193487"/>
        </c:manualLayout>
      </c:layout>
      <c:lineChart>
        <c:grouping val="standard"/>
        <c:varyColors val="0"/>
        <c:ser>
          <c:idx val="0"/>
          <c:order val="0"/>
          <c:tx>
            <c:strRef>
              <c:f>'2013_2016'!$N$52</c:f>
              <c:strCache>
                <c:ptCount val="1"/>
                <c:pt idx="0">
                  <c:v> 18 … 24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'2013_2016'!$O$51:$U$51</c:f>
              <c:strCache>
                <c:ptCount val="7"/>
                <c:pt idx="0">
                  <c:v>&lt; 2,00</c:v>
                </c:pt>
                <c:pt idx="1">
                  <c:v>2,01 - 5,00</c:v>
                </c:pt>
                <c:pt idx="2">
                  <c:v>5,01-10,00</c:v>
                </c:pt>
                <c:pt idx="3">
                  <c:v>10,01 - 15,00</c:v>
                </c:pt>
                <c:pt idx="4">
                  <c:v>15,01- 20,00</c:v>
                </c:pt>
                <c:pt idx="5">
                  <c:v>20,01 - 30,00</c:v>
                </c:pt>
                <c:pt idx="6">
                  <c:v>&gt; 30,00</c:v>
                </c:pt>
              </c:strCache>
            </c:strRef>
          </c:cat>
          <c:val>
            <c:numRef>
              <c:f>'2013_2016'!$O$52:$U$52</c:f>
              <c:numCache>
                <c:formatCode>0</c:formatCode>
                <c:ptCount val="7"/>
                <c:pt idx="0">
                  <c:v>866.51243962823162</c:v>
                </c:pt>
                <c:pt idx="1">
                  <c:v>527.66602530464695</c:v>
                </c:pt>
                <c:pt idx="2">
                  <c:v>412.60780542284544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'2013_2016'!$N$53</c:f>
              <c:strCache>
                <c:ptCount val="1"/>
                <c:pt idx="0">
                  <c:v> 25 … 34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</c:spPr>
          </c:marker>
          <c:cat>
            <c:strRef>
              <c:f>'2013_2016'!$O$51:$U$51</c:f>
              <c:strCache>
                <c:ptCount val="7"/>
                <c:pt idx="0">
                  <c:v>&lt; 2,00</c:v>
                </c:pt>
                <c:pt idx="1">
                  <c:v>2,01 - 5,00</c:v>
                </c:pt>
                <c:pt idx="2">
                  <c:v>5,01-10,00</c:v>
                </c:pt>
                <c:pt idx="3">
                  <c:v>10,01 - 15,00</c:v>
                </c:pt>
                <c:pt idx="4">
                  <c:v>15,01- 20,00</c:v>
                </c:pt>
                <c:pt idx="5">
                  <c:v>20,01 - 30,00</c:v>
                </c:pt>
                <c:pt idx="6">
                  <c:v>&gt; 30,00</c:v>
                </c:pt>
              </c:strCache>
            </c:strRef>
          </c:cat>
          <c:val>
            <c:numRef>
              <c:f>'2013_2016'!$O$53:$U$53</c:f>
              <c:numCache>
                <c:formatCode>0</c:formatCode>
                <c:ptCount val="7"/>
                <c:pt idx="0">
                  <c:v>682.19198564593296</c:v>
                </c:pt>
                <c:pt idx="1">
                  <c:v>483.93139622013155</c:v>
                </c:pt>
                <c:pt idx="2">
                  <c:v>402.75541867898556</c:v>
                </c:pt>
                <c:pt idx="3">
                  <c:v>405.92479194827615</c:v>
                </c:pt>
                <c:pt idx="4">
                  <c:v>317.04739452077069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'2013_2016'!$N$54</c:f>
              <c:strCache>
                <c:ptCount val="1"/>
                <c:pt idx="0">
                  <c:v> 35 … 44</c:v>
                </c:pt>
              </c:strCache>
            </c:strRef>
          </c:tx>
          <c:spPr>
            <a:ln w="25400">
              <a:solidFill>
                <a:srgbClr val="336666"/>
              </a:solidFill>
              <a:prstDash val="solid"/>
            </a:ln>
          </c:spPr>
          <c:marker>
            <c:symbol val="triangle"/>
            <c:size val="5"/>
            <c:spPr>
              <a:solidFill>
                <a:schemeClr val="bg1"/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strRef>
              <c:f>'2013_2016'!$O$51:$U$51</c:f>
              <c:strCache>
                <c:ptCount val="7"/>
                <c:pt idx="0">
                  <c:v>&lt; 2,00</c:v>
                </c:pt>
                <c:pt idx="1">
                  <c:v>2,01 - 5,00</c:v>
                </c:pt>
                <c:pt idx="2">
                  <c:v>5,01-10,00</c:v>
                </c:pt>
                <c:pt idx="3">
                  <c:v>10,01 - 15,00</c:v>
                </c:pt>
                <c:pt idx="4">
                  <c:v>15,01- 20,00</c:v>
                </c:pt>
                <c:pt idx="5">
                  <c:v>20,01 - 30,00</c:v>
                </c:pt>
                <c:pt idx="6">
                  <c:v>&gt; 30,00</c:v>
                </c:pt>
              </c:strCache>
            </c:strRef>
          </c:cat>
          <c:val>
            <c:numRef>
              <c:f>'2013_2016'!$O$54:$U$54</c:f>
              <c:numCache>
                <c:formatCode>0</c:formatCode>
                <c:ptCount val="7"/>
                <c:pt idx="0">
                  <c:v>582.59587020648962</c:v>
                </c:pt>
                <c:pt idx="1">
                  <c:v>479.93019197207678</c:v>
                </c:pt>
                <c:pt idx="2">
                  <c:v>339.70645877792776</c:v>
                </c:pt>
                <c:pt idx="3">
                  <c:v>341.1998862667046</c:v>
                </c:pt>
                <c:pt idx="4">
                  <c:v>400.3970386291719</c:v>
                </c:pt>
                <c:pt idx="5">
                  <c:v>403.76922583267378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'2013_2016'!$N$55</c:f>
              <c:strCache>
                <c:ptCount val="1"/>
                <c:pt idx="0">
                  <c:v> 45 … 54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'2013_2016'!$O$51:$U$51</c:f>
              <c:strCache>
                <c:ptCount val="7"/>
                <c:pt idx="0">
                  <c:v>&lt; 2,00</c:v>
                </c:pt>
                <c:pt idx="1">
                  <c:v>2,01 - 5,00</c:v>
                </c:pt>
                <c:pt idx="2">
                  <c:v>5,01-10,00</c:v>
                </c:pt>
                <c:pt idx="3">
                  <c:v>10,01 - 15,00</c:v>
                </c:pt>
                <c:pt idx="4">
                  <c:v>15,01- 20,00</c:v>
                </c:pt>
                <c:pt idx="5">
                  <c:v>20,01 - 30,00</c:v>
                </c:pt>
                <c:pt idx="6">
                  <c:v>&gt; 30,00</c:v>
                </c:pt>
              </c:strCache>
            </c:strRef>
          </c:cat>
          <c:val>
            <c:numRef>
              <c:f>'2013_2016'!$O$55:$U$55</c:f>
              <c:numCache>
                <c:formatCode>0</c:formatCode>
                <c:ptCount val="7"/>
                <c:pt idx="0">
                  <c:v>532.26879574184966</c:v>
                </c:pt>
                <c:pt idx="1">
                  <c:v>449.53003677973027</c:v>
                </c:pt>
                <c:pt idx="2">
                  <c:v>310.18000610190177</c:v>
                </c:pt>
                <c:pt idx="3">
                  <c:v>401.50316455696202</c:v>
                </c:pt>
                <c:pt idx="4">
                  <c:v>320.90616604199147</c:v>
                </c:pt>
                <c:pt idx="5">
                  <c:v>369.34056609491483</c:v>
                </c:pt>
                <c:pt idx="6">
                  <c:v>302.90617454294585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'2013_2016'!$N$56</c:f>
              <c:strCache>
                <c:ptCount val="1"/>
                <c:pt idx="0">
                  <c:v> 55 un vairāk</c:v>
                </c:pt>
              </c:strCache>
            </c:strRef>
          </c:tx>
          <c:spPr>
            <a:ln w="25400">
              <a:solidFill>
                <a:srgbClr val="339933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50"/>
                </a:solidFill>
              </a:ln>
            </c:spPr>
          </c:marker>
          <c:cat>
            <c:strRef>
              <c:f>'2013_2016'!$O$51:$U$51</c:f>
              <c:strCache>
                <c:ptCount val="7"/>
                <c:pt idx="0">
                  <c:v>&lt; 2,00</c:v>
                </c:pt>
                <c:pt idx="1">
                  <c:v>2,01 - 5,00</c:v>
                </c:pt>
                <c:pt idx="2">
                  <c:v>5,01-10,00</c:v>
                </c:pt>
                <c:pt idx="3">
                  <c:v>10,01 - 15,00</c:v>
                </c:pt>
                <c:pt idx="4">
                  <c:v>15,01- 20,00</c:v>
                </c:pt>
                <c:pt idx="5">
                  <c:v>20,01 - 30,00</c:v>
                </c:pt>
                <c:pt idx="6">
                  <c:v>&gt; 30,00</c:v>
                </c:pt>
              </c:strCache>
            </c:strRef>
          </c:cat>
          <c:val>
            <c:numRef>
              <c:f>'2013_2016'!$O$56:$U$56</c:f>
              <c:numCache>
                <c:formatCode>0</c:formatCode>
                <c:ptCount val="7"/>
                <c:pt idx="0">
                  <c:v>507.24637681159419</c:v>
                </c:pt>
                <c:pt idx="1">
                  <c:v>473.07132459970887</c:v>
                </c:pt>
                <c:pt idx="2">
                  <c:v>316.73705267837295</c:v>
                </c:pt>
                <c:pt idx="3">
                  <c:v>400.34881877279213</c:v>
                </c:pt>
                <c:pt idx="4">
                  <c:v>317.68501448511984</c:v>
                </c:pt>
                <c:pt idx="5">
                  <c:v>327.29948871559156</c:v>
                </c:pt>
                <c:pt idx="6">
                  <c:v>307.72155106868297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'2013_2016'!$N$57</c:f>
              <c:strCache>
                <c:ptCount val="1"/>
                <c:pt idx="0">
                  <c:v> vidējais</c:v>
                </c:pt>
              </c:strCache>
            </c:strRef>
          </c:tx>
          <c:spPr>
            <a:ln w="38100">
              <a:solidFill>
                <a:srgbClr val="999933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999933"/>
              </a:solidFill>
              <a:ln>
                <a:solidFill>
                  <a:srgbClr val="999933"/>
                </a:solidFill>
                <a:prstDash val="solid"/>
              </a:ln>
            </c:spPr>
          </c:marker>
          <c:cat>
            <c:strRef>
              <c:f>'2013_2016'!$O$51:$U$51</c:f>
              <c:strCache>
                <c:ptCount val="7"/>
                <c:pt idx="0">
                  <c:v>&lt; 2,00</c:v>
                </c:pt>
                <c:pt idx="1">
                  <c:v>2,01 - 5,00</c:v>
                </c:pt>
                <c:pt idx="2">
                  <c:v>5,01-10,00</c:v>
                </c:pt>
                <c:pt idx="3">
                  <c:v>10,01 - 15,00</c:v>
                </c:pt>
                <c:pt idx="4">
                  <c:v>15,01- 20,00</c:v>
                </c:pt>
                <c:pt idx="5">
                  <c:v>20,01 - 30,00</c:v>
                </c:pt>
                <c:pt idx="6">
                  <c:v>&gt; 30,00</c:v>
                </c:pt>
              </c:strCache>
            </c:strRef>
          </c:cat>
          <c:val>
            <c:numRef>
              <c:f>'2013_2016'!$O$57:$U$57</c:f>
              <c:numCache>
                <c:formatCode>0</c:formatCode>
                <c:ptCount val="7"/>
                <c:pt idx="0">
                  <c:v>770.67755401623924</c:v>
                </c:pt>
                <c:pt idx="1">
                  <c:v>504.23572744014734</c:v>
                </c:pt>
                <c:pt idx="2">
                  <c:v>384.16755311502743</c:v>
                </c:pt>
                <c:pt idx="3">
                  <c:v>386.81999589296714</c:v>
                </c:pt>
                <c:pt idx="4">
                  <c:v>362.86246128664732</c:v>
                </c:pt>
                <c:pt idx="5">
                  <c:v>369.21746363942458</c:v>
                </c:pt>
                <c:pt idx="6">
                  <c:v>306.93265141775333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48200"/>
        <c:axId val="301647808"/>
      </c:lineChart>
      <c:catAx>
        <c:axId val="301648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1647808"/>
        <c:crosses val="autoZero"/>
        <c:auto val="1"/>
        <c:lblAlgn val="ctr"/>
        <c:lblOffset val="100"/>
        <c:noMultiLvlLbl val="0"/>
      </c:catAx>
      <c:valAx>
        <c:axId val="301647808"/>
        <c:scaling>
          <c:orientation val="minMax"/>
          <c:min val="200"/>
        </c:scaling>
        <c:delete val="0"/>
        <c:axPos val="l"/>
        <c:majorGridlines>
          <c:spPr>
            <a:ln w="6350">
              <a:prstDash val="sysDot"/>
            </a:ln>
          </c:spPr>
        </c:majorGridlines>
        <c:numFmt formatCode="0" sourceLinked="1"/>
        <c:majorTickMark val="out"/>
        <c:minorTickMark val="none"/>
        <c:tickLblPos val="nextTo"/>
        <c:crossAx val="301648200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val="92D050"/>
        </a:gs>
        <a:gs pos="0">
          <a:schemeClr val="accent3">
            <a:lumMod val="60000"/>
            <a:lumOff val="40000"/>
          </a:schemeClr>
        </a:gs>
        <a:gs pos="45000">
          <a:srgbClr xmlns:mc="http://schemas.openxmlformats.org/markup-compatibility/2006" xmlns:a14="http://schemas.microsoft.com/office/drawing/2010/main" val="FFFFFF" mc:Ignorable="a14" a14:legacySpreadsheetColorIndex="9"/>
        </a:gs>
      </a:gsLst>
      <a:lin ang="5400000" scaled="1"/>
    </a:gradFill>
    <a:ln w="3175">
      <a:solidFill>
        <a:srgbClr val="808080"/>
      </a:solidFill>
      <a:prstDash val="solid"/>
    </a:ln>
  </c:spPr>
  <c:txPr>
    <a:bodyPr/>
    <a:lstStyle/>
    <a:p>
      <a:pPr>
        <a:defRPr sz="800" b="1" i="0" baseline="0">
          <a:latin typeface="Times New Roman" pitchFamily="18" charset="0"/>
        </a:defRPr>
      </a:pPr>
      <a:endParaRPr lang="lv-LV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38100</xdr:rowOff>
    </xdr:from>
    <xdr:to>
      <xdr:col>9</xdr:col>
      <xdr:colOff>476250</xdr:colOff>
      <xdr:row>66</xdr:row>
      <xdr:rowOff>133350</xdr:rowOff>
    </xdr:to>
    <xdr:graphicFrame macro="">
      <xdr:nvGraphicFramePr>
        <xdr:cNvPr id="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38100</xdr:rowOff>
    </xdr:from>
    <xdr:to>
      <xdr:col>9</xdr:col>
      <xdr:colOff>476250</xdr:colOff>
      <xdr:row>66</xdr:row>
      <xdr:rowOff>133350</xdr:rowOff>
    </xdr:to>
    <xdr:graphicFrame macro="">
      <xdr:nvGraphicFramePr>
        <xdr:cNvPr id="512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68"/>
  <sheetViews>
    <sheetView tabSelected="1" workbookViewId="0"/>
  </sheetViews>
  <sheetFormatPr defaultRowHeight="12.75" x14ac:dyDescent="0.2"/>
  <cols>
    <col min="1" max="1" width="9" customWidth="1"/>
    <col min="2" max="2" width="29.28515625" customWidth="1"/>
    <col min="3" max="10" width="7.7109375" customWidth="1"/>
    <col min="11" max="11" width="0.28515625" customWidth="1"/>
    <col min="12" max="12" width="9.140625" style="3"/>
    <col min="13" max="13" width="2.5703125" style="3" customWidth="1"/>
    <col min="14" max="14" width="13.5703125" style="4" customWidth="1"/>
    <col min="15" max="22" width="9.140625" style="4"/>
    <col min="23" max="23" width="9.140625" style="3"/>
    <col min="24" max="27" width="9.140625" style="14"/>
  </cols>
  <sheetData>
    <row r="2" spans="1:27" ht="12" customHeight="1" x14ac:dyDescent="0.2"/>
    <row r="3" spans="1:27" ht="12" customHeight="1" x14ac:dyDescent="0.2">
      <c r="A3" s="55" t="s">
        <v>26</v>
      </c>
      <c r="B3" s="56"/>
      <c r="C3" s="56"/>
      <c r="D3" s="56"/>
      <c r="E3" s="56"/>
      <c r="F3" s="56"/>
      <c r="G3" s="56"/>
      <c r="H3" s="56"/>
      <c r="I3" s="56"/>
      <c r="J3" s="56"/>
      <c r="N3" s="47"/>
      <c r="O3" s="47"/>
      <c r="P3" s="47"/>
      <c r="Q3" s="47"/>
      <c r="R3" s="47"/>
      <c r="S3" s="47"/>
      <c r="T3" s="47"/>
      <c r="U3" s="47"/>
      <c r="V3" s="47"/>
    </row>
    <row r="4" spans="1:27" ht="6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N4" s="47"/>
      <c r="O4" s="47"/>
      <c r="P4" s="47"/>
      <c r="Q4" s="47"/>
      <c r="R4" s="47"/>
      <c r="S4" s="47"/>
      <c r="T4" s="47"/>
      <c r="U4" s="47"/>
      <c r="V4" s="47"/>
    </row>
    <row r="5" spans="1:27" ht="12" customHeight="1" x14ac:dyDescent="0.2">
      <c r="A5" s="25"/>
      <c r="B5" s="25"/>
      <c r="C5" s="57" t="s">
        <v>1</v>
      </c>
      <c r="D5" s="57"/>
      <c r="E5" s="57"/>
      <c r="F5" s="57"/>
      <c r="G5" s="57"/>
      <c r="H5" s="57"/>
      <c r="I5" s="57"/>
      <c r="J5" s="58" t="s">
        <v>0</v>
      </c>
      <c r="N5" s="47"/>
      <c r="O5" s="47"/>
      <c r="P5" s="47"/>
      <c r="Q5" s="47"/>
      <c r="R5" s="47"/>
      <c r="S5" s="47"/>
      <c r="T5" s="47"/>
      <c r="U5" s="47"/>
      <c r="V5" s="47"/>
    </row>
    <row r="6" spans="1:27" ht="52.5" customHeight="1" x14ac:dyDescent="0.2">
      <c r="A6" s="26" t="s">
        <v>2</v>
      </c>
      <c r="B6" s="27"/>
      <c r="C6" s="28" t="s">
        <v>3</v>
      </c>
      <c r="D6" s="29" t="s">
        <v>4</v>
      </c>
      <c r="E6" s="29" t="s">
        <v>5</v>
      </c>
      <c r="F6" s="29" t="s">
        <v>6</v>
      </c>
      <c r="G6" s="29" t="s">
        <v>7</v>
      </c>
      <c r="H6" s="29" t="s">
        <v>8</v>
      </c>
      <c r="I6" s="29" t="s">
        <v>9</v>
      </c>
      <c r="J6" s="59"/>
      <c r="N6" s="47"/>
      <c r="O6" s="47"/>
      <c r="P6" s="47"/>
      <c r="Q6" s="47"/>
      <c r="R6" s="47"/>
      <c r="S6" s="47"/>
      <c r="T6" s="47"/>
      <c r="U6" s="47"/>
      <c r="V6" s="47"/>
    </row>
    <row r="7" spans="1:27" s="2" customFormat="1" ht="11.25" customHeight="1" x14ac:dyDescent="0.2">
      <c r="A7" s="60" t="s">
        <v>12</v>
      </c>
      <c r="B7" s="34" t="s">
        <v>31</v>
      </c>
      <c r="C7" s="35">
        <v>206</v>
      </c>
      <c r="D7" s="35">
        <v>173</v>
      </c>
      <c r="E7" s="35">
        <v>57</v>
      </c>
      <c r="F7" s="36" t="s">
        <v>10</v>
      </c>
      <c r="G7" s="36" t="s">
        <v>10</v>
      </c>
      <c r="H7" s="36" t="s">
        <v>10</v>
      </c>
      <c r="I7" s="36" t="s">
        <v>10</v>
      </c>
      <c r="J7" s="37">
        <f>SUM(C7:I7)</f>
        <v>436</v>
      </c>
      <c r="L7" s="5"/>
      <c r="M7" s="5"/>
      <c r="N7" s="47"/>
      <c r="O7" s="47"/>
      <c r="P7" s="47"/>
      <c r="Q7" s="47"/>
      <c r="R7" s="47"/>
      <c r="S7" s="47"/>
      <c r="T7" s="47"/>
      <c r="U7" s="47"/>
      <c r="V7" s="5"/>
      <c r="W7" s="5"/>
      <c r="X7" s="16"/>
      <c r="Y7" s="16"/>
      <c r="Z7" s="16"/>
      <c r="AA7" s="16"/>
    </row>
    <row r="8" spans="1:27" s="2" customFormat="1" ht="11.25" customHeight="1" x14ac:dyDescent="0.2">
      <c r="A8" s="61"/>
      <c r="B8" s="34" t="s">
        <v>32</v>
      </c>
      <c r="C8" s="35">
        <v>188</v>
      </c>
      <c r="D8" s="35">
        <v>183</v>
      </c>
      <c r="E8" s="35">
        <v>50</v>
      </c>
      <c r="F8" s="36" t="s">
        <v>10</v>
      </c>
      <c r="G8" s="36" t="s">
        <v>10</v>
      </c>
      <c r="H8" s="36" t="s">
        <v>10</v>
      </c>
      <c r="I8" s="36" t="s">
        <v>10</v>
      </c>
      <c r="J8" s="37">
        <f>SUM(C8:I8)</f>
        <v>421</v>
      </c>
      <c r="L8" s="5"/>
      <c r="M8" s="5"/>
      <c r="N8" s="3"/>
      <c r="O8" s="3"/>
      <c r="P8" s="3"/>
      <c r="Q8" s="3"/>
      <c r="R8" s="3"/>
      <c r="S8" s="3"/>
      <c r="T8" s="3"/>
      <c r="U8" s="3"/>
      <c r="V8" s="3"/>
      <c r="W8" s="5"/>
      <c r="X8" s="16"/>
      <c r="Y8" s="16"/>
      <c r="Z8" s="16"/>
      <c r="AA8" s="16"/>
    </row>
    <row r="9" spans="1:27" s="2" customFormat="1" ht="11.25" customHeight="1" x14ac:dyDescent="0.2">
      <c r="A9" s="61"/>
      <c r="B9" s="34" t="s">
        <v>33</v>
      </c>
      <c r="C9" s="35">
        <v>189</v>
      </c>
      <c r="D9" s="35">
        <v>171</v>
      </c>
      <c r="E9" s="35">
        <v>28</v>
      </c>
      <c r="F9" s="36" t="s">
        <v>10</v>
      </c>
      <c r="G9" s="36" t="s">
        <v>10</v>
      </c>
      <c r="H9" s="36" t="s">
        <v>10</v>
      </c>
      <c r="I9" s="36" t="s">
        <v>10</v>
      </c>
      <c r="J9" s="37">
        <f>SUM(C9:I9)</f>
        <v>388</v>
      </c>
      <c r="L9" s="5"/>
      <c r="M9" s="5"/>
      <c r="N9" s="48"/>
      <c r="O9" s="49"/>
      <c r="P9" s="49"/>
      <c r="Q9" s="49"/>
      <c r="R9" s="49"/>
      <c r="S9" s="49"/>
      <c r="T9" s="49"/>
      <c r="U9" s="49"/>
      <c r="V9" s="49"/>
      <c r="W9" s="5"/>
      <c r="X9" s="16"/>
      <c r="Y9" s="16"/>
      <c r="Z9" s="16"/>
      <c r="AA9" s="16"/>
    </row>
    <row r="10" spans="1:27" s="2" customFormat="1" ht="11.25" customHeight="1" x14ac:dyDescent="0.2">
      <c r="A10" s="61"/>
      <c r="B10" s="34" t="s">
        <v>34</v>
      </c>
      <c r="C10" s="35">
        <v>175</v>
      </c>
      <c r="D10" s="35">
        <v>133</v>
      </c>
      <c r="E10" s="35">
        <v>39</v>
      </c>
      <c r="F10" s="36" t="s">
        <v>10</v>
      </c>
      <c r="G10" s="36" t="s">
        <v>10</v>
      </c>
      <c r="H10" s="36" t="s">
        <v>10</v>
      </c>
      <c r="I10" s="36" t="s">
        <v>10</v>
      </c>
      <c r="J10" s="37">
        <f>SUM(C10:I10)</f>
        <v>347</v>
      </c>
      <c r="L10" s="5"/>
      <c r="M10" s="5"/>
      <c r="N10" s="48"/>
      <c r="O10" s="49"/>
      <c r="P10" s="49"/>
      <c r="Q10" s="49"/>
      <c r="R10" s="49"/>
      <c r="S10" s="49"/>
      <c r="T10" s="49"/>
      <c r="U10" s="49"/>
      <c r="V10" s="49"/>
      <c r="W10" s="5"/>
      <c r="X10" s="16"/>
      <c r="Y10" s="16"/>
      <c r="Z10" s="16"/>
      <c r="AA10" s="16"/>
    </row>
    <row r="11" spans="1:27" s="19" customFormat="1" ht="11.25" customHeight="1" x14ac:dyDescent="0.2">
      <c r="A11" s="61"/>
      <c r="B11" s="34" t="s">
        <v>35</v>
      </c>
      <c r="C11" s="35">
        <v>22008</v>
      </c>
      <c r="D11" s="35">
        <v>26771</v>
      </c>
      <c r="E11" s="35">
        <v>12877</v>
      </c>
      <c r="F11" s="36" t="s">
        <v>10</v>
      </c>
      <c r="G11" s="36" t="s">
        <v>10</v>
      </c>
      <c r="H11" s="36" t="s">
        <v>10</v>
      </c>
      <c r="I11" s="36" t="s">
        <v>10</v>
      </c>
      <c r="J11" s="37">
        <f>SUM(C11:I11)</f>
        <v>61656</v>
      </c>
      <c r="N11" s="48"/>
      <c r="O11" s="49"/>
      <c r="P11" s="49"/>
      <c r="Q11" s="49"/>
      <c r="R11" s="49"/>
      <c r="S11" s="49"/>
      <c r="T11" s="49"/>
      <c r="U11" s="49"/>
      <c r="V11" s="49"/>
      <c r="W11" s="5"/>
      <c r="X11" s="16"/>
      <c r="Y11" s="16"/>
      <c r="Z11" s="16"/>
      <c r="AA11" s="16"/>
    </row>
    <row r="12" spans="1:27" s="19" customFormat="1" ht="11.25" customHeight="1" x14ac:dyDescent="0.2">
      <c r="A12" s="62"/>
      <c r="B12" s="43" t="s">
        <v>16</v>
      </c>
      <c r="C12" s="44">
        <f>100000*(C7+C8+C9+C10)/4/C11</f>
        <v>861.05052708106143</v>
      </c>
      <c r="D12" s="44">
        <f t="shared" ref="D12:E12" si="0">100000*(D7+D8+D9+D10)/4/D11</f>
        <v>616.33857532404465</v>
      </c>
      <c r="E12" s="44">
        <f t="shared" si="0"/>
        <v>337.81160208123009</v>
      </c>
      <c r="F12" s="45" t="s">
        <v>10</v>
      </c>
      <c r="G12" s="45" t="s">
        <v>10</v>
      </c>
      <c r="H12" s="45" t="s">
        <v>10</v>
      </c>
      <c r="I12" s="45" t="s">
        <v>10</v>
      </c>
      <c r="J12" s="37">
        <f t="shared" ref="J12" si="1">100000*(J7+J8+J9+J10)/4/J11</f>
        <v>645.51706241079535</v>
      </c>
      <c r="N12" s="48"/>
      <c r="O12" s="5"/>
      <c r="P12" s="5"/>
      <c r="Q12" s="5"/>
      <c r="R12" s="5"/>
      <c r="S12" s="5"/>
      <c r="T12" s="5"/>
      <c r="U12" s="5"/>
      <c r="V12" s="5"/>
      <c r="W12" s="5"/>
      <c r="X12" s="16"/>
      <c r="Y12" s="16"/>
      <c r="Z12" s="16"/>
      <c r="AA12" s="16"/>
    </row>
    <row r="13" spans="1:27" s="2" customFormat="1" ht="11.25" customHeight="1" x14ac:dyDescent="0.2">
      <c r="A13" s="52" t="s">
        <v>13</v>
      </c>
      <c r="B13" s="34" t="s">
        <v>31</v>
      </c>
      <c r="C13" s="35">
        <v>103</v>
      </c>
      <c r="D13" s="35">
        <v>141</v>
      </c>
      <c r="E13" s="35">
        <v>384</v>
      </c>
      <c r="F13" s="35">
        <v>292</v>
      </c>
      <c r="G13" s="35">
        <v>51</v>
      </c>
      <c r="H13" s="36" t="s">
        <v>10</v>
      </c>
      <c r="I13" s="36" t="s">
        <v>10</v>
      </c>
      <c r="J13" s="37">
        <f>SUM(C13:I13)</f>
        <v>971</v>
      </c>
      <c r="L13" s="5"/>
      <c r="M13" s="5"/>
      <c r="N13" s="48"/>
      <c r="O13" s="5"/>
      <c r="P13" s="5"/>
      <c r="Q13" s="5"/>
      <c r="R13" s="5"/>
      <c r="S13" s="5"/>
      <c r="T13" s="5"/>
      <c r="U13" s="5"/>
      <c r="V13" s="5"/>
      <c r="W13" s="5"/>
      <c r="X13" s="16"/>
      <c r="Y13" s="16"/>
      <c r="Z13" s="16"/>
      <c r="AA13" s="16"/>
    </row>
    <row r="14" spans="1:27" s="2" customFormat="1" ht="11.25" customHeight="1" x14ac:dyDescent="0.2">
      <c r="A14" s="53"/>
      <c r="B14" s="34" t="s">
        <v>32</v>
      </c>
      <c r="C14" s="35">
        <v>80</v>
      </c>
      <c r="D14" s="35">
        <v>141</v>
      </c>
      <c r="E14" s="35">
        <v>379</v>
      </c>
      <c r="F14" s="35">
        <v>299</v>
      </c>
      <c r="G14" s="35">
        <v>56</v>
      </c>
      <c r="H14" s="36" t="s">
        <v>10</v>
      </c>
      <c r="I14" s="36" t="s">
        <v>10</v>
      </c>
      <c r="J14" s="37">
        <f>SUM(C14:I14)</f>
        <v>955</v>
      </c>
      <c r="L14" s="5"/>
      <c r="M14" s="5"/>
      <c r="N14" s="48"/>
      <c r="O14" s="49"/>
      <c r="P14" s="49"/>
      <c r="Q14" s="49"/>
      <c r="R14" s="49"/>
      <c r="S14" s="49"/>
      <c r="T14" s="49"/>
      <c r="U14" s="49"/>
      <c r="V14" s="49"/>
      <c r="W14" s="5"/>
      <c r="X14" s="16"/>
      <c r="Y14" s="16"/>
      <c r="Z14" s="16"/>
      <c r="AA14" s="16"/>
    </row>
    <row r="15" spans="1:27" s="2" customFormat="1" ht="11.25" customHeight="1" x14ac:dyDescent="0.2">
      <c r="A15" s="53"/>
      <c r="B15" s="34" t="s">
        <v>33</v>
      </c>
      <c r="C15" s="35">
        <v>58</v>
      </c>
      <c r="D15" s="35">
        <v>124</v>
      </c>
      <c r="E15" s="35">
        <v>311</v>
      </c>
      <c r="F15" s="35">
        <v>250</v>
      </c>
      <c r="G15" s="35">
        <v>50</v>
      </c>
      <c r="H15" s="36" t="s">
        <v>10</v>
      </c>
      <c r="I15" s="36" t="s">
        <v>10</v>
      </c>
      <c r="J15" s="37">
        <f>SUM(C15:I15)</f>
        <v>793</v>
      </c>
      <c r="L15" s="5"/>
      <c r="M15" s="5"/>
      <c r="N15" s="5"/>
      <c r="O15" s="49"/>
      <c r="P15" s="49"/>
      <c r="Q15" s="49"/>
      <c r="R15" s="49"/>
      <c r="S15" s="49"/>
      <c r="T15" s="49"/>
      <c r="U15" s="49"/>
      <c r="V15" s="49"/>
      <c r="W15" s="5"/>
      <c r="X15" s="16"/>
      <c r="Y15" s="16"/>
      <c r="Z15" s="16"/>
      <c r="AA15" s="16"/>
    </row>
    <row r="16" spans="1:27" s="2" customFormat="1" ht="11.25" customHeight="1" x14ac:dyDescent="0.2">
      <c r="A16" s="53"/>
      <c r="B16" s="34" t="s">
        <v>34</v>
      </c>
      <c r="C16" s="35">
        <v>68</v>
      </c>
      <c r="D16" s="35">
        <v>103</v>
      </c>
      <c r="E16" s="35">
        <v>233</v>
      </c>
      <c r="F16" s="35">
        <v>242</v>
      </c>
      <c r="G16" s="35">
        <v>34</v>
      </c>
      <c r="H16" s="36" t="s">
        <v>10</v>
      </c>
      <c r="I16" s="36" t="s">
        <v>10</v>
      </c>
      <c r="J16" s="37">
        <f>SUM(C16:I16)</f>
        <v>680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16"/>
      <c r="Y16" s="16"/>
      <c r="Z16" s="16"/>
      <c r="AA16" s="16"/>
    </row>
    <row r="17" spans="1:27" s="19" customFormat="1" ht="11.25" customHeight="1" x14ac:dyDescent="0.2">
      <c r="A17" s="53"/>
      <c r="B17" s="34" t="s">
        <v>35</v>
      </c>
      <c r="C17" s="35">
        <v>14570</v>
      </c>
      <c r="D17" s="35">
        <v>24558</v>
      </c>
      <c r="E17" s="35">
        <v>83389</v>
      </c>
      <c r="F17" s="35">
        <v>61467</v>
      </c>
      <c r="G17" s="35">
        <v>11752</v>
      </c>
      <c r="H17" s="36" t="s">
        <v>10</v>
      </c>
      <c r="I17" s="36" t="s">
        <v>10</v>
      </c>
      <c r="J17" s="37">
        <f>SUM(C17:I17)</f>
        <v>195736</v>
      </c>
      <c r="N17" s="47"/>
      <c r="O17" s="5"/>
      <c r="P17" s="5"/>
      <c r="Q17" s="5"/>
      <c r="R17" s="5"/>
      <c r="S17" s="5"/>
      <c r="T17" s="5"/>
      <c r="U17" s="5"/>
      <c r="V17" s="5"/>
      <c r="W17" s="5"/>
      <c r="X17" s="16"/>
      <c r="Y17" s="16"/>
      <c r="Z17" s="16"/>
      <c r="AA17" s="16"/>
    </row>
    <row r="18" spans="1:27" s="19" customFormat="1" ht="11.25" customHeight="1" x14ac:dyDescent="0.2">
      <c r="A18" s="54"/>
      <c r="B18" s="43" t="s">
        <v>16</v>
      </c>
      <c r="C18" s="44">
        <f>100000*(C13+C14+C15+C16)/4/C17</f>
        <v>530.19903912148254</v>
      </c>
      <c r="D18" s="44">
        <f t="shared" ref="D18:J18" si="2">100000*(D13+D14+D15+D16)/4/D17</f>
        <v>518.16108803648501</v>
      </c>
      <c r="E18" s="44">
        <f t="shared" si="2"/>
        <v>391.83825204763218</v>
      </c>
      <c r="F18" s="44">
        <f t="shared" si="2"/>
        <v>440.48025769925323</v>
      </c>
      <c r="G18" s="44">
        <f t="shared" si="2"/>
        <v>406.31381892443841</v>
      </c>
      <c r="H18" s="45" t="s">
        <v>10</v>
      </c>
      <c r="I18" s="45" t="s">
        <v>10</v>
      </c>
      <c r="J18" s="37">
        <f t="shared" si="2"/>
        <v>434.13066579474395</v>
      </c>
      <c r="N18" s="47"/>
      <c r="O18" s="49"/>
      <c r="P18" s="49"/>
      <c r="Q18" s="49"/>
      <c r="R18" s="49"/>
      <c r="S18" s="49"/>
      <c r="T18" s="49"/>
      <c r="U18" s="49"/>
      <c r="V18" s="49"/>
      <c r="W18" s="5"/>
      <c r="X18" s="16"/>
      <c r="Y18" s="16"/>
      <c r="Z18" s="16"/>
      <c r="AA18" s="16"/>
    </row>
    <row r="19" spans="1:27" s="2" customFormat="1" ht="11.25" customHeight="1" x14ac:dyDescent="0.2">
      <c r="A19" s="52" t="s">
        <v>14</v>
      </c>
      <c r="B19" s="34" t="s">
        <v>31</v>
      </c>
      <c r="C19" s="38">
        <v>17</v>
      </c>
      <c r="D19" s="38">
        <v>35</v>
      </c>
      <c r="E19" s="38">
        <v>73</v>
      </c>
      <c r="F19" s="38">
        <v>117</v>
      </c>
      <c r="G19" s="38">
        <v>244</v>
      </c>
      <c r="H19" s="38">
        <v>230</v>
      </c>
      <c r="I19" s="36" t="s">
        <v>10</v>
      </c>
      <c r="J19" s="37">
        <f>SUM(C19:I19)</f>
        <v>716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16"/>
      <c r="Y19" s="16"/>
      <c r="Z19" s="16"/>
      <c r="AA19" s="16"/>
    </row>
    <row r="20" spans="1:27" s="2" customFormat="1" ht="11.25" customHeight="1" x14ac:dyDescent="0.2">
      <c r="A20" s="53"/>
      <c r="B20" s="34" t="s">
        <v>32</v>
      </c>
      <c r="C20" s="38">
        <v>32</v>
      </c>
      <c r="D20" s="38">
        <v>45</v>
      </c>
      <c r="E20" s="38">
        <v>60</v>
      </c>
      <c r="F20" s="38">
        <v>136</v>
      </c>
      <c r="G20" s="38">
        <v>261</v>
      </c>
      <c r="H20" s="38">
        <v>239</v>
      </c>
      <c r="I20" s="36" t="s">
        <v>10</v>
      </c>
      <c r="J20" s="37">
        <f>SUM(C20:I20)</f>
        <v>773</v>
      </c>
      <c r="L20" s="5"/>
      <c r="M20" s="5"/>
      <c r="N20" s="47"/>
      <c r="O20" s="5"/>
      <c r="P20" s="5"/>
      <c r="Q20" s="5"/>
      <c r="R20" s="5"/>
      <c r="S20" s="5"/>
      <c r="T20" s="5"/>
      <c r="U20" s="5"/>
      <c r="V20" s="5"/>
      <c r="W20" s="5"/>
      <c r="X20" s="16"/>
      <c r="Y20" s="16"/>
      <c r="Z20" s="16"/>
      <c r="AA20" s="16"/>
    </row>
    <row r="21" spans="1:27" s="2" customFormat="1" ht="11.25" customHeight="1" x14ac:dyDescent="0.2">
      <c r="A21" s="53"/>
      <c r="B21" s="34" t="s">
        <v>33</v>
      </c>
      <c r="C21" s="38">
        <v>14</v>
      </c>
      <c r="D21" s="38">
        <v>39</v>
      </c>
      <c r="E21" s="38">
        <v>78</v>
      </c>
      <c r="F21" s="38">
        <v>137</v>
      </c>
      <c r="G21" s="38">
        <v>226</v>
      </c>
      <c r="H21" s="38">
        <v>223</v>
      </c>
      <c r="I21" s="36" t="s">
        <v>10</v>
      </c>
      <c r="J21" s="37">
        <f>SUM(C21:I21)</f>
        <v>717</v>
      </c>
      <c r="L21" s="5"/>
      <c r="M21" s="5"/>
      <c r="N21" s="47"/>
      <c r="O21" s="5"/>
      <c r="P21" s="5"/>
      <c r="Q21" s="5"/>
      <c r="R21" s="5"/>
      <c r="S21" s="5"/>
      <c r="T21" s="5"/>
      <c r="U21" s="5"/>
      <c r="V21" s="5"/>
      <c r="W21" s="5"/>
      <c r="X21" s="16"/>
      <c r="Y21" s="16"/>
      <c r="Z21" s="16"/>
      <c r="AA21" s="16"/>
    </row>
    <row r="22" spans="1:27" s="2" customFormat="1" ht="11.25" customHeight="1" x14ac:dyDescent="0.2">
      <c r="A22" s="53"/>
      <c r="B22" s="34" t="s">
        <v>34</v>
      </c>
      <c r="C22" s="38">
        <v>18</v>
      </c>
      <c r="D22" s="38">
        <v>29</v>
      </c>
      <c r="E22" s="38">
        <v>61</v>
      </c>
      <c r="F22" s="38">
        <v>121</v>
      </c>
      <c r="G22" s="38">
        <v>193</v>
      </c>
      <c r="H22" s="38">
        <v>205</v>
      </c>
      <c r="I22" s="36" t="s">
        <v>10</v>
      </c>
      <c r="J22" s="37">
        <f>SUM(C22:I22)</f>
        <v>627</v>
      </c>
      <c r="L22" s="5"/>
      <c r="M22" s="5"/>
      <c r="N22" s="47"/>
      <c r="O22" s="5"/>
      <c r="P22" s="5"/>
      <c r="Q22" s="5"/>
      <c r="R22" s="5"/>
      <c r="S22" s="5"/>
      <c r="T22" s="5"/>
      <c r="U22" s="5"/>
      <c r="V22" s="5"/>
      <c r="W22" s="5"/>
      <c r="X22" s="16"/>
      <c r="Y22" s="16"/>
      <c r="Z22" s="16"/>
      <c r="AA22" s="16"/>
    </row>
    <row r="23" spans="1:27" s="19" customFormat="1" ht="11.25" customHeight="1" x14ac:dyDescent="0.2">
      <c r="A23" s="53"/>
      <c r="B23" s="34" t="s">
        <v>35</v>
      </c>
      <c r="C23" s="38">
        <v>4118</v>
      </c>
      <c r="D23" s="38">
        <v>6543</v>
      </c>
      <c r="E23" s="38">
        <v>20653</v>
      </c>
      <c r="F23" s="38">
        <v>32919</v>
      </c>
      <c r="G23" s="38">
        <v>63562</v>
      </c>
      <c r="H23" s="38">
        <v>50163</v>
      </c>
      <c r="I23" s="36" t="s">
        <v>10</v>
      </c>
      <c r="J23" s="37">
        <f>SUM(C23:I23)</f>
        <v>177958</v>
      </c>
      <c r="N23" s="47"/>
      <c r="O23" s="47"/>
      <c r="P23" s="47"/>
      <c r="Q23" s="47"/>
      <c r="R23" s="47"/>
      <c r="S23" s="47"/>
      <c r="T23" s="47"/>
      <c r="U23" s="47"/>
      <c r="V23" s="5"/>
      <c r="W23" s="5"/>
      <c r="X23" s="16"/>
      <c r="Y23" s="16"/>
      <c r="Z23" s="16"/>
      <c r="AA23" s="16"/>
    </row>
    <row r="24" spans="1:27" s="19" customFormat="1" ht="11.25" customHeight="1" x14ac:dyDescent="0.2">
      <c r="A24" s="54"/>
      <c r="B24" s="43" t="s">
        <v>16</v>
      </c>
      <c r="C24" s="44">
        <f>100000*(C19+C20+C21+C22)/4/C23</f>
        <v>491.74356483729969</v>
      </c>
      <c r="D24" s="44">
        <f t="shared" ref="D24:K24" si="3">100000*(D19+D20+D21+D22)/4/D23</f>
        <v>565.48983646645274</v>
      </c>
      <c r="E24" s="44">
        <f t="shared" si="3"/>
        <v>329.24998789522101</v>
      </c>
      <c r="F24" s="44">
        <f t="shared" si="3"/>
        <v>388.07375679698652</v>
      </c>
      <c r="G24" s="44">
        <f t="shared" si="3"/>
        <v>363.42468770649128</v>
      </c>
      <c r="H24" s="44">
        <f t="shared" si="3"/>
        <v>447.04264099037141</v>
      </c>
      <c r="I24" s="45" t="s">
        <v>10</v>
      </c>
      <c r="J24" s="37">
        <f t="shared" si="3"/>
        <v>397.98716551096328</v>
      </c>
      <c r="K24" s="18" t="e">
        <f t="shared" si="3"/>
        <v>#DIV/0!</v>
      </c>
      <c r="N24" s="47"/>
      <c r="O24" s="5"/>
      <c r="P24" s="5"/>
      <c r="Q24" s="5"/>
      <c r="R24" s="5"/>
      <c r="S24" s="5"/>
      <c r="T24" s="5"/>
      <c r="U24" s="5"/>
      <c r="V24" s="5"/>
      <c r="W24" s="5"/>
      <c r="X24" s="16"/>
      <c r="Y24" s="16"/>
      <c r="Z24" s="16"/>
      <c r="AA24" s="16"/>
    </row>
    <row r="25" spans="1:27" s="2" customFormat="1" ht="11.25" customHeight="1" x14ac:dyDescent="0.2">
      <c r="A25" s="52" t="s">
        <v>15</v>
      </c>
      <c r="B25" s="34" t="s">
        <v>31</v>
      </c>
      <c r="C25" s="38">
        <v>14</v>
      </c>
      <c r="D25" s="38">
        <v>10</v>
      </c>
      <c r="E25" s="38">
        <v>30</v>
      </c>
      <c r="F25" s="38">
        <v>54</v>
      </c>
      <c r="G25" s="38">
        <v>83</v>
      </c>
      <c r="H25" s="38">
        <v>309</v>
      </c>
      <c r="I25" s="38">
        <v>86</v>
      </c>
      <c r="J25" s="37">
        <f>SUM(C25:I25)</f>
        <v>586</v>
      </c>
      <c r="L25" s="5"/>
      <c r="M25" s="5"/>
      <c r="N25" s="47"/>
      <c r="O25" s="5"/>
      <c r="P25" s="5"/>
      <c r="Q25" s="5"/>
      <c r="R25" s="5"/>
      <c r="S25" s="5"/>
      <c r="T25" s="5"/>
      <c r="U25" s="5"/>
      <c r="V25" s="5"/>
      <c r="W25" s="5"/>
      <c r="X25" s="16"/>
      <c r="Y25" s="16"/>
      <c r="Z25" s="16"/>
      <c r="AA25" s="16"/>
    </row>
    <row r="26" spans="1:27" s="2" customFormat="1" ht="11.25" customHeight="1" x14ac:dyDescent="0.2">
      <c r="A26" s="53"/>
      <c r="B26" s="34" t="s">
        <v>32</v>
      </c>
      <c r="C26" s="38">
        <v>12</v>
      </c>
      <c r="D26" s="38">
        <v>14</v>
      </c>
      <c r="E26" s="38">
        <v>19</v>
      </c>
      <c r="F26" s="38">
        <v>49</v>
      </c>
      <c r="G26" s="38">
        <v>75</v>
      </c>
      <c r="H26" s="38">
        <v>365</v>
      </c>
      <c r="I26" s="38">
        <v>84</v>
      </c>
      <c r="J26" s="37">
        <f>SUM(C26:I26)</f>
        <v>618</v>
      </c>
      <c r="L26" s="5"/>
      <c r="M26" s="5"/>
      <c r="N26" s="47"/>
      <c r="O26" s="47"/>
      <c r="P26" s="50"/>
      <c r="Q26" s="50"/>
      <c r="R26" s="50"/>
      <c r="S26" s="50"/>
      <c r="T26" s="50"/>
      <c r="U26" s="50"/>
      <c r="V26" s="50"/>
      <c r="W26" s="50"/>
      <c r="X26" s="16"/>
      <c r="Y26" s="16"/>
      <c r="Z26" s="16"/>
      <c r="AA26" s="16"/>
    </row>
    <row r="27" spans="1:27" s="2" customFormat="1" ht="11.25" customHeight="1" x14ac:dyDescent="0.2">
      <c r="A27" s="53"/>
      <c r="B27" s="34" t="s">
        <v>33</v>
      </c>
      <c r="C27" s="38">
        <v>12</v>
      </c>
      <c r="D27" s="38">
        <v>12</v>
      </c>
      <c r="E27" s="38">
        <v>16</v>
      </c>
      <c r="F27" s="38">
        <v>50</v>
      </c>
      <c r="G27" s="38">
        <v>70</v>
      </c>
      <c r="H27" s="38">
        <v>319</v>
      </c>
      <c r="I27" s="38">
        <v>84</v>
      </c>
      <c r="J27" s="37">
        <f>SUM(C27:I27)</f>
        <v>563</v>
      </c>
      <c r="L27" s="5"/>
      <c r="M27" s="5"/>
      <c r="N27" s="47"/>
      <c r="O27" s="5"/>
      <c r="P27" s="5"/>
      <c r="Q27" s="5"/>
      <c r="R27" s="5"/>
      <c r="S27" s="5"/>
      <c r="T27" s="5"/>
      <c r="U27" s="5"/>
      <c r="V27" s="5"/>
      <c r="W27" s="5"/>
      <c r="X27" s="16"/>
      <c r="Y27" s="16"/>
      <c r="Z27" s="16"/>
      <c r="AA27" s="16"/>
    </row>
    <row r="28" spans="1:27" s="2" customFormat="1" ht="11.25" customHeight="1" x14ac:dyDescent="0.2">
      <c r="A28" s="53"/>
      <c r="B28" s="34" t="s">
        <v>34</v>
      </c>
      <c r="C28" s="38">
        <v>13</v>
      </c>
      <c r="D28" s="38">
        <v>14</v>
      </c>
      <c r="E28" s="38">
        <v>17</v>
      </c>
      <c r="F28" s="38">
        <v>34</v>
      </c>
      <c r="G28" s="38">
        <v>53</v>
      </c>
      <c r="H28" s="38">
        <v>259</v>
      </c>
      <c r="I28" s="38">
        <v>73</v>
      </c>
      <c r="J28" s="37">
        <f>SUM(C28:I28)</f>
        <v>463</v>
      </c>
      <c r="L28" s="5"/>
      <c r="M28" s="5"/>
      <c r="N28" s="47"/>
      <c r="O28" s="47"/>
      <c r="P28" s="47"/>
      <c r="Q28" s="47"/>
      <c r="R28" s="47"/>
      <c r="S28" s="47"/>
      <c r="T28" s="47"/>
      <c r="U28" s="47"/>
      <c r="V28" s="51"/>
      <c r="W28" s="5"/>
      <c r="X28" s="16"/>
      <c r="Y28" s="16"/>
      <c r="Z28" s="16"/>
      <c r="AA28" s="16"/>
    </row>
    <row r="29" spans="1:27" s="19" customFormat="1" ht="11.25" customHeight="1" x14ac:dyDescent="0.2">
      <c r="A29" s="53"/>
      <c r="B29" s="34" t="s">
        <v>35</v>
      </c>
      <c r="C29" s="35">
        <v>1802</v>
      </c>
      <c r="D29" s="35">
        <v>2656</v>
      </c>
      <c r="E29" s="35">
        <v>9018</v>
      </c>
      <c r="F29" s="35">
        <v>13302</v>
      </c>
      <c r="G29" s="35">
        <v>24661</v>
      </c>
      <c r="H29" s="35">
        <v>75348</v>
      </c>
      <c r="I29" s="35">
        <v>22564</v>
      </c>
      <c r="J29" s="37">
        <f>SUM(C29:I29)</f>
        <v>149351</v>
      </c>
      <c r="N29" s="47"/>
      <c r="O29" s="5"/>
      <c r="P29" s="6"/>
      <c r="Q29" s="6"/>
      <c r="R29" s="6"/>
      <c r="S29" s="6"/>
      <c r="T29" s="6"/>
      <c r="U29" s="6"/>
      <c r="V29" s="6"/>
      <c r="W29" s="6"/>
      <c r="X29" s="16"/>
      <c r="Y29" s="16"/>
      <c r="Z29" s="16"/>
      <c r="AA29" s="16"/>
    </row>
    <row r="30" spans="1:27" s="19" customFormat="1" ht="11.25" customHeight="1" x14ac:dyDescent="0.2">
      <c r="A30" s="54"/>
      <c r="B30" s="43" t="s">
        <v>16</v>
      </c>
      <c r="C30" s="44">
        <f>100000*(C25+C26+C27+C28)/4/C29</f>
        <v>707.54716981132071</v>
      </c>
      <c r="D30" s="44">
        <f t="shared" ref="D30:J30" si="4">100000*(D25+D26+D27+D28)/4/D29</f>
        <v>470.63253012048193</v>
      </c>
      <c r="E30" s="44">
        <f t="shared" si="4"/>
        <v>227.32313151474827</v>
      </c>
      <c r="F30" s="44">
        <f t="shared" si="4"/>
        <v>351.45090963764846</v>
      </c>
      <c r="G30" s="44">
        <f t="shared" si="4"/>
        <v>284.86273873727748</v>
      </c>
      <c r="H30" s="44">
        <f t="shared" si="4"/>
        <v>415.40585018845888</v>
      </c>
      <c r="I30" s="44">
        <f t="shared" si="4"/>
        <v>362.30278319446904</v>
      </c>
      <c r="J30" s="37">
        <f t="shared" si="4"/>
        <v>373.28173229506331</v>
      </c>
      <c r="N30" s="47"/>
      <c r="O30" s="47"/>
      <c r="P30" s="47"/>
      <c r="Q30" s="47"/>
      <c r="R30" s="47"/>
      <c r="S30" s="47"/>
      <c r="T30" s="47"/>
      <c r="U30" s="47"/>
      <c r="V30" s="51"/>
      <c r="W30" s="5"/>
      <c r="X30" s="16"/>
      <c r="Y30" s="16"/>
      <c r="Z30" s="16"/>
      <c r="AA30" s="16"/>
    </row>
    <row r="31" spans="1:27" s="2" customFormat="1" ht="11.25" customHeight="1" x14ac:dyDescent="0.2">
      <c r="A31" s="52" t="s">
        <v>11</v>
      </c>
      <c r="B31" s="34" t="s">
        <v>31</v>
      </c>
      <c r="C31" s="38">
        <v>3</v>
      </c>
      <c r="D31" s="38">
        <v>13</v>
      </c>
      <c r="E31" s="38">
        <v>20</v>
      </c>
      <c r="F31" s="38">
        <v>16</v>
      </c>
      <c r="G31" s="38">
        <v>35</v>
      </c>
      <c r="H31" s="38">
        <v>176</v>
      </c>
      <c r="I31" s="38">
        <v>440</v>
      </c>
      <c r="J31" s="37">
        <f>SUM(C31:I31)</f>
        <v>703</v>
      </c>
      <c r="L31" s="6"/>
      <c r="M31" s="5"/>
      <c r="N31" s="47"/>
      <c r="O31" s="47"/>
      <c r="P31" s="47"/>
      <c r="Q31" s="47"/>
      <c r="R31" s="47"/>
      <c r="S31" s="47"/>
      <c r="T31" s="47"/>
      <c r="U31" s="47"/>
      <c r="V31" s="47"/>
      <c r="W31" s="5"/>
      <c r="X31" s="16"/>
      <c r="Y31" s="16"/>
      <c r="Z31" s="16"/>
      <c r="AA31" s="16"/>
    </row>
    <row r="32" spans="1:27" s="2" customFormat="1" ht="11.25" customHeight="1" x14ac:dyDescent="0.2">
      <c r="A32" s="53"/>
      <c r="B32" s="34" t="s">
        <v>32</v>
      </c>
      <c r="C32" s="38">
        <v>3</v>
      </c>
      <c r="D32" s="38">
        <v>8</v>
      </c>
      <c r="E32" s="38">
        <v>18</v>
      </c>
      <c r="F32" s="38">
        <v>30</v>
      </c>
      <c r="G32" s="38">
        <v>35</v>
      </c>
      <c r="H32" s="38">
        <v>182</v>
      </c>
      <c r="I32" s="38">
        <v>433</v>
      </c>
      <c r="J32" s="37">
        <f>SUM(C32:I32)</f>
        <v>709</v>
      </c>
      <c r="L32" s="6"/>
      <c r="M32" s="5"/>
      <c r="N32" s="47"/>
      <c r="O32" s="47"/>
      <c r="P32" s="47"/>
      <c r="Q32" s="47"/>
      <c r="R32" s="47"/>
      <c r="S32" s="47"/>
      <c r="T32" s="47"/>
      <c r="U32" s="47"/>
      <c r="V32" s="51"/>
      <c r="W32" s="5"/>
      <c r="X32" s="16"/>
      <c r="Y32" s="16"/>
      <c r="Z32" s="16"/>
      <c r="AA32" s="16"/>
    </row>
    <row r="33" spans="1:27" s="2" customFormat="1" ht="11.25" customHeight="1" x14ac:dyDescent="0.2">
      <c r="A33" s="53"/>
      <c r="B33" s="34" t="s">
        <v>33</v>
      </c>
      <c r="C33" s="38">
        <v>4</v>
      </c>
      <c r="D33" s="38">
        <v>6</v>
      </c>
      <c r="E33" s="38">
        <v>10</v>
      </c>
      <c r="F33" s="38">
        <v>26</v>
      </c>
      <c r="G33" s="38">
        <v>40</v>
      </c>
      <c r="H33" s="38">
        <v>163</v>
      </c>
      <c r="I33" s="38">
        <v>433</v>
      </c>
      <c r="J33" s="37">
        <f>SUM(C33:I33)</f>
        <v>682</v>
      </c>
      <c r="L33" s="6"/>
      <c r="M33" s="5"/>
      <c r="N33" s="47"/>
      <c r="O33" s="47"/>
      <c r="P33" s="47"/>
      <c r="Q33" s="47"/>
      <c r="R33" s="47"/>
      <c r="S33" s="47"/>
      <c r="T33" s="47"/>
      <c r="U33" s="47"/>
      <c r="V33" s="51"/>
      <c r="W33" s="5"/>
      <c r="X33" s="16"/>
      <c r="Y33" s="16"/>
      <c r="Z33" s="16"/>
      <c r="AA33" s="16"/>
    </row>
    <row r="34" spans="1:27" s="2" customFormat="1" ht="11.25" customHeight="1" x14ac:dyDescent="0.2">
      <c r="A34" s="53"/>
      <c r="B34" s="34" t="s">
        <v>34</v>
      </c>
      <c r="C34" s="38">
        <v>0</v>
      </c>
      <c r="D34" s="38">
        <v>6</v>
      </c>
      <c r="E34" s="38">
        <v>8</v>
      </c>
      <c r="F34" s="38">
        <v>33</v>
      </c>
      <c r="G34" s="38">
        <v>22</v>
      </c>
      <c r="H34" s="38">
        <v>177</v>
      </c>
      <c r="I34" s="38">
        <v>418</v>
      </c>
      <c r="J34" s="37">
        <f>SUM(C34:I34)</f>
        <v>664</v>
      </c>
      <c r="L34" s="6"/>
      <c r="M34" s="5"/>
      <c r="N34" s="47"/>
      <c r="O34" s="47"/>
      <c r="P34" s="47"/>
      <c r="Q34" s="47"/>
      <c r="R34" s="47"/>
      <c r="S34" s="47"/>
      <c r="T34" s="47"/>
      <c r="U34" s="47"/>
      <c r="V34" s="51"/>
      <c r="W34" s="5"/>
      <c r="X34" s="16"/>
      <c r="Y34" s="16"/>
      <c r="Z34" s="16"/>
      <c r="AA34" s="16"/>
    </row>
    <row r="35" spans="1:27" s="19" customFormat="1" ht="11.25" customHeight="1" x14ac:dyDescent="0.2">
      <c r="A35" s="53"/>
      <c r="B35" s="34" t="s">
        <v>35</v>
      </c>
      <c r="C35" s="35">
        <v>785</v>
      </c>
      <c r="D35" s="35">
        <v>1529</v>
      </c>
      <c r="E35" s="35">
        <v>5130</v>
      </c>
      <c r="F35" s="35">
        <v>6306</v>
      </c>
      <c r="G35" s="35">
        <v>13909</v>
      </c>
      <c r="H35" s="35">
        <v>46201</v>
      </c>
      <c r="I35" s="35">
        <v>121919</v>
      </c>
      <c r="J35" s="37">
        <v>190466.5</v>
      </c>
      <c r="L35" s="42"/>
      <c r="N35" s="4"/>
      <c r="O35" s="4"/>
      <c r="P35" s="4"/>
      <c r="Q35" s="4"/>
      <c r="R35" s="4"/>
      <c r="S35" s="4"/>
      <c r="T35" s="4"/>
      <c r="U35" s="4"/>
      <c r="V35" s="4"/>
      <c r="W35" s="3"/>
      <c r="X35" s="16"/>
      <c r="Y35" s="16"/>
      <c r="Z35" s="16"/>
      <c r="AA35" s="16"/>
    </row>
    <row r="36" spans="1:27" s="19" customFormat="1" ht="11.25" customHeight="1" x14ac:dyDescent="0.2">
      <c r="A36" s="54"/>
      <c r="B36" s="43" t="s">
        <v>16</v>
      </c>
      <c r="C36" s="44">
        <f>100000*(C31+C32+C33+C34)/4/C35</f>
        <v>318.47133757961785</v>
      </c>
      <c r="D36" s="44">
        <f t="shared" ref="D36:K36" si="5">100000*(D31+D32+D33+D34)/4/D35</f>
        <v>539.56834532374103</v>
      </c>
      <c r="E36" s="44">
        <f t="shared" si="5"/>
        <v>272.90448343079925</v>
      </c>
      <c r="F36" s="44">
        <f t="shared" si="5"/>
        <v>416.27021883920077</v>
      </c>
      <c r="G36" s="44">
        <f t="shared" si="5"/>
        <v>237.25645265655331</v>
      </c>
      <c r="H36" s="44">
        <f t="shared" si="5"/>
        <v>377.69745243609447</v>
      </c>
      <c r="I36" s="44">
        <f t="shared" si="5"/>
        <v>353.51339823981493</v>
      </c>
      <c r="J36" s="37">
        <f t="shared" si="5"/>
        <v>362.00591705103</v>
      </c>
      <c r="K36" s="18" t="e">
        <f t="shared" si="5"/>
        <v>#DIV/0!</v>
      </c>
      <c r="N36" s="4"/>
      <c r="O36" s="4"/>
      <c r="P36" s="4"/>
      <c r="Q36" s="4"/>
      <c r="R36" s="4"/>
      <c r="S36" s="4"/>
      <c r="T36" s="4"/>
      <c r="U36" s="4"/>
      <c r="V36" s="4"/>
      <c r="W36" s="3"/>
      <c r="X36" s="16"/>
      <c r="Y36" s="16"/>
      <c r="Z36" s="16"/>
      <c r="AA36" s="16"/>
    </row>
    <row r="37" spans="1:27" ht="11.25" customHeight="1" x14ac:dyDescent="0.2">
      <c r="A37" s="63" t="s">
        <v>17</v>
      </c>
      <c r="B37" s="39" t="s">
        <v>31</v>
      </c>
      <c r="C37" s="37">
        <f t="shared" ref="C37:E41" si="6">C7+C13+C19+C25+C31</f>
        <v>343</v>
      </c>
      <c r="D37" s="37">
        <f t="shared" si="6"/>
        <v>372</v>
      </c>
      <c r="E37" s="37">
        <f t="shared" si="6"/>
        <v>564</v>
      </c>
      <c r="F37" s="37">
        <f t="shared" ref="F37:G41" si="7">F13+F19+F25+F31</f>
        <v>479</v>
      </c>
      <c r="G37" s="37">
        <f t="shared" si="7"/>
        <v>413</v>
      </c>
      <c r="H37" s="37">
        <f>H19+H25+H31</f>
        <v>715</v>
      </c>
      <c r="I37" s="37">
        <f>I25+I31</f>
        <v>526</v>
      </c>
      <c r="J37" s="40">
        <f>SUM(C37:I37)</f>
        <v>3412</v>
      </c>
    </row>
    <row r="38" spans="1:27" ht="11.25" customHeight="1" x14ac:dyDescent="0.2">
      <c r="A38" s="64"/>
      <c r="B38" s="39" t="s">
        <v>32</v>
      </c>
      <c r="C38" s="37">
        <f t="shared" si="6"/>
        <v>315</v>
      </c>
      <c r="D38" s="37">
        <f t="shared" si="6"/>
        <v>391</v>
      </c>
      <c r="E38" s="37">
        <f t="shared" si="6"/>
        <v>526</v>
      </c>
      <c r="F38" s="37">
        <f t="shared" si="7"/>
        <v>514</v>
      </c>
      <c r="G38" s="37">
        <f t="shared" si="7"/>
        <v>427</v>
      </c>
      <c r="H38" s="37">
        <f>H20+H26+H32</f>
        <v>786</v>
      </c>
      <c r="I38" s="37">
        <f>I26+I32</f>
        <v>517</v>
      </c>
      <c r="J38" s="40">
        <f>SUM(C38:I38)</f>
        <v>3476</v>
      </c>
    </row>
    <row r="39" spans="1:27" ht="11.25" customHeight="1" x14ac:dyDescent="0.2">
      <c r="A39" s="64"/>
      <c r="B39" s="39" t="s">
        <v>33</v>
      </c>
      <c r="C39" s="37">
        <f t="shared" si="6"/>
        <v>277</v>
      </c>
      <c r="D39" s="37">
        <f t="shared" si="6"/>
        <v>352</v>
      </c>
      <c r="E39" s="37">
        <f t="shared" si="6"/>
        <v>443</v>
      </c>
      <c r="F39" s="37">
        <f t="shared" si="7"/>
        <v>463</v>
      </c>
      <c r="G39" s="37">
        <f t="shared" si="7"/>
        <v>386</v>
      </c>
      <c r="H39" s="37">
        <f>H21+H27+H33</f>
        <v>705</v>
      </c>
      <c r="I39" s="37">
        <f>I27+I33</f>
        <v>517</v>
      </c>
      <c r="J39" s="40">
        <f>SUM(C39:I39)</f>
        <v>3143</v>
      </c>
    </row>
    <row r="40" spans="1:27" ht="11.25" customHeight="1" x14ac:dyDescent="0.2">
      <c r="A40" s="64"/>
      <c r="B40" s="39" t="s">
        <v>34</v>
      </c>
      <c r="C40" s="37">
        <f t="shared" si="6"/>
        <v>274</v>
      </c>
      <c r="D40" s="37">
        <f t="shared" si="6"/>
        <v>285</v>
      </c>
      <c r="E40" s="37">
        <f t="shared" si="6"/>
        <v>358</v>
      </c>
      <c r="F40" s="37">
        <f t="shared" si="7"/>
        <v>430</v>
      </c>
      <c r="G40" s="37">
        <f t="shared" si="7"/>
        <v>302</v>
      </c>
      <c r="H40" s="37">
        <f>H22+H28+H34</f>
        <v>641</v>
      </c>
      <c r="I40" s="37">
        <f>I28+I34</f>
        <v>491</v>
      </c>
      <c r="J40" s="40">
        <f>SUM(C40:I40)</f>
        <v>2781</v>
      </c>
    </row>
    <row r="41" spans="1:27" ht="11.25" customHeight="1" x14ac:dyDescent="0.2">
      <c r="A41" s="64"/>
      <c r="B41" s="39" t="s">
        <v>35</v>
      </c>
      <c r="C41" s="37">
        <f t="shared" si="6"/>
        <v>43283</v>
      </c>
      <c r="D41" s="37">
        <f t="shared" si="6"/>
        <v>62057</v>
      </c>
      <c r="E41" s="37">
        <f t="shared" si="6"/>
        <v>131067</v>
      </c>
      <c r="F41" s="37">
        <f t="shared" si="7"/>
        <v>113994</v>
      </c>
      <c r="G41" s="37">
        <f t="shared" si="7"/>
        <v>113884</v>
      </c>
      <c r="H41" s="37">
        <f>H23+H29+H35</f>
        <v>171712</v>
      </c>
      <c r="I41" s="37">
        <f>I29+I35</f>
        <v>144483</v>
      </c>
      <c r="J41" s="37">
        <f>SUM(C41:I41)</f>
        <v>780480</v>
      </c>
    </row>
    <row r="42" spans="1:27" s="12" customFormat="1" ht="11.25" customHeight="1" x14ac:dyDescent="0.2">
      <c r="A42" s="65"/>
      <c r="B42" s="39" t="s">
        <v>16</v>
      </c>
      <c r="C42" s="37">
        <f>100000*(C37+C38+C39+C40)/4/C41</f>
        <v>698.31111521844605</v>
      </c>
      <c r="D42" s="37">
        <f t="shared" ref="D42:J42" si="8">100000*(D37+D38+D39+D40)/4/D41</f>
        <v>563.99761509579901</v>
      </c>
      <c r="E42" s="37">
        <f t="shared" si="8"/>
        <v>360.69338582557015</v>
      </c>
      <c r="F42" s="37">
        <f t="shared" si="8"/>
        <v>413.61826061020753</v>
      </c>
      <c r="G42" s="37">
        <f t="shared" si="8"/>
        <v>335.42903305117488</v>
      </c>
      <c r="H42" s="37">
        <f t="shared" si="8"/>
        <v>414.50218971300785</v>
      </c>
      <c r="I42" s="37">
        <f t="shared" si="8"/>
        <v>354.88604195649316</v>
      </c>
      <c r="J42" s="37">
        <f t="shared" si="8"/>
        <v>410.38847888478887</v>
      </c>
      <c r="N42" s="4"/>
      <c r="O42" s="4"/>
      <c r="P42" s="4"/>
      <c r="Q42" s="4"/>
      <c r="R42" s="4"/>
      <c r="S42" s="4"/>
      <c r="T42" s="4"/>
      <c r="U42" s="4"/>
      <c r="V42" s="4"/>
      <c r="W42" s="3"/>
      <c r="X42" s="14"/>
      <c r="Y42" s="14"/>
      <c r="Z42" s="14"/>
      <c r="AA42" s="14"/>
    </row>
    <row r="43" spans="1:27" ht="12" customHeight="1" x14ac:dyDescent="0.2">
      <c r="A43" s="46"/>
    </row>
    <row r="44" spans="1:27" ht="12" customHeight="1" x14ac:dyDescent="0.2">
      <c r="A44" s="66" t="s">
        <v>25</v>
      </c>
      <c r="B44" s="66"/>
      <c r="C44" s="66"/>
      <c r="D44" s="66"/>
      <c r="E44" s="66"/>
      <c r="F44" s="66"/>
      <c r="G44" s="66"/>
      <c r="H44" s="66"/>
      <c r="I44" s="66"/>
      <c r="J44" s="66"/>
    </row>
    <row r="45" spans="1:27" ht="12" customHeight="1" x14ac:dyDescent="0.2"/>
    <row r="46" spans="1:27" ht="12" customHeight="1" x14ac:dyDescent="0.2"/>
    <row r="47" spans="1:27" ht="12" customHeight="1" x14ac:dyDescent="0.2"/>
    <row r="48" spans="1:27" ht="12" customHeight="1" x14ac:dyDescent="0.2"/>
    <row r="49" spans="14:21" ht="12" customHeight="1" x14ac:dyDescent="0.2"/>
    <row r="50" spans="14:21" ht="12" customHeight="1" x14ac:dyDescent="0.2"/>
    <row r="51" spans="14:21" ht="12" customHeight="1" x14ac:dyDescent="0.2">
      <c r="O51" s="7" t="s">
        <v>3</v>
      </c>
      <c r="P51" s="7" t="s">
        <v>4</v>
      </c>
      <c r="Q51" s="7" t="s">
        <v>5</v>
      </c>
      <c r="R51" s="7" t="s">
        <v>6</v>
      </c>
      <c r="S51" s="7" t="s">
        <v>7</v>
      </c>
      <c r="T51" s="7" t="s">
        <v>8</v>
      </c>
      <c r="U51" s="7" t="s">
        <v>9</v>
      </c>
    </row>
    <row r="52" spans="14:21" ht="12" customHeight="1" x14ac:dyDescent="0.2">
      <c r="N52" s="8" t="s">
        <v>19</v>
      </c>
      <c r="O52" s="9">
        <f>C12</f>
        <v>861.05052708106143</v>
      </c>
      <c r="P52" s="9">
        <f t="shared" ref="P52:Q52" si="9">D12</f>
        <v>616.33857532404465</v>
      </c>
      <c r="Q52" s="9">
        <f t="shared" si="9"/>
        <v>337.81160208123009</v>
      </c>
      <c r="R52" s="10"/>
      <c r="S52" s="10"/>
      <c r="T52" s="10"/>
      <c r="U52" s="10"/>
    </row>
    <row r="53" spans="14:21" ht="12" customHeight="1" x14ac:dyDescent="0.2">
      <c r="N53" s="8" t="s">
        <v>20</v>
      </c>
      <c r="O53" s="9">
        <f>C18</f>
        <v>530.19903912148254</v>
      </c>
      <c r="P53" s="9">
        <f t="shared" ref="P53:S53" si="10">D18</f>
        <v>518.16108803648501</v>
      </c>
      <c r="Q53" s="9">
        <f t="shared" si="10"/>
        <v>391.83825204763218</v>
      </c>
      <c r="R53" s="9">
        <f t="shared" si="10"/>
        <v>440.48025769925323</v>
      </c>
      <c r="S53" s="9">
        <f t="shared" si="10"/>
        <v>406.31381892443841</v>
      </c>
      <c r="T53" s="10"/>
      <c r="U53" s="10"/>
    </row>
    <row r="54" spans="14:21" ht="12" customHeight="1" x14ac:dyDescent="0.2">
      <c r="N54" s="8" t="s">
        <v>21</v>
      </c>
      <c r="O54" s="9">
        <f>C24</f>
        <v>491.74356483729969</v>
      </c>
      <c r="P54" s="9">
        <f t="shared" ref="P54:T54" si="11">D24</f>
        <v>565.48983646645274</v>
      </c>
      <c r="Q54" s="9">
        <f t="shared" si="11"/>
        <v>329.24998789522101</v>
      </c>
      <c r="R54" s="9">
        <f t="shared" si="11"/>
        <v>388.07375679698652</v>
      </c>
      <c r="S54" s="9">
        <f t="shared" si="11"/>
        <v>363.42468770649128</v>
      </c>
      <c r="T54" s="9">
        <f t="shared" si="11"/>
        <v>447.04264099037141</v>
      </c>
      <c r="U54" s="10"/>
    </row>
    <row r="55" spans="14:21" ht="12" customHeight="1" x14ac:dyDescent="0.2">
      <c r="N55" s="8" t="s">
        <v>22</v>
      </c>
      <c r="O55" s="9">
        <f>C30</f>
        <v>707.54716981132071</v>
      </c>
      <c r="P55" s="9">
        <f t="shared" ref="P55:U55" si="12">D30</f>
        <v>470.63253012048193</v>
      </c>
      <c r="Q55" s="9">
        <f t="shared" si="12"/>
        <v>227.32313151474827</v>
      </c>
      <c r="R55" s="9">
        <f t="shared" si="12"/>
        <v>351.45090963764846</v>
      </c>
      <c r="S55" s="9">
        <f t="shared" si="12"/>
        <v>284.86273873727748</v>
      </c>
      <c r="T55" s="9">
        <f t="shared" si="12"/>
        <v>415.40585018845888</v>
      </c>
      <c r="U55" s="9">
        <f t="shared" si="12"/>
        <v>362.30278319446904</v>
      </c>
    </row>
    <row r="56" spans="14:21" ht="12" customHeight="1" x14ac:dyDescent="0.2">
      <c r="N56" s="8" t="s">
        <v>23</v>
      </c>
      <c r="O56" s="9">
        <f>C36</f>
        <v>318.47133757961785</v>
      </c>
      <c r="P56" s="9">
        <f t="shared" ref="P56:U56" si="13">D36</f>
        <v>539.56834532374103</v>
      </c>
      <c r="Q56" s="9">
        <f t="shared" si="13"/>
        <v>272.90448343079925</v>
      </c>
      <c r="R56" s="9">
        <f t="shared" si="13"/>
        <v>416.27021883920077</v>
      </c>
      <c r="S56" s="9">
        <f t="shared" si="13"/>
        <v>237.25645265655331</v>
      </c>
      <c r="T56" s="9">
        <f t="shared" si="13"/>
        <v>377.69745243609447</v>
      </c>
      <c r="U56" s="9">
        <f t="shared" si="13"/>
        <v>353.51339823981493</v>
      </c>
    </row>
    <row r="57" spans="14:21" ht="12" customHeight="1" x14ac:dyDescent="0.2">
      <c r="N57" s="8" t="s">
        <v>18</v>
      </c>
      <c r="O57" s="9">
        <f>C42</f>
        <v>698.31111521844605</v>
      </c>
      <c r="P57" s="9">
        <f t="shared" ref="P57:U57" si="14">D42</f>
        <v>563.99761509579901</v>
      </c>
      <c r="Q57" s="9">
        <f t="shared" si="14"/>
        <v>360.69338582557015</v>
      </c>
      <c r="R57" s="9">
        <f t="shared" si="14"/>
        <v>413.61826061020753</v>
      </c>
      <c r="S57" s="9">
        <f t="shared" si="14"/>
        <v>335.42903305117488</v>
      </c>
      <c r="T57" s="9">
        <f t="shared" si="14"/>
        <v>414.50218971300785</v>
      </c>
      <c r="U57" s="9">
        <f t="shared" si="14"/>
        <v>354.88604195649316</v>
      </c>
    </row>
    <row r="58" spans="14:21" ht="12" customHeight="1" x14ac:dyDescent="0.2"/>
    <row r="59" spans="14:21" ht="12" customHeight="1" x14ac:dyDescent="0.2"/>
    <row r="60" spans="14:21" ht="12" customHeight="1" x14ac:dyDescent="0.2"/>
    <row r="61" spans="14:21" ht="12" customHeight="1" x14ac:dyDescent="0.2"/>
    <row r="62" spans="14:21" ht="12" customHeight="1" x14ac:dyDescent="0.2"/>
    <row r="63" spans="14:21" ht="12" customHeight="1" x14ac:dyDescent="0.2"/>
    <row r="64" spans="14:21" ht="12" customHeight="1" x14ac:dyDescent="0.2"/>
    <row r="65" spans="6:10" ht="12" customHeight="1" x14ac:dyDescent="0.2"/>
    <row r="66" spans="6:10" ht="12" customHeight="1" x14ac:dyDescent="0.2"/>
    <row r="67" spans="6:10" ht="12" customHeight="1" x14ac:dyDescent="0.2"/>
    <row r="68" spans="6:10" ht="28.5" customHeight="1" x14ac:dyDescent="0.3">
      <c r="F68" s="67">
        <v>24</v>
      </c>
      <c r="G68" s="67"/>
      <c r="H68" s="67"/>
      <c r="I68" s="67"/>
      <c r="J68" s="67"/>
    </row>
  </sheetData>
  <mergeCells count="11">
    <mergeCell ref="A25:A30"/>
    <mergeCell ref="A31:A36"/>
    <mergeCell ref="A37:A42"/>
    <mergeCell ref="A44:J44"/>
    <mergeCell ref="F68:J68"/>
    <mergeCell ref="A19:A24"/>
    <mergeCell ref="A3:J3"/>
    <mergeCell ref="C5:I5"/>
    <mergeCell ref="J5:J6"/>
    <mergeCell ref="A7:A12"/>
    <mergeCell ref="A13:A18"/>
  </mergeCells>
  <pageMargins left="0.39370078740157483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68"/>
  <sheetViews>
    <sheetView topLeftCell="A19" workbookViewId="0">
      <selection activeCell="B11" sqref="B11"/>
    </sheetView>
  </sheetViews>
  <sheetFormatPr defaultRowHeight="12.75" x14ac:dyDescent="0.2"/>
  <cols>
    <col min="1" max="1" width="9" customWidth="1"/>
    <col min="2" max="2" width="29.28515625" customWidth="1"/>
    <col min="3" max="10" width="7.7109375" customWidth="1"/>
    <col min="11" max="11" width="0.28515625" customWidth="1"/>
    <col min="12" max="12" width="9.140625" style="3"/>
    <col min="13" max="13" width="2.5703125" style="3" customWidth="1"/>
    <col min="14" max="14" width="13.5703125" style="13" customWidth="1"/>
    <col min="15" max="22" width="9.140625" style="13"/>
    <col min="23" max="24" width="9.140625" style="14"/>
  </cols>
  <sheetData>
    <row r="2" spans="1:24" ht="12" customHeight="1" x14ac:dyDescent="0.2"/>
    <row r="3" spans="1:24" ht="12" customHeight="1" x14ac:dyDescent="0.2">
      <c r="A3" s="55" t="s">
        <v>26</v>
      </c>
      <c r="B3" s="56"/>
      <c r="C3" s="56"/>
      <c r="D3" s="56"/>
      <c r="E3" s="56"/>
      <c r="F3" s="56"/>
      <c r="G3" s="56"/>
      <c r="H3" s="56"/>
      <c r="I3" s="56"/>
      <c r="J3" s="56"/>
      <c r="N3" s="15"/>
      <c r="O3" s="15"/>
      <c r="P3" s="15"/>
      <c r="Q3" s="15"/>
      <c r="R3" s="15"/>
      <c r="S3" s="15"/>
      <c r="T3" s="15"/>
      <c r="U3" s="15"/>
      <c r="V3" s="15"/>
    </row>
    <row r="4" spans="1:24" ht="6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N4" s="15"/>
      <c r="O4" s="15"/>
      <c r="P4" s="15"/>
      <c r="Q4" s="15"/>
      <c r="R4" s="15"/>
      <c r="S4" s="15"/>
      <c r="T4" s="15"/>
      <c r="U4" s="15"/>
      <c r="V4" s="15"/>
    </row>
    <row r="5" spans="1:24" ht="12" customHeight="1" x14ac:dyDescent="0.2">
      <c r="A5" s="25"/>
      <c r="B5" s="25"/>
      <c r="C5" s="57" t="s">
        <v>1</v>
      </c>
      <c r="D5" s="57"/>
      <c r="E5" s="57"/>
      <c r="F5" s="57"/>
      <c r="G5" s="57"/>
      <c r="H5" s="57"/>
      <c r="I5" s="57"/>
      <c r="J5" s="58" t="s">
        <v>0</v>
      </c>
      <c r="N5" s="15"/>
      <c r="O5" s="15"/>
      <c r="P5" s="15"/>
      <c r="Q5" s="15"/>
      <c r="R5" s="15"/>
      <c r="S5" s="15"/>
      <c r="T5" s="15"/>
      <c r="U5" s="15"/>
      <c r="V5" s="15"/>
    </row>
    <row r="6" spans="1:24" ht="52.5" customHeight="1" x14ac:dyDescent="0.2">
      <c r="A6" s="26" t="s">
        <v>2</v>
      </c>
      <c r="B6" s="27"/>
      <c r="C6" s="28" t="s">
        <v>3</v>
      </c>
      <c r="D6" s="29" t="s">
        <v>4</v>
      </c>
      <c r="E6" s="29" t="s">
        <v>5</v>
      </c>
      <c r="F6" s="29" t="s">
        <v>6</v>
      </c>
      <c r="G6" s="29" t="s">
        <v>7</v>
      </c>
      <c r="H6" s="29" t="s">
        <v>8</v>
      </c>
      <c r="I6" s="29" t="s">
        <v>9</v>
      </c>
      <c r="J6" s="59"/>
      <c r="N6" s="15"/>
      <c r="O6" s="15"/>
      <c r="P6" s="15"/>
      <c r="Q6" s="15"/>
      <c r="R6" s="15"/>
      <c r="S6" s="15"/>
      <c r="T6" s="15"/>
      <c r="U6" s="15"/>
      <c r="V6" s="15"/>
    </row>
    <row r="7" spans="1:24" s="2" customFormat="1" ht="11.25" customHeight="1" x14ac:dyDescent="0.2">
      <c r="A7" s="60" t="s">
        <v>12</v>
      </c>
      <c r="B7" s="30" t="s">
        <v>24</v>
      </c>
      <c r="C7" s="31">
        <v>172</v>
      </c>
      <c r="D7" s="31">
        <v>165</v>
      </c>
      <c r="E7" s="31">
        <v>63</v>
      </c>
      <c r="F7" s="32" t="s">
        <v>10</v>
      </c>
      <c r="G7" s="32" t="s">
        <v>10</v>
      </c>
      <c r="H7" s="32" t="s">
        <v>10</v>
      </c>
      <c r="I7" s="32" t="s">
        <v>10</v>
      </c>
      <c r="J7" s="33">
        <f>SUM(C7:I7)</f>
        <v>400</v>
      </c>
      <c r="L7" s="5"/>
      <c r="M7" s="5"/>
      <c r="N7" s="15"/>
      <c r="O7" s="15"/>
      <c r="P7" s="15"/>
      <c r="Q7" s="15"/>
      <c r="R7" s="15"/>
      <c r="S7" s="15"/>
      <c r="T7" s="15"/>
      <c r="U7" s="15"/>
      <c r="V7" s="16"/>
      <c r="W7" s="16"/>
      <c r="X7" s="16"/>
    </row>
    <row r="8" spans="1:24" s="2" customFormat="1" ht="11.25" customHeight="1" x14ac:dyDescent="0.2">
      <c r="A8" s="61"/>
      <c r="B8" s="34" t="s">
        <v>27</v>
      </c>
      <c r="C8" s="31">
        <v>235</v>
      </c>
      <c r="D8" s="31">
        <v>198</v>
      </c>
      <c r="E8" s="31">
        <v>78</v>
      </c>
      <c r="F8" s="32" t="s">
        <v>10</v>
      </c>
      <c r="G8" s="32" t="s">
        <v>10</v>
      </c>
      <c r="H8" s="32" t="s">
        <v>10</v>
      </c>
      <c r="I8" s="32" t="s">
        <v>10</v>
      </c>
      <c r="J8" s="33">
        <f>SUM(C8:I8)</f>
        <v>511</v>
      </c>
      <c r="L8" s="5"/>
      <c r="M8" s="5"/>
      <c r="N8"/>
      <c r="O8"/>
      <c r="P8"/>
      <c r="Q8"/>
      <c r="R8"/>
      <c r="S8"/>
      <c r="T8"/>
      <c r="U8"/>
      <c r="V8"/>
      <c r="W8" s="16"/>
      <c r="X8" s="16"/>
    </row>
    <row r="9" spans="1:24" s="2" customFormat="1" ht="11.25" customHeight="1" x14ac:dyDescent="0.2">
      <c r="A9" s="61"/>
      <c r="B9" s="34" t="s">
        <v>29</v>
      </c>
      <c r="C9" s="31">
        <v>208</v>
      </c>
      <c r="D9" s="31">
        <v>183</v>
      </c>
      <c r="E9" s="31">
        <v>61</v>
      </c>
      <c r="F9" s="32" t="s">
        <v>10</v>
      </c>
      <c r="G9" s="32" t="s">
        <v>10</v>
      </c>
      <c r="H9" s="32" t="s">
        <v>10</v>
      </c>
      <c r="I9" s="32" t="s">
        <v>10</v>
      </c>
      <c r="J9" s="33">
        <f>SUM(C9:I9)</f>
        <v>452</v>
      </c>
      <c r="L9" s="5"/>
      <c r="M9" s="5"/>
      <c r="N9" s="23"/>
      <c r="O9" s="24"/>
      <c r="P9" s="24"/>
      <c r="Q9" s="24"/>
      <c r="R9" s="24"/>
      <c r="S9" s="24"/>
      <c r="T9" s="24"/>
      <c r="U9" s="24"/>
      <c r="V9" s="24"/>
      <c r="W9" s="16"/>
      <c r="X9" s="16"/>
    </row>
    <row r="10" spans="1:24" s="2" customFormat="1" ht="11.25" customHeight="1" x14ac:dyDescent="0.2">
      <c r="A10" s="61"/>
      <c r="B10" s="34" t="s">
        <v>30</v>
      </c>
      <c r="C10" s="31">
        <v>239</v>
      </c>
      <c r="D10" s="31">
        <v>178</v>
      </c>
      <c r="E10" s="31">
        <v>64</v>
      </c>
      <c r="F10" s="32" t="s">
        <v>10</v>
      </c>
      <c r="G10" s="32" t="s">
        <v>10</v>
      </c>
      <c r="H10" s="32" t="s">
        <v>10</v>
      </c>
      <c r="I10" s="32" t="s">
        <v>10</v>
      </c>
      <c r="J10" s="33">
        <f>SUM(C10:I10)</f>
        <v>481</v>
      </c>
      <c r="L10" s="5"/>
      <c r="M10" s="5"/>
      <c r="N10" s="23"/>
      <c r="O10" s="24"/>
      <c r="P10" s="24"/>
      <c r="Q10" s="24"/>
      <c r="R10" s="24"/>
      <c r="S10" s="24"/>
      <c r="T10" s="24"/>
      <c r="U10" s="24"/>
      <c r="V10" s="24"/>
      <c r="W10" s="16"/>
      <c r="X10" s="16"/>
    </row>
    <row r="11" spans="1:24" s="2" customFormat="1" ht="11.25" customHeight="1" x14ac:dyDescent="0.2">
      <c r="A11" s="61"/>
      <c r="B11" s="34" t="s">
        <v>28</v>
      </c>
      <c r="C11" s="35">
        <v>24639</v>
      </c>
      <c r="D11" s="35">
        <v>34302</v>
      </c>
      <c r="E11" s="35">
        <v>16117</v>
      </c>
      <c r="F11" s="36" t="s">
        <v>10</v>
      </c>
      <c r="G11" s="36" t="s">
        <v>10</v>
      </c>
      <c r="H11" s="36" t="s">
        <v>10</v>
      </c>
      <c r="I11" s="36" t="s">
        <v>10</v>
      </c>
      <c r="J11" s="37">
        <f>SUM(C11:I11)</f>
        <v>75058</v>
      </c>
      <c r="L11" s="5"/>
      <c r="M11" s="5"/>
      <c r="N11" s="23"/>
      <c r="O11" s="24"/>
      <c r="P11" s="24"/>
      <c r="Q11" s="24"/>
      <c r="R11" s="24"/>
      <c r="S11" s="24"/>
      <c r="T11" s="24"/>
      <c r="U11" s="24"/>
      <c r="V11" s="24"/>
      <c r="W11" s="16"/>
      <c r="X11" s="16"/>
    </row>
    <row r="12" spans="1:24" s="19" customFormat="1" ht="11.25" customHeight="1" x14ac:dyDescent="0.2">
      <c r="A12" s="62"/>
      <c r="B12" s="43" t="s">
        <v>16</v>
      </c>
      <c r="C12" s="44">
        <f>100000*(C7+C8+C9+C10)/4/C11</f>
        <v>866.51243962823162</v>
      </c>
      <c r="D12" s="44">
        <f t="shared" ref="D12:E12" si="0">100000*(D7+D8+D9+D10)/4/D11</f>
        <v>527.66602530464695</v>
      </c>
      <c r="E12" s="44">
        <f t="shared" si="0"/>
        <v>412.60780542284544</v>
      </c>
      <c r="F12" s="45" t="s">
        <v>10</v>
      </c>
      <c r="G12" s="45" t="s">
        <v>10</v>
      </c>
      <c r="H12" s="45" t="s">
        <v>10</v>
      </c>
      <c r="I12" s="45" t="s">
        <v>10</v>
      </c>
      <c r="J12" s="37">
        <f t="shared" ref="J12" si="1">100000*(J7+J8+J9+J10)/4/J11</f>
        <v>614.19169175837351</v>
      </c>
      <c r="N12" s="23"/>
      <c r="O12" s="24"/>
      <c r="P12" s="24"/>
      <c r="Q12" s="24"/>
      <c r="R12" s="24"/>
      <c r="S12" s="24"/>
      <c r="T12" s="24"/>
      <c r="U12" s="24"/>
      <c r="V12" s="24"/>
    </row>
    <row r="13" spans="1:24" s="2" customFormat="1" ht="11.25" customHeight="1" x14ac:dyDescent="0.2">
      <c r="A13" s="52" t="s">
        <v>13</v>
      </c>
      <c r="B13" s="34" t="s">
        <v>24</v>
      </c>
      <c r="C13" s="35">
        <v>73</v>
      </c>
      <c r="D13" s="35">
        <v>87</v>
      </c>
      <c r="E13" s="35">
        <v>318</v>
      </c>
      <c r="F13" s="35">
        <v>241</v>
      </c>
      <c r="G13" s="35">
        <v>40</v>
      </c>
      <c r="H13" s="36" t="s">
        <v>10</v>
      </c>
      <c r="I13" s="36" t="s">
        <v>10</v>
      </c>
      <c r="J13" s="37">
        <f>SUM(C13:I13)</f>
        <v>759</v>
      </c>
      <c r="L13" s="5"/>
      <c r="M13" s="5"/>
      <c r="N13" s="23"/>
      <c r="O13" s="24"/>
      <c r="P13" s="24"/>
      <c r="Q13" s="24"/>
      <c r="R13" s="24"/>
      <c r="S13" s="24"/>
      <c r="T13" s="24"/>
      <c r="U13" s="24"/>
      <c r="V13" s="24"/>
      <c r="W13" s="16"/>
      <c r="X13" s="16"/>
    </row>
    <row r="14" spans="1:24" s="2" customFormat="1" ht="11.25" customHeight="1" x14ac:dyDescent="0.2">
      <c r="A14" s="53"/>
      <c r="B14" s="34" t="s">
        <v>27</v>
      </c>
      <c r="C14" s="35">
        <v>84</v>
      </c>
      <c r="D14" s="35">
        <v>126</v>
      </c>
      <c r="E14" s="35">
        <v>320</v>
      </c>
      <c r="F14" s="35">
        <v>244</v>
      </c>
      <c r="G14" s="35">
        <v>31</v>
      </c>
      <c r="H14" s="36" t="s">
        <v>10</v>
      </c>
      <c r="I14" s="36" t="s">
        <v>10</v>
      </c>
      <c r="J14" s="37">
        <f>SUM(C14:I14)</f>
        <v>805</v>
      </c>
      <c r="L14" s="5"/>
      <c r="M14" s="5"/>
      <c r="N14" s="23"/>
      <c r="O14" s="24"/>
      <c r="P14" s="24"/>
      <c r="Q14" s="24"/>
      <c r="R14" s="24"/>
      <c r="S14" s="24"/>
      <c r="T14" s="24"/>
      <c r="U14" s="24"/>
      <c r="V14" s="24"/>
      <c r="W14" s="16"/>
      <c r="X14" s="16"/>
    </row>
    <row r="15" spans="1:24" s="2" customFormat="1" ht="11.25" customHeight="1" x14ac:dyDescent="0.2">
      <c r="A15" s="53"/>
      <c r="B15" s="34" t="s">
        <v>29</v>
      </c>
      <c r="C15" s="35">
        <v>100</v>
      </c>
      <c r="D15" s="35">
        <v>119</v>
      </c>
      <c r="E15" s="35">
        <v>389</v>
      </c>
      <c r="F15" s="35">
        <v>250</v>
      </c>
      <c r="G15" s="35">
        <v>40</v>
      </c>
      <c r="H15" s="36" t="s">
        <v>10</v>
      </c>
      <c r="I15" s="36" t="s">
        <v>10</v>
      </c>
      <c r="J15" s="37">
        <f>SUM(C15:I15)</f>
        <v>898</v>
      </c>
      <c r="L15" s="5"/>
      <c r="M15" s="5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</row>
    <row r="16" spans="1:24" s="2" customFormat="1" ht="11.25" customHeight="1" x14ac:dyDescent="0.2">
      <c r="A16" s="53"/>
      <c r="B16" s="34" t="s">
        <v>30</v>
      </c>
      <c r="C16" s="35">
        <v>108</v>
      </c>
      <c r="D16" s="35">
        <v>133</v>
      </c>
      <c r="E16" s="35">
        <v>354</v>
      </c>
      <c r="F16" s="35">
        <v>262</v>
      </c>
      <c r="G16" s="35">
        <v>45</v>
      </c>
      <c r="H16" s="36"/>
      <c r="I16" s="36"/>
      <c r="J16" s="37">
        <f>SUM(C16:I16)</f>
        <v>902</v>
      </c>
      <c r="L16" s="5"/>
      <c r="M16" s="5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7" spans="1:24" s="2" customFormat="1" ht="11.25" customHeight="1" x14ac:dyDescent="0.2">
      <c r="A17" s="53"/>
      <c r="B17" s="34" t="s">
        <v>28</v>
      </c>
      <c r="C17" s="35">
        <v>13376</v>
      </c>
      <c r="D17" s="35">
        <v>24022</v>
      </c>
      <c r="E17" s="35">
        <v>85722</v>
      </c>
      <c r="F17" s="35">
        <v>61403</v>
      </c>
      <c r="G17" s="35">
        <v>12301</v>
      </c>
      <c r="H17" s="36" t="s">
        <v>10</v>
      </c>
      <c r="I17" s="36" t="s">
        <v>10</v>
      </c>
      <c r="J17" s="37">
        <f>SUM(C17:I17)</f>
        <v>196824</v>
      </c>
      <c r="L17" s="5"/>
      <c r="M17" s="5"/>
      <c r="N17" s="15"/>
      <c r="O17" s="15"/>
      <c r="P17" s="15"/>
      <c r="Q17" s="15"/>
      <c r="R17" s="15"/>
      <c r="S17" s="15"/>
      <c r="T17" s="15"/>
      <c r="U17" s="15"/>
      <c r="V17" s="16"/>
      <c r="W17" s="16"/>
      <c r="X17" s="16"/>
    </row>
    <row r="18" spans="1:24" s="19" customFormat="1" ht="11.25" customHeight="1" x14ac:dyDescent="0.2">
      <c r="A18" s="54"/>
      <c r="B18" s="43" t="s">
        <v>16</v>
      </c>
      <c r="C18" s="44">
        <f>100000*(C13+C14+C15+C16)/4/C17</f>
        <v>682.19198564593296</v>
      </c>
      <c r="D18" s="44">
        <f t="shared" ref="D18:J18" si="2">100000*(D13+D14+D15+D16)/4/D17</f>
        <v>483.93139622013155</v>
      </c>
      <c r="E18" s="44">
        <f t="shared" si="2"/>
        <v>402.75541867898556</v>
      </c>
      <c r="F18" s="44">
        <f t="shared" si="2"/>
        <v>405.92479194827615</v>
      </c>
      <c r="G18" s="44">
        <f t="shared" si="2"/>
        <v>317.04739452077069</v>
      </c>
      <c r="H18" s="45" t="s">
        <v>10</v>
      </c>
      <c r="I18" s="45" t="s">
        <v>10</v>
      </c>
      <c r="J18" s="37">
        <f t="shared" si="2"/>
        <v>427.2852904117384</v>
      </c>
      <c r="N18" s="20"/>
      <c r="O18" s="20"/>
      <c r="P18" s="21"/>
      <c r="Q18" s="21"/>
      <c r="R18" s="21"/>
      <c r="S18" s="21"/>
      <c r="T18" s="21"/>
      <c r="U18" s="21"/>
      <c r="V18" s="21"/>
      <c r="W18" s="21"/>
    </row>
    <row r="19" spans="1:24" s="2" customFormat="1" ht="11.25" customHeight="1" x14ac:dyDescent="0.2">
      <c r="A19" s="52" t="s">
        <v>14</v>
      </c>
      <c r="B19" s="34" t="s">
        <v>24</v>
      </c>
      <c r="C19" s="38">
        <v>13</v>
      </c>
      <c r="D19" s="38">
        <v>20</v>
      </c>
      <c r="E19" s="38">
        <v>73</v>
      </c>
      <c r="F19" s="38">
        <v>117</v>
      </c>
      <c r="G19" s="38">
        <v>288</v>
      </c>
      <c r="H19" s="38">
        <v>160</v>
      </c>
      <c r="I19" s="36" t="s">
        <v>10</v>
      </c>
      <c r="J19" s="37">
        <f>SUM(C19:I19)</f>
        <v>671</v>
      </c>
      <c r="L19" s="5"/>
      <c r="M19" s="5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</row>
    <row r="20" spans="1:24" s="2" customFormat="1" ht="11.25" customHeight="1" x14ac:dyDescent="0.2">
      <c r="A20" s="53"/>
      <c r="B20" s="34" t="s">
        <v>27</v>
      </c>
      <c r="C20" s="38">
        <v>28</v>
      </c>
      <c r="D20" s="38">
        <v>34</v>
      </c>
      <c r="E20" s="38">
        <v>85</v>
      </c>
      <c r="F20" s="38">
        <v>99</v>
      </c>
      <c r="G20" s="38">
        <v>277</v>
      </c>
      <c r="H20" s="38">
        <v>196</v>
      </c>
      <c r="I20" s="36" t="s">
        <v>10</v>
      </c>
      <c r="J20" s="37">
        <f>SUM(C20:I20)</f>
        <v>719</v>
      </c>
      <c r="L20" s="5"/>
      <c r="M20" s="5"/>
      <c r="N20" s="15"/>
      <c r="O20" s="15"/>
      <c r="P20" s="15"/>
      <c r="Q20" s="15"/>
      <c r="R20" s="15"/>
      <c r="S20" s="15"/>
      <c r="T20" s="15"/>
      <c r="U20" s="15"/>
      <c r="V20" s="17"/>
      <c r="W20" s="16"/>
      <c r="X20" s="16"/>
    </row>
    <row r="21" spans="1:24" s="2" customFormat="1" ht="11.25" customHeight="1" x14ac:dyDescent="0.2">
      <c r="A21" s="53"/>
      <c r="B21" s="34" t="s">
        <v>29</v>
      </c>
      <c r="C21" s="38">
        <v>18</v>
      </c>
      <c r="D21" s="38">
        <v>33</v>
      </c>
      <c r="E21" s="38">
        <v>79</v>
      </c>
      <c r="F21" s="38">
        <v>97</v>
      </c>
      <c r="G21" s="38">
        <v>250</v>
      </c>
      <c r="H21" s="38">
        <v>188</v>
      </c>
      <c r="I21" s="36" t="s">
        <v>10</v>
      </c>
      <c r="J21" s="37">
        <f>SUM(C21:I21)</f>
        <v>665</v>
      </c>
      <c r="L21" s="5"/>
      <c r="M21" s="5"/>
      <c r="N21" s="15"/>
      <c r="O21" s="15"/>
      <c r="P21" s="15"/>
      <c r="Q21" s="15"/>
      <c r="R21" s="15"/>
      <c r="S21" s="15"/>
      <c r="T21" s="15"/>
      <c r="U21" s="15"/>
      <c r="V21" s="15"/>
      <c r="W21" s="16"/>
      <c r="X21" s="16"/>
    </row>
    <row r="22" spans="1:24" s="2" customFormat="1" ht="11.25" customHeight="1" x14ac:dyDescent="0.2">
      <c r="A22" s="53"/>
      <c r="B22" s="34" t="s">
        <v>30</v>
      </c>
      <c r="C22" s="38">
        <v>20</v>
      </c>
      <c r="D22" s="38">
        <v>23</v>
      </c>
      <c r="E22" s="38">
        <v>75</v>
      </c>
      <c r="F22" s="38">
        <v>119</v>
      </c>
      <c r="G22" s="38">
        <v>258</v>
      </c>
      <c r="H22" s="38">
        <v>211</v>
      </c>
      <c r="I22" s="36" t="s">
        <v>10</v>
      </c>
      <c r="J22" s="37">
        <f>SUM(C22:I22)</f>
        <v>706</v>
      </c>
      <c r="L22" s="5"/>
      <c r="M22" s="5"/>
      <c r="N22" s="15"/>
      <c r="O22" s="15"/>
      <c r="P22" s="15"/>
      <c r="Q22" s="15"/>
      <c r="R22" s="15"/>
      <c r="S22" s="15"/>
      <c r="T22" s="15"/>
      <c r="U22" s="15"/>
      <c r="V22" s="15"/>
      <c r="W22" s="16"/>
      <c r="X22" s="16"/>
    </row>
    <row r="23" spans="1:24" s="2" customFormat="1" ht="11.25" customHeight="1" x14ac:dyDescent="0.2">
      <c r="A23" s="53"/>
      <c r="B23" s="34" t="s">
        <v>28</v>
      </c>
      <c r="C23" s="38">
        <v>3390</v>
      </c>
      <c r="D23" s="38">
        <v>5730</v>
      </c>
      <c r="E23" s="38">
        <v>22961</v>
      </c>
      <c r="F23" s="38">
        <v>31653</v>
      </c>
      <c r="G23" s="38">
        <v>66996</v>
      </c>
      <c r="H23" s="38">
        <v>46747</v>
      </c>
      <c r="I23" s="36" t="s">
        <v>10</v>
      </c>
      <c r="J23" s="37">
        <f>SUM(C23:I23)</f>
        <v>177477</v>
      </c>
      <c r="L23" s="5"/>
      <c r="M23" s="5"/>
      <c r="N23" s="15"/>
      <c r="O23" s="15"/>
      <c r="P23" s="15"/>
      <c r="Q23" s="15"/>
      <c r="R23" s="15"/>
      <c r="S23" s="15"/>
      <c r="T23" s="15"/>
      <c r="U23" s="15"/>
      <c r="V23" s="17"/>
      <c r="W23" s="16"/>
      <c r="X23" s="16"/>
    </row>
    <row r="24" spans="1:24" s="19" customFormat="1" ht="11.25" customHeight="1" x14ac:dyDescent="0.2">
      <c r="A24" s="54"/>
      <c r="B24" s="43" t="s">
        <v>16</v>
      </c>
      <c r="C24" s="44">
        <f>100000*(C19+C20+C21+C22)/4/C23</f>
        <v>582.59587020648962</v>
      </c>
      <c r="D24" s="44">
        <f t="shared" ref="D24:K24" si="3">100000*(D19+D20+D21+D22)/4/D23</f>
        <v>479.93019197207678</v>
      </c>
      <c r="E24" s="44">
        <f t="shared" si="3"/>
        <v>339.70645877792776</v>
      </c>
      <c r="F24" s="44">
        <f t="shared" si="3"/>
        <v>341.1998862667046</v>
      </c>
      <c r="G24" s="44">
        <f t="shared" si="3"/>
        <v>400.3970386291719</v>
      </c>
      <c r="H24" s="44">
        <f t="shared" si="3"/>
        <v>403.76922583267378</v>
      </c>
      <c r="I24" s="45" t="s">
        <v>10</v>
      </c>
      <c r="J24" s="37">
        <f t="shared" si="3"/>
        <v>388.92363517526212</v>
      </c>
      <c r="K24" s="18" t="e">
        <f t="shared" si="3"/>
        <v>#DIV/0!</v>
      </c>
      <c r="N24" s="20"/>
      <c r="O24" s="20"/>
      <c r="P24" s="20"/>
      <c r="Q24" s="20"/>
      <c r="R24" s="20"/>
      <c r="S24" s="20"/>
      <c r="T24" s="20"/>
      <c r="U24" s="20"/>
      <c r="V24" s="22"/>
    </row>
    <row r="25" spans="1:24" s="2" customFormat="1" ht="11.25" customHeight="1" x14ac:dyDescent="0.2">
      <c r="A25" s="52" t="s">
        <v>15</v>
      </c>
      <c r="B25" s="34" t="s">
        <v>24</v>
      </c>
      <c r="C25" s="38">
        <v>9</v>
      </c>
      <c r="D25" s="38">
        <v>9</v>
      </c>
      <c r="E25" s="38">
        <v>33</v>
      </c>
      <c r="F25" s="38">
        <v>62</v>
      </c>
      <c r="G25" s="38">
        <v>101</v>
      </c>
      <c r="H25" s="38">
        <v>228</v>
      </c>
      <c r="I25" s="38">
        <v>72</v>
      </c>
      <c r="J25" s="37">
        <f>SUM(C25:I25)</f>
        <v>514</v>
      </c>
      <c r="L25" s="5"/>
      <c r="M25" s="5"/>
      <c r="N25" s="15"/>
      <c r="O25" s="15"/>
      <c r="P25" s="15"/>
      <c r="Q25" s="15"/>
      <c r="R25" s="15"/>
      <c r="S25" s="15"/>
      <c r="T25" s="15"/>
      <c r="U25" s="15"/>
      <c r="V25" s="17"/>
      <c r="W25" s="16"/>
      <c r="X25" s="16"/>
    </row>
    <row r="26" spans="1:24" s="2" customFormat="1" ht="11.25" customHeight="1" x14ac:dyDescent="0.2">
      <c r="A26" s="53"/>
      <c r="B26" s="34" t="s">
        <v>27</v>
      </c>
      <c r="C26" s="38">
        <v>8</v>
      </c>
      <c r="D26" s="38">
        <v>12</v>
      </c>
      <c r="E26" s="38">
        <v>29</v>
      </c>
      <c r="F26" s="38">
        <v>53</v>
      </c>
      <c r="G26" s="38">
        <v>112</v>
      </c>
      <c r="H26" s="38">
        <v>242</v>
      </c>
      <c r="I26" s="38">
        <v>75</v>
      </c>
      <c r="J26" s="37">
        <f>SUM(C26:I26)</f>
        <v>531</v>
      </c>
      <c r="L26" s="5"/>
      <c r="M26" s="5"/>
      <c r="N26" s="15"/>
      <c r="O26" s="15"/>
      <c r="P26" s="15"/>
      <c r="Q26" s="15"/>
      <c r="R26" s="15"/>
      <c r="S26" s="15"/>
      <c r="T26" s="15"/>
      <c r="U26" s="15"/>
      <c r="V26" s="15"/>
      <c r="W26" s="16"/>
      <c r="X26" s="16"/>
    </row>
    <row r="27" spans="1:24" s="2" customFormat="1" ht="11.25" customHeight="1" x14ac:dyDescent="0.2">
      <c r="A27" s="53"/>
      <c r="B27" s="34" t="s">
        <v>29</v>
      </c>
      <c r="C27" s="38">
        <v>6</v>
      </c>
      <c r="D27" s="38">
        <v>13</v>
      </c>
      <c r="E27" s="38">
        <v>27</v>
      </c>
      <c r="F27" s="38">
        <v>43</v>
      </c>
      <c r="G27" s="38">
        <v>81</v>
      </c>
      <c r="H27" s="38">
        <v>225</v>
      </c>
      <c r="I27" s="38">
        <v>67</v>
      </c>
      <c r="J27" s="37">
        <f>SUM(C27:I27)</f>
        <v>462</v>
      </c>
      <c r="L27" s="5"/>
      <c r="M27" s="5"/>
      <c r="N27" s="15"/>
      <c r="O27" s="15"/>
      <c r="P27" s="15"/>
      <c r="Q27" s="15"/>
      <c r="R27" s="15"/>
      <c r="S27" s="15"/>
      <c r="T27" s="15"/>
      <c r="U27" s="15"/>
      <c r="V27" s="17"/>
      <c r="W27" s="16"/>
      <c r="X27" s="16"/>
    </row>
    <row r="28" spans="1:24" s="2" customFormat="1" ht="11.25" customHeight="1" x14ac:dyDescent="0.2">
      <c r="A28" s="53"/>
      <c r="B28" s="34" t="s">
        <v>30</v>
      </c>
      <c r="C28" s="38">
        <v>9</v>
      </c>
      <c r="D28" s="38">
        <v>10</v>
      </c>
      <c r="E28" s="38">
        <v>33</v>
      </c>
      <c r="F28" s="38">
        <v>45</v>
      </c>
      <c r="G28" s="38">
        <v>93</v>
      </c>
      <c r="H28" s="38">
        <v>280</v>
      </c>
      <c r="I28" s="38">
        <v>67</v>
      </c>
      <c r="J28" s="37">
        <f>SUM(C28:I28)</f>
        <v>537</v>
      </c>
      <c r="L28" s="5"/>
      <c r="M28" s="5"/>
      <c r="N28" s="15"/>
      <c r="O28" s="15"/>
      <c r="P28" s="15"/>
      <c r="Q28" s="15"/>
      <c r="R28" s="15"/>
      <c r="S28" s="15"/>
      <c r="T28" s="15"/>
      <c r="U28" s="15"/>
      <c r="V28" s="17"/>
      <c r="W28" s="16"/>
      <c r="X28" s="16"/>
    </row>
    <row r="29" spans="1:24" s="2" customFormat="1" ht="11.25" customHeight="1" x14ac:dyDescent="0.2">
      <c r="A29" s="53"/>
      <c r="B29" s="34" t="s">
        <v>28</v>
      </c>
      <c r="C29" s="38">
        <v>1503</v>
      </c>
      <c r="D29" s="38">
        <v>2447</v>
      </c>
      <c r="E29" s="38">
        <v>9833</v>
      </c>
      <c r="F29" s="38">
        <v>12640</v>
      </c>
      <c r="G29" s="38">
        <v>30149</v>
      </c>
      <c r="H29" s="38">
        <v>65996</v>
      </c>
      <c r="I29" s="38">
        <v>23192</v>
      </c>
      <c r="J29" s="37">
        <f>SUM(C29:I29)</f>
        <v>145760</v>
      </c>
      <c r="L29" s="5"/>
      <c r="M29" s="5"/>
      <c r="N29" s="15"/>
      <c r="O29" s="15"/>
      <c r="P29" s="15"/>
      <c r="Q29" s="15"/>
      <c r="R29" s="15"/>
      <c r="S29" s="15"/>
      <c r="T29" s="15"/>
      <c r="U29" s="15"/>
      <c r="V29" s="17"/>
      <c r="W29" s="16"/>
      <c r="X29" s="16"/>
    </row>
    <row r="30" spans="1:24" s="19" customFormat="1" ht="11.25" customHeight="1" x14ac:dyDescent="0.2">
      <c r="A30" s="54"/>
      <c r="B30" s="43" t="s">
        <v>16</v>
      </c>
      <c r="C30" s="44">
        <f>100000*(C25+C26+C27+C28)/4/C29</f>
        <v>532.26879574184966</v>
      </c>
      <c r="D30" s="44">
        <f t="shared" ref="D30:J30" si="4">100000*(D25+D26+D27+D28)/4/D29</f>
        <v>449.53003677973027</v>
      </c>
      <c r="E30" s="44">
        <f t="shared" si="4"/>
        <v>310.18000610190177</v>
      </c>
      <c r="F30" s="44">
        <f t="shared" si="4"/>
        <v>401.50316455696202</v>
      </c>
      <c r="G30" s="44">
        <f t="shared" si="4"/>
        <v>320.90616604199147</v>
      </c>
      <c r="H30" s="44">
        <f t="shared" si="4"/>
        <v>369.34056609491483</v>
      </c>
      <c r="I30" s="44">
        <f t="shared" si="4"/>
        <v>302.90617454294585</v>
      </c>
      <c r="J30" s="37">
        <f t="shared" si="4"/>
        <v>350.576289791438</v>
      </c>
      <c r="N30" s="20"/>
      <c r="O30" s="20"/>
      <c r="P30" s="20"/>
      <c r="Q30" s="20"/>
      <c r="R30" s="20"/>
      <c r="S30" s="20"/>
      <c r="T30" s="20"/>
      <c r="U30" s="20"/>
      <c r="V30" s="22"/>
    </row>
    <row r="31" spans="1:24" s="2" customFormat="1" ht="11.25" customHeight="1" x14ac:dyDescent="0.2">
      <c r="A31" s="52" t="s">
        <v>11</v>
      </c>
      <c r="B31" s="34" t="s">
        <v>24</v>
      </c>
      <c r="C31" s="38">
        <v>4</v>
      </c>
      <c r="D31" s="38">
        <v>7</v>
      </c>
      <c r="E31" s="38">
        <v>12</v>
      </c>
      <c r="F31" s="38">
        <v>26</v>
      </c>
      <c r="G31" s="38">
        <v>51</v>
      </c>
      <c r="H31" s="38">
        <v>110</v>
      </c>
      <c r="I31" s="38">
        <v>304</v>
      </c>
      <c r="J31" s="37">
        <f>SUM(C31:I31)</f>
        <v>514</v>
      </c>
      <c r="L31" s="6"/>
      <c r="M31" s="5"/>
      <c r="N31" s="15"/>
      <c r="O31" s="15"/>
      <c r="P31" s="15"/>
      <c r="Q31" s="15"/>
      <c r="R31" s="15"/>
      <c r="S31" s="15"/>
      <c r="T31" s="15"/>
      <c r="U31" s="15"/>
      <c r="V31" s="17"/>
      <c r="W31" s="16"/>
      <c r="X31" s="16"/>
    </row>
    <row r="32" spans="1:24" s="2" customFormat="1" ht="11.25" customHeight="1" x14ac:dyDescent="0.2">
      <c r="A32" s="53"/>
      <c r="B32" s="34" t="s">
        <v>27</v>
      </c>
      <c r="C32" s="38">
        <v>5</v>
      </c>
      <c r="D32" s="38">
        <v>6</v>
      </c>
      <c r="E32" s="38">
        <v>13</v>
      </c>
      <c r="F32" s="38">
        <v>23</v>
      </c>
      <c r="G32" s="38">
        <v>51</v>
      </c>
      <c r="H32" s="38">
        <v>102</v>
      </c>
      <c r="I32" s="38">
        <v>356</v>
      </c>
      <c r="J32" s="37">
        <f>SUM(C32:I32)</f>
        <v>556</v>
      </c>
      <c r="L32" s="6"/>
      <c r="M32" s="5"/>
      <c r="N32" s="15"/>
      <c r="O32" s="15"/>
      <c r="P32" s="15"/>
      <c r="Q32" s="15"/>
      <c r="R32" s="15"/>
      <c r="S32" s="15"/>
      <c r="T32" s="15"/>
      <c r="U32" s="15"/>
      <c r="V32" s="17"/>
      <c r="W32" s="16"/>
      <c r="X32" s="16"/>
    </row>
    <row r="33" spans="1:24" s="2" customFormat="1" ht="11.25" customHeight="1" x14ac:dyDescent="0.2">
      <c r="A33" s="53"/>
      <c r="B33" s="34" t="s">
        <v>29</v>
      </c>
      <c r="C33" s="38">
        <v>4</v>
      </c>
      <c r="D33" s="38">
        <v>5</v>
      </c>
      <c r="E33" s="38">
        <v>17</v>
      </c>
      <c r="F33" s="38">
        <v>29</v>
      </c>
      <c r="G33" s="38">
        <v>40</v>
      </c>
      <c r="H33" s="38">
        <v>137</v>
      </c>
      <c r="I33" s="38">
        <v>353</v>
      </c>
      <c r="J33" s="37">
        <f>SUM(C33:I33)</f>
        <v>585</v>
      </c>
      <c r="L33" s="6"/>
      <c r="M33" s="5"/>
      <c r="N33" s="15"/>
      <c r="O33" s="15"/>
      <c r="P33" s="15"/>
      <c r="Q33" s="15"/>
      <c r="R33" s="15"/>
      <c r="S33" s="15"/>
      <c r="T33" s="15"/>
      <c r="U33" s="15"/>
      <c r="V33" s="17"/>
      <c r="W33" s="16"/>
      <c r="X33" s="16"/>
    </row>
    <row r="34" spans="1:24" s="2" customFormat="1" ht="11.25" customHeight="1" x14ac:dyDescent="0.2">
      <c r="A34" s="53"/>
      <c r="B34" s="34" t="s">
        <v>30</v>
      </c>
      <c r="C34" s="38">
        <v>1</v>
      </c>
      <c r="D34" s="38">
        <v>8</v>
      </c>
      <c r="E34" s="38">
        <v>15</v>
      </c>
      <c r="F34" s="38">
        <v>23</v>
      </c>
      <c r="G34" s="38">
        <v>51</v>
      </c>
      <c r="H34" s="38">
        <v>158</v>
      </c>
      <c r="I34" s="38">
        <v>444</v>
      </c>
      <c r="J34" s="37">
        <f>SUM(C34:I34)</f>
        <v>700</v>
      </c>
      <c r="L34" s="6"/>
      <c r="M34" s="5"/>
      <c r="N34" s="15"/>
      <c r="O34" s="15"/>
      <c r="P34" s="15"/>
      <c r="Q34" s="15"/>
      <c r="R34" s="15"/>
      <c r="S34" s="15"/>
      <c r="T34" s="15"/>
      <c r="U34" s="15"/>
      <c r="V34" s="17"/>
      <c r="W34" s="16"/>
      <c r="X34" s="16"/>
    </row>
    <row r="35" spans="1:24" s="2" customFormat="1" ht="11.25" customHeight="1" x14ac:dyDescent="0.2">
      <c r="A35" s="53"/>
      <c r="B35" s="34" t="s">
        <v>28</v>
      </c>
      <c r="C35" s="38">
        <v>690</v>
      </c>
      <c r="D35" s="38">
        <v>1374</v>
      </c>
      <c r="E35" s="38">
        <v>4499</v>
      </c>
      <c r="F35" s="38">
        <v>6307</v>
      </c>
      <c r="G35" s="38">
        <v>15188</v>
      </c>
      <c r="H35" s="38">
        <v>38726</v>
      </c>
      <c r="I35" s="38">
        <v>118370</v>
      </c>
      <c r="J35" s="37">
        <f>SUM(C35:I35)</f>
        <v>185154</v>
      </c>
      <c r="L35" s="6"/>
      <c r="M35" s="5"/>
      <c r="N35" s="13"/>
      <c r="O35" s="13"/>
      <c r="P35" s="13"/>
      <c r="Q35" s="13"/>
      <c r="R35" s="13"/>
      <c r="S35" s="13"/>
      <c r="T35" s="13"/>
      <c r="U35" s="13"/>
      <c r="V35" s="13"/>
      <c r="W35" s="14"/>
      <c r="X35" s="16"/>
    </row>
    <row r="36" spans="1:24" s="19" customFormat="1" ht="11.25" customHeight="1" x14ac:dyDescent="0.2">
      <c r="A36" s="54"/>
      <c r="B36" s="43" t="s">
        <v>16</v>
      </c>
      <c r="C36" s="44">
        <f>100000*(C31+C32+C33+C34)/4/C35</f>
        <v>507.24637681159419</v>
      </c>
      <c r="D36" s="44">
        <f t="shared" ref="D36:K36" si="5">100000*(D31+D32+D33+D34)/4/D35</f>
        <v>473.07132459970887</v>
      </c>
      <c r="E36" s="44">
        <f t="shared" si="5"/>
        <v>316.73705267837295</v>
      </c>
      <c r="F36" s="44">
        <f t="shared" si="5"/>
        <v>400.34881877279213</v>
      </c>
      <c r="G36" s="44">
        <f t="shared" si="5"/>
        <v>317.68501448511984</v>
      </c>
      <c r="H36" s="44">
        <f t="shared" si="5"/>
        <v>327.29948871559156</v>
      </c>
      <c r="I36" s="44">
        <f t="shared" si="5"/>
        <v>307.72155106868297</v>
      </c>
      <c r="J36" s="37">
        <f t="shared" si="5"/>
        <v>317.97854758741374</v>
      </c>
      <c r="K36" s="18" t="e">
        <f t="shared" si="5"/>
        <v>#DIV/0!</v>
      </c>
      <c r="N36" s="11"/>
      <c r="O36" s="11"/>
      <c r="P36" s="11"/>
      <c r="Q36" s="11"/>
      <c r="R36" s="11"/>
      <c r="S36" s="11"/>
      <c r="T36" s="11"/>
      <c r="U36" s="11"/>
      <c r="V36" s="11"/>
      <c r="W36" s="12"/>
    </row>
    <row r="37" spans="1:24" ht="11.25" customHeight="1" x14ac:dyDescent="0.2">
      <c r="A37" s="63" t="s">
        <v>17</v>
      </c>
      <c r="B37" s="39" t="s">
        <v>24</v>
      </c>
      <c r="C37" s="37">
        <f t="shared" ref="C37:E40" si="6">C7+C13+C19+C25+C31</f>
        <v>271</v>
      </c>
      <c r="D37" s="37">
        <f t="shared" si="6"/>
        <v>288</v>
      </c>
      <c r="E37" s="37">
        <f t="shared" si="6"/>
        <v>499</v>
      </c>
      <c r="F37" s="37">
        <f t="shared" ref="F37:G40" si="7">F13+F19+F25+F31</f>
        <v>446</v>
      </c>
      <c r="G37" s="37">
        <f t="shared" si="7"/>
        <v>480</v>
      </c>
      <c r="H37" s="37">
        <f>H19+H25+H31</f>
        <v>498</v>
      </c>
      <c r="I37" s="37">
        <f>I25+I31</f>
        <v>376</v>
      </c>
      <c r="J37" s="40">
        <f>SUM(C37:I37)</f>
        <v>2858</v>
      </c>
    </row>
    <row r="38" spans="1:24" ht="11.25" customHeight="1" x14ac:dyDescent="0.2">
      <c r="A38" s="64"/>
      <c r="B38" s="39" t="s">
        <v>27</v>
      </c>
      <c r="C38" s="37">
        <f t="shared" si="6"/>
        <v>360</v>
      </c>
      <c r="D38" s="37">
        <f t="shared" si="6"/>
        <v>376</v>
      </c>
      <c r="E38" s="37">
        <f t="shared" si="6"/>
        <v>525</v>
      </c>
      <c r="F38" s="37">
        <f t="shared" si="7"/>
        <v>419</v>
      </c>
      <c r="G38" s="37">
        <f t="shared" si="7"/>
        <v>471</v>
      </c>
      <c r="H38" s="37">
        <f>H20+H26+H32</f>
        <v>540</v>
      </c>
      <c r="I38" s="37">
        <f>I26+I32</f>
        <v>431</v>
      </c>
      <c r="J38" s="40">
        <f>SUM(C38:I38)</f>
        <v>3122</v>
      </c>
    </row>
    <row r="39" spans="1:24" ht="11.25" customHeight="1" x14ac:dyDescent="0.2">
      <c r="A39" s="64"/>
      <c r="B39" s="41" t="s">
        <v>29</v>
      </c>
      <c r="C39" s="37">
        <f t="shared" si="6"/>
        <v>336</v>
      </c>
      <c r="D39" s="37">
        <f t="shared" si="6"/>
        <v>353</v>
      </c>
      <c r="E39" s="37">
        <f t="shared" si="6"/>
        <v>573</v>
      </c>
      <c r="F39" s="37">
        <f t="shared" si="7"/>
        <v>419</v>
      </c>
      <c r="G39" s="37">
        <f t="shared" si="7"/>
        <v>411</v>
      </c>
      <c r="H39" s="37">
        <f>H21+H27+H33</f>
        <v>550</v>
      </c>
      <c r="I39" s="37">
        <f>I27+I33</f>
        <v>420</v>
      </c>
      <c r="J39" s="40">
        <f>SUM(C39:I39)</f>
        <v>3062</v>
      </c>
    </row>
    <row r="40" spans="1:24" ht="11.25" customHeight="1" x14ac:dyDescent="0.2">
      <c r="A40" s="64"/>
      <c r="B40" s="41" t="s">
        <v>30</v>
      </c>
      <c r="C40" s="37">
        <f t="shared" si="6"/>
        <v>377</v>
      </c>
      <c r="D40" s="37">
        <f t="shared" si="6"/>
        <v>352</v>
      </c>
      <c r="E40" s="37">
        <f t="shared" si="6"/>
        <v>541</v>
      </c>
      <c r="F40" s="37">
        <f t="shared" si="7"/>
        <v>449</v>
      </c>
      <c r="G40" s="37">
        <f t="shared" si="7"/>
        <v>447</v>
      </c>
      <c r="H40" s="37">
        <f>H22+H28+H34</f>
        <v>649</v>
      </c>
      <c r="I40" s="37">
        <f>I28+I34</f>
        <v>511</v>
      </c>
      <c r="J40" s="40">
        <f>SUM(C40:I40)</f>
        <v>3326</v>
      </c>
    </row>
    <row r="41" spans="1:24" ht="11.25" customHeight="1" x14ac:dyDescent="0.2">
      <c r="A41" s="64"/>
      <c r="B41" s="39" t="s">
        <v>28</v>
      </c>
      <c r="C41" s="37">
        <f t="shared" ref="C41:E41" si="8">C11+C17+C23+C29+C35</f>
        <v>43598</v>
      </c>
      <c r="D41" s="37">
        <f t="shared" si="8"/>
        <v>67875</v>
      </c>
      <c r="E41" s="37">
        <f t="shared" si="8"/>
        <v>139132</v>
      </c>
      <c r="F41" s="37">
        <f t="shared" ref="F41:G41" si="9">F17+F23+F29+F35</f>
        <v>112003</v>
      </c>
      <c r="G41" s="37">
        <f t="shared" si="9"/>
        <v>124634</v>
      </c>
      <c r="H41" s="37">
        <f>H23+H29+H35</f>
        <v>151469</v>
      </c>
      <c r="I41" s="37">
        <f>I29+I35</f>
        <v>141562</v>
      </c>
      <c r="J41" s="40">
        <f>SUM(C41:I41)</f>
        <v>780273</v>
      </c>
    </row>
    <row r="42" spans="1:24" s="12" customFormat="1" ht="11.25" customHeight="1" x14ac:dyDescent="0.2">
      <c r="A42" s="65"/>
      <c r="B42" s="39" t="s">
        <v>16</v>
      </c>
      <c r="C42" s="37">
        <f>100000*(C37+C38+C39+C40)/4/C41</f>
        <v>770.67755401623924</v>
      </c>
      <c r="D42" s="37">
        <f t="shared" ref="D42:J42" si="10">100000*(D37+D38+D39+D40)/4/D41</f>
        <v>504.23572744014734</v>
      </c>
      <c r="E42" s="37">
        <f t="shared" si="10"/>
        <v>384.16755311502743</v>
      </c>
      <c r="F42" s="37">
        <f t="shared" si="10"/>
        <v>386.81999589296714</v>
      </c>
      <c r="G42" s="37">
        <f t="shared" si="10"/>
        <v>362.86246128664732</v>
      </c>
      <c r="H42" s="37">
        <f t="shared" si="10"/>
        <v>369.21746363942458</v>
      </c>
      <c r="I42" s="37">
        <f t="shared" si="10"/>
        <v>306.93265141775333</v>
      </c>
      <c r="J42" s="37">
        <f t="shared" si="10"/>
        <v>396.27156136377909</v>
      </c>
      <c r="N42" s="11"/>
      <c r="O42" s="11"/>
      <c r="P42" s="11"/>
      <c r="Q42" s="11"/>
      <c r="R42" s="11"/>
      <c r="S42" s="11"/>
      <c r="T42" s="11"/>
      <c r="U42" s="11"/>
      <c r="V42" s="11"/>
    </row>
    <row r="43" spans="1:24" ht="12" customHeight="1" x14ac:dyDescent="0.2"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</row>
    <row r="44" spans="1:24" ht="12" customHeight="1" x14ac:dyDescent="0.2">
      <c r="A44" s="66" t="s">
        <v>25</v>
      </c>
      <c r="B44" s="66"/>
      <c r="C44" s="66"/>
      <c r="D44" s="66"/>
      <c r="E44" s="66"/>
      <c r="F44" s="66"/>
      <c r="G44" s="66"/>
      <c r="H44" s="66"/>
      <c r="I44" s="66"/>
      <c r="J44" s="66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</row>
    <row r="45" spans="1:24" ht="12" customHeight="1" x14ac:dyDescent="0.2"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</row>
    <row r="46" spans="1:24" ht="12" customHeight="1" x14ac:dyDescent="0.2"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</row>
    <row r="47" spans="1:24" ht="12" customHeight="1" x14ac:dyDescent="0.2"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</row>
    <row r="48" spans="1:24" ht="12" customHeight="1" x14ac:dyDescent="0.2"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</row>
    <row r="49" spans="14:24" ht="12" customHeight="1" x14ac:dyDescent="0.2">
      <c r="N49" s="4"/>
      <c r="O49" s="4"/>
      <c r="P49" s="4"/>
      <c r="Q49" s="4"/>
      <c r="R49" s="4"/>
      <c r="S49" s="4"/>
      <c r="T49" s="4"/>
      <c r="U49" s="4"/>
      <c r="V49" s="4"/>
      <c r="W49" s="12"/>
      <c r="X49" s="12"/>
    </row>
    <row r="50" spans="14:24" ht="12" customHeight="1" x14ac:dyDescent="0.2">
      <c r="N50" s="4"/>
      <c r="O50" s="4"/>
      <c r="P50" s="4"/>
      <c r="Q50" s="4"/>
      <c r="R50" s="4"/>
      <c r="S50" s="4"/>
      <c r="T50" s="4"/>
      <c r="U50" s="4"/>
      <c r="V50" s="4"/>
      <c r="W50" s="12"/>
      <c r="X50" s="12"/>
    </row>
    <row r="51" spans="14:24" ht="12" customHeight="1" x14ac:dyDescent="0.2">
      <c r="N51" s="4"/>
      <c r="O51" s="7" t="s">
        <v>3</v>
      </c>
      <c r="P51" s="7" t="s">
        <v>4</v>
      </c>
      <c r="Q51" s="7" t="s">
        <v>5</v>
      </c>
      <c r="R51" s="7" t="s">
        <v>6</v>
      </c>
      <c r="S51" s="7" t="s">
        <v>7</v>
      </c>
      <c r="T51" s="7" t="s">
        <v>8</v>
      </c>
      <c r="U51" s="7" t="s">
        <v>9</v>
      </c>
      <c r="V51" s="4"/>
      <c r="W51" s="12"/>
      <c r="X51" s="12"/>
    </row>
    <row r="52" spans="14:24" ht="12" customHeight="1" x14ac:dyDescent="0.2">
      <c r="N52" s="8" t="s">
        <v>19</v>
      </c>
      <c r="O52" s="9">
        <v>866.51243962823162</v>
      </c>
      <c r="P52" s="9">
        <v>527.66602530464695</v>
      </c>
      <c r="Q52" s="9">
        <v>412.60780542284544</v>
      </c>
      <c r="R52" s="10"/>
      <c r="S52" s="10"/>
      <c r="T52" s="10"/>
      <c r="U52" s="10"/>
      <c r="V52" s="4"/>
      <c r="W52" s="12"/>
      <c r="X52" s="12"/>
    </row>
    <row r="53" spans="14:24" ht="12" customHeight="1" x14ac:dyDescent="0.2">
      <c r="N53" s="8" t="s">
        <v>20</v>
      </c>
      <c r="O53" s="9">
        <v>682.19198564593296</v>
      </c>
      <c r="P53" s="9">
        <v>483.93139622013155</v>
      </c>
      <c r="Q53" s="9">
        <v>402.75541867898556</v>
      </c>
      <c r="R53" s="9">
        <v>405.92479194827615</v>
      </c>
      <c r="S53" s="9">
        <v>317.04739452077069</v>
      </c>
      <c r="T53" s="10"/>
      <c r="U53" s="10"/>
      <c r="V53" s="4"/>
      <c r="W53" s="12"/>
      <c r="X53" s="12"/>
    </row>
    <row r="54" spans="14:24" ht="12" customHeight="1" x14ac:dyDescent="0.2">
      <c r="N54" s="8" t="s">
        <v>21</v>
      </c>
      <c r="O54" s="9">
        <v>582.59587020648962</v>
      </c>
      <c r="P54" s="9">
        <v>479.93019197207678</v>
      </c>
      <c r="Q54" s="9">
        <v>339.70645877792776</v>
      </c>
      <c r="R54" s="9">
        <v>341.1998862667046</v>
      </c>
      <c r="S54" s="9">
        <v>400.3970386291719</v>
      </c>
      <c r="T54" s="9">
        <v>403.76922583267378</v>
      </c>
      <c r="U54" s="10"/>
      <c r="V54" s="4"/>
      <c r="W54" s="12"/>
      <c r="X54" s="12"/>
    </row>
    <row r="55" spans="14:24" ht="12" customHeight="1" x14ac:dyDescent="0.2">
      <c r="N55" s="8" t="s">
        <v>22</v>
      </c>
      <c r="O55" s="9">
        <v>532.26879574184966</v>
      </c>
      <c r="P55" s="9">
        <v>449.53003677973027</v>
      </c>
      <c r="Q55" s="9">
        <v>310.18000610190177</v>
      </c>
      <c r="R55" s="9">
        <v>401.50316455696202</v>
      </c>
      <c r="S55" s="9">
        <v>320.90616604199147</v>
      </c>
      <c r="T55" s="9">
        <v>369.34056609491483</v>
      </c>
      <c r="U55" s="9">
        <v>302.90617454294585</v>
      </c>
      <c r="V55" s="4"/>
      <c r="W55" s="12"/>
      <c r="X55" s="12"/>
    </row>
    <row r="56" spans="14:24" ht="12" customHeight="1" x14ac:dyDescent="0.2">
      <c r="N56" s="8" t="s">
        <v>23</v>
      </c>
      <c r="O56" s="9">
        <v>507.24637681159419</v>
      </c>
      <c r="P56" s="9">
        <v>473.07132459970887</v>
      </c>
      <c r="Q56" s="9">
        <v>316.73705267837295</v>
      </c>
      <c r="R56" s="9">
        <v>400.34881877279213</v>
      </c>
      <c r="S56" s="9">
        <v>317.68501448511984</v>
      </c>
      <c r="T56" s="9">
        <v>327.29948871559156</v>
      </c>
      <c r="U56" s="9">
        <v>307.72155106868297</v>
      </c>
      <c r="V56" s="4"/>
      <c r="W56" s="12"/>
      <c r="X56" s="12"/>
    </row>
    <row r="57" spans="14:24" ht="12" customHeight="1" x14ac:dyDescent="0.2">
      <c r="N57" s="8" t="s">
        <v>18</v>
      </c>
      <c r="O57" s="9">
        <v>770.67755401623924</v>
      </c>
      <c r="P57" s="9">
        <v>504.23572744014734</v>
      </c>
      <c r="Q57" s="9">
        <v>384.16755311502743</v>
      </c>
      <c r="R57" s="9">
        <v>386.81999589296714</v>
      </c>
      <c r="S57" s="9">
        <v>362.86246128664732</v>
      </c>
      <c r="T57" s="9">
        <v>369.21746363942458</v>
      </c>
      <c r="U57" s="9">
        <v>306.93265141775333</v>
      </c>
      <c r="V57" s="4"/>
      <c r="W57" s="12"/>
      <c r="X57" s="12"/>
    </row>
    <row r="58" spans="14:24" ht="12" customHeight="1" x14ac:dyDescent="0.2">
      <c r="N58" s="4"/>
      <c r="O58" s="4"/>
      <c r="P58" s="4"/>
      <c r="Q58" s="4"/>
      <c r="R58" s="4"/>
      <c r="S58" s="4"/>
      <c r="T58" s="4"/>
      <c r="U58" s="4"/>
      <c r="V58" s="4"/>
      <c r="W58" s="12"/>
      <c r="X58" s="12"/>
    </row>
    <row r="59" spans="14:24" ht="12" customHeight="1" x14ac:dyDescent="0.2">
      <c r="N59" s="4"/>
      <c r="O59" s="4"/>
      <c r="P59" s="4"/>
      <c r="Q59" s="4"/>
      <c r="R59" s="4"/>
      <c r="S59" s="4"/>
      <c r="T59" s="4"/>
      <c r="U59" s="4"/>
      <c r="V59" s="4"/>
      <c r="W59" s="12"/>
      <c r="X59" s="12"/>
    </row>
    <row r="60" spans="14:24" ht="12" customHeight="1" x14ac:dyDescent="0.2"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</row>
    <row r="61" spans="14:24" ht="12" customHeight="1" x14ac:dyDescent="0.2"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</row>
    <row r="62" spans="14:24" ht="12" customHeight="1" x14ac:dyDescent="0.2"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</row>
    <row r="63" spans="14:24" ht="12" customHeight="1" x14ac:dyDescent="0.2"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</row>
    <row r="64" spans="14:24" ht="12" customHeight="1" x14ac:dyDescent="0.2"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</row>
    <row r="65" spans="6:24" ht="12" customHeight="1" x14ac:dyDescent="0.2"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</row>
    <row r="66" spans="6:24" ht="12" customHeight="1" x14ac:dyDescent="0.2"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</row>
    <row r="67" spans="6:24" ht="12" customHeight="1" x14ac:dyDescent="0.2"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</row>
    <row r="68" spans="6:24" ht="28.5" customHeight="1" x14ac:dyDescent="0.3">
      <c r="F68" s="68">
        <v>24</v>
      </c>
      <c r="G68" s="68"/>
      <c r="H68" s="68"/>
      <c r="I68" s="68"/>
      <c r="J68" s="68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</row>
  </sheetData>
  <mergeCells count="11">
    <mergeCell ref="A3:J3"/>
    <mergeCell ref="C5:I5"/>
    <mergeCell ref="J5:J6"/>
    <mergeCell ref="A7:A12"/>
    <mergeCell ref="A13:A18"/>
    <mergeCell ref="A37:A42"/>
    <mergeCell ref="A44:J44"/>
    <mergeCell ref="F68:J68"/>
    <mergeCell ref="A19:A24"/>
    <mergeCell ref="A25:A30"/>
    <mergeCell ref="A31:A36"/>
  </mergeCells>
  <phoneticPr fontId="5" type="noConversion"/>
  <pageMargins left="0.39370078740157483" right="0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2017_2020</vt:lpstr>
      <vt:lpstr>2013_2016</vt:lpstr>
    </vt:vector>
  </TitlesOfParts>
  <Company>CSDD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Edgars</dc:creator>
  <cp:lastModifiedBy>Aldis.Lama</cp:lastModifiedBy>
  <cp:lastPrinted>2020-04-15T07:52:30Z</cp:lastPrinted>
  <dcterms:created xsi:type="dcterms:W3CDTF">1997-02-05T09:57:08Z</dcterms:created>
  <dcterms:modified xsi:type="dcterms:W3CDTF">2021-04-15T07:04:35Z</dcterms:modified>
</cp:coreProperties>
</file>