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tables/table4.xml" ContentType="application/vnd.openxmlformats-officedocument.spreadsheetml.table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drawings/drawing10.xml" ContentType="application/vnd.openxmlformats-officedocument.drawing+xml"/>
  <Override PartName="/xl/tables/table6.xml" ContentType="application/vnd.openxmlformats-officedocument.spreadsheetml.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tables/table7.xml" ContentType="application/vnd.openxmlformats-officedocument.spreadsheetml.table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0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A2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25a64d1e494d48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현재_통합_문서"/>
  <bookViews>
    <workbookView xWindow="-120" yWindow="-120" windowWidth="29040" windowHeight="15720" tabRatio="873"/>
  </bookViews>
  <sheets>
    <sheet name="지급공제 설정" sheetId="32" r:id="rId1"/>
    <sheet name="환경설정" sheetId="46" r:id="rId2"/>
    <sheet name="Option3" sheetId="31" state="veryHidden" r:id="rId3"/>
    <sheet name="option" sheetId="6" state="veryHidden" r:id="rId4"/>
    <sheet name="기본설정" sheetId="12" r:id="rId5"/>
    <sheet name="Sheet20" sheetId="29" state="veryHidden" r:id="rId6"/>
    <sheet name="Sheet1" sheetId="40" state="veryHidden" r:id="rId7"/>
    <sheet name="시급Data" sheetId="24" state="veryHidden" r:id="rId8"/>
    <sheet name="사원검색" sheetId="28" state="veryHidden" r:id="rId9"/>
    <sheet name="사원정보" sheetId="41" r:id="rId10"/>
    <sheet name="시간외근무" sheetId="23" r:id="rId11"/>
    <sheet name="근로정보" sheetId="35" r:id="rId12"/>
    <sheet name="Data_1" sheetId="14" state="veryHidden" r:id="rId13"/>
    <sheet name="Data_2" sheetId="22" state="veryHidden" r:id="rId14"/>
    <sheet name="근로현황" sheetId="37" r:id="rId15"/>
    <sheet name="급여대장" sheetId="2" r:id="rId16"/>
    <sheet name="급여명세서" sheetId="10" r:id="rId17"/>
    <sheet name="급여명세서2" sheetId="44" state="veryHidden" r:id="rId18"/>
    <sheet name="급여지급현황" sheetId="33" r:id="rId19"/>
    <sheet name="회사부담금현황" sheetId="47" r:id="rId20"/>
    <sheet name="Sheet2" sheetId="49" state="veryHidden" r:id="rId21"/>
    <sheet name="조직도입력" sheetId="48" r:id="rId22"/>
    <sheet name="회사조직도" sheetId="43" r:id="rId23"/>
    <sheet name="Dashboard" sheetId="54" r:id="rId24"/>
    <sheet name="Dashboard_2" sheetId="55" state="veryHidden" r:id="rId25"/>
    <sheet name="Dashboard_option" sheetId="52" state="veryHidden" r:id="rId26"/>
    <sheet name="이메일_발송내역" sheetId="42" state="hidden" r:id="rId27"/>
    <sheet name="근로소득간이세액표" sheetId="3" r:id="rId28"/>
  </sheets>
  <functionGroups builtInGroupCount="17"/>
  <externalReferences>
    <externalReference r:id="rId29"/>
  </externalReferences>
  <definedNames>
    <definedName name="_xlnm._FilterDatabase" localSheetId="12" hidden="1">Data_1!$A$1:$I$24</definedName>
    <definedName name="_xlnm._FilterDatabase" localSheetId="3" hidden="1">option!$Z$1:$AA$534</definedName>
    <definedName name="_xlnm._FilterDatabase" localSheetId="11" hidden="1">근로정보!$B$6:$F$30</definedName>
    <definedName name="_xlnm._FilterDatabase" localSheetId="15" hidden="1">급여대장!$B$10:$Q$11</definedName>
    <definedName name="_xlnm._FilterDatabase" localSheetId="8" hidden="1">사원검색!$A$1:$J$21</definedName>
    <definedName name="_xlnm._FilterDatabase" localSheetId="9" hidden="1">사원정보!$B$6:$G$30</definedName>
    <definedName name="_xlnm._FilterDatabase" localSheetId="10" hidden="1">시간외근무!$B$6:$F$30</definedName>
    <definedName name="_xlnm._FilterDatabase" localSheetId="21" hidden="1">조직도입력!$C$6:$L$30</definedName>
    <definedName name="_xleta.DB" hidden="1" xlm="1">#NAME?</definedName>
    <definedName name="_xlnm.Criteria" localSheetId="25">Dashboard_option!$P$8:$R$9</definedName>
    <definedName name="_xlnm.Criteria" localSheetId="12">Data_1!$GB$7:$GC$8</definedName>
    <definedName name="_xlnm.Criteria" localSheetId="3">option!$AC$1:$AD$2</definedName>
    <definedName name="_xlnm.Criteria" localSheetId="11">근로정보!$AF$1:$AF$3</definedName>
    <definedName name="_xlnm.Criteria" localSheetId="8">사원검색!$BA$3:$BC$6</definedName>
    <definedName name="_xlnm.Criteria" localSheetId="10">시간외근무!$AA$1:$AA$3</definedName>
    <definedName name="_xlnm.Criteria" localSheetId="7">시급Data!$J$6:$K$7</definedName>
    <definedName name="_xlnm.Extract" localSheetId="25">Dashboard_option!$AH$1:$AI$1</definedName>
    <definedName name="_xlnm.Extract" localSheetId="12">Data_1!$NK$1:$NQ$1</definedName>
    <definedName name="_xlnm.Extract" localSheetId="3">option!$AF$1:$AG$1</definedName>
    <definedName name="_xlnm.Extract" localSheetId="11">근로정보!$A$1:$AD$1</definedName>
    <definedName name="_xlnm.Extract" localSheetId="14">근로현황!$C$7:$F$7</definedName>
    <definedName name="_xlnm.Extract" localSheetId="15">급여대장!$B$11:$BS$11</definedName>
    <definedName name="_xlnm.Extract" localSheetId="18">급여지급현황!$C$8:$F$8</definedName>
    <definedName name="_xlnm.Extract" localSheetId="8">사원검색!$A$1:$J$1</definedName>
    <definedName name="_xlnm.Extract" localSheetId="10">시간외근무!$A$1:$Y$1</definedName>
    <definedName name="_xlnm.Extract" localSheetId="7">시급Data!$U$1:$Y$1</definedName>
    <definedName name="_xlnm.Extract" localSheetId="19">회사부담금현황!$C$8:$F$8</definedName>
    <definedName name="_xlnm.Print_Area" localSheetId="27">근로소득간이세액표!$B$2:$N$672</definedName>
    <definedName name="_xlnm.Print_Area" localSheetId="11">근로정보!$B$6:$Z$6</definedName>
    <definedName name="_xlnm.Print_Area" localSheetId="15">급여대장!$B$6:$EF$11</definedName>
    <definedName name="_xlnm.Print_Area" localSheetId="16">급여명세서!$A$1:$AA$96</definedName>
    <definedName name="_xlnm.Print_Area" localSheetId="17">급여명세서2!$A$1:$AA$95</definedName>
    <definedName name="_xlnm.Print_Area" localSheetId="18">급여지급현황!$B$3:$BN$8</definedName>
    <definedName name="_xlnm.Print_Area" localSheetId="4">기본설정!$B$3:$C$21</definedName>
    <definedName name="_xlnm.Print_Area" localSheetId="9">사원정보!$B$6:$AJ$30</definedName>
    <definedName name="_xlnm.Print_Area" localSheetId="10">시간외근무!$B$6:$U$7</definedName>
    <definedName name="_xlnm.Print_Area" localSheetId="21">조직도입력!$B$3:$C$18</definedName>
    <definedName name="_xlnm.Print_Area" localSheetId="0">'지급공제 설정'!$B$3:$Q$36</definedName>
    <definedName name="_xlnm.Print_Area" localSheetId="19">회사부담금현황!$B$3:$X$8</definedName>
    <definedName name="_xlnm.Print_Area" localSheetId="22">회사조직도!$B$3:$T$10</definedName>
    <definedName name="_xlnm.Print_Titles" localSheetId="27">근로소득간이세액표!$4:$5</definedName>
    <definedName name="_xlnm.Print_Titles" localSheetId="11">근로정보!$3:$6</definedName>
    <definedName name="_xlnm.Print_Titles" localSheetId="15">급여대장!$7:$8</definedName>
    <definedName name="_xlnm.Print_Titles" localSheetId="16">급여명세서!$7:$8</definedName>
    <definedName name="_xlnm.Print_Titles" localSheetId="18">급여지급현황!$3:$7</definedName>
    <definedName name="_xlnm.Print_Titles" localSheetId="4">기본설정!$5:$6</definedName>
    <definedName name="_xlnm.Print_Titles" localSheetId="9">사원정보!$6:$6</definedName>
    <definedName name="_xlnm.Print_Titles" localSheetId="10">시간외근무!$3:$6</definedName>
    <definedName name="_xlnm.Print_Titles" localSheetId="21">조직도입력!$5:$6</definedName>
    <definedName name="_xlnm.Print_Titles" localSheetId="19">회사부담금현황!$3:$7</definedName>
    <definedName name="사원0" localSheetId="9">OFFSET(사원정보!$B$6,1,0,COUNTA(사원정보!$B$7:$B$30))</definedName>
    <definedName name="사원1" localSheetId="9">OFFSET(사원정보!$B$6,1,0,COUNTA(사원정보!$B$7:$B$30))</definedName>
    <definedName name="사원2" localSheetId="9">OFFSET(사원정보!$B$6,1,0,COUNTA(사원정보!$B$7:$B$30))</definedName>
    <definedName name="세액표">근로소득간이세액표!$B$7:$N$653</definedName>
    <definedName name="은행명" localSheetId="23">OFFSET([1]!표2[[#Headers],[은행명]],1,0,COUNTA([1]!표2[은행명]))</definedName>
    <definedName name="은행명" localSheetId="24">OFFSET([1]!표2[[#Headers],[은행명]],1,0,COUNTA([1]!표2[은행명]))</definedName>
    <definedName name="은행명" localSheetId="21">OFFSET(#REF!,1,0,COUNTA(#REF!))</definedName>
    <definedName name="은행명" localSheetId="19">OFFSET(표2[[#Headers],[은행명]],1,0,COUNTA(표2[은행명]))</definedName>
    <definedName name="은행명">OFFSET(표2[[#Headers],[은행명]],1,0,COUNTA(표2[은행명]))</definedName>
    <definedName name="은행명2">OFFSET([1]!표2[[#Headers],[은행명]],1,0,COUNTA([1]!표2[은행명]))</definedName>
  </definedName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0" i="52" l="1"/>
  <c r="F7" i="41"/>
  <c r="F8" i="41"/>
  <c r="F9" i="41"/>
  <c r="F10" i="41"/>
  <c r="F11" i="41"/>
  <c r="F12" i="41"/>
  <c r="F13" i="41"/>
  <c r="F14" i="41"/>
  <c r="F15" i="41"/>
  <c r="F16" i="41"/>
  <c r="F17" i="41"/>
  <c r="F18" i="41"/>
  <c r="F19" i="41"/>
  <c r="F20" i="41"/>
  <c r="F21" i="41"/>
  <c r="F22" i="41"/>
  <c r="F23" i="41"/>
  <c r="F24" i="41"/>
  <c r="F25" i="41"/>
  <c r="F26" i="41"/>
  <c r="F27" i="41"/>
  <c r="F28" i="41"/>
  <c r="F29" i="41"/>
  <c r="F30" i="41"/>
  <c r="EC7" i="2"/>
  <c r="EB7" i="2"/>
  <c r="EA7" i="2"/>
  <c r="DZ7" i="2"/>
  <c r="DY7" i="2"/>
  <c r="DX7" i="2"/>
  <c r="DW7" i="2"/>
  <c r="DV7" i="2"/>
  <c r="DU7" i="2"/>
  <c r="DT7" i="2"/>
  <c r="DS7" i="2"/>
  <c r="DR7" i="2"/>
  <c r="DQ7" i="2"/>
  <c r="DP7" i="2"/>
  <c r="DO7" i="2"/>
  <c r="DN7" i="2"/>
  <c r="DM7" i="2"/>
  <c r="DL7" i="2"/>
  <c r="DK7" i="2"/>
  <c r="DJ7" i="2"/>
  <c r="DI7" i="2"/>
  <c r="DH7" i="2"/>
  <c r="DG7" i="2"/>
  <c r="DF7" i="2"/>
  <c r="BS7" i="2"/>
  <c r="BR7" i="2"/>
  <c r="BQ7" i="2"/>
  <c r="BP7" i="2"/>
  <c r="BO7" i="2"/>
  <c r="BN7" i="2"/>
  <c r="BM7" i="2"/>
  <c r="BL7" i="2"/>
  <c r="BK7" i="2"/>
  <c r="BJ7" i="2"/>
  <c r="BI7" i="2"/>
  <c r="BH7" i="2"/>
  <c r="BG7" i="2"/>
  <c r="BF7" i="2"/>
  <c r="BE7" i="2"/>
  <c r="BD7" i="2"/>
  <c r="BC7" i="2"/>
  <c r="BB7" i="2"/>
  <c r="BA7" i="2"/>
  <c r="AZ7" i="2"/>
  <c r="AY7" i="2"/>
  <c r="AX7" i="2"/>
  <c r="AW7" i="2"/>
  <c r="AV7" i="2"/>
  <c r="AU7" i="2"/>
  <c r="AT7" i="2"/>
  <c r="AS7" i="2"/>
  <c r="AR7" i="2"/>
  <c r="AQ7" i="2"/>
  <c r="AP7" i="2"/>
  <c r="AD7" i="2"/>
  <c r="AC7" i="2"/>
  <c r="AB7" i="2"/>
  <c r="AA7" i="2"/>
  <c r="Z7" i="2"/>
  <c r="Y7" i="2"/>
  <c r="X7" i="2"/>
  <c r="F7" i="2"/>
  <c r="HD32" i="2"/>
  <c r="HB32" i="2"/>
  <c r="HA32" i="2"/>
  <c r="HD31" i="2"/>
  <c r="HB31" i="2"/>
  <c r="HA31" i="2"/>
  <c r="HD30" i="2"/>
  <c r="HB30" i="2"/>
  <c r="HA30" i="2"/>
  <c r="HD29" i="2"/>
  <c r="HB29" i="2"/>
  <c r="HA29" i="2"/>
  <c r="HD28" i="2"/>
  <c r="HB28" i="2"/>
  <c r="HA28" i="2"/>
  <c r="HD27" i="2"/>
  <c r="HB27" i="2"/>
  <c r="HA27" i="2"/>
  <c r="HD26" i="2"/>
  <c r="HB26" i="2"/>
  <c r="HA26" i="2"/>
  <c r="HD25" i="2"/>
  <c r="HB25" i="2"/>
  <c r="HA25" i="2"/>
  <c r="HD24" i="2"/>
  <c r="HB24" i="2"/>
  <c r="HA24" i="2"/>
  <c r="HD23" i="2"/>
  <c r="HB23" i="2"/>
  <c r="HA23" i="2"/>
  <c r="HD22" i="2"/>
  <c r="HB22" i="2"/>
  <c r="HA22" i="2"/>
  <c r="HD21" i="2"/>
  <c r="HB21" i="2"/>
  <c r="HA21" i="2"/>
  <c r="HD20" i="2"/>
  <c r="HB20" i="2"/>
  <c r="HA20" i="2"/>
  <c r="HD19" i="2"/>
  <c r="HB19" i="2"/>
  <c r="HA19" i="2"/>
  <c r="HD18" i="2"/>
  <c r="HB18" i="2"/>
  <c r="HA18" i="2"/>
  <c r="HD17" i="2"/>
  <c r="HB17" i="2"/>
  <c r="HA17" i="2"/>
  <c r="HD16" i="2"/>
  <c r="HB16" i="2"/>
  <c r="HA16" i="2"/>
  <c r="HD15" i="2"/>
  <c r="HB15" i="2"/>
  <c r="HA15" i="2"/>
  <c r="HD14" i="2"/>
  <c r="HB14" i="2"/>
  <c r="HA14" i="2"/>
  <c r="HD13" i="2"/>
  <c r="HB13" i="2"/>
  <c r="HA13" i="2"/>
  <c r="DD32" i="2"/>
  <c r="DE32" i="2" s="1"/>
  <c r="DC32" i="2"/>
  <c r="DA32" i="2"/>
  <c r="HC32" i="2" s="1"/>
  <c r="CZ32" i="2"/>
  <c r="BW32" i="2"/>
  <c r="BV32" i="2"/>
  <c r="CY32" i="2" s="1"/>
  <c r="BT32" i="2"/>
  <c r="DD31" i="2"/>
  <c r="DE31" i="2" s="1"/>
  <c r="DC31" i="2"/>
  <c r="DA31" i="2"/>
  <c r="HC31" i="2" s="1"/>
  <c r="CZ31" i="2"/>
  <c r="BW31" i="2"/>
  <c r="BV31" i="2"/>
  <c r="CY31" i="2" s="1"/>
  <c r="BT31" i="2"/>
  <c r="DD30" i="2"/>
  <c r="DE30" i="2" s="1"/>
  <c r="DC30" i="2"/>
  <c r="DA30" i="2"/>
  <c r="HC30" i="2" s="1"/>
  <c r="CZ30" i="2"/>
  <c r="BW30" i="2"/>
  <c r="BV30" i="2"/>
  <c r="CY30" i="2" s="1"/>
  <c r="BT30" i="2"/>
  <c r="DD29" i="2"/>
  <c r="DE29" i="2" s="1"/>
  <c r="DC29" i="2"/>
  <c r="DA29" i="2"/>
  <c r="HC29" i="2" s="1"/>
  <c r="CZ29" i="2"/>
  <c r="CY29" i="2"/>
  <c r="BW29" i="2"/>
  <c r="BV29" i="2"/>
  <c r="BT29" i="2"/>
  <c r="DD28" i="2"/>
  <c r="DE28" i="2" s="1"/>
  <c r="DC28" i="2"/>
  <c r="DA28" i="2"/>
  <c r="HC28" i="2" s="1"/>
  <c r="CZ28" i="2"/>
  <c r="BW28" i="2"/>
  <c r="BV28" i="2"/>
  <c r="CY28" i="2" s="1"/>
  <c r="BT28" i="2"/>
  <c r="DD27" i="2"/>
  <c r="DE27" i="2" s="1"/>
  <c r="DC27" i="2"/>
  <c r="DA27" i="2"/>
  <c r="DB27" i="2" s="1"/>
  <c r="CZ27" i="2"/>
  <c r="BW27" i="2"/>
  <c r="BV27" i="2"/>
  <c r="CY27" i="2" s="1"/>
  <c r="BT27" i="2"/>
  <c r="DD26" i="2"/>
  <c r="DE26" i="2" s="1"/>
  <c r="DC26" i="2"/>
  <c r="DA26" i="2"/>
  <c r="HC26" i="2" s="1"/>
  <c r="CZ26" i="2"/>
  <c r="BW26" i="2"/>
  <c r="BV26" i="2"/>
  <c r="CY26" i="2" s="1"/>
  <c r="BT26" i="2"/>
  <c r="DD25" i="2"/>
  <c r="DE25" i="2" s="1"/>
  <c r="DC25" i="2"/>
  <c r="DA25" i="2"/>
  <c r="DB25" i="2" s="1"/>
  <c r="CZ25" i="2"/>
  <c r="BW25" i="2"/>
  <c r="BV25" i="2"/>
  <c r="CY25" i="2" s="1"/>
  <c r="BT25" i="2"/>
  <c r="DD24" i="2"/>
  <c r="DE24" i="2" s="1"/>
  <c r="DC24" i="2"/>
  <c r="DA24" i="2"/>
  <c r="HC24" i="2" s="1"/>
  <c r="CZ24" i="2"/>
  <c r="BW24" i="2"/>
  <c r="BV24" i="2"/>
  <c r="CY24" i="2" s="1"/>
  <c r="BT24" i="2"/>
  <c r="DD23" i="2"/>
  <c r="DE23" i="2" s="1"/>
  <c r="DC23" i="2"/>
  <c r="DA23" i="2"/>
  <c r="HC23" i="2" s="1"/>
  <c r="CZ23" i="2"/>
  <c r="BW23" i="2"/>
  <c r="BV23" i="2"/>
  <c r="CY23" i="2" s="1"/>
  <c r="BT23" i="2"/>
  <c r="DD22" i="2"/>
  <c r="DE22" i="2" s="1"/>
  <c r="DC22" i="2"/>
  <c r="DA22" i="2"/>
  <c r="HC22" i="2" s="1"/>
  <c r="CZ22" i="2"/>
  <c r="BW22" i="2"/>
  <c r="BV22" i="2"/>
  <c r="CY22" i="2" s="1"/>
  <c r="BT22" i="2"/>
  <c r="DD21" i="2"/>
  <c r="DE21" i="2" s="1"/>
  <c r="DC21" i="2"/>
  <c r="DA21" i="2"/>
  <c r="DB21" i="2" s="1"/>
  <c r="CZ21" i="2"/>
  <c r="BW21" i="2"/>
  <c r="BV21" i="2"/>
  <c r="CY21" i="2" s="1"/>
  <c r="BT21" i="2"/>
  <c r="DD20" i="2"/>
  <c r="DE20" i="2" s="1"/>
  <c r="DC20" i="2"/>
  <c r="DA20" i="2"/>
  <c r="HC20" i="2" s="1"/>
  <c r="CZ20" i="2"/>
  <c r="BW20" i="2"/>
  <c r="BV20" i="2"/>
  <c r="CY20" i="2" s="1"/>
  <c r="BT20" i="2"/>
  <c r="DD19" i="2"/>
  <c r="DE19" i="2" s="1"/>
  <c r="DC19" i="2"/>
  <c r="DA19" i="2"/>
  <c r="DB19" i="2" s="1"/>
  <c r="CZ19" i="2"/>
  <c r="BW19" i="2"/>
  <c r="BV19" i="2"/>
  <c r="CY19" i="2" s="1"/>
  <c r="BT19" i="2"/>
  <c r="DD18" i="2"/>
  <c r="DE18" i="2" s="1"/>
  <c r="DC18" i="2"/>
  <c r="DA18" i="2"/>
  <c r="HC18" i="2" s="1"/>
  <c r="CZ18" i="2"/>
  <c r="BW18" i="2"/>
  <c r="BV18" i="2"/>
  <c r="CY18" i="2" s="1"/>
  <c r="BT18" i="2"/>
  <c r="DD17" i="2"/>
  <c r="DE17" i="2" s="1"/>
  <c r="DC17" i="2"/>
  <c r="DA17" i="2"/>
  <c r="HC17" i="2" s="1"/>
  <c r="CZ17" i="2"/>
  <c r="BW17" i="2"/>
  <c r="BV17" i="2"/>
  <c r="CY17" i="2" s="1"/>
  <c r="BT17" i="2"/>
  <c r="DD16" i="2"/>
  <c r="DE16" i="2" s="1"/>
  <c r="DC16" i="2"/>
  <c r="DA16" i="2"/>
  <c r="HC16" i="2" s="1"/>
  <c r="CZ16" i="2"/>
  <c r="BW16" i="2"/>
  <c r="BV16" i="2"/>
  <c r="CY16" i="2" s="1"/>
  <c r="BT16" i="2"/>
  <c r="DD15" i="2"/>
  <c r="DE15" i="2" s="1"/>
  <c r="DC15" i="2"/>
  <c r="DA15" i="2"/>
  <c r="DB15" i="2" s="1"/>
  <c r="CZ15" i="2"/>
  <c r="BW15" i="2"/>
  <c r="BV15" i="2"/>
  <c r="CY15" i="2" s="1"/>
  <c r="BT15" i="2"/>
  <c r="DD14" i="2"/>
  <c r="DE14" i="2" s="1"/>
  <c r="DC14" i="2"/>
  <c r="DA14" i="2"/>
  <c r="HC14" i="2" s="1"/>
  <c r="CZ14" i="2"/>
  <c r="BW14" i="2"/>
  <c r="BV14" i="2"/>
  <c r="CY14" i="2" s="1"/>
  <c r="BT14" i="2"/>
  <c r="DD13" i="2"/>
  <c r="DE13" i="2" s="1"/>
  <c r="DC13" i="2"/>
  <c r="DA13" i="2"/>
  <c r="DB13" i="2" s="1"/>
  <c r="CZ13" i="2"/>
  <c r="BW13" i="2"/>
  <c r="BV13" i="2"/>
  <c r="CY13" i="2" s="1"/>
  <c r="BT13" i="2"/>
  <c r="HD12" i="2"/>
  <c r="HB12" i="2"/>
  <c r="HA12" i="2"/>
  <c r="DD12" i="2"/>
  <c r="DC12" i="2"/>
  <c r="DA12" i="2"/>
  <c r="DB12" i="2" s="1"/>
  <c r="CZ12" i="2"/>
  <c r="BT12" i="2"/>
  <c r="BW12" i="2"/>
  <c r="BV12" i="2"/>
  <c r="CY12" i="2" s="1"/>
  <c r="P22" i="46" a="1"/>
  <c r="P22" i="46" s="1"/>
  <c r="Q22" i="46" s="1" a="1"/>
  <c r="Q22" i="46" s="1"/>
  <c r="P21" i="46" a="1"/>
  <c r="P21" i="46" s="1"/>
  <c r="Q21" i="46" s="1" a="1"/>
  <c r="Q21" i="46" s="1"/>
  <c r="P20" i="46" a="1"/>
  <c r="P20" i="46" s="1"/>
  <c r="Q20" i="46" s="1" a="1"/>
  <c r="Q20" i="46" s="1"/>
  <c r="P19" i="46" a="1"/>
  <c r="P19" i="46" s="1"/>
  <c r="Q19" i="46" s="1" a="1"/>
  <c r="Q19" i="46" s="1"/>
  <c r="P18" i="46" a="1"/>
  <c r="P18" i="46" s="1"/>
  <c r="Q18" i="46" s="1" a="1"/>
  <c r="Q18" i="46" s="1"/>
  <c r="P17" i="46" a="1"/>
  <c r="P17" i="46" s="1"/>
  <c r="Q17" i="46" s="1" a="1"/>
  <c r="Q17" i="46" s="1"/>
  <c r="P16" i="46" a="1"/>
  <c r="P16" i="46" s="1"/>
  <c r="Q16" i="46" s="1" a="1"/>
  <c r="Q16" i="46" s="1"/>
  <c r="P15" i="46" a="1"/>
  <c r="P15" i="46" s="1"/>
  <c r="Q15" i="46" s="1" a="1"/>
  <c r="Q15" i="46" s="1"/>
  <c r="P14" i="46" a="1"/>
  <c r="P14" i="46" s="1"/>
  <c r="Q14" i="46" s="1" a="1"/>
  <c r="Q14" i="46" s="1"/>
  <c r="P13" i="46" a="1"/>
  <c r="P13" i="46" s="1"/>
  <c r="Q13" i="46" s="1" a="1"/>
  <c r="Q13" i="46" s="1"/>
  <c r="HC15" i="2" l="1"/>
  <c r="HC27" i="2"/>
  <c r="HC12" i="2"/>
  <c r="ED25" i="2"/>
  <c r="EE25" i="2" s="1"/>
  <c r="DB31" i="2"/>
  <c r="DB32" i="2"/>
  <c r="ED32" i="2" s="1"/>
  <c r="EE32" i="2" s="1"/>
  <c r="ED31" i="2"/>
  <c r="EE31" i="2" s="1"/>
  <c r="ED13" i="2"/>
  <c r="EE13" i="2" s="1"/>
  <c r="ED27" i="2"/>
  <c r="EE27" i="2"/>
  <c r="DC7" i="2"/>
  <c r="HC21" i="2"/>
  <c r="ED19" i="2"/>
  <c r="EE19" i="2" s="1"/>
  <c r="DD7" i="2"/>
  <c r="DE12" i="2"/>
  <c r="DE7" i="2" s="1"/>
  <c r="ED21" i="2"/>
  <c r="EE21" i="2" s="1"/>
  <c r="ED15" i="2"/>
  <c r="EE15" i="2" s="1"/>
  <c r="CZ7" i="2"/>
  <c r="DB18" i="2"/>
  <c r="ED18" i="2" s="1"/>
  <c r="EE18" i="2" s="1"/>
  <c r="DB24" i="2"/>
  <c r="ED24" i="2" s="1"/>
  <c r="EE24" i="2" s="1"/>
  <c r="DB16" i="2"/>
  <c r="ED16" i="2" s="1"/>
  <c r="EE16" i="2" s="1"/>
  <c r="DB22" i="2"/>
  <c r="ED22" i="2" s="1"/>
  <c r="EE22" i="2" s="1"/>
  <c r="DB28" i="2"/>
  <c r="ED28" i="2" s="1"/>
  <c r="EE28" i="2" s="1"/>
  <c r="DA7" i="2"/>
  <c r="DB30" i="2"/>
  <c r="ED30" i="2" s="1"/>
  <c r="EE30" i="2" s="1"/>
  <c r="DB23" i="2"/>
  <c r="ED23" i="2" s="1"/>
  <c r="EE23" i="2" s="1"/>
  <c r="DB29" i="2"/>
  <c r="ED29" i="2" s="1"/>
  <c r="EE29" i="2" s="1"/>
  <c r="HC13" i="2"/>
  <c r="HC19" i="2"/>
  <c r="HC25" i="2"/>
  <c r="DB17" i="2"/>
  <c r="ED17" i="2" s="1"/>
  <c r="EE17" i="2" s="1"/>
  <c r="BT7" i="2"/>
  <c r="DB14" i="2"/>
  <c r="ED14" i="2" s="1"/>
  <c r="EE14" i="2" s="1"/>
  <c r="DB20" i="2"/>
  <c r="ED20" i="2" s="1"/>
  <c r="EE20" i="2" s="1"/>
  <c r="DB26" i="2"/>
  <c r="ED26" i="2" s="1"/>
  <c r="EE26" i="2" s="1"/>
  <c r="B30" i="48"/>
  <c r="M30" i="48"/>
  <c r="N30" i="48"/>
  <c r="B29" i="48"/>
  <c r="M29" i="48"/>
  <c r="N29" i="48"/>
  <c r="B28" i="48"/>
  <c r="M28" i="48"/>
  <c r="N28" i="48"/>
  <c r="B27" i="48"/>
  <c r="M27" i="48"/>
  <c r="N27" i="48"/>
  <c r="ED12" i="2" l="1"/>
  <c r="DB7" i="2"/>
  <c r="EE12" i="2" l="1"/>
  <c r="EE7" i="2" s="1"/>
  <c r="ED7" i="2"/>
  <c r="N24" i="48"/>
  <c r="N23" i="48"/>
  <c r="N22" i="48"/>
  <c r="N21" i="48"/>
  <c r="N20" i="48"/>
  <c r="N19" i="48"/>
  <c r="N18" i="48"/>
  <c r="N17" i="48"/>
  <c r="N16" i="48"/>
  <c r="N15" i="48"/>
  <c r="N14" i="48"/>
  <c r="N13" i="48"/>
  <c r="N12" i="48"/>
  <c r="N11" i="48"/>
  <c r="N10" i="48"/>
  <c r="N9" i="48"/>
  <c r="N8" i="48"/>
  <c r="N7" i="48"/>
  <c r="M14" i="48"/>
  <c r="M19" i="48"/>
  <c r="M24" i="48"/>
  <c r="M23" i="48"/>
  <c r="M25" i="48"/>
  <c r="M22" i="48"/>
  <c r="M21" i="48"/>
  <c r="M20" i="48"/>
  <c r="M18" i="48"/>
  <c r="M17" i="48"/>
  <c r="M16" i="48"/>
  <c r="M15" i="48"/>
  <c r="M13" i="48"/>
  <c r="M12" i="48"/>
  <c r="M11" i="48"/>
  <c r="M10" i="48"/>
  <c r="M9" i="48"/>
  <c r="M8" i="48"/>
  <c r="M7" i="48"/>
  <c r="B11" i="48"/>
  <c r="B21" i="48"/>
  <c r="B24" i="48"/>
  <c r="B23" i="48"/>
  <c r="B22" i="48"/>
  <c r="B20" i="48"/>
  <c r="B19" i="48"/>
  <c r="B18" i="48"/>
  <c r="B17" i="48"/>
  <c r="B16" i="48"/>
  <c r="B15" i="48"/>
  <c r="B14" i="48"/>
  <c r="B13" i="48"/>
  <c r="B12" i="48"/>
  <c r="B10" i="48"/>
  <c r="B9" i="48"/>
  <c r="B8" i="48"/>
  <c r="B7" i="48"/>
  <c r="K24" i="23" l="1"/>
  <c r="K25" i="23"/>
  <c r="K26" i="23"/>
  <c r="K27" i="23"/>
  <c r="K28" i="23"/>
  <c r="K29" i="23"/>
  <c r="K30" i="23"/>
  <c r="L24" i="23"/>
  <c r="L25" i="23"/>
  <c r="L26" i="23"/>
  <c r="L27" i="23"/>
  <c r="L28" i="23"/>
  <c r="L29" i="23"/>
  <c r="L30" i="23"/>
  <c r="M24" i="23"/>
  <c r="M25" i="23"/>
  <c r="M26" i="23"/>
  <c r="M27" i="23"/>
  <c r="M28" i="23"/>
  <c r="M29" i="23"/>
  <c r="M30" i="23"/>
  <c r="N24" i="23"/>
  <c r="N25" i="23"/>
  <c r="N26" i="23"/>
  <c r="N27" i="23"/>
  <c r="N28" i="23"/>
  <c r="N29" i="23"/>
  <c r="N30" i="23"/>
  <c r="T24" i="23"/>
  <c r="T25" i="23"/>
  <c r="T26" i="23"/>
  <c r="T27" i="23"/>
  <c r="T28" i="23"/>
  <c r="T29" i="23"/>
  <c r="T30" i="23"/>
  <c r="G61" i="31"/>
  <c r="H61" i="31" s="1"/>
  <c r="H60" i="31"/>
  <c r="H59" i="31"/>
  <c r="H58" i="31"/>
  <c r="H57" i="31"/>
  <c r="H56" i="31"/>
  <c r="E32" i="52" l="1"/>
  <c r="C32" i="52"/>
  <c r="C31" i="52"/>
  <c r="E28" i="52"/>
  <c r="C28" i="52"/>
  <c r="C27" i="52"/>
  <c r="E24" i="52"/>
  <c r="C24" i="52"/>
  <c r="C23" i="52"/>
  <c r="D19" i="52" l="1"/>
  <c r="E17" i="52" l="1"/>
  <c r="O25" i="55"/>
  <c r="N25" i="55"/>
  <c r="M25" i="55"/>
  <c r="L25" i="55"/>
  <c r="K25" i="55"/>
  <c r="J25" i="55"/>
  <c r="I25" i="55"/>
  <c r="H25" i="55"/>
  <c r="G25" i="55"/>
  <c r="F25" i="55"/>
  <c r="E25" i="55"/>
  <c r="D25" i="55"/>
  <c r="C25" i="55"/>
  <c r="O25" i="54"/>
  <c r="N25" i="54"/>
  <c r="M25" i="54"/>
  <c r="L25" i="54"/>
  <c r="K25" i="54"/>
  <c r="J25" i="54"/>
  <c r="I25" i="54"/>
  <c r="H25" i="54"/>
  <c r="G25" i="54"/>
  <c r="F25" i="54"/>
  <c r="E25" i="54"/>
  <c r="D25" i="54"/>
  <c r="C25" i="54"/>
  <c r="D11" i="52" l="1"/>
  <c r="D10" i="52"/>
  <c r="D9" i="52"/>
  <c r="I8" i="52"/>
  <c r="I3" i="52"/>
  <c r="E16" i="52"/>
  <c r="E5" i="52"/>
  <c r="G7" i="52"/>
  <c r="G2" i="52"/>
  <c r="G8" i="52"/>
  <c r="G3" i="52"/>
  <c r="C20" i="52"/>
  <c r="C16" i="52"/>
  <c r="C19" i="52"/>
  <c r="C15" i="52"/>
  <c r="C3" i="52"/>
  <c r="E9" i="52" l="1"/>
  <c r="E10" i="52"/>
  <c r="E11" i="52"/>
  <c r="E4" i="52"/>
  <c r="H9" i="52" l="1"/>
  <c r="H4" i="52"/>
  <c r="B26" i="48" l="1"/>
  <c r="M26" i="48"/>
  <c r="N26" i="48"/>
  <c r="B25" i="48"/>
  <c r="N25" i="48"/>
  <c r="AP2" i="6"/>
  <c r="B21" i="6" l="1"/>
  <c r="K23" i="23" l="1"/>
  <c r="L23" i="23"/>
  <c r="M23" i="23"/>
  <c r="N23" i="23"/>
  <c r="T23" i="23"/>
  <c r="K22" i="23"/>
  <c r="L22" i="23"/>
  <c r="M22" i="23"/>
  <c r="N22" i="23"/>
  <c r="T22" i="23"/>
  <c r="K21" i="23"/>
  <c r="L21" i="23"/>
  <c r="M21" i="23"/>
  <c r="N21" i="23"/>
  <c r="T21" i="23"/>
  <c r="K20" i="23"/>
  <c r="L20" i="23"/>
  <c r="M20" i="23"/>
  <c r="N20" i="23"/>
  <c r="T20" i="23"/>
  <c r="K19" i="23"/>
  <c r="L19" i="23"/>
  <c r="M19" i="23"/>
  <c r="N19" i="23"/>
  <c r="T19" i="23"/>
  <c r="B94" i="10" l="1"/>
  <c r="B95" i="10"/>
  <c r="B94" i="44"/>
  <c r="B93" i="44"/>
  <c r="P9" i="46" a="1"/>
  <c r="P9" i="46" s="1"/>
  <c r="P8" i="46" a="1"/>
  <c r="P8" i="46" s="1"/>
  <c r="P7" i="46" a="1"/>
  <c r="P7" i="46" s="1"/>
  <c r="P6" i="46" a="1"/>
  <c r="P6" i="46" s="1"/>
  <c r="H7" i="46"/>
  <c r="CD9" i="31" l="1"/>
  <c r="CD8" i="31"/>
  <c r="CD7" i="31"/>
  <c r="CD6" i="31"/>
  <c r="CD5" i="31"/>
  <c r="CD4" i="31"/>
  <c r="CD3" i="31"/>
  <c r="A5" i="6" l="1"/>
  <c r="A6" i="6" s="1"/>
  <c r="A4" i="6" l="1"/>
  <c r="A3" i="6" s="1"/>
  <c r="B5" i="6"/>
  <c r="N18" i="23" l="1"/>
  <c r="N16" i="23"/>
  <c r="N14" i="23"/>
  <c r="N17" i="23"/>
  <c r="N15" i="23"/>
  <c r="N12" i="23"/>
  <c r="N10" i="23"/>
  <c r="N8" i="23"/>
  <c r="N13" i="23"/>
  <c r="N11" i="23"/>
  <c r="N9" i="23"/>
  <c r="N7" i="23"/>
  <c r="M18" i="23"/>
  <c r="M16" i="23"/>
  <c r="M14" i="23"/>
  <c r="M17" i="23"/>
  <c r="M15" i="23"/>
  <c r="M12" i="23"/>
  <c r="M10" i="23"/>
  <c r="M8" i="23"/>
  <c r="M13" i="23"/>
  <c r="M11" i="23"/>
  <c r="M9" i="23"/>
  <c r="M7" i="23"/>
  <c r="L18" i="23"/>
  <c r="L16" i="23"/>
  <c r="L14" i="23"/>
  <c r="L17" i="23"/>
  <c r="L15" i="23"/>
  <c r="L12" i="23"/>
  <c r="L10" i="23"/>
  <c r="L8" i="23"/>
  <c r="L13" i="23"/>
  <c r="L11" i="23"/>
  <c r="L9" i="23"/>
  <c r="L7" i="23"/>
  <c r="K18" i="23"/>
  <c r="K16" i="23"/>
  <c r="K14" i="23"/>
  <c r="K17" i="23"/>
  <c r="K15" i="23"/>
  <c r="K12" i="23"/>
  <c r="K10" i="23"/>
  <c r="K8" i="23"/>
  <c r="K13" i="23"/>
  <c r="K11" i="23"/>
  <c r="K9" i="23"/>
  <c r="K7" i="23"/>
  <c r="B7" i="6" l="1"/>
  <c r="C6" i="6" s="1"/>
  <c r="B6" i="6"/>
  <c r="C5" i="6" s="1"/>
  <c r="M28" i="35"/>
  <c r="M29" i="35"/>
  <c r="M30" i="35"/>
  <c r="N28" i="35"/>
  <c r="N29" i="35"/>
  <c r="N30" i="35"/>
  <c r="Q28" i="35"/>
  <c r="Q29" i="35"/>
  <c r="Q30" i="35"/>
  <c r="X28" i="35"/>
  <c r="X29" i="35"/>
  <c r="X30" i="35"/>
  <c r="Y28" i="35"/>
  <c r="Y29" i="35"/>
  <c r="Y30" i="35"/>
  <c r="M7" i="35"/>
  <c r="N7" i="35"/>
  <c r="M8" i="35"/>
  <c r="N8" i="35"/>
  <c r="M9" i="35"/>
  <c r="N9" i="35"/>
  <c r="M10" i="35"/>
  <c r="N10" i="35"/>
  <c r="M11" i="35"/>
  <c r="N11" i="35"/>
  <c r="M12" i="35"/>
  <c r="N12" i="35"/>
  <c r="M13" i="35"/>
  <c r="N13" i="35"/>
  <c r="M14" i="35"/>
  <c r="N14" i="35"/>
  <c r="M15" i="35"/>
  <c r="N15" i="35"/>
  <c r="M16" i="35"/>
  <c r="N16" i="35"/>
  <c r="M17" i="35"/>
  <c r="N17" i="35"/>
  <c r="M18" i="35"/>
  <c r="N18" i="35"/>
  <c r="M19" i="35"/>
  <c r="N19" i="35"/>
  <c r="M20" i="35"/>
  <c r="N20" i="35"/>
  <c r="M21" i="35"/>
  <c r="N21" i="35"/>
  <c r="M22" i="35"/>
  <c r="N22" i="35"/>
  <c r="M23" i="35"/>
  <c r="N23" i="35"/>
  <c r="M24" i="35"/>
  <c r="N24" i="35"/>
  <c r="M25" i="35"/>
  <c r="N25" i="35"/>
  <c r="M26" i="35"/>
  <c r="N26" i="35"/>
  <c r="M27" i="35"/>
  <c r="N27" i="35"/>
  <c r="P28" i="35" l="1"/>
  <c r="P29" i="35"/>
  <c r="P30" i="35"/>
  <c r="P27" i="35" l="1"/>
  <c r="Q27" i="35"/>
  <c r="X27" i="35"/>
  <c r="Y27" i="35"/>
  <c r="P26" i="35"/>
  <c r="Q26" i="35"/>
  <c r="X26" i="35"/>
  <c r="Y26" i="35"/>
  <c r="P25" i="35"/>
  <c r="Q25" i="35"/>
  <c r="X25" i="35"/>
  <c r="Y25" i="35"/>
  <c r="D60" i="31"/>
  <c r="D59" i="31"/>
  <c r="D58" i="31"/>
  <c r="D57" i="31"/>
  <c r="D56" i="31"/>
  <c r="D61" i="31" l="1"/>
  <c r="B61" i="31"/>
  <c r="P24" i="35" l="1"/>
  <c r="Q24" i="35"/>
  <c r="X24" i="35"/>
  <c r="Y24" i="35"/>
  <c r="Q23" i="35"/>
  <c r="X23" i="35"/>
  <c r="Y23" i="35"/>
  <c r="T7" i="23"/>
  <c r="P23" i="35" l="1"/>
  <c r="T9" i="23" l="1"/>
  <c r="T11" i="23"/>
  <c r="T13" i="23"/>
  <c r="P16" i="35" l="1"/>
  <c r="P18" i="35"/>
  <c r="P19" i="35"/>
  <c r="Q16" i="35"/>
  <c r="Q17" i="35"/>
  <c r="Q18" i="35"/>
  <c r="Q19" i="35"/>
  <c r="X16" i="35"/>
  <c r="X17" i="35"/>
  <c r="X18" i="35"/>
  <c r="X19" i="35"/>
  <c r="Y16" i="35"/>
  <c r="Y17" i="35"/>
  <c r="Y18" i="35"/>
  <c r="Y19" i="35"/>
  <c r="P17" i="35" l="1"/>
  <c r="Q22" i="35" l="1"/>
  <c r="X22" i="35"/>
  <c r="Y22" i="35"/>
  <c r="Q21" i="35"/>
  <c r="X21" i="35"/>
  <c r="Y21" i="35"/>
  <c r="Q20" i="35"/>
  <c r="X20" i="35"/>
  <c r="Y20" i="35"/>
  <c r="Q15" i="35"/>
  <c r="X15" i="35"/>
  <c r="Y15" i="35"/>
  <c r="Q14" i="35"/>
  <c r="X14" i="35"/>
  <c r="Y14" i="35"/>
  <c r="P22" i="35" l="1"/>
  <c r="P21" i="35"/>
  <c r="P20" i="35"/>
  <c r="P15" i="35"/>
  <c r="P14" i="35"/>
  <c r="ED6" i="2" l="1"/>
  <c r="BT6" i="2"/>
  <c r="T10" i="23" l="1"/>
  <c r="T15" i="23"/>
  <c r="T14" i="23"/>
  <c r="T12" i="23"/>
  <c r="Q13" i="35" l="1"/>
  <c r="Q7" i="35"/>
  <c r="Q8" i="35"/>
  <c r="Q9" i="35"/>
  <c r="Q10" i="35"/>
  <c r="Q11" i="35"/>
  <c r="Q12" i="35"/>
  <c r="X13" i="35"/>
  <c r="X7" i="35"/>
  <c r="X8" i="35"/>
  <c r="X9" i="35"/>
  <c r="X10" i="35"/>
  <c r="X11" i="35"/>
  <c r="X12" i="35"/>
  <c r="Y13" i="35"/>
  <c r="Y7" i="35"/>
  <c r="Y8" i="35"/>
  <c r="Y9" i="35"/>
  <c r="Y10" i="35"/>
  <c r="Y11" i="35"/>
  <c r="Y12" i="35"/>
  <c r="P7" i="35" l="1"/>
  <c r="P11" i="35"/>
  <c r="P13" i="35"/>
  <c r="P9" i="35"/>
  <c r="P12" i="35"/>
  <c r="P10" i="35"/>
  <c r="P8" i="35"/>
  <c r="T17" i="23" l="1"/>
  <c r="T16" i="23"/>
  <c r="T8" i="23"/>
  <c r="T18" i="23"/>
  <c r="DY6" i="2" l="1"/>
  <c r="DX6" i="2"/>
  <c r="DW6" i="2"/>
  <c r="DV6" i="2"/>
  <c r="DU6" i="2"/>
  <c r="DT6" i="2"/>
  <c r="DS6" i="2"/>
  <c r="DR6" i="2"/>
  <c r="DQ6" i="2"/>
  <c r="DP6" i="2"/>
  <c r="DO6" i="2"/>
  <c r="DN6" i="2"/>
  <c r="DM6" i="2"/>
  <c r="DL6" i="2"/>
  <c r="DK6" i="2"/>
  <c r="AF6" i="2" l="1"/>
  <c r="AO6" i="2"/>
  <c r="AN6" i="2"/>
  <c r="AM6" i="2"/>
  <c r="AL6" i="2"/>
  <c r="AK6" i="2"/>
  <c r="AJ6" i="2"/>
  <c r="AI6" i="2"/>
  <c r="AH6" i="2"/>
  <c r="AG6" i="2"/>
  <c r="EE6" i="2" l="1"/>
  <c r="EC6" i="2"/>
  <c r="EB6" i="2"/>
  <c r="EA6" i="2"/>
  <c r="DZ6" i="2"/>
  <c r="DJ6" i="2"/>
  <c r="DI6" i="2"/>
  <c r="DH6" i="2"/>
  <c r="DG6" i="2"/>
  <c r="DF6" i="2"/>
  <c r="DE6" i="2"/>
  <c r="DD6" i="2"/>
  <c r="DC6" i="2"/>
  <c r="DB6" i="2"/>
  <c r="DA6" i="2"/>
  <c r="CZ6" i="2"/>
  <c r="CX6" i="2"/>
  <c r="CW6" i="2"/>
  <c r="CV6" i="2"/>
  <c r="CU6" i="2"/>
  <c r="CT6" i="2"/>
  <c r="CS6" i="2"/>
  <c r="CR6" i="2"/>
  <c r="CQ6" i="2"/>
  <c r="CP6" i="2"/>
  <c r="CO6" i="2"/>
  <c r="CN6" i="2"/>
  <c r="CM6" i="2"/>
  <c r="CL6" i="2"/>
  <c r="CK6" i="2"/>
  <c r="CJ6" i="2"/>
  <c r="CI6" i="2"/>
  <c r="CH6" i="2"/>
  <c r="CG6" i="2"/>
  <c r="CF6" i="2"/>
  <c r="CE6" i="2"/>
  <c r="CD6" i="2"/>
  <c r="CC6" i="2"/>
  <c r="CB6" i="2"/>
  <c r="CA6" i="2"/>
  <c r="BZ6" i="2"/>
  <c r="BY6" i="2"/>
  <c r="BX6" i="2"/>
  <c r="BW6" i="2"/>
  <c r="BV6" i="2"/>
  <c r="BU6" i="2"/>
  <c r="BS6" i="2"/>
  <c r="BR6" i="2"/>
  <c r="BQ6" i="2"/>
  <c r="BP6" i="2"/>
  <c r="BO6" i="2"/>
  <c r="BN6" i="2"/>
  <c r="BM6" i="2"/>
  <c r="BL6" i="2"/>
  <c r="BK6" i="2"/>
  <c r="BJ6" i="2"/>
  <c r="BI6" i="2"/>
  <c r="BH6" i="2"/>
  <c r="BG6" i="2"/>
  <c r="BF6" i="2"/>
  <c r="BE6" i="2"/>
  <c r="BD6" i="2"/>
  <c r="BC6" i="2"/>
  <c r="BB6" i="2"/>
  <c r="BA6" i="2"/>
  <c r="AZ6" i="2"/>
  <c r="AY6" i="2"/>
  <c r="AX6" i="2"/>
  <c r="AW6" i="2"/>
  <c r="AV6" i="2"/>
  <c r="AU6" i="2"/>
  <c r="AT6" i="2"/>
  <c r="AS6" i="2"/>
  <c r="AR6" i="2"/>
  <c r="AQ6" i="2"/>
  <c r="AP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N31" i="31"/>
  <c r="N30" i="31"/>
  <c r="N29" i="31"/>
  <c r="N28" i="31"/>
  <c r="N27" i="31"/>
  <c r="N26" i="31"/>
  <c r="N25" i="31"/>
  <c r="N24" i="31"/>
  <c r="N23" i="31"/>
  <c r="N22" i="31"/>
  <c r="N21" i="31"/>
  <c r="N20" i="31"/>
  <c r="N19" i="31"/>
  <c r="N18" i="31"/>
  <c r="N17" i="31"/>
  <c r="N16" i="31"/>
  <c r="N15" i="31"/>
  <c r="N14" i="31"/>
  <c r="N13" i="31"/>
  <c r="N12" i="31"/>
  <c r="N11" i="31"/>
  <c r="N10" i="31"/>
  <c r="N9" i="31"/>
  <c r="N8" i="31"/>
  <c r="N7" i="31"/>
  <c r="N6" i="31"/>
  <c r="N5" i="31"/>
  <c r="N4" i="31"/>
  <c r="N3" i="31"/>
  <c r="N2" i="3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<sst xmlns="http://schemas.openxmlformats.org/spreadsheetml/2006/main" count="2842" uniqueCount="1513">
  <si>
    <t>사원명</t>
  </si>
  <si>
    <t>사원번호</t>
  </si>
  <si>
    <t>상태</t>
  </si>
  <si>
    <t>건강보험</t>
  </si>
  <si>
    <t>고용보험</t>
  </si>
  <si>
    <t>소득세</t>
  </si>
  <si>
    <t>지급합계</t>
    <phoneticPr fontId="7" type="noConversion"/>
  </si>
  <si>
    <t>공제합계</t>
    <phoneticPr fontId="7" type="noConversion"/>
  </si>
  <si>
    <t>사원번호</t>
    <phoneticPr fontId="7" type="noConversion"/>
  </si>
  <si>
    <t>사원명</t>
    <phoneticPr fontId="7" type="noConversion"/>
  </si>
  <si>
    <t>기본급</t>
  </si>
  <si>
    <t>국민연금
기준소득월액</t>
  </si>
  <si>
    <t>건강보험
보수월액</t>
  </si>
  <si>
    <t>상한액</t>
    <phoneticPr fontId="7" type="noConversion"/>
  </si>
  <si>
    <t>하한액</t>
    <phoneticPr fontId="7" type="noConversion"/>
  </si>
  <si>
    <t>노인장기
요양보험</t>
    <phoneticPr fontId="7" type="noConversion"/>
  </si>
  <si>
    <t>국민연금</t>
    <phoneticPr fontId="7" type="noConversion"/>
  </si>
  <si>
    <t>소득세</t>
    <phoneticPr fontId="7" type="noConversion"/>
  </si>
  <si>
    <t>건강보험</t>
    <phoneticPr fontId="7" type="noConversion"/>
  </si>
  <si>
    <t>고용보험</t>
    <phoneticPr fontId="7" type="noConversion"/>
  </si>
  <si>
    <t>부서명</t>
    <phoneticPr fontId="7" type="noConversion"/>
  </si>
  <si>
    <t>비고</t>
    <phoneticPr fontId="7" type="noConversion"/>
  </si>
  <si>
    <t>구분</t>
    <phoneticPr fontId="7" type="noConversion"/>
  </si>
  <si>
    <t>요율(%)</t>
    <phoneticPr fontId="7" type="noConversion"/>
  </si>
  <si>
    <t xml:space="preserve"> 국민연금</t>
    <phoneticPr fontId="7" type="noConversion"/>
  </si>
  <si>
    <t xml:space="preserve"> 건강보험</t>
    <phoneticPr fontId="7" type="noConversion"/>
  </si>
  <si>
    <t xml:space="preserve"> 노인장기요양보험</t>
    <phoneticPr fontId="7" type="noConversion"/>
  </si>
  <si>
    <t xml:space="preserve"> 고용보험</t>
    <phoneticPr fontId="7" type="noConversion"/>
  </si>
  <si>
    <t>근로자</t>
    <phoneticPr fontId="7" type="noConversion"/>
  </si>
  <si>
    <t>사업주</t>
    <phoneticPr fontId="7" type="noConversion"/>
  </si>
  <si>
    <t>사원정보</t>
    <phoneticPr fontId="7" type="noConversion"/>
  </si>
  <si>
    <t>실 지급액</t>
    <phoneticPr fontId="7" type="noConversion"/>
  </si>
  <si>
    <t>No</t>
    <phoneticPr fontId="7" type="noConversion"/>
  </si>
  <si>
    <t>귀속연월</t>
    <phoneticPr fontId="7" type="noConversion"/>
  </si>
  <si>
    <t>부양가족</t>
    <phoneticPr fontId="7" type="noConversion"/>
  </si>
  <si>
    <t>20세이하</t>
    <phoneticPr fontId="7" type="noConversion"/>
  </si>
  <si>
    <t>입사일</t>
    <phoneticPr fontId="7" type="noConversion"/>
  </si>
  <si>
    <t>퇴사일</t>
    <phoneticPr fontId="7" type="noConversion"/>
  </si>
  <si>
    <t>성명</t>
    <phoneticPr fontId="7" type="noConversion"/>
  </si>
  <si>
    <t>전화번호</t>
    <phoneticPr fontId="7" type="noConversion"/>
  </si>
  <si>
    <t>주민등록번호</t>
    <phoneticPr fontId="7" type="noConversion"/>
  </si>
  <si>
    <t>주소</t>
    <phoneticPr fontId="7" type="noConversion"/>
  </si>
  <si>
    <t>직위</t>
    <phoneticPr fontId="7" type="noConversion"/>
  </si>
  <si>
    <t>고용보험
월평균보수액</t>
    <phoneticPr fontId="7" type="noConversion"/>
  </si>
  <si>
    <t>E-Mail</t>
    <phoneticPr fontId="7" type="noConversion"/>
  </si>
  <si>
    <t>naver</t>
    <phoneticPr fontId="7" type="noConversion"/>
  </si>
  <si>
    <t>nate</t>
    <phoneticPr fontId="7" type="noConversion"/>
  </si>
  <si>
    <t>daum</t>
    <phoneticPr fontId="7" type="noConversion"/>
  </si>
  <si>
    <t>귀하의 노고에 감사드립니다.</t>
    <phoneticPr fontId="7" type="noConversion"/>
  </si>
  <si>
    <t>outlook</t>
    <phoneticPr fontId="7" type="noConversion"/>
  </si>
  <si>
    <t>hanmail</t>
    <phoneticPr fontId="7" type="noConversion"/>
  </si>
  <si>
    <t>기본급</t>
    <phoneticPr fontId="7" type="noConversion"/>
  </si>
  <si>
    <t>국민 기준소득월액</t>
    <phoneticPr fontId="7" type="noConversion"/>
  </si>
  <si>
    <t>건강 보수월액</t>
    <phoneticPr fontId="7" type="noConversion"/>
  </si>
  <si>
    <t>고용 월평균보수액</t>
    <phoneticPr fontId="7" type="noConversion"/>
  </si>
  <si>
    <t>중도입사자
기본급</t>
    <phoneticPr fontId="7" type="noConversion"/>
  </si>
  <si>
    <t>중도퇴사자
기본급</t>
    <phoneticPr fontId="7" type="noConversion"/>
  </si>
  <si>
    <t>중도입사자
근로일수</t>
    <phoneticPr fontId="7" type="noConversion"/>
  </si>
  <si>
    <t>중도퇴사자
근로일수</t>
    <phoneticPr fontId="7" type="noConversion"/>
  </si>
  <si>
    <t>홍길동</t>
  </si>
  <si>
    <t>시급</t>
    <phoneticPr fontId="7" type="noConversion"/>
  </si>
  <si>
    <t>시간합계</t>
    <phoneticPr fontId="7" type="noConversion"/>
  </si>
  <si>
    <t>평일</t>
    <phoneticPr fontId="7" type="noConversion"/>
  </si>
  <si>
    <t>근무일자</t>
    <phoneticPr fontId="7" type="noConversion"/>
  </si>
  <si>
    <r>
      <t>[</t>
    </r>
    <r>
      <rPr>
        <sz val="10"/>
        <color theme="1"/>
        <rFont val="맑은 고딕"/>
        <family val="3"/>
        <charset val="129"/>
      </rPr>
      <t>비과세</t>
    </r>
    <r>
      <rPr>
        <sz val="10"/>
        <color theme="1"/>
        <rFont val="Verdana"/>
        <family val="2"/>
      </rPr>
      <t xml:space="preserve"> </t>
    </r>
    <r>
      <rPr>
        <sz val="10"/>
        <color theme="1"/>
        <rFont val="맑은 고딕"/>
        <family val="3"/>
        <charset val="129"/>
      </rPr>
      <t>및</t>
    </r>
    <r>
      <rPr>
        <sz val="10"/>
        <color theme="1"/>
        <rFont val="Verdana"/>
        <family val="2"/>
      </rPr>
      <t xml:space="preserve"> </t>
    </r>
    <r>
      <rPr>
        <sz val="10"/>
        <color theme="1"/>
        <rFont val="맑은 고딕"/>
        <family val="3"/>
        <charset val="129"/>
      </rPr>
      <t>학자금</t>
    </r>
    <r>
      <rPr>
        <sz val="10"/>
        <color theme="1"/>
        <rFont val="Verdana"/>
        <family val="2"/>
      </rPr>
      <t xml:space="preserve"> </t>
    </r>
    <r>
      <rPr>
        <sz val="10"/>
        <color theme="1"/>
        <rFont val="맑은 고딕"/>
        <family val="3"/>
        <charset val="129"/>
      </rPr>
      <t>제외］</t>
    </r>
  </si>
  <si>
    <r>
      <rPr>
        <sz val="10"/>
        <color theme="1"/>
        <rFont val="맑은 고딕"/>
        <family val="3"/>
        <charset val="129"/>
      </rPr>
      <t>이상</t>
    </r>
  </si>
  <si>
    <t>일급</t>
    <phoneticPr fontId="7" type="noConversion"/>
  </si>
  <si>
    <t>지급액</t>
    <phoneticPr fontId="7" type="noConversion"/>
  </si>
  <si>
    <t>공제액</t>
    <phoneticPr fontId="7" type="noConversion"/>
  </si>
  <si>
    <t>은행명</t>
    <phoneticPr fontId="7" type="noConversion"/>
  </si>
  <si>
    <t>계좌번호</t>
    <phoneticPr fontId="7" type="noConversion"/>
  </si>
  <si>
    <t>근로일수</t>
    <phoneticPr fontId="7" type="noConversion"/>
  </si>
  <si>
    <t>야간근로시간</t>
    <phoneticPr fontId="7" type="noConversion"/>
  </si>
  <si>
    <t>연장근로시간</t>
    <phoneticPr fontId="7" type="noConversion"/>
  </si>
  <si>
    <t>휴일근로시간</t>
    <phoneticPr fontId="7" type="noConversion"/>
  </si>
  <si>
    <t>신정</t>
  </si>
  <si>
    <t>현충일</t>
  </si>
  <si>
    <t>광복절</t>
  </si>
  <si>
    <t>개천절</t>
  </si>
  <si>
    <t>설날</t>
  </si>
  <si>
    <t>3·1절</t>
  </si>
  <si>
    <t>추석</t>
  </si>
  <si>
    <t>성탄절</t>
  </si>
  <si>
    <t>A3A</t>
  </si>
  <si>
    <t>총 근로시간</t>
    <phoneticPr fontId="7" type="noConversion"/>
  </si>
  <si>
    <t>금액합계</t>
    <phoneticPr fontId="7" type="noConversion"/>
  </si>
  <si>
    <t>휴일</t>
    <phoneticPr fontId="7" type="noConversion"/>
  </si>
  <si>
    <t>미만</t>
    <phoneticPr fontId="7" type="noConversion"/>
  </si>
  <si>
    <t>연장근로수당</t>
    <phoneticPr fontId="7" type="noConversion"/>
  </si>
  <si>
    <t>야간근로수당</t>
    <phoneticPr fontId="7" type="noConversion"/>
  </si>
  <si>
    <t>휴일근로수당</t>
    <phoneticPr fontId="7" type="noConversion"/>
  </si>
  <si>
    <t>휴일근로일수</t>
    <phoneticPr fontId="7" type="noConversion"/>
  </si>
  <si>
    <t>상태</t>
    <phoneticPr fontId="7" type="noConversion"/>
  </si>
  <si>
    <t>통상시급</t>
    <phoneticPr fontId="7" type="noConversion"/>
  </si>
  <si>
    <t>휴일기본</t>
    <phoneticPr fontId="7" type="noConversion"/>
  </si>
  <si>
    <t>휴일연장</t>
    <phoneticPr fontId="7" type="noConversion"/>
  </si>
  <si>
    <t>휴일연장시간</t>
    <phoneticPr fontId="7" type="noConversion"/>
  </si>
  <si>
    <t>휴일기본수당</t>
    <phoneticPr fontId="7" type="noConversion"/>
  </si>
  <si>
    <t>휴일연장수당</t>
    <phoneticPr fontId="7" type="noConversion"/>
  </si>
  <si>
    <t>&gt;0</t>
    <phoneticPr fontId="7" type="noConversion"/>
  </si>
  <si>
    <t>통상시급 절사</t>
    <phoneticPr fontId="7" type="noConversion"/>
  </si>
  <si>
    <t>회사명</t>
    <phoneticPr fontId="7" type="noConversion"/>
  </si>
  <si>
    <t>대표이사</t>
    <phoneticPr fontId="7" type="noConversion"/>
  </si>
  <si>
    <t>사업자번호</t>
    <phoneticPr fontId="7" type="noConversion"/>
  </si>
  <si>
    <t>120-86-50680</t>
    <phoneticPr fontId="7" type="noConversion"/>
  </si>
  <si>
    <t>담당자</t>
    <phoneticPr fontId="7" type="noConversion"/>
  </si>
  <si>
    <t>한글날</t>
  </si>
  <si>
    <t>내용</t>
    <phoneticPr fontId="7" type="noConversion"/>
  </si>
  <si>
    <t>소정근로시간</t>
    <phoneticPr fontId="7" type="noConversion"/>
  </si>
  <si>
    <t>휴일기본시간</t>
    <phoneticPr fontId="7" type="noConversion"/>
  </si>
  <si>
    <t>휴일야간근로</t>
    <phoneticPr fontId="7" type="noConversion"/>
  </si>
  <si>
    <t>연장근로</t>
    <phoneticPr fontId="7" type="noConversion"/>
  </si>
  <si>
    <t>야간근로</t>
    <phoneticPr fontId="7" type="noConversion"/>
  </si>
  <si>
    <t>휴일근로</t>
    <phoneticPr fontId="7" type="noConversion"/>
  </si>
  <si>
    <t>휴일야간수당</t>
    <phoneticPr fontId="7" type="noConversion"/>
  </si>
  <si>
    <t>휴일야간</t>
    <phoneticPr fontId="7" type="noConversion"/>
  </si>
  <si>
    <t>중도입사자</t>
    <phoneticPr fontId="7" type="noConversion"/>
  </si>
  <si>
    <t>중도퇴사자</t>
    <phoneticPr fontId="7" type="noConversion"/>
  </si>
  <si>
    <t>국민_선택</t>
    <phoneticPr fontId="7" type="noConversion"/>
  </si>
  <si>
    <t>건강_선택</t>
    <phoneticPr fontId="7" type="noConversion"/>
  </si>
  <si>
    <t>장기요양_선택</t>
    <phoneticPr fontId="7" type="noConversion"/>
  </si>
  <si>
    <t>고용_선택</t>
    <phoneticPr fontId="7" type="noConversion"/>
  </si>
  <si>
    <t>소득세_선택</t>
    <phoneticPr fontId="7" type="noConversion"/>
  </si>
  <si>
    <t>절사</t>
    <phoneticPr fontId="7" type="noConversion"/>
  </si>
  <si>
    <t>과세</t>
  </si>
  <si>
    <t>부분 비과세</t>
  </si>
  <si>
    <t>포함</t>
  </si>
  <si>
    <t>제목</t>
    <phoneticPr fontId="7" type="noConversion"/>
  </si>
  <si>
    <t>중도입사자
추가일수</t>
    <phoneticPr fontId="7" type="noConversion"/>
  </si>
  <si>
    <t>중도입사자
차감일수</t>
    <phoneticPr fontId="7" type="noConversion"/>
  </si>
  <si>
    <t>중도퇴사자
추가일수</t>
    <phoneticPr fontId="7" type="noConversion"/>
  </si>
  <si>
    <t>중도퇴사자
차감일수</t>
    <phoneticPr fontId="7" type="noConversion"/>
  </si>
  <si>
    <t>기본근로</t>
    <phoneticPr fontId="7" type="noConversion"/>
  </si>
  <si>
    <t>기본근로수당</t>
    <phoneticPr fontId="7" type="noConversion"/>
  </si>
  <si>
    <t>휴일야간근로</t>
    <phoneticPr fontId="7" type="noConversion"/>
  </si>
  <si>
    <t>약정연장
근로시간</t>
    <phoneticPr fontId="7" type="noConversion"/>
  </si>
  <si>
    <t>항목1</t>
    <phoneticPr fontId="7" type="noConversion"/>
  </si>
  <si>
    <t>항목2</t>
  </si>
  <si>
    <t>항목3</t>
  </si>
  <si>
    <t>항목4</t>
  </si>
  <si>
    <t>항목5</t>
  </si>
  <si>
    <t>항목6</t>
  </si>
  <si>
    <t>항목7</t>
  </si>
  <si>
    <t>항목8</t>
  </si>
  <si>
    <t>항목9</t>
  </si>
  <si>
    <t>항목10</t>
  </si>
  <si>
    <t>근무일자</t>
    <phoneticPr fontId="7" type="noConversion"/>
  </si>
  <si>
    <t>시급</t>
  </si>
  <si>
    <t>일급</t>
  </si>
  <si>
    <t>부서명</t>
  </si>
  <si>
    <t>직위</t>
  </si>
  <si>
    <t>부양가족</t>
  </si>
  <si>
    <t>소정근로시간</t>
  </si>
  <si>
    <t>No</t>
  </si>
  <si>
    <t>20세이하</t>
  </si>
  <si>
    <t>국민 기준소득월액</t>
  </si>
  <si>
    <t>건강 보수월액</t>
  </si>
  <si>
    <t>고용 월평균보수액</t>
  </si>
  <si>
    <t>국민_선택</t>
  </si>
  <si>
    <t>건강_선택</t>
  </si>
  <si>
    <t>장기요양_선택</t>
  </si>
  <si>
    <t>고용_선택</t>
  </si>
  <si>
    <t>소득세_선택</t>
  </si>
  <si>
    <t>중도입사자</t>
  </si>
  <si>
    <t>중도퇴사자</t>
  </si>
  <si>
    <t>근로일수</t>
  </si>
  <si>
    <t>총 근로시간</t>
  </si>
  <si>
    <t>연장근로시간</t>
  </si>
  <si>
    <t>야간근로시간</t>
  </si>
  <si>
    <t>휴일근로시간</t>
  </si>
  <si>
    <t>휴일기본</t>
  </si>
  <si>
    <t>휴일연장</t>
  </si>
  <si>
    <t>휴일야간</t>
  </si>
  <si>
    <t>통상시급</t>
  </si>
  <si>
    <t>항목2</t>
    <phoneticPr fontId="7" type="noConversion"/>
  </si>
  <si>
    <t>항목3</t>
    <phoneticPr fontId="7" type="noConversion"/>
  </si>
  <si>
    <t>항목4</t>
    <phoneticPr fontId="7" type="noConversion"/>
  </si>
  <si>
    <t>항목5</t>
    <phoneticPr fontId="7" type="noConversion"/>
  </si>
  <si>
    <t>항목6</t>
    <phoneticPr fontId="7" type="noConversion"/>
  </si>
  <si>
    <t>항목7</t>
    <phoneticPr fontId="7" type="noConversion"/>
  </si>
  <si>
    <t>항목8</t>
    <phoneticPr fontId="7" type="noConversion"/>
  </si>
  <si>
    <t>항목9</t>
    <phoneticPr fontId="7" type="noConversion"/>
  </si>
  <si>
    <t>항목10</t>
    <phoneticPr fontId="7" type="noConversion"/>
  </si>
  <si>
    <t>010-1234-1234</t>
    <phoneticPr fontId="7" type="noConversion"/>
  </si>
  <si>
    <t>식대</t>
  </si>
  <si>
    <t>차량운전보조금</t>
  </si>
  <si>
    <t>연장근로수당</t>
  </si>
  <si>
    <t>야간근로수당</t>
  </si>
  <si>
    <t>휴일근로수당</t>
  </si>
  <si>
    <t>주휴수당</t>
  </si>
  <si>
    <t>국민연금</t>
  </si>
  <si>
    <t>장기요양보험</t>
  </si>
  <si>
    <t>지방소득세</t>
  </si>
  <si>
    <t>1) 소득세 100%</t>
  </si>
  <si>
    <t>항목1</t>
  </si>
  <si>
    <t>E-Mail</t>
    <phoneticPr fontId="7" type="noConversion"/>
  </si>
  <si>
    <r>
      <rPr>
        <sz val="10"/>
        <color theme="1" tint="0.499984740745262"/>
        <rFont val="Verdana"/>
        <family val="2"/>
      </rPr>
      <t>(</t>
    </r>
    <r>
      <rPr>
        <sz val="10"/>
        <color theme="1" tint="0.499984740745262"/>
        <rFont val="맑은 고딕"/>
        <family val="3"/>
        <charset val="129"/>
      </rPr>
      <t>단위</t>
    </r>
    <r>
      <rPr>
        <sz val="10"/>
        <color theme="1" tint="0.499984740745262"/>
        <rFont val="Verdana"/>
        <family val="2"/>
      </rPr>
      <t xml:space="preserve">: </t>
    </r>
    <r>
      <rPr>
        <sz val="10"/>
        <color theme="1" tint="0.499984740745262"/>
        <rFont val="맑은 고딕"/>
        <family val="3"/>
        <charset val="129"/>
      </rPr>
      <t>원</t>
    </r>
    <r>
      <rPr>
        <sz val="10"/>
        <color theme="1" tint="0.499984740745262"/>
        <rFont val="Verdana"/>
        <family val="2"/>
      </rPr>
      <t>)</t>
    </r>
    <phoneticPr fontId="7" type="noConversion"/>
  </si>
  <si>
    <r>
      <rPr>
        <b/>
        <sz val="10"/>
        <color theme="3"/>
        <rFont val="맑은 고딕"/>
        <family val="3"/>
        <charset val="129"/>
      </rPr>
      <t>월급여액</t>
    </r>
    <r>
      <rPr>
        <b/>
        <sz val="10"/>
        <color theme="3"/>
        <rFont val="Verdana"/>
        <family val="2"/>
      </rPr>
      <t>(</t>
    </r>
    <r>
      <rPr>
        <b/>
        <sz val="10"/>
        <color theme="3"/>
        <rFont val="맑은 고딕"/>
        <family val="3"/>
        <charset val="129"/>
      </rPr>
      <t>천원</t>
    </r>
    <r>
      <rPr>
        <b/>
        <sz val="10"/>
        <color theme="3"/>
        <rFont val="Verdana"/>
        <family val="2"/>
      </rPr>
      <t>)</t>
    </r>
  </si>
  <si>
    <r>
      <rPr>
        <b/>
        <sz val="10"/>
        <color theme="3"/>
        <rFont val="맑은 고딕"/>
        <family val="3"/>
        <charset val="129"/>
      </rPr>
      <t>공제대상가족의</t>
    </r>
    <r>
      <rPr>
        <b/>
        <sz val="10"/>
        <color theme="3"/>
        <rFont val="Verdana"/>
        <family val="2"/>
      </rPr>
      <t xml:space="preserve"> </t>
    </r>
    <r>
      <rPr>
        <b/>
        <sz val="10"/>
        <color theme="3"/>
        <rFont val="맑은 고딕"/>
        <family val="3"/>
        <charset val="129"/>
      </rPr>
      <t>수</t>
    </r>
  </si>
  <si>
    <t>자녀수</t>
    <phoneticPr fontId="7" type="noConversion"/>
  </si>
  <si>
    <t>입사일</t>
  </si>
  <si>
    <t>TOTAL</t>
    <phoneticPr fontId="7" type="noConversion"/>
  </si>
  <si>
    <r>
      <rPr>
        <b/>
        <sz val="13"/>
        <color theme="3"/>
        <rFont val="맑은 고딕"/>
        <family val="2"/>
      </rPr>
      <t>근로소득</t>
    </r>
    <r>
      <rPr>
        <b/>
        <sz val="13"/>
        <color theme="3"/>
        <rFont val="Verdana"/>
        <family val="2"/>
      </rPr>
      <t xml:space="preserve"> </t>
    </r>
    <r>
      <rPr>
        <b/>
        <sz val="13"/>
        <color theme="3"/>
        <rFont val="맑은 고딕"/>
        <family val="2"/>
      </rPr>
      <t>간이세액표</t>
    </r>
    <r>
      <rPr>
        <b/>
        <sz val="13"/>
        <color theme="3"/>
        <rFont val="Verdana"/>
        <family val="2"/>
      </rPr>
      <t>(</t>
    </r>
    <r>
      <rPr>
        <b/>
        <sz val="13"/>
        <color theme="3"/>
        <rFont val="맑은 고딕"/>
        <family val="2"/>
      </rPr>
      <t>제</t>
    </r>
    <r>
      <rPr>
        <b/>
        <sz val="13"/>
        <color theme="3"/>
        <rFont val="Verdana"/>
        <family val="2"/>
      </rPr>
      <t>189</t>
    </r>
    <r>
      <rPr>
        <b/>
        <sz val="13"/>
        <color theme="3"/>
        <rFont val="맑은 고딕"/>
        <family val="2"/>
      </rPr>
      <t>조</t>
    </r>
    <r>
      <rPr>
        <b/>
        <sz val="13"/>
        <color theme="3"/>
        <rFont val="Verdana"/>
        <family val="2"/>
      </rPr>
      <t xml:space="preserve"> </t>
    </r>
    <r>
      <rPr>
        <b/>
        <sz val="13"/>
        <color theme="3"/>
        <rFont val="맑은 고딕"/>
        <family val="2"/>
      </rPr>
      <t>제</t>
    </r>
    <r>
      <rPr>
        <b/>
        <sz val="13"/>
        <color theme="3"/>
        <rFont val="Verdana"/>
        <family val="2"/>
      </rPr>
      <t>1</t>
    </r>
    <r>
      <rPr>
        <b/>
        <sz val="13"/>
        <color theme="3"/>
        <rFont val="맑은 고딕"/>
        <family val="2"/>
      </rPr>
      <t>항</t>
    </r>
    <r>
      <rPr>
        <b/>
        <sz val="13"/>
        <color theme="3"/>
        <rFont val="Verdana"/>
        <family val="2"/>
      </rPr>
      <t xml:space="preserve"> </t>
    </r>
    <r>
      <rPr>
        <b/>
        <sz val="13"/>
        <color theme="3"/>
        <rFont val="맑은 고딕"/>
        <family val="2"/>
      </rPr>
      <t>관련</t>
    </r>
    <r>
      <rPr>
        <b/>
        <sz val="13"/>
        <color theme="3"/>
        <rFont val="Verdana"/>
        <family val="2"/>
      </rPr>
      <t>)</t>
    </r>
    <phoneticPr fontId="7" type="noConversion"/>
  </si>
  <si>
    <t>실 지급액</t>
  </si>
  <si>
    <t>급여명세서 메일 발송내역</t>
    <phoneticPr fontId="7" type="noConversion"/>
  </si>
  <si>
    <t>발송일자</t>
    <phoneticPr fontId="7" type="noConversion"/>
  </si>
  <si>
    <t>수신메일</t>
    <phoneticPr fontId="7" type="noConversion"/>
  </si>
  <si>
    <t>사유</t>
    <phoneticPr fontId="7" type="noConversion"/>
  </si>
  <si>
    <r>
      <rPr>
        <b/>
        <sz val="14"/>
        <color theme="0"/>
        <rFont val="맑은 고딕"/>
        <family val="3"/>
        <charset val="129"/>
        <scheme val="minor"/>
      </rPr>
      <t>급여관리 프로그램</t>
    </r>
    <r>
      <rPr>
        <b/>
        <sz val="17"/>
        <color theme="0"/>
        <rFont val="맑은 고딕"/>
        <family val="3"/>
        <charset val="129"/>
        <scheme val="minor"/>
      </rPr>
      <t xml:space="preserve">   </t>
    </r>
    <r>
      <rPr>
        <b/>
        <sz val="9"/>
        <color theme="0"/>
        <rFont val="맑은 고딕"/>
        <family val="3"/>
        <charset val="129"/>
        <scheme val="minor"/>
      </rPr>
      <t>｜</t>
    </r>
    <r>
      <rPr>
        <b/>
        <sz val="9"/>
        <color theme="8"/>
        <rFont val="맑은 고딕"/>
        <family val="3"/>
        <charset val="129"/>
        <scheme val="minor"/>
      </rPr>
      <t xml:space="preserve">  시급제/일급제/월급제 (급여명세서 MAIL 발송)</t>
    </r>
    <phoneticPr fontId="7" type="noConversion"/>
  </si>
  <si>
    <r>
      <rPr>
        <sz val="9"/>
        <rFont val="맑은 고딕"/>
        <family val="3"/>
        <charset val="129"/>
      </rPr>
      <t>연장수당</t>
    </r>
    <phoneticPr fontId="7" type="noConversion"/>
  </si>
  <si>
    <r>
      <rPr>
        <sz val="9"/>
        <rFont val="맑은 고딕"/>
        <family val="3"/>
        <charset val="129"/>
      </rPr>
      <t>계산기준</t>
    </r>
    <phoneticPr fontId="7" type="noConversion"/>
  </si>
  <si>
    <r>
      <rPr>
        <sz val="9"/>
        <rFont val="맑은 고딕"/>
        <family val="3"/>
        <charset val="129"/>
      </rPr>
      <t>구분</t>
    </r>
    <phoneticPr fontId="7" type="noConversion"/>
  </si>
  <si>
    <r>
      <rPr>
        <sz val="9"/>
        <rFont val="맑은 고딕"/>
        <family val="3"/>
        <charset val="129"/>
      </rPr>
      <t>부분비과세</t>
    </r>
    <phoneticPr fontId="7" type="noConversion"/>
  </si>
  <si>
    <r>
      <rPr>
        <sz val="9"/>
        <rFont val="맑은 고딕"/>
        <family val="3"/>
        <charset val="129"/>
      </rPr>
      <t>과세합계</t>
    </r>
    <phoneticPr fontId="7" type="noConversion"/>
  </si>
  <si>
    <r>
      <rPr>
        <sz val="9"/>
        <rFont val="맑은 고딕"/>
        <family val="3"/>
        <charset val="129"/>
      </rPr>
      <t>전체</t>
    </r>
    <phoneticPr fontId="7" type="noConversion"/>
  </si>
  <si>
    <r>
      <rPr>
        <sz val="9"/>
        <rFont val="맑은 고딕"/>
        <family val="3"/>
        <charset val="129"/>
      </rPr>
      <t>사용안함</t>
    </r>
    <phoneticPr fontId="7" type="noConversion"/>
  </si>
  <si>
    <r>
      <rPr>
        <sz val="9"/>
        <rFont val="맑은 고딕"/>
        <family val="3"/>
        <charset val="129"/>
      </rPr>
      <t>야간수당</t>
    </r>
    <phoneticPr fontId="7" type="noConversion"/>
  </si>
  <si>
    <r>
      <rPr>
        <sz val="9"/>
        <rFont val="맑은 고딕"/>
        <family val="3"/>
        <charset val="129"/>
      </rPr>
      <t>지급일</t>
    </r>
    <phoneticPr fontId="7" type="noConversion"/>
  </si>
  <si>
    <r>
      <rPr>
        <sz val="9"/>
        <rFont val="맑은 고딕"/>
        <family val="3"/>
        <charset val="129"/>
      </rPr>
      <t>함수</t>
    </r>
    <r>
      <rPr>
        <sz val="9"/>
        <rFont val="Verdana"/>
        <family val="2"/>
      </rPr>
      <t>1</t>
    </r>
    <phoneticPr fontId="7" type="noConversion"/>
  </si>
  <si>
    <r>
      <t>=if(OR(Ap12="",Option3!p1=1),0,IF(Ap12-'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'!$F$6&gt;0,Ap12-'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'!$F$6,0))</t>
    </r>
    <phoneticPr fontId="7" type="noConversion"/>
  </si>
  <si>
    <r>
      <rPr>
        <sz val="9"/>
        <rFont val="맑은 고딕"/>
        <family val="3"/>
        <charset val="129"/>
      </rPr>
      <t>휴일기본</t>
    </r>
    <phoneticPr fontId="7" type="noConversion"/>
  </si>
  <si>
    <r>
      <rPr>
        <sz val="9"/>
        <rFont val="맑은 고딕"/>
        <family val="3"/>
        <charset val="129"/>
      </rPr>
      <t>통상시급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절사</t>
    </r>
    <phoneticPr fontId="7" type="noConversion"/>
  </si>
  <si>
    <r>
      <rPr>
        <sz val="9"/>
        <rFont val="맑은 고딕"/>
        <family val="3"/>
        <charset val="129"/>
      </rPr>
      <t>함수</t>
    </r>
    <r>
      <rPr>
        <sz val="9"/>
        <rFont val="Verdana"/>
        <family val="2"/>
      </rPr>
      <t>2</t>
    </r>
  </si>
  <si>
    <r>
      <t>=IF(OR(Aq12="",Option3!Q1=1),0,IF(Aq12-'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'!$F$7&gt;0,Aq12-'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'!$F$7,0))</t>
    </r>
    <phoneticPr fontId="7" type="noConversion"/>
  </si>
  <si>
    <r>
      <rPr>
        <sz val="9"/>
        <rFont val="맑은 고딕"/>
        <family val="3"/>
        <charset val="129"/>
      </rPr>
      <t>휴일연장</t>
    </r>
    <phoneticPr fontId="7" type="noConversion"/>
  </si>
  <si>
    <r>
      <rPr>
        <sz val="9"/>
        <rFont val="맑은 고딕"/>
        <family val="3"/>
        <charset val="129"/>
      </rPr>
      <t>근무방식</t>
    </r>
    <phoneticPr fontId="7" type="noConversion"/>
  </si>
  <si>
    <r>
      <rPr>
        <sz val="9"/>
        <rFont val="맑은 고딕"/>
        <family val="3"/>
        <charset val="129"/>
      </rPr>
      <t>함수</t>
    </r>
    <r>
      <rPr>
        <sz val="9"/>
        <rFont val="Verdana"/>
        <family val="2"/>
      </rPr>
      <t>3</t>
    </r>
  </si>
  <si>
    <r>
      <t>=if(OR(Ar12="",Option3!r1=1),0,IF(Ar12-'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'!$F$8&gt;0,Ar12-'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'!$F$8,0))</t>
    </r>
    <phoneticPr fontId="7" type="noConversion"/>
  </si>
  <si>
    <r>
      <rPr>
        <sz val="9"/>
        <rFont val="맑은 고딕"/>
        <family val="3"/>
        <charset val="129"/>
      </rPr>
      <t>근로일수</t>
    </r>
    <r>
      <rPr>
        <sz val="9"/>
        <rFont val="Verdana"/>
        <family val="2"/>
      </rPr>
      <t>/</t>
    </r>
    <r>
      <rPr>
        <sz val="9"/>
        <rFont val="맑은 고딕"/>
        <family val="3"/>
        <charset val="129"/>
      </rPr>
      <t>시간</t>
    </r>
    <phoneticPr fontId="7" type="noConversion"/>
  </si>
  <si>
    <r>
      <rPr>
        <sz val="9"/>
        <rFont val="맑은 고딕"/>
        <family val="3"/>
        <charset val="129"/>
      </rPr>
      <t>함수</t>
    </r>
    <r>
      <rPr>
        <sz val="9"/>
        <rFont val="Verdana"/>
        <family val="2"/>
      </rPr>
      <t>4</t>
    </r>
  </si>
  <si>
    <r>
      <t>=if(OR(As12="",Option3!s1=1),0,IF(As12-'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'!$F$9&gt;0,As12-'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'!$F$9,0))</t>
    </r>
    <phoneticPr fontId="7" type="noConversion"/>
  </si>
  <si>
    <r>
      <rPr>
        <sz val="9"/>
        <rFont val="맑은 고딕"/>
        <family val="3"/>
        <charset val="129"/>
      </rPr>
      <t>발행일자</t>
    </r>
    <phoneticPr fontId="7" type="noConversion"/>
  </si>
  <si>
    <r>
      <rPr>
        <sz val="9"/>
        <rFont val="맑은 고딕"/>
        <family val="3"/>
        <charset val="129"/>
      </rPr>
      <t>함수</t>
    </r>
    <r>
      <rPr>
        <sz val="9"/>
        <rFont val="Verdana"/>
        <family val="2"/>
      </rPr>
      <t>5</t>
    </r>
  </si>
  <si>
    <r>
      <t>=if(OR(At12="",Option3!t1=1),0,IF(At12-'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'!$F$10&gt;0,At12-'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'!$F$10,0))</t>
    </r>
    <phoneticPr fontId="7" type="noConversion"/>
  </si>
  <si>
    <r>
      <rPr>
        <sz val="9"/>
        <rFont val="맑은 고딕"/>
        <family val="3"/>
        <charset val="129"/>
      </rPr>
      <t>항목표시</t>
    </r>
    <phoneticPr fontId="7" type="noConversion"/>
  </si>
  <si>
    <r>
      <rPr>
        <sz val="9"/>
        <rFont val="맑은 고딕"/>
        <family val="3"/>
        <charset val="129"/>
      </rPr>
      <t>함수</t>
    </r>
    <r>
      <rPr>
        <sz val="9"/>
        <rFont val="Verdana"/>
        <family val="2"/>
      </rPr>
      <t>6</t>
    </r>
  </si>
  <si>
    <r>
      <t>=if(OR(Au12="",Option3!u1=1),0,IF(Au12-'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'!$F$11&gt;0,Au12-'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'!$F$11,0))</t>
    </r>
    <phoneticPr fontId="7" type="noConversion"/>
  </si>
  <si>
    <r>
      <rPr>
        <sz val="9"/>
        <rFont val="맑은 고딕"/>
        <family val="3"/>
        <charset val="129"/>
      </rPr>
      <t>함수</t>
    </r>
    <r>
      <rPr>
        <sz val="9"/>
        <rFont val="Verdana"/>
        <family val="2"/>
      </rPr>
      <t>7</t>
    </r>
  </si>
  <si>
    <r>
      <t>=if(OR(Av12="",Option3!v1=1),0,IF(Av12-'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'!$F$12&gt;0,Av12-'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'!$F$12,0))</t>
    </r>
    <phoneticPr fontId="7" type="noConversion"/>
  </si>
  <si>
    <r>
      <rPr>
        <sz val="9"/>
        <rFont val="맑은 고딕"/>
        <family val="3"/>
        <charset val="129"/>
      </rPr>
      <t>절사</t>
    </r>
    <r>
      <rPr>
        <sz val="9"/>
        <rFont val="Verdana"/>
        <family val="2"/>
      </rPr>
      <t>1</t>
    </r>
    <phoneticPr fontId="7" type="noConversion"/>
  </si>
  <si>
    <r>
      <rPr>
        <sz val="9"/>
        <rFont val="맑은 고딕"/>
        <family val="3"/>
        <charset val="129"/>
      </rPr>
      <t>함수</t>
    </r>
    <r>
      <rPr>
        <sz val="9"/>
        <rFont val="Verdana"/>
        <family val="2"/>
      </rPr>
      <t>8</t>
    </r>
  </si>
  <si>
    <r>
      <t>=if(OR(Aw12="",Option3!w1=1),0,IF(Aw12-'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'!$F$13&gt;0,Aw12-'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'!$F$13,0))</t>
    </r>
    <phoneticPr fontId="7" type="noConversion"/>
  </si>
  <si>
    <r>
      <rPr>
        <sz val="9"/>
        <rFont val="맑은 고딕"/>
        <family val="3"/>
        <charset val="129"/>
      </rPr>
      <t>절사</t>
    </r>
    <r>
      <rPr>
        <sz val="9"/>
        <rFont val="Verdana"/>
        <family val="2"/>
      </rPr>
      <t>2</t>
    </r>
  </si>
  <si>
    <r>
      <rPr>
        <sz val="9"/>
        <rFont val="맑은 고딕"/>
        <family val="3"/>
        <charset val="129"/>
      </rPr>
      <t>함수</t>
    </r>
    <r>
      <rPr>
        <sz val="9"/>
        <rFont val="Verdana"/>
        <family val="2"/>
      </rPr>
      <t>9</t>
    </r>
  </si>
  <si>
    <r>
      <t>=if(OR(Ax12="",Option3!x1=1),0,IF(Ax12-'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'!$F$14&gt;0,Ax12-'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'!$F$14,0))</t>
    </r>
    <phoneticPr fontId="7" type="noConversion"/>
  </si>
  <si>
    <r>
      <rPr>
        <sz val="9"/>
        <rFont val="맑은 고딕"/>
        <family val="3"/>
        <charset val="129"/>
      </rPr>
      <t>절사</t>
    </r>
    <r>
      <rPr>
        <sz val="9"/>
        <rFont val="Verdana"/>
        <family val="2"/>
      </rPr>
      <t>3</t>
    </r>
  </si>
  <si>
    <r>
      <rPr>
        <sz val="9"/>
        <rFont val="맑은 고딕"/>
        <family val="3"/>
        <charset val="129"/>
      </rPr>
      <t>함수</t>
    </r>
    <r>
      <rPr>
        <sz val="9"/>
        <rFont val="Verdana"/>
        <family val="2"/>
      </rPr>
      <t>10</t>
    </r>
  </si>
  <si>
    <r>
      <t>=if(OR(Ay12="",Option3!y1=1),0,IF(Ay12-'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'!$F$15&gt;0,Ay12-'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'!$F$15,0))</t>
    </r>
    <phoneticPr fontId="7" type="noConversion"/>
  </si>
  <si>
    <r>
      <rPr>
        <sz val="9"/>
        <rFont val="맑은 고딕"/>
        <family val="3"/>
        <charset val="129"/>
      </rPr>
      <t>절사</t>
    </r>
    <r>
      <rPr>
        <sz val="9"/>
        <rFont val="Verdana"/>
        <family val="2"/>
      </rPr>
      <t>4</t>
    </r>
  </si>
  <si>
    <r>
      <rPr>
        <sz val="9"/>
        <rFont val="맑은 고딕"/>
        <family val="3"/>
        <charset val="129"/>
      </rPr>
      <t>함수</t>
    </r>
    <r>
      <rPr>
        <sz val="9"/>
        <rFont val="Verdana"/>
        <family val="2"/>
      </rPr>
      <t>11</t>
    </r>
  </si>
  <si>
    <r>
      <t>=if(OR(Az12="",Option3!z1=1),0,IF(Az12-'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'!$F$16&gt;0,Az12-'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'!$F$16,0))</t>
    </r>
    <phoneticPr fontId="7" type="noConversion"/>
  </si>
  <si>
    <r>
      <rPr>
        <sz val="9"/>
        <rFont val="맑은 고딕"/>
        <family val="3"/>
        <charset val="129"/>
      </rPr>
      <t>휴일야간</t>
    </r>
    <phoneticPr fontId="7" type="noConversion"/>
  </si>
  <si>
    <r>
      <rPr>
        <sz val="9"/>
        <rFont val="맑은 고딕"/>
        <family val="3"/>
        <charset val="129"/>
      </rPr>
      <t>절사</t>
    </r>
    <r>
      <rPr>
        <sz val="9"/>
        <rFont val="Verdana"/>
        <family val="2"/>
      </rPr>
      <t>5</t>
    </r>
  </si>
  <si>
    <r>
      <rPr>
        <sz val="9"/>
        <rFont val="맑은 고딕"/>
        <family val="3"/>
        <charset val="129"/>
      </rPr>
      <t>함수</t>
    </r>
    <r>
      <rPr>
        <sz val="9"/>
        <rFont val="Verdana"/>
        <family val="2"/>
      </rPr>
      <t>12</t>
    </r>
  </si>
  <si>
    <r>
      <t>=if(OR(ba12="",Option3!aa1=1),0,IF(ba12-'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'!$F$17&gt;0,ba12-'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'!$F$17,0))</t>
    </r>
    <phoneticPr fontId="7" type="noConversion"/>
  </si>
  <si>
    <r>
      <rPr>
        <sz val="9"/>
        <rFont val="맑은 고딕"/>
        <family val="3"/>
        <charset val="129"/>
      </rPr>
      <t>절사</t>
    </r>
    <r>
      <rPr>
        <sz val="9"/>
        <rFont val="Verdana"/>
        <family val="2"/>
      </rPr>
      <t>6</t>
    </r>
  </si>
  <si>
    <r>
      <rPr>
        <sz val="9"/>
        <rFont val="맑은 고딕"/>
        <family val="3"/>
        <charset val="129"/>
      </rPr>
      <t>함수</t>
    </r>
    <r>
      <rPr>
        <sz val="9"/>
        <rFont val="Verdana"/>
        <family val="2"/>
      </rPr>
      <t>13</t>
    </r>
  </si>
  <si>
    <r>
      <t>=if(OR(bb12="",Option3!ab1=1),0,IF(bb12-'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'!$F$18&gt;0,bb12-'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'!$F$18,0))</t>
    </r>
    <phoneticPr fontId="7" type="noConversion"/>
  </si>
  <si>
    <r>
      <rPr>
        <sz val="9"/>
        <rFont val="맑은 고딕"/>
        <family val="3"/>
        <charset val="129"/>
      </rPr>
      <t>함수</t>
    </r>
    <r>
      <rPr>
        <sz val="9"/>
        <rFont val="Verdana"/>
        <family val="2"/>
      </rPr>
      <t>14</t>
    </r>
  </si>
  <si>
    <r>
      <t>=if(OR(bc12="",Option3!ac1=1),0,IF(bc12-'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'!$F$19&gt;0,bc12-'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'!$F$19,0))</t>
    </r>
    <phoneticPr fontId="7" type="noConversion"/>
  </si>
  <si>
    <r>
      <rPr>
        <sz val="9"/>
        <rFont val="맑은 고딕"/>
        <family val="3"/>
        <charset val="129"/>
      </rPr>
      <t>함수</t>
    </r>
    <r>
      <rPr>
        <sz val="9"/>
        <rFont val="Verdana"/>
        <family val="2"/>
      </rPr>
      <t>15</t>
    </r>
  </si>
  <si>
    <r>
      <t>=if(OR(bd12="",Option3!ad1=1),0,IF(bd12-'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'!$F$20&gt;0,bd12-'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'!$F$20,0))</t>
    </r>
    <phoneticPr fontId="7" type="noConversion"/>
  </si>
  <si>
    <r>
      <rPr>
        <sz val="9"/>
        <rFont val="맑은 고딕"/>
        <family val="3"/>
        <charset val="129"/>
      </rPr>
      <t>기본</t>
    </r>
    <phoneticPr fontId="7" type="noConversion"/>
  </si>
  <si>
    <r>
      <rPr>
        <sz val="9"/>
        <rFont val="맑은 고딕"/>
        <family val="3"/>
        <charset val="129"/>
      </rPr>
      <t>주휴수당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기본</t>
    </r>
    <phoneticPr fontId="7" type="noConversion"/>
  </si>
  <si>
    <r>
      <rPr>
        <sz val="9"/>
        <rFont val="맑은 고딕"/>
        <family val="3"/>
        <charset val="129"/>
      </rPr>
      <t>함수</t>
    </r>
    <r>
      <rPr>
        <sz val="9"/>
        <rFont val="Verdana"/>
        <family val="2"/>
      </rPr>
      <t>16</t>
    </r>
  </si>
  <si>
    <r>
      <t>=if(OR(be12="",Option3!ae1=1),0,IF(be12-'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'!$F$21&gt;0,be12-'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'!$F$21,0))</t>
    </r>
    <phoneticPr fontId="7" type="noConversion"/>
  </si>
  <si>
    <r>
      <rPr>
        <sz val="9"/>
        <rFont val="맑은 고딕"/>
        <family val="3"/>
        <charset val="129"/>
      </rPr>
      <t>연장</t>
    </r>
    <phoneticPr fontId="7" type="noConversion"/>
  </si>
  <si>
    <r>
      <rPr>
        <sz val="9"/>
        <rFont val="맑은 고딕"/>
        <family val="3"/>
        <charset val="129"/>
      </rPr>
      <t>함수</t>
    </r>
    <r>
      <rPr>
        <sz val="9"/>
        <rFont val="Verdana"/>
        <family val="2"/>
      </rPr>
      <t>17</t>
    </r>
  </si>
  <si>
    <r>
      <t>=if(OR(bf12="",Option3!af1=1),0,IF(bf12-'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'!$F$22&gt;0,bf12-'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'!$F$22,0))</t>
    </r>
    <phoneticPr fontId="7" type="noConversion"/>
  </si>
  <si>
    <r>
      <rPr>
        <sz val="9"/>
        <rFont val="맑은 고딕"/>
        <family val="3"/>
        <charset val="129"/>
      </rPr>
      <t>야간</t>
    </r>
    <phoneticPr fontId="7" type="noConversion"/>
  </si>
  <si>
    <r>
      <rPr>
        <sz val="9"/>
        <rFont val="맑은 고딕"/>
        <family val="3"/>
        <charset val="129"/>
      </rPr>
      <t>급여대장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모드</t>
    </r>
    <phoneticPr fontId="7" type="noConversion"/>
  </si>
  <si>
    <r>
      <rPr>
        <sz val="9"/>
        <rFont val="맑은 고딕"/>
        <family val="3"/>
        <charset val="129"/>
      </rPr>
      <t>함수</t>
    </r>
    <r>
      <rPr>
        <sz val="9"/>
        <rFont val="Verdana"/>
        <family val="2"/>
      </rPr>
      <t>18</t>
    </r>
  </si>
  <si>
    <r>
      <t>=if(OR(bg12="",Option3!ag1=1),0,IF(bg12-'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'!$F$23&gt;0,bg12-'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'!$F$23,0))</t>
    </r>
    <phoneticPr fontId="7" type="noConversion"/>
  </si>
  <si>
    <r>
      <rPr>
        <sz val="9"/>
        <rFont val="맑은 고딕"/>
        <family val="3"/>
        <charset val="129"/>
      </rPr>
      <t>함수</t>
    </r>
    <r>
      <rPr>
        <sz val="9"/>
        <rFont val="Verdana"/>
        <family val="2"/>
      </rPr>
      <t>19</t>
    </r>
  </si>
  <si>
    <r>
      <t>=if(OR(bh12="",Option3!ah1=1),0,IF(bh12-'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'!$F$24&gt;0,bh12-'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'!$F$24,0))</t>
    </r>
    <phoneticPr fontId="7" type="noConversion"/>
  </si>
  <si>
    <r>
      <rPr>
        <sz val="9"/>
        <rFont val="맑은 고딕"/>
        <family val="3"/>
        <charset val="129"/>
      </rPr>
      <t>함수</t>
    </r>
    <r>
      <rPr>
        <sz val="9"/>
        <rFont val="Verdana"/>
        <family val="2"/>
      </rPr>
      <t>20</t>
    </r>
  </si>
  <si>
    <r>
      <t>=if(OR(bi12="",Option3!ai1=1),0,IF(bi12-'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'!$F$25&gt;0,bi12-'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'!$F$25,0))</t>
    </r>
    <phoneticPr fontId="7" type="noConversion"/>
  </si>
  <si>
    <r>
      <rPr>
        <sz val="9"/>
        <rFont val="맑은 고딕"/>
        <family val="3"/>
        <charset val="129"/>
      </rPr>
      <t>급여대장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저장</t>
    </r>
    <phoneticPr fontId="7" type="noConversion"/>
  </si>
  <si>
    <r>
      <rPr>
        <sz val="9"/>
        <rFont val="맑은 고딕"/>
        <family val="3"/>
        <charset val="129"/>
      </rPr>
      <t>함수</t>
    </r>
    <r>
      <rPr>
        <sz val="9"/>
        <rFont val="Verdana"/>
        <family val="2"/>
      </rPr>
      <t>21</t>
    </r>
  </si>
  <si>
    <r>
      <t>=if(OR(bj12="",Option3!aj1=1),0,IF(bj12-'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'!$F$26&gt;0,bj12-'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'!$F$26,0))</t>
    </r>
    <phoneticPr fontId="7" type="noConversion"/>
  </si>
  <si>
    <r>
      <rPr>
        <sz val="9"/>
        <rFont val="맑은 고딕"/>
        <family val="3"/>
        <charset val="129"/>
      </rPr>
      <t>함수</t>
    </r>
    <r>
      <rPr>
        <sz val="9"/>
        <rFont val="Verdana"/>
        <family val="2"/>
      </rPr>
      <t>22</t>
    </r>
  </si>
  <si>
    <r>
      <t>=if(OR(bk12="",Option3!ak1=1),0,IF(Bk12-'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'!$F$27&gt;0,Bk12-'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'!$F$27,0))</t>
    </r>
    <phoneticPr fontId="7" type="noConversion"/>
  </si>
  <si>
    <r>
      <rPr>
        <sz val="9"/>
        <rFont val="맑은 고딕"/>
        <family val="3"/>
        <charset val="129"/>
      </rPr>
      <t>함수</t>
    </r>
    <r>
      <rPr>
        <sz val="9"/>
        <rFont val="Verdana"/>
        <family val="2"/>
      </rPr>
      <t>23</t>
    </r>
  </si>
  <si>
    <r>
      <t>=if(OR(bl12="",Option3!al1=1),0,IF(Bl12-'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'!$F$28&gt;0,Bl12-'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'!$F$28,0))</t>
    </r>
    <phoneticPr fontId="7" type="noConversion"/>
  </si>
  <si>
    <r>
      <rPr>
        <sz val="9"/>
        <rFont val="맑은 고딕"/>
        <family val="3"/>
        <charset val="129"/>
      </rPr>
      <t>함수</t>
    </r>
    <r>
      <rPr>
        <sz val="9"/>
        <rFont val="Verdana"/>
        <family val="2"/>
      </rPr>
      <t>24</t>
    </r>
  </si>
  <si>
    <r>
      <t>=if(OR(bm12="",Option3!am1=1),0,IF(Bm12-'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'!$F$29&gt;0,Bm12-'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'!$F$29,0))</t>
    </r>
    <phoneticPr fontId="7" type="noConversion"/>
  </si>
  <si>
    <r>
      <rPr>
        <sz val="9"/>
        <rFont val="맑은 고딕"/>
        <family val="3"/>
        <charset val="129"/>
      </rPr>
      <t>함수</t>
    </r>
    <r>
      <rPr>
        <sz val="9"/>
        <rFont val="Verdana"/>
        <family val="2"/>
      </rPr>
      <t>25</t>
    </r>
  </si>
  <si>
    <r>
      <t>=if(OR(bn12="",Option3!an1=1),0,IF(Bn12-'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'!$F$30&gt;0,Bn12-'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'!$F$30,0))</t>
    </r>
    <phoneticPr fontId="7" type="noConversion"/>
  </si>
  <si>
    <r>
      <rPr>
        <sz val="9"/>
        <rFont val="맑은 고딕"/>
        <family val="3"/>
        <charset val="129"/>
      </rPr>
      <t>함수</t>
    </r>
    <r>
      <rPr>
        <sz val="9"/>
        <rFont val="Verdana"/>
        <family val="2"/>
      </rPr>
      <t>26</t>
    </r>
  </si>
  <si>
    <r>
      <t>=if(OR(bo12="",Option3!ao1=1),0,IF(Bo12-'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'!$F$31&gt;0,Bo12-'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'!$F$31,0))</t>
    </r>
    <phoneticPr fontId="7" type="noConversion"/>
  </si>
  <si>
    <r>
      <rPr>
        <sz val="9"/>
        <rFont val="맑은 고딕"/>
        <family val="3"/>
        <charset val="129"/>
      </rPr>
      <t>함수</t>
    </r>
    <r>
      <rPr>
        <sz val="9"/>
        <rFont val="Verdana"/>
        <family val="2"/>
      </rPr>
      <t>27</t>
    </r>
  </si>
  <si>
    <r>
      <t>=if(OR(bp12="",Option3!ap1=1),0,IF(Bp12-'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'!$F$32&gt;0,Bp12-'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'!$F$32,0))</t>
    </r>
    <phoneticPr fontId="7" type="noConversion"/>
  </si>
  <si>
    <r>
      <rPr>
        <sz val="9"/>
        <rFont val="맑은 고딕"/>
        <family val="3"/>
        <charset val="129"/>
      </rPr>
      <t>함수</t>
    </r>
    <r>
      <rPr>
        <sz val="9"/>
        <rFont val="Verdana"/>
        <family val="2"/>
      </rPr>
      <t>28</t>
    </r>
  </si>
  <si>
    <r>
      <t>=if(OR(bq12="",Option3!aq1=1),0,IF(Bq12-'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'!$F$33&gt;0,Bq12-'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'!$F$33,0))</t>
    </r>
    <phoneticPr fontId="7" type="noConversion"/>
  </si>
  <si>
    <r>
      <rPr>
        <sz val="9"/>
        <rFont val="맑은 고딕"/>
        <family val="3"/>
        <charset val="129"/>
      </rPr>
      <t>함수</t>
    </r>
    <r>
      <rPr>
        <sz val="9"/>
        <rFont val="Verdana"/>
        <family val="2"/>
      </rPr>
      <t>29</t>
    </r>
  </si>
  <si>
    <r>
      <t>=if(OR(br12="",Option3!ar1=1),0,IF(Br12-'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'!$F$34&gt;0,Br12-'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'!$F$34,0))</t>
    </r>
    <phoneticPr fontId="7" type="noConversion"/>
  </si>
  <si>
    <r>
      <rPr>
        <sz val="9"/>
        <rFont val="맑은 고딕"/>
        <family val="3"/>
        <charset val="129"/>
      </rPr>
      <t>함수</t>
    </r>
    <r>
      <rPr>
        <sz val="9"/>
        <rFont val="Verdana"/>
        <family val="2"/>
      </rPr>
      <t>30</t>
    </r>
  </si>
  <si>
    <r>
      <t>=if(OR(bs12="",Option3!as1=1),0,IF(Bs12-'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'!$F$35&gt;0,Bs12-'</t>
    </r>
    <r>
      <rPr>
        <sz val="9"/>
        <rFont val="맑은 고딕"/>
        <family val="3"/>
        <charset val="129"/>
      </rPr>
      <t>지급공제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설정</t>
    </r>
    <r>
      <rPr>
        <sz val="9"/>
        <rFont val="Verdana"/>
        <family val="2"/>
      </rPr>
      <t>'!$F$35,0))</t>
    </r>
    <phoneticPr fontId="7" type="noConversion"/>
  </si>
  <si>
    <r>
      <rPr>
        <sz val="9"/>
        <rFont val="맑은 고딕"/>
        <family val="3"/>
        <charset val="129"/>
      </rPr>
      <t>고정항목</t>
    </r>
    <r>
      <rPr>
        <sz val="9"/>
        <rFont val="Verdana"/>
        <family val="2"/>
      </rPr>
      <t>_1</t>
    </r>
    <phoneticPr fontId="7" type="noConversion"/>
  </si>
  <si>
    <r>
      <rPr>
        <sz val="9"/>
        <rFont val="맑은 고딕"/>
        <family val="3"/>
        <charset val="129"/>
      </rPr>
      <t>고정항목</t>
    </r>
    <r>
      <rPr>
        <sz val="9"/>
        <rFont val="Verdana"/>
        <family val="2"/>
      </rPr>
      <t>1</t>
    </r>
    <phoneticPr fontId="7" type="noConversion"/>
  </si>
  <si>
    <r>
      <rPr>
        <sz val="9"/>
        <rFont val="맑은 고딕"/>
        <family val="3"/>
        <charset val="129"/>
      </rPr>
      <t>고정항목</t>
    </r>
    <r>
      <rPr>
        <sz val="9"/>
        <rFont val="Verdana"/>
        <family val="2"/>
      </rPr>
      <t>2</t>
    </r>
  </si>
  <si>
    <r>
      <rPr>
        <sz val="9"/>
        <rFont val="맑은 고딕"/>
        <family val="3"/>
        <charset val="129"/>
      </rPr>
      <t>고정항목</t>
    </r>
    <r>
      <rPr>
        <sz val="9"/>
        <rFont val="Verdana"/>
        <family val="2"/>
      </rPr>
      <t>3</t>
    </r>
  </si>
  <si>
    <r>
      <rPr>
        <sz val="9"/>
        <rFont val="맑은 고딕"/>
        <family val="3"/>
        <charset val="129"/>
      </rPr>
      <t>고정항목</t>
    </r>
    <r>
      <rPr>
        <sz val="9"/>
        <rFont val="Verdana"/>
        <family val="2"/>
      </rPr>
      <t>4</t>
    </r>
  </si>
  <si>
    <r>
      <rPr>
        <sz val="9"/>
        <rFont val="맑은 고딕"/>
        <family val="3"/>
        <charset val="129"/>
      </rPr>
      <t>고정항목</t>
    </r>
    <r>
      <rPr>
        <sz val="9"/>
        <rFont val="Verdana"/>
        <family val="2"/>
      </rPr>
      <t>5</t>
    </r>
  </si>
  <si>
    <r>
      <rPr>
        <sz val="9"/>
        <rFont val="맑은 고딕"/>
        <family val="3"/>
        <charset val="129"/>
      </rPr>
      <t>고정금액</t>
    </r>
    <r>
      <rPr>
        <sz val="9"/>
        <rFont val="Verdana"/>
        <family val="2"/>
      </rPr>
      <t>1</t>
    </r>
    <phoneticPr fontId="7" type="noConversion"/>
  </si>
  <si>
    <r>
      <rPr>
        <sz val="9"/>
        <rFont val="맑은 고딕"/>
        <family val="3"/>
        <charset val="129"/>
      </rPr>
      <t>고정금액</t>
    </r>
    <r>
      <rPr>
        <sz val="9"/>
        <rFont val="Verdana"/>
        <family val="2"/>
      </rPr>
      <t>2</t>
    </r>
  </si>
  <si>
    <r>
      <rPr>
        <sz val="9"/>
        <rFont val="맑은 고딕"/>
        <family val="3"/>
        <charset val="129"/>
      </rPr>
      <t>고정금액</t>
    </r>
    <r>
      <rPr>
        <sz val="9"/>
        <rFont val="Verdana"/>
        <family val="2"/>
      </rPr>
      <t>3</t>
    </r>
  </si>
  <si>
    <r>
      <rPr>
        <sz val="9"/>
        <rFont val="맑은 고딕"/>
        <family val="3"/>
        <charset val="129"/>
      </rPr>
      <t>고정금액</t>
    </r>
    <r>
      <rPr>
        <sz val="9"/>
        <rFont val="Verdana"/>
        <family val="2"/>
      </rPr>
      <t>4</t>
    </r>
  </si>
  <si>
    <r>
      <rPr>
        <sz val="9"/>
        <rFont val="맑은 고딕"/>
        <family val="3"/>
        <charset val="129"/>
      </rPr>
      <t>고정금액</t>
    </r>
    <r>
      <rPr>
        <sz val="9"/>
        <rFont val="Verdana"/>
        <family val="2"/>
      </rPr>
      <t>5</t>
    </r>
  </si>
  <si>
    <r>
      <rPr>
        <sz val="9"/>
        <rFont val="맑은 고딕"/>
        <family val="3"/>
        <charset val="129"/>
      </rPr>
      <t>합</t>
    </r>
    <phoneticPr fontId="7" type="noConversion"/>
  </si>
  <si>
    <r>
      <rPr>
        <sz val="9"/>
        <color theme="1"/>
        <rFont val="맑은 고딕"/>
        <family val="2"/>
        <charset val="129"/>
      </rPr>
      <t>메일계정</t>
    </r>
    <phoneticPr fontId="7" type="noConversion"/>
  </si>
  <si>
    <r>
      <rPr>
        <sz val="9"/>
        <color theme="1"/>
        <rFont val="맑은 고딕"/>
        <family val="2"/>
        <charset val="129"/>
      </rPr>
      <t>아이디</t>
    </r>
    <phoneticPr fontId="7" type="noConversion"/>
  </si>
  <si>
    <r>
      <rPr>
        <sz val="9"/>
        <color theme="1"/>
        <rFont val="맑은 고딕"/>
        <family val="2"/>
        <charset val="129"/>
      </rPr>
      <t>비밀번호</t>
    </r>
    <phoneticPr fontId="7" type="noConversion"/>
  </si>
  <si>
    <r>
      <rPr>
        <sz val="9"/>
        <color theme="1"/>
        <rFont val="맑은 고딕"/>
        <family val="2"/>
        <charset val="129"/>
      </rPr>
      <t>발송자이름</t>
    </r>
    <phoneticPr fontId="7" type="noConversion"/>
  </si>
  <si>
    <r>
      <rPr>
        <sz val="9"/>
        <color theme="1"/>
        <rFont val="맑은 고딕"/>
        <family val="2"/>
        <charset val="129"/>
      </rPr>
      <t>기본급</t>
    </r>
    <phoneticPr fontId="7" type="noConversion"/>
  </si>
  <si>
    <r>
      <rPr>
        <sz val="9"/>
        <color theme="1"/>
        <rFont val="맑은 고딕"/>
        <family val="2"/>
        <charset val="129"/>
      </rPr>
      <t>본문</t>
    </r>
    <phoneticPr fontId="7" type="noConversion"/>
  </si>
  <si>
    <r>
      <rPr>
        <sz val="9"/>
        <color theme="1"/>
        <rFont val="맑은 고딕"/>
        <family val="2"/>
        <charset val="129"/>
      </rPr>
      <t>패스워드보이기</t>
    </r>
    <phoneticPr fontId="7" type="noConversion"/>
  </si>
  <si>
    <r>
      <rPr>
        <sz val="9"/>
        <color theme="1"/>
        <rFont val="맑은 고딕"/>
        <family val="2"/>
        <charset val="129"/>
      </rPr>
      <t>실지급액</t>
    </r>
    <phoneticPr fontId="7" type="noConversion"/>
  </si>
  <si>
    <r>
      <rPr>
        <sz val="9"/>
        <color theme="1"/>
        <rFont val="맑은 고딕"/>
        <family val="2"/>
        <charset val="129"/>
      </rPr>
      <t>등록코드</t>
    </r>
    <phoneticPr fontId="7" type="noConversion"/>
  </si>
  <si>
    <r>
      <rPr>
        <sz val="9"/>
        <color theme="1"/>
        <rFont val="맑은 고딕"/>
        <family val="2"/>
        <charset val="129"/>
      </rPr>
      <t>자동저장</t>
    </r>
    <phoneticPr fontId="7" type="noConversion"/>
  </si>
  <si>
    <t>금액</t>
    <phoneticPr fontId="7" type="noConversion"/>
  </si>
  <si>
    <t>항목명</t>
    <phoneticPr fontId="7" type="noConversion"/>
  </si>
  <si>
    <t>인원수</t>
    <phoneticPr fontId="7" type="noConversion"/>
  </si>
  <si>
    <t>과세금액</t>
    <phoneticPr fontId="7" type="noConversion"/>
  </si>
  <si>
    <t>비과세금액</t>
    <phoneticPr fontId="7" type="noConversion"/>
  </si>
  <si>
    <t>기타공제</t>
    <phoneticPr fontId="7" type="noConversion"/>
  </si>
  <si>
    <t>급여명세서 선택</t>
    <phoneticPr fontId="7" type="noConversion"/>
  </si>
  <si>
    <r>
      <t xml:space="preserve">(1 </t>
    </r>
    <r>
      <rPr>
        <sz val="9"/>
        <rFont val="Arial Unicode MS"/>
        <family val="2"/>
        <charset val="129"/>
      </rPr>
      <t>또는 2)</t>
    </r>
    <phoneticPr fontId="7" type="noConversion"/>
  </si>
  <si>
    <t>02</t>
  </si>
  <si>
    <t xml:space="preserve">산업     </t>
  </si>
  <si>
    <t>88</t>
  </si>
  <si>
    <t xml:space="preserve">신한     </t>
  </si>
  <si>
    <t>03</t>
  </si>
  <si>
    <t xml:space="preserve">기업     </t>
  </si>
  <si>
    <t>04</t>
  </si>
  <si>
    <t xml:space="preserve">국민     </t>
  </si>
  <si>
    <t>05</t>
  </si>
  <si>
    <t xml:space="preserve">외환     </t>
  </si>
  <si>
    <t>06</t>
  </si>
  <si>
    <t xml:space="preserve">주택     </t>
  </si>
  <si>
    <t>07</t>
  </si>
  <si>
    <t xml:space="preserve">수협     </t>
  </si>
  <si>
    <t>11</t>
  </si>
  <si>
    <t xml:space="preserve">농협     </t>
  </si>
  <si>
    <t>12</t>
  </si>
  <si>
    <t xml:space="preserve">농협회원 </t>
  </si>
  <si>
    <t>20</t>
  </si>
  <si>
    <t xml:space="preserve">우리     </t>
  </si>
  <si>
    <t>25</t>
  </si>
  <si>
    <t xml:space="preserve">서울     </t>
  </si>
  <si>
    <t>27</t>
  </si>
  <si>
    <t xml:space="preserve">씨티     </t>
  </si>
  <si>
    <t>31</t>
  </si>
  <si>
    <t>아이엠뱅크(대구은행)</t>
  </si>
  <si>
    <t>32</t>
  </si>
  <si>
    <t xml:space="preserve">부산     </t>
  </si>
  <si>
    <t>34</t>
  </si>
  <si>
    <t xml:space="preserve">광주     </t>
  </si>
  <si>
    <t>35</t>
  </si>
  <si>
    <t xml:space="preserve">제주     </t>
  </si>
  <si>
    <t>37</t>
  </si>
  <si>
    <t xml:space="preserve">전북     </t>
  </si>
  <si>
    <t>39</t>
  </si>
  <si>
    <t xml:space="preserve">경남     </t>
  </si>
  <si>
    <t>45</t>
  </si>
  <si>
    <t xml:space="preserve">새마을   </t>
  </si>
  <si>
    <t>48</t>
  </si>
  <si>
    <t xml:space="preserve">신협     </t>
  </si>
  <si>
    <t>50</t>
  </si>
  <si>
    <t xml:space="preserve">상호저축 </t>
  </si>
  <si>
    <t>53</t>
  </si>
  <si>
    <t>55</t>
  </si>
  <si>
    <t xml:space="preserve">도이치   </t>
  </si>
  <si>
    <t>56</t>
  </si>
  <si>
    <t xml:space="preserve">암로     </t>
  </si>
  <si>
    <t>063</t>
  </si>
  <si>
    <t>중국은행</t>
  </si>
  <si>
    <t>71</t>
  </si>
  <si>
    <t xml:space="preserve">우체국   </t>
  </si>
  <si>
    <t>81</t>
  </si>
  <si>
    <t xml:space="preserve">KEB하나     </t>
  </si>
  <si>
    <t>83</t>
  </si>
  <si>
    <t xml:space="preserve">평화     </t>
  </si>
  <si>
    <t>54</t>
  </si>
  <si>
    <t xml:space="preserve">HSBC     </t>
  </si>
  <si>
    <t>23</t>
  </si>
  <si>
    <t xml:space="preserve">SC       </t>
  </si>
  <si>
    <t>21</t>
  </si>
  <si>
    <t xml:space="preserve">구조흥   </t>
  </si>
  <si>
    <t>26</t>
  </si>
  <si>
    <t xml:space="preserve">구신한   </t>
  </si>
  <si>
    <t>002</t>
  </si>
  <si>
    <t>산업</t>
  </si>
  <si>
    <t>022</t>
  </si>
  <si>
    <t>우리</t>
  </si>
  <si>
    <t>088</t>
  </si>
  <si>
    <t>신한</t>
  </si>
  <si>
    <t>003</t>
  </si>
  <si>
    <t>기업</t>
  </si>
  <si>
    <t>004</t>
  </si>
  <si>
    <t>국민</t>
  </si>
  <si>
    <t>005</t>
  </si>
  <si>
    <t>외환</t>
  </si>
  <si>
    <t>006</t>
  </si>
  <si>
    <t>주택</t>
  </si>
  <si>
    <t>007</t>
  </si>
  <si>
    <t>수협</t>
  </si>
  <si>
    <t>011</t>
  </si>
  <si>
    <t>농협</t>
  </si>
  <si>
    <t>012</t>
  </si>
  <si>
    <t>지역농.축협</t>
  </si>
  <si>
    <t>020</t>
  </si>
  <si>
    <t>025</t>
  </si>
  <si>
    <t>서울</t>
  </si>
  <si>
    <t>027</t>
  </si>
  <si>
    <t>씨티</t>
  </si>
  <si>
    <t>031</t>
  </si>
  <si>
    <t>032</t>
  </si>
  <si>
    <t>부산</t>
  </si>
  <si>
    <t>034</t>
  </si>
  <si>
    <t>광주</t>
  </si>
  <si>
    <t>035</t>
  </si>
  <si>
    <t>제주</t>
  </si>
  <si>
    <t>037</t>
  </si>
  <si>
    <t>전북</t>
  </si>
  <si>
    <t>039</t>
  </si>
  <si>
    <t>경남</t>
  </si>
  <si>
    <t>045</t>
  </si>
  <si>
    <t>새마을</t>
  </si>
  <si>
    <t>048</t>
  </si>
  <si>
    <t>신협</t>
  </si>
  <si>
    <t>050</t>
  </si>
  <si>
    <t>상호저축</t>
  </si>
  <si>
    <t>053</t>
  </si>
  <si>
    <t>055</t>
  </si>
  <si>
    <t>도이치</t>
  </si>
  <si>
    <t>056</t>
  </si>
  <si>
    <t>암로</t>
  </si>
  <si>
    <t>062</t>
  </si>
  <si>
    <t>공상</t>
  </si>
  <si>
    <t>63</t>
  </si>
  <si>
    <t>071</t>
  </si>
  <si>
    <t>우체국</t>
  </si>
  <si>
    <t>081</t>
  </si>
  <si>
    <t>KEB하나</t>
  </si>
  <si>
    <t>083</t>
  </si>
  <si>
    <t>평화</t>
  </si>
  <si>
    <t>089</t>
  </si>
  <si>
    <t>케이뱅크</t>
  </si>
  <si>
    <t>090</t>
  </si>
  <si>
    <t>카카오뱅크</t>
  </si>
  <si>
    <t>092</t>
  </si>
  <si>
    <t>토스뱅크</t>
  </si>
  <si>
    <t>057</t>
  </si>
  <si>
    <t>JP모간</t>
  </si>
  <si>
    <t>060</t>
  </si>
  <si>
    <t>BOA</t>
  </si>
  <si>
    <t>061</t>
  </si>
  <si>
    <t>BNP파리바</t>
  </si>
  <si>
    <t>064</t>
  </si>
  <si>
    <t>산림조합</t>
  </si>
  <si>
    <t>019</t>
  </si>
  <si>
    <t>054</t>
  </si>
  <si>
    <t>HSBC</t>
  </si>
  <si>
    <t>023</t>
  </si>
  <si>
    <t>SC</t>
  </si>
  <si>
    <t>021</t>
  </si>
  <si>
    <t xml:space="preserve"> 구조흥   </t>
  </si>
  <si>
    <t>209</t>
  </si>
  <si>
    <t>유안타증권</t>
  </si>
  <si>
    <t>026</t>
  </si>
  <si>
    <t>구신한</t>
  </si>
  <si>
    <t>218</t>
  </si>
  <si>
    <t>KB증권</t>
  </si>
  <si>
    <t>230</t>
  </si>
  <si>
    <t>미래에셋증권</t>
  </si>
  <si>
    <t>238</t>
  </si>
  <si>
    <t>240</t>
  </si>
  <si>
    <t>삼성증권</t>
  </si>
  <si>
    <t>243</t>
  </si>
  <si>
    <t>한국투자증권</t>
  </si>
  <si>
    <t>247</t>
  </si>
  <si>
    <t>NH투자증권</t>
  </si>
  <si>
    <t>261</t>
  </si>
  <si>
    <t>교보증권</t>
  </si>
  <si>
    <t>262</t>
  </si>
  <si>
    <t>아이엠증권</t>
  </si>
  <si>
    <t>263</t>
  </si>
  <si>
    <t>현대차증권</t>
  </si>
  <si>
    <t>264</t>
  </si>
  <si>
    <t>키움증권</t>
  </si>
  <si>
    <t>265</t>
  </si>
  <si>
    <t>LS증권</t>
  </si>
  <si>
    <t>266</t>
  </si>
  <si>
    <t>에스케이증권</t>
  </si>
  <si>
    <t>267</t>
  </si>
  <si>
    <t>대신증권</t>
  </si>
  <si>
    <t>268</t>
  </si>
  <si>
    <t>솔로몬투자증권</t>
  </si>
  <si>
    <t>269</t>
  </si>
  <si>
    <t>한화증권</t>
  </si>
  <si>
    <t>270</t>
  </si>
  <si>
    <t>하나증권</t>
  </si>
  <si>
    <t>278</t>
  </si>
  <si>
    <t>신한투자증권</t>
  </si>
  <si>
    <t>279</t>
  </si>
  <si>
    <t>동부증권</t>
  </si>
  <si>
    <t>280</t>
  </si>
  <si>
    <t>유진투자증권</t>
  </si>
  <si>
    <t>287</t>
  </si>
  <si>
    <t>메리츠종금</t>
  </si>
  <si>
    <t>289</t>
  </si>
  <si>
    <t>290</t>
  </si>
  <si>
    <t>부국증권</t>
  </si>
  <si>
    <t>291</t>
  </si>
  <si>
    <t>신영증권</t>
  </si>
  <si>
    <t>292</t>
  </si>
  <si>
    <t>LIG투자증권</t>
  </si>
  <si>
    <t>294</t>
  </si>
  <si>
    <t>우리투자증권</t>
  </si>
  <si>
    <t>227</t>
  </si>
  <si>
    <t>다올투자증권</t>
  </si>
  <si>
    <t>288</t>
  </si>
  <si>
    <t>카카오페이증권</t>
  </si>
  <si>
    <t>225</t>
  </si>
  <si>
    <t>IBK투자증권</t>
  </si>
  <si>
    <t>271</t>
  </si>
  <si>
    <t>토스증권</t>
  </si>
  <si>
    <t>221</t>
  </si>
  <si>
    <t>상상인증권</t>
  </si>
  <si>
    <t>은행코드</t>
    <phoneticPr fontId="100" type="noConversion"/>
  </si>
  <si>
    <t>은행명</t>
    <phoneticPr fontId="100" type="noConversion"/>
  </si>
  <si>
    <t>급여대장 출력표시</t>
    <phoneticPr fontId="7" type="noConversion"/>
  </si>
  <si>
    <t>SC</t>
    <phoneticPr fontId="7" type="noConversion"/>
  </si>
  <si>
    <r>
      <rPr>
        <sz val="9"/>
        <color theme="1"/>
        <rFont val="맑은 고딕"/>
        <family val="2"/>
        <charset val="129"/>
      </rPr>
      <t>대시보드</t>
    </r>
    <phoneticPr fontId="7" type="noConversion"/>
  </si>
  <si>
    <r>
      <rPr>
        <sz val="9"/>
        <color theme="1"/>
        <rFont val="맑은 고딕"/>
        <family val="2"/>
        <charset val="129"/>
      </rPr>
      <t>이메일</t>
    </r>
    <phoneticPr fontId="7" type="noConversion"/>
  </si>
  <si>
    <r>
      <rPr>
        <sz val="9"/>
        <color theme="1"/>
        <rFont val="맑은 고딕"/>
        <family val="2"/>
        <charset val="129"/>
      </rPr>
      <t>근로현황</t>
    </r>
    <phoneticPr fontId="7" type="noConversion"/>
  </si>
  <si>
    <r>
      <rPr>
        <b/>
        <sz val="9"/>
        <color theme="1"/>
        <rFont val="맑은 고딕"/>
        <family val="3"/>
        <charset val="129"/>
      </rPr>
      <t>등록코드</t>
    </r>
    <phoneticPr fontId="7" type="noConversion"/>
  </si>
  <si>
    <r>
      <rPr>
        <b/>
        <sz val="9"/>
        <color theme="1"/>
        <rFont val="맑은 고딕"/>
        <family val="3"/>
        <charset val="129"/>
      </rPr>
      <t>귀속연월</t>
    </r>
    <phoneticPr fontId="7" type="noConversion"/>
  </si>
  <si>
    <r>
      <rPr>
        <b/>
        <sz val="9"/>
        <color theme="1"/>
        <rFont val="맑은 고딕"/>
        <family val="3"/>
        <charset val="129"/>
      </rPr>
      <t>사원명</t>
    </r>
    <phoneticPr fontId="7" type="noConversion"/>
  </si>
  <si>
    <r>
      <rPr>
        <b/>
        <sz val="9"/>
        <color theme="1"/>
        <rFont val="맑은 고딕"/>
        <family val="3"/>
        <charset val="129"/>
      </rPr>
      <t>부서명</t>
    </r>
    <phoneticPr fontId="7" type="noConversion"/>
  </si>
  <si>
    <r>
      <rPr>
        <b/>
        <sz val="9"/>
        <color theme="1"/>
        <rFont val="맑은 고딕"/>
        <family val="3"/>
        <charset val="129"/>
      </rPr>
      <t>직위</t>
    </r>
    <phoneticPr fontId="7" type="noConversion"/>
  </si>
  <si>
    <r>
      <rPr>
        <b/>
        <sz val="9"/>
        <color theme="1"/>
        <rFont val="맑은 고딕"/>
        <family val="3"/>
        <charset val="129"/>
      </rPr>
      <t>사원번호</t>
    </r>
    <phoneticPr fontId="7" type="noConversion"/>
  </si>
  <si>
    <r>
      <t>[</t>
    </r>
    <r>
      <rPr>
        <sz val="9"/>
        <color theme="1"/>
        <rFont val="맑은 고딕"/>
        <family val="2"/>
        <charset val="129"/>
      </rPr>
      <t>급여명세서</t>
    </r>
    <r>
      <rPr>
        <sz val="9"/>
        <color theme="1"/>
        <rFont val="Verdana"/>
        <family val="2"/>
      </rPr>
      <t>]</t>
    </r>
    <phoneticPr fontId="7" type="noConversion"/>
  </si>
  <si>
    <r>
      <rPr>
        <sz val="9"/>
        <color theme="1"/>
        <rFont val="맑은 고딕"/>
        <family val="2"/>
        <charset val="129"/>
      </rPr>
      <t>지급</t>
    </r>
    <r>
      <rPr>
        <sz val="9"/>
        <color theme="1"/>
        <rFont val="Verdana"/>
        <family val="2"/>
      </rPr>
      <t>/</t>
    </r>
    <r>
      <rPr>
        <sz val="9"/>
        <color theme="1"/>
        <rFont val="맑은 고딕"/>
        <family val="2"/>
        <charset val="129"/>
      </rPr>
      <t>공제</t>
    </r>
    <r>
      <rPr>
        <sz val="9"/>
        <color theme="1"/>
        <rFont val="Verdana"/>
        <family val="2"/>
      </rPr>
      <t xml:space="preserve"> </t>
    </r>
    <r>
      <rPr>
        <sz val="9"/>
        <color theme="1"/>
        <rFont val="맑은 고딕"/>
        <family val="2"/>
        <charset val="129"/>
      </rPr>
      <t>현황</t>
    </r>
    <phoneticPr fontId="7" type="noConversion"/>
  </si>
  <si>
    <r>
      <rPr>
        <sz val="9"/>
        <color theme="1"/>
        <rFont val="맑은 고딕"/>
        <family val="2"/>
        <charset val="129"/>
      </rPr>
      <t>급여대장</t>
    </r>
    <r>
      <rPr>
        <sz val="9"/>
        <color theme="1"/>
        <rFont val="Verdana"/>
        <family val="2"/>
      </rPr>
      <t xml:space="preserve"> </t>
    </r>
    <r>
      <rPr>
        <sz val="9"/>
        <color theme="1"/>
        <rFont val="맑은 고딕"/>
        <family val="2"/>
        <charset val="129"/>
      </rPr>
      <t>검색</t>
    </r>
    <phoneticPr fontId="7" type="noConversion"/>
  </si>
  <si>
    <r>
      <rPr>
        <b/>
        <sz val="9"/>
        <color theme="1"/>
        <rFont val="맑은 고딕"/>
        <family val="3"/>
        <charset val="129"/>
      </rPr>
      <t>근무일자</t>
    </r>
    <phoneticPr fontId="7" type="noConversion"/>
  </si>
  <si>
    <t>예스폼</t>
    <phoneticPr fontId="7" type="noConversion"/>
  </si>
  <si>
    <t>재직</t>
    <phoneticPr fontId="7" type="noConversion"/>
  </si>
  <si>
    <t>근로자</t>
  </si>
  <si>
    <t>2024.7.1 - 2025.6.30</t>
  </si>
  <si>
    <t>사업주</t>
  </si>
  <si>
    <t>3</t>
  </si>
  <si>
    <t>번호</t>
    <phoneticPr fontId="7" type="noConversion"/>
  </si>
  <si>
    <t>체크순서</t>
    <phoneticPr fontId="7" type="noConversion"/>
  </si>
  <si>
    <t>경로</t>
    <phoneticPr fontId="7" type="noConversion"/>
  </si>
  <si>
    <t>내용유무</t>
    <phoneticPr fontId="7" type="noConversion"/>
  </si>
  <si>
    <t>생성유무</t>
    <phoneticPr fontId="7" type="noConversion"/>
  </si>
  <si>
    <t>대체공휴일(추석)</t>
  </si>
  <si>
    <t>대체공휴일(설날)</t>
  </si>
  <si>
    <t>대체공휴일(3·1절)</t>
  </si>
  <si>
    <t>* 소득세 근거(API)</t>
    <phoneticPr fontId="7" type="noConversion"/>
  </si>
  <si>
    <r>
      <t>Ver(</t>
    </r>
    <r>
      <rPr>
        <b/>
        <sz val="9"/>
        <rFont val="돋움"/>
        <family val="3"/>
        <charset val="129"/>
      </rPr>
      <t>기존값</t>
    </r>
    <r>
      <rPr>
        <b/>
        <sz val="9"/>
        <rFont val="Verdana"/>
        <family val="2"/>
      </rPr>
      <t>)</t>
    </r>
    <phoneticPr fontId="7" type="noConversion"/>
  </si>
  <si>
    <r>
      <t>Ver(</t>
    </r>
    <r>
      <rPr>
        <b/>
        <sz val="9"/>
        <rFont val="돋움"/>
        <family val="3"/>
        <charset val="129"/>
      </rPr>
      <t>받는값</t>
    </r>
    <r>
      <rPr>
        <b/>
        <sz val="9"/>
        <rFont val="Verdana"/>
        <family val="2"/>
      </rPr>
      <t>)</t>
    </r>
    <phoneticPr fontId="7" type="noConversion"/>
  </si>
  <si>
    <t>업데이트일자</t>
    <phoneticPr fontId="7" type="noConversion"/>
  </si>
  <si>
    <t>문의요청</t>
    <phoneticPr fontId="7" type="noConversion"/>
  </si>
  <si>
    <t>* 소득세 하단표시</t>
    <phoneticPr fontId="7" type="noConversion"/>
  </si>
  <si>
    <r>
      <t xml:space="preserve">* </t>
    </r>
    <r>
      <rPr>
        <sz val="9"/>
        <rFont val="돋움"/>
        <family val="3"/>
        <charset val="129"/>
      </rPr>
      <t>엑셀상담실</t>
    </r>
    <phoneticPr fontId="7" type="noConversion"/>
  </si>
  <si>
    <t>초과</t>
    <phoneticPr fontId="7" type="noConversion"/>
  </si>
  <si>
    <t>이하</t>
    <phoneticPr fontId="7" type="noConversion"/>
  </si>
  <si>
    <t>가산금액1</t>
    <phoneticPr fontId="7" type="noConversion"/>
  </si>
  <si>
    <t>가산금액2</t>
    <phoneticPr fontId="7" type="noConversion"/>
  </si>
  <si>
    <t>가산요율1</t>
    <phoneticPr fontId="7" type="noConversion"/>
  </si>
  <si>
    <t>가산요율2</t>
    <phoneticPr fontId="7" type="noConversion"/>
  </si>
  <si>
    <t>자녀가산금액</t>
    <phoneticPr fontId="7" type="noConversion"/>
  </si>
  <si>
    <t>여분_곱</t>
    <phoneticPr fontId="7" type="noConversion"/>
  </si>
  <si>
    <t>여분_더하기</t>
    <phoneticPr fontId="7" type="noConversion"/>
  </si>
  <si>
    <t>링크주소</t>
    <phoneticPr fontId="7" type="noConversion"/>
  </si>
  <si>
    <t>https://counsel.yesform.com/excel</t>
    <phoneticPr fontId="7" type="noConversion"/>
  </si>
  <si>
    <r>
      <t xml:space="preserve">* </t>
    </r>
    <r>
      <rPr>
        <sz val="9"/>
        <rFont val="돋움"/>
        <family val="3"/>
        <charset val="129"/>
      </rPr>
      <t>공지사항</t>
    </r>
    <phoneticPr fontId="7" type="noConversion"/>
  </si>
  <si>
    <t>공지일자</t>
    <phoneticPr fontId="7" type="noConversion"/>
  </si>
  <si>
    <t>* 4대보험 요율(API)</t>
    <phoneticPr fontId="7" type="noConversion"/>
  </si>
  <si>
    <t>보험</t>
    <phoneticPr fontId="7" type="noConversion"/>
  </si>
  <si>
    <t>근로자구분</t>
    <phoneticPr fontId="7" type="noConversion"/>
  </si>
  <si>
    <t>요율</t>
    <phoneticPr fontId="7" type="noConversion"/>
  </si>
  <si>
    <r>
      <t>10,000</t>
    </r>
    <r>
      <rPr>
        <sz val="10"/>
        <rFont val="맑은 고딕"/>
        <family val="3"/>
        <charset val="129"/>
      </rPr>
      <t>천원</t>
    </r>
    <r>
      <rPr>
        <sz val="10"/>
        <rFont val="Verdana"/>
        <family val="2"/>
      </rPr>
      <t xml:space="preserve"> </t>
    </r>
    <r>
      <rPr>
        <sz val="10"/>
        <rFont val="맑은 고딕"/>
        <family val="3"/>
        <charset val="129"/>
      </rPr>
      <t>초과</t>
    </r>
  </si>
  <si>
    <r>
      <t>14,000</t>
    </r>
    <r>
      <rPr>
        <sz val="10"/>
        <rFont val="맑은 고딕"/>
        <family val="3"/>
        <charset val="129"/>
      </rPr>
      <t>천원</t>
    </r>
    <r>
      <rPr>
        <sz val="10"/>
        <rFont val="Verdana"/>
        <family val="2"/>
      </rPr>
      <t xml:space="preserve"> </t>
    </r>
    <r>
      <rPr>
        <sz val="10"/>
        <rFont val="맑은 고딕"/>
        <family val="3"/>
        <charset val="129"/>
      </rPr>
      <t>이하</t>
    </r>
  </si>
  <si>
    <r>
      <t>14,000</t>
    </r>
    <r>
      <rPr>
        <sz val="10"/>
        <rFont val="맑은 고딕"/>
        <family val="3"/>
        <charset val="129"/>
      </rPr>
      <t>천원</t>
    </r>
    <r>
      <rPr>
        <sz val="10"/>
        <rFont val="Verdana"/>
        <family val="2"/>
      </rPr>
      <t xml:space="preserve"> </t>
    </r>
    <r>
      <rPr>
        <sz val="10"/>
        <rFont val="맑은 고딕"/>
        <family val="3"/>
        <charset val="129"/>
      </rPr>
      <t>초과</t>
    </r>
  </si>
  <si>
    <r>
      <t>28,000</t>
    </r>
    <r>
      <rPr>
        <sz val="10"/>
        <rFont val="맑은 고딕"/>
        <family val="3"/>
        <charset val="129"/>
      </rPr>
      <t>천원</t>
    </r>
    <r>
      <rPr>
        <sz val="10"/>
        <rFont val="Verdana"/>
        <family val="2"/>
      </rPr>
      <t xml:space="preserve"> </t>
    </r>
    <r>
      <rPr>
        <sz val="10"/>
        <rFont val="맑은 고딕"/>
        <family val="3"/>
        <charset val="129"/>
      </rPr>
      <t>이하</t>
    </r>
  </si>
  <si>
    <r>
      <t>28,000</t>
    </r>
    <r>
      <rPr>
        <sz val="10"/>
        <rFont val="맑은 고딕"/>
        <family val="3"/>
        <charset val="129"/>
      </rPr>
      <t>천원</t>
    </r>
    <r>
      <rPr>
        <sz val="10"/>
        <rFont val="Verdana"/>
        <family val="2"/>
      </rPr>
      <t xml:space="preserve"> </t>
    </r>
    <r>
      <rPr>
        <sz val="10"/>
        <rFont val="맑은 고딕"/>
        <family val="3"/>
        <charset val="129"/>
      </rPr>
      <t>초과</t>
    </r>
  </si>
  <si>
    <r>
      <t>30,000</t>
    </r>
    <r>
      <rPr>
        <sz val="10"/>
        <rFont val="맑은 고딕"/>
        <family val="3"/>
        <charset val="129"/>
      </rPr>
      <t>천원</t>
    </r>
    <r>
      <rPr>
        <sz val="10"/>
        <rFont val="Verdana"/>
        <family val="2"/>
      </rPr>
      <t xml:space="preserve"> </t>
    </r>
    <r>
      <rPr>
        <sz val="10"/>
        <rFont val="맑은 고딕"/>
        <family val="3"/>
        <charset val="129"/>
      </rPr>
      <t>이하</t>
    </r>
    <phoneticPr fontId="7" type="noConversion"/>
  </si>
  <si>
    <r>
      <t>30,000</t>
    </r>
    <r>
      <rPr>
        <sz val="10"/>
        <rFont val="맑은 고딕"/>
        <family val="3"/>
        <charset val="129"/>
      </rPr>
      <t>천원</t>
    </r>
    <r>
      <rPr>
        <sz val="10"/>
        <rFont val="Verdana"/>
        <family val="2"/>
      </rPr>
      <t xml:space="preserve"> </t>
    </r>
    <r>
      <rPr>
        <sz val="10"/>
        <rFont val="맑은 고딕"/>
        <family val="3"/>
        <charset val="129"/>
      </rPr>
      <t>초과</t>
    </r>
    <phoneticPr fontId="7" type="noConversion"/>
  </si>
  <si>
    <r>
      <t>45,000</t>
    </r>
    <r>
      <rPr>
        <sz val="10"/>
        <rFont val="맑은 고딕"/>
        <family val="3"/>
        <charset val="129"/>
      </rPr>
      <t>천원</t>
    </r>
    <r>
      <rPr>
        <sz val="10"/>
        <rFont val="Verdana"/>
        <family val="2"/>
      </rPr>
      <t xml:space="preserve"> </t>
    </r>
    <r>
      <rPr>
        <sz val="10"/>
        <rFont val="맑은 고딕"/>
        <family val="3"/>
        <charset val="129"/>
      </rPr>
      <t>이하</t>
    </r>
  </si>
  <si>
    <r>
      <t>45,000</t>
    </r>
    <r>
      <rPr>
        <sz val="10"/>
        <rFont val="맑은 고딕"/>
        <family val="3"/>
        <charset val="129"/>
      </rPr>
      <t>천원</t>
    </r>
    <r>
      <rPr>
        <sz val="10"/>
        <rFont val="Verdana"/>
        <family val="2"/>
      </rPr>
      <t xml:space="preserve"> </t>
    </r>
    <r>
      <rPr>
        <sz val="10"/>
        <rFont val="맑은 고딕"/>
        <family val="3"/>
        <charset val="129"/>
      </rPr>
      <t>초과</t>
    </r>
    <phoneticPr fontId="7" type="noConversion"/>
  </si>
  <si>
    <r>
      <t>87,000</t>
    </r>
    <r>
      <rPr>
        <sz val="10"/>
        <rFont val="맑은 고딕"/>
        <family val="3"/>
        <charset val="129"/>
      </rPr>
      <t>천원</t>
    </r>
    <r>
      <rPr>
        <sz val="10"/>
        <rFont val="Verdana"/>
        <family val="2"/>
      </rPr>
      <t xml:space="preserve"> </t>
    </r>
    <r>
      <rPr>
        <sz val="10"/>
        <rFont val="맑은 고딕"/>
        <family val="3"/>
        <charset val="129"/>
      </rPr>
      <t>이하</t>
    </r>
    <phoneticPr fontId="7" type="noConversion"/>
  </si>
  <si>
    <r>
      <t>87,000</t>
    </r>
    <r>
      <rPr>
        <sz val="10"/>
        <rFont val="맑은 고딕"/>
        <family val="3"/>
        <charset val="129"/>
      </rPr>
      <t>천원</t>
    </r>
    <r>
      <rPr>
        <sz val="10"/>
        <rFont val="Verdana"/>
        <family val="2"/>
      </rPr>
      <t xml:space="preserve"> </t>
    </r>
    <r>
      <rPr>
        <sz val="10"/>
        <rFont val="맑은 고딕"/>
        <family val="3"/>
        <charset val="129"/>
      </rPr>
      <t>초과</t>
    </r>
    <phoneticPr fontId="7" type="noConversion"/>
  </si>
  <si>
    <t>노인장기요양보험</t>
  </si>
  <si>
    <t>* 소득세 적용 요율로 작성</t>
  </si>
  <si>
    <t>(10,000천원인 경우의 해당 세액) + (10,000천원을 초과하는 금액에 98%를 곱한 금액의 35% 상당액) + (25,000원)</t>
  </si>
  <si>
    <t>(10,000천원인 경우의 해당 세액) + (6,610,600원) + (28,000천원을 초과하는 금액에 98%를 곱한 금액의 40% 상당액)</t>
  </si>
  <si>
    <t>(10,000천원인 경우의 해당 세액) + (7,394,600원) + (30,000천원을 초과하는 금액의 40% 상당액)</t>
  </si>
  <si>
    <t>(10,000천원인 경우의 해당 세액) + (13,394,600원) + (45,000천원을 초과하는 금액의 42% 상당액)</t>
  </si>
  <si>
    <t>(10,000천원인 경우의 해당 세액) + (31,034,600원) + (87,000천원을 초과하는 금액의 45% 상당액)</t>
  </si>
  <si>
    <t>2024년 1월 급여명세서</t>
    <phoneticPr fontId="7" type="noConversion"/>
  </si>
  <si>
    <r>
      <t xml:space="preserve">1 </t>
    </r>
    <r>
      <rPr>
        <sz val="9"/>
        <rFont val="맑은 고딕"/>
        <family val="3"/>
        <charset val="129"/>
      </rPr>
      <t>입력</t>
    </r>
    <r>
      <rPr>
        <sz val="9"/>
        <rFont val="Verdana"/>
        <family val="2"/>
      </rPr>
      <t xml:space="preserve"> / 2 </t>
    </r>
    <r>
      <rPr>
        <sz val="9"/>
        <rFont val="맑은 고딕"/>
        <family val="3"/>
        <charset val="129"/>
      </rPr>
      <t>수정</t>
    </r>
    <phoneticPr fontId="7" type="noConversion"/>
  </si>
  <si>
    <t>하한액 : 19,780_x000D_
상한액 : 9,008,340</t>
  </si>
  <si>
    <t>(10,000천원인 경우의 해당 세액) + (1,397,000원) + (14,000천원을 초과하는 금액에 98%를 곱한 금액의 38% 상당액)</t>
  </si>
  <si>
    <t>대체공휴일(석가탄신일)</t>
  </si>
  <si>
    <t>2025.7.1 - 2026.6.30</t>
  </si>
  <si>
    <t>배수</t>
    <phoneticPr fontId="7" type="noConversion"/>
  </si>
  <si>
    <t>시급제/일급제</t>
    <phoneticPr fontId="7" type="noConversion"/>
  </si>
  <si>
    <t>연락처</t>
    <phoneticPr fontId="7" type="noConversion"/>
  </si>
  <si>
    <t>회사정보 입력</t>
    <phoneticPr fontId="7" type="noConversion"/>
  </si>
  <si>
    <t>근로정보 설정</t>
    <phoneticPr fontId="7" type="noConversion"/>
  </si>
  <si>
    <t>시간외근무 설정</t>
    <phoneticPr fontId="7" type="noConversion"/>
  </si>
  <si>
    <t>급여대장 설정</t>
    <phoneticPr fontId="7" type="noConversion"/>
  </si>
  <si>
    <t>정산 시작일</t>
    <phoneticPr fontId="7" type="noConversion"/>
  </si>
  <si>
    <t>정산 종료일</t>
    <phoneticPr fontId="7" type="noConversion"/>
  </si>
  <si>
    <t>당월</t>
  </si>
  <si>
    <t>당월</t>
    <phoneticPr fontId="7" type="noConversion"/>
  </si>
  <si>
    <t>급여지급일</t>
    <phoneticPr fontId="7" type="noConversion"/>
  </si>
  <si>
    <t>근무방식 선택</t>
    <phoneticPr fontId="7" type="noConversion"/>
  </si>
  <si>
    <t>없음</t>
  </si>
  <si>
    <t>통상시급 반올림/올림</t>
    <phoneticPr fontId="7" type="noConversion"/>
  </si>
  <si>
    <t>근로일수/시간 설정</t>
    <phoneticPr fontId="7" type="noConversion"/>
  </si>
  <si>
    <t>근로정보 표시</t>
    <phoneticPr fontId="7" type="noConversion"/>
  </si>
  <si>
    <t>항목위치</t>
    <phoneticPr fontId="7" type="noConversion"/>
  </si>
  <si>
    <t>발행일자(귀속연월 기준)</t>
    <phoneticPr fontId="7" type="noConversion"/>
  </si>
  <si>
    <t>항목표시 선택</t>
    <phoneticPr fontId="7" type="noConversion"/>
  </si>
  <si>
    <t>급여명세서 설정</t>
    <phoneticPr fontId="7" type="noConversion"/>
  </si>
  <si>
    <t>자동 업데이트 설정</t>
    <phoneticPr fontId="7" type="noConversion"/>
  </si>
  <si>
    <r>
      <rPr>
        <sz val="9"/>
        <color theme="1" tint="0.34998626667073579"/>
        <rFont val="맑은 고딕"/>
        <family val="2"/>
        <charset val="129"/>
      </rPr>
      <t>연장근로</t>
    </r>
    <phoneticPr fontId="7" type="noConversion"/>
  </si>
  <si>
    <r>
      <rPr>
        <sz val="9"/>
        <color theme="1" tint="0.34998626667073579"/>
        <rFont val="맑은 고딕"/>
        <family val="2"/>
        <charset val="129"/>
      </rPr>
      <t>야간근로</t>
    </r>
    <phoneticPr fontId="7" type="noConversion"/>
  </si>
  <si>
    <r>
      <rPr>
        <sz val="9"/>
        <color theme="1" tint="0.34998626667073579"/>
        <rFont val="맑은 고딕"/>
        <family val="2"/>
        <charset val="129"/>
      </rPr>
      <t>휴일근로</t>
    </r>
    <phoneticPr fontId="7" type="noConversion"/>
  </si>
  <si>
    <r>
      <rPr>
        <sz val="9"/>
        <color theme="1" tint="0.34998626667073579"/>
        <rFont val="맑은 고딕"/>
        <family val="2"/>
        <charset val="129"/>
      </rPr>
      <t>주휴수당</t>
    </r>
    <phoneticPr fontId="7" type="noConversion"/>
  </si>
  <si>
    <r>
      <rPr>
        <sz val="9"/>
        <color theme="1" tint="0.34998626667073579"/>
        <rFont val="맑은 고딕"/>
        <family val="2"/>
        <charset val="129"/>
      </rPr>
      <t>고정수당</t>
    </r>
    <r>
      <rPr>
        <sz val="9"/>
        <color theme="1" tint="0.34998626667073579"/>
        <rFont val="Verdana"/>
        <family val="2"/>
      </rPr>
      <t xml:space="preserve"> 1</t>
    </r>
    <phoneticPr fontId="7" type="noConversion"/>
  </si>
  <si>
    <r>
      <rPr>
        <sz val="9"/>
        <color theme="1" tint="0.34998626667073579"/>
        <rFont val="맑은 고딕"/>
        <family val="2"/>
        <charset val="129"/>
      </rPr>
      <t>고정수당</t>
    </r>
    <r>
      <rPr>
        <sz val="9"/>
        <color theme="1" tint="0.34998626667073579"/>
        <rFont val="Verdana"/>
        <family val="2"/>
      </rPr>
      <t xml:space="preserve"> 2</t>
    </r>
  </si>
  <si>
    <r>
      <rPr>
        <sz val="9"/>
        <color theme="1" tint="0.34998626667073579"/>
        <rFont val="맑은 고딕"/>
        <family val="2"/>
        <charset val="129"/>
      </rPr>
      <t>고정수당</t>
    </r>
    <r>
      <rPr>
        <sz val="9"/>
        <color theme="1" tint="0.34998626667073579"/>
        <rFont val="Verdana"/>
        <family val="2"/>
      </rPr>
      <t xml:space="preserve"> 3</t>
    </r>
  </si>
  <si>
    <r>
      <rPr>
        <sz val="9"/>
        <color theme="1" tint="0.34998626667073579"/>
        <rFont val="맑은 고딕"/>
        <family val="2"/>
        <charset val="129"/>
      </rPr>
      <t>고정수당</t>
    </r>
    <r>
      <rPr>
        <sz val="9"/>
        <color theme="1" tint="0.34998626667073579"/>
        <rFont val="Verdana"/>
        <family val="2"/>
      </rPr>
      <t xml:space="preserve"> 4</t>
    </r>
  </si>
  <si>
    <r>
      <rPr>
        <sz val="9"/>
        <color theme="1" tint="0.34998626667073579"/>
        <rFont val="맑은 고딕"/>
        <family val="2"/>
        <charset val="129"/>
      </rPr>
      <t>고정수당</t>
    </r>
    <r>
      <rPr>
        <sz val="9"/>
        <color theme="1" tint="0.34998626667073579"/>
        <rFont val="Verdana"/>
        <family val="2"/>
      </rPr>
      <t xml:space="preserve"> 5</t>
    </r>
  </si>
  <si>
    <r>
      <rPr>
        <sz val="9"/>
        <color theme="1" tint="0.34998626667073579"/>
        <rFont val="맑은 고딕"/>
        <family val="2"/>
        <charset val="129"/>
      </rPr>
      <t>고정수당</t>
    </r>
    <r>
      <rPr>
        <sz val="9"/>
        <color theme="1" tint="0.34998626667073579"/>
        <rFont val="Verdana"/>
        <family val="2"/>
      </rPr>
      <t xml:space="preserve"> 6</t>
    </r>
  </si>
  <si>
    <r>
      <rPr>
        <sz val="9"/>
        <color theme="1" tint="0.34998626667073579"/>
        <rFont val="맑은 고딕"/>
        <family val="2"/>
        <charset val="129"/>
      </rPr>
      <t>고정수당</t>
    </r>
    <r>
      <rPr>
        <sz val="9"/>
        <color theme="1" tint="0.34998626667073579"/>
        <rFont val="Verdana"/>
        <family val="2"/>
      </rPr>
      <t xml:space="preserve"> 7</t>
    </r>
  </si>
  <si>
    <r>
      <rPr>
        <sz val="9"/>
        <color theme="1" tint="0.34998626667073579"/>
        <rFont val="맑은 고딕"/>
        <family val="2"/>
        <charset val="129"/>
      </rPr>
      <t>고정수당</t>
    </r>
    <r>
      <rPr>
        <sz val="9"/>
        <color theme="1" tint="0.34998626667073579"/>
        <rFont val="Verdana"/>
        <family val="2"/>
      </rPr>
      <t xml:space="preserve"> 8</t>
    </r>
  </si>
  <si>
    <r>
      <rPr>
        <sz val="9"/>
        <color theme="1" tint="0.34998626667073579"/>
        <rFont val="맑은 고딕"/>
        <family val="2"/>
        <charset val="129"/>
      </rPr>
      <t>고정수당</t>
    </r>
    <r>
      <rPr>
        <sz val="9"/>
        <color theme="1" tint="0.34998626667073579"/>
        <rFont val="Verdana"/>
        <family val="2"/>
      </rPr>
      <t xml:space="preserve"> 9</t>
    </r>
  </si>
  <si>
    <r>
      <rPr>
        <sz val="9"/>
        <color theme="1" tint="0.34998626667073579"/>
        <rFont val="맑은 고딕"/>
        <family val="2"/>
        <charset val="129"/>
      </rPr>
      <t>고정수당</t>
    </r>
    <r>
      <rPr>
        <sz val="9"/>
        <color theme="1" tint="0.34998626667073579"/>
        <rFont val="Verdana"/>
        <family val="2"/>
      </rPr>
      <t xml:space="preserve"> 10</t>
    </r>
  </si>
  <si>
    <r>
      <rPr>
        <sz val="9"/>
        <color theme="1" tint="0.34998626667073579"/>
        <rFont val="맑은 고딕"/>
        <family val="2"/>
        <charset val="129"/>
      </rPr>
      <t>현재</t>
    </r>
    <r>
      <rPr>
        <sz val="9"/>
        <color theme="1" tint="0.34998626667073579"/>
        <rFont val="Verdana"/>
        <family val="2"/>
      </rPr>
      <t xml:space="preserve"> </t>
    </r>
    <r>
      <rPr>
        <sz val="9"/>
        <color theme="1" tint="0.34998626667073579"/>
        <rFont val="맑은 고딕"/>
        <family val="2"/>
        <charset val="129"/>
      </rPr>
      <t>버전</t>
    </r>
    <phoneticPr fontId="7" type="noConversion"/>
  </si>
  <si>
    <r>
      <rPr>
        <sz val="9"/>
        <color theme="1" tint="0.34998626667073579"/>
        <rFont val="맑은 고딕"/>
        <family val="2"/>
        <charset val="129"/>
      </rPr>
      <t>최신</t>
    </r>
    <r>
      <rPr>
        <sz val="9"/>
        <color theme="1" tint="0.34998626667073579"/>
        <rFont val="Verdana"/>
        <family val="2"/>
      </rPr>
      <t xml:space="preserve"> </t>
    </r>
    <r>
      <rPr>
        <sz val="9"/>
        <color theme="1" tint="0.34998626667073579"/>
        <rFont val="맑은 고딕"/>
        <family val="2"/>
        <charset val="129"/>
      </rPr>
      <t>버전</t>
    </r>
    <phoneticPr fontId="7" type="noConversion"/>
  </si>
  <si>
    <t>YESFORM</t>
    <phoneticPr fontId="7" type="noConversion"/>
  </si>
  <si>
    <t>홍길동</t>
    <phoneticPr fontId="7" type="noConversion"/>
  </si>
  <si>
    <t>장한나</t>
    <phoneticPr fontId="7" type="noConversion"/>
  </si>
  <si>
    <t>당월 지급일</t>
  </si>
  <si>
    <r>
      <t>4</t>
    </r>
    <r>
      <rPr>
        <sz val="10"/>
        <color theme="1"/>
        <rFont val="맑은 고딕"/>
        <family val="3"/>
        <charset val="129"/>
      </rPr>
      <t>대보험</t>
    </r>
    <r>
      <rPr>
        <sz val="10"/>
        <color theme="1"/>
        <rFont val="Verdana"/>
        <family val="2"/>
      </rPr>
      <t xml:space="preserve"> </t>
    </r>
    <r>
      <rPr>
        <sz val="10"/>
        <color theme="1"/>
        <rFont val="맑은 고딕"/>
        <family val="3"/>
        <charset val="129"/>
      </rPr>
      <t>요율</t>
    </r>
    <phoneticPr fontId="7" type="noConversion"/>
  </si>
  <si>
    <t>환경설정</t>
    <phoneticPr fontId="7" type="noConversion"/>
  </si>
  <si>
    <r>
      <t xml:space="preserve"> </t>
    </r>
    <r>
      <rPr>
        <sz val="9"/>
        <color rgb="FF595959"/>
        <rFont val="맑은 고딕"/>
        <family val="3"/>
        <charset val="129"/>
      </rPr>
      <t>사업소득</t>
    </r>
    <r>
      <rPr>
        <sz val="9"/>
        <color rgb="FF595959"/>
        <rFont val="Verdana"/>
        <family val="2"/>
      </rPr>
      <t xml:space="preserve"> 3.3% 
(</t>
    </r>
    <r>
      <rPr>
        <sz val="9"/>
        <color rgb="FF595959"/>
        <rFont val="맑은 고딕"/>
        <family val="3"/>
        <charset val="129"/>
      </rPr>
      <t>소득세</t>
    </r>
    <r>
      <rPr>
        <sz val="9"/>
        <color rgb="FF595959"/>
        <rFont val="Verdana"/>
        <family val="2"/>
      </rPr>
      <t xml:space="preserve"> 3% + </t>
    </r>
    <r>
      <rPr>
        <sz val="9"/>
        <color rgb="FF595959"/>
        <rFont val="맑은 고딕"/>
        <family val="3"/>
        <charset val="129"/>
      </rPr>
      <t>지방소득세</t>
    </r>
    <r>
      <rPr>
        <sz val="9"/>
        <color rgb="FF595959"/>
        <rFont val="Verdana"/>
        <family val="2"/>
      </rPr>
      <t xml:space="preserve"> 0.3%)</t>
    </r>
    <phoneticPr fontId="7" type="noConversion"/>
  </si>
  <si>
    <r>
      <t xml:space="preserve"> </t>
    </r>
    <r>
      <rPr>
        <sz val="9"/>
        <color rgb="FF595959"/>
        <rFont val="맑은 고딕"/>
        <family val="3"/>
        <charset val="129"/>
      </rPr>
      <t>기타소득</t>
    </r>
    <r>
      <rPr>
        <sz val="9"/>
        <color rgb="FF595959"/>
        <rFont val="Verdana"/>
        <family val="2"/>
      </rPr>
      <t xml:space="preserve"> 8.8% 
(</t>
    </r>
    <r>
      <rPr>
        <sz val="9"/>
        <color rgb="FF595959"/>
        <rFont val="맑은 고딕"/>
        <family val="3"/>
        <charset val="129"/>
      </rPr>
      <t>소득세</t>
    </r>
    <r>
      <rPr>
        <sz val="9"/>
        <color rgb="FF595959"/>
        <rFont val="Verdana"/>
        <family val="2"/>
      </rPr>
      <t xml:space="preserve"> 8% + </t>
    </r>
    <r>
      <rPr>
        <sz val="9"/>
        <color rgb="FF595959"/>
        <rFont val="맑은 고딕"/>
        <family val="3"/>
        <charset val="129"/>
      </rPr>
      <t>지방소득세</t>
    </r>
    <r>
      <rPr>
        <sz val="9"/>
        <color rgb="FF595959"/>
        <rFont val="Verdana"/>
        <family val="2"/>
      </rPr>
      <t xml:space="preserve"> 0.8%)</t>
    </r>
    <phoneticPr fontId="7" type="noConversion"/>
  </si>
  <si>
    <t>국민연금
기준소득월액</t>
    <phoneticPr fontId="7" type="noConversion"/>
  </si>
  <si>
    <t>건강보험
보수월액</t>
    <phoneticPr fontId="7" type="noConversion"/>
  </si>
  <si>
    <t>월급제</t>
    <phoneticPr fontId="7" type="noConversion"/>
  </si>
  <si>
    <r>
      <rPr>
        <sz val="9"/>
        <rFont val="맑은 고딕"/>
        <family val="2"/>
        <charset val="129"/>
      </rPr>
      <t>구분</t>
    </r>
    <phoneticPr fontId="7" type="noConversion"/>
  </si>
  <si>
    <t>배수</t>
  </si>
  <si>
    <t>시급제/일급제 사용여부</t>
    <phoneticPr fontId="7" type="noConversion"/>
  </si>
  <si>
    <t>시급제 사용여부</t>
    <phoneticPr fontId="7" type="noConversion"/>
  </si>
  <si>
    <t>추가항목 설정</t>
    <phoneticPr fontId="7" type="noConversion"/>
  </si>
  <si>
    <t>반영안함</t>
  </si>
  <si>
    <t>지급/공제 산출식 자동작성</t>
    <phoneticPr fontId="7" type="noConversion"/>
  </si>
  <si>
    <t>시간외근무 항목설정</t>
    <phoneticPr fontId="7" type="noConversion"/>
  </si>
  <si>
    <t>고정수당 항목설정</t>
    <phoneticPr fontId="7" type="noConversion"/>
  </si>
  <si>
    <t>반영</t>
  </si>
  <si>
    <r>
      <rPr>
        <sz val="9"/>
        <color theme="1" tint="0.34998626667073579"/>
        <rFont val="맑은 고딕"/>
        <family val="3"/>
        <charset val="129"/>
      </rPr>
      <t>원단위</t>
    </r>
  </si>
  <si>
    <r>
      <rPr>
        <sz val="9"/>
        <color theme="1" tint="0.34998626667073579"/>
        <rFont val="맑은 고딕"/>
        <family val="3"/>
        <charset val="129"/>
      </rPr>
      <t>과세대상</t>
    </r>
    <r>
      <rPr>
        <sz val="9"/>
        <color theme="1" tint="0.34998626667073579"/>
        <rFont val="Verdana"/>
        <family val="2"/>
      </rPr>
      <t xml:space="preserve"> </t>
    </r>
    <r>
      <rPr>
        <sz val="9"/>
        <color theme="1" tint="0.34998626667073579"/>
        <rFont val="맑은 고딕"/>
        <family val="3"/>
        <charset val="129"/>
      </rPr>
      <t>지급액</t>
    </r>
    <r>
      <rPr>
        <sz val="9"/>
        <color theme="1" tint="0.34998626667073579"/>
        <rFont val="Verdana"/>
        <family val="2"/>
      </rPr>
      <t xml:space="preserve"> * </t>
    </r>
    <r>
      <rPr>
        <sz val="9"/>
        <color theme="1" tint="0.34998626667073579"/>
        <rFont val="맑은 고딕"/>
        <family val="3"/>
        <charset val="129"/>
      </rPr>
      <t>○</t>
    </r>
    <r>
      <rPr>
        <sz val="9"/>
        <color theme="1" tint="0.34998626667073579"/>
        <rFont val="Verdana"/>
        <family val="2"/>
      </rPr>
      <t>%</t>
    </r>
    <phoneticPr fontId="7" type="noConversion"/>
  </si>
  <si>
    <r>
      <rPr>
        <sz val="9"/>
        <color theme="1" tint="0.34998626667073579"/>
        <rFont val="맑은 고딕"/>
        <family val="3"/>
        <charset val="129"/>
      </rPr>
      <t>근로소득간이세액표</t>
    </r>
    <r>
      <rPr>
        <sz val="9"/>
        <color theme="1" tint="0.34998626667073579"/>
        <rFont val="Verdana"/>
        <family val="2"/>
      </rPr>
      <t xml:space="preserve"> </t>
    </r>
    <r>
      <rPr>
        <sz val="9"/>
        <color theme="1" tint="0.34998626667073579"/>
        <rFont val="맑은 고딕"/>
        <family val="3"/>
        <charset val="129"/>
      </rPr>
      <t>적용</t>
    </r>
    <phoneticPr fontId="7" type="noConversion"/>
  </si>
  <si>
    <r>
      <rPr>
        <sz val="9"/>
        <color theme="1" tint="0.34998626667073579"/>
        <rFont val="맑은 고딕"/>
        <family val="3"/>
        <charset val="129"/>
      </rPr>
      <t>소득세</t>
    </r>
    <r>
      <rPr>
        <sz val="9"/>
        <color theme="1" tint="0.34998626667073579"/>
        <rFont val="Verdana"/>
        <family val="2"/>
      </rPr>
      <t xml:space="preserve"> * 10%</t>
    </r>
    <phoneticPr fontId="7" type="noConversion"/>
  </si>
  <si>
    <r>
      <rPr>
        <sz val="9"/>
        <color theme="1" tint="0.34998626667073579"/>
        <rFont val="맑은 고딕"/>
        <family val="3"/>
        <charset val="129"/>
      </rPr>
      <t>설정한</t>
    </r>
    <r>
      <rPr>
        <sz val="9"/>
        <color theme="1" tint="0.34998626667073579"/>
        <rFont val="Verdana"/>
        <family val="2"/>
      </rPr>
      <t xml:space="preserve"> </t>
    </r>
    <r>
      <rPr>
        <sz val="9"/>
        <color theme="1" tint="0.34998626667073579"/>
        <rFont val="맑은 고딕"/>
        <family val="3"/>
        <charset val="129"/>
      </rPr>
      <t>내역은</t>
    </r>
    <r>
      <rPr>
        <sz val="9"/>
        <color theme="1" tint="0.34998626667073579"/>
        <rFont val="Verdana"/>
        <family val="2"/>
      </rPr>
      <t xml:space="preserve"> </t>
    </r>
    <r>
      <rPr>
        <sz val="9"/>
        <color theme="1" tint="0.34998626667073579"/>
        <rFont val="맑은 고딕"/>
        <family val="3"/>
        <charset val="129"/>
      </rPr>
      <t>시트를</t>
    </r>
    <r>
      <rPr>
        <sz val="9"/>
        <color theme="1" tint="0.34998626667073579"/>
        <rFont val="Verdana"/>
        <family val="2"/>
      </rPr>
      <t xml:space="preserve"> </t>
    </r>
    <r>
      <rPr>
        <sz val="9"/>
        <color theme="1" tint="0.34998626667073579"/>
        <rFont val="맑은 고딕"/>
        <family val="3"/>
        <charset val="129"/>
      </rPr>
      <t>이동할</t>
    </r>
    <r>
      <rPr>
        <sz val="9"/>
        <color theme="1" tint="0.34998626667073579"/>
        <rFont val="Verdana"/>
        <family val="2"/>
      </rPr>
      <t xml:space="preserve"> </t>
    </r>
    <r>
      <rPr>
        <sz val="9"/>
        <color theme="1" tint="0.34998626667073579"/>
        <rFont val="맑은 고딕"/>
        <family val="3"/>
        <charset val="129"/>
      </rPr>
      <t>경우</t>
    </r>
    <r>
      <rPr>
        <sz val="9"/>
        <color theme="1" tint="0.34998626667073579"/>
        <rFont val="Verdana"/>
        <family val="2"/>
      </rPr>
      <t xml:space="preserve"> </t>
    </r>
    <r>
      <rPr>
        <sz val="9"/>
        <color theme="1" tint="0.34998626667073579"/>
        <rFont val="맑은 고딕"/>
        <family val="3"/>
        <charset val="129"/>
      </rPr>
      <t>자동으로</t>
    </r>
    <r>
      <rPr>
        <sz val="9"/>
        <color theme="1" tint="0.34998626667073579"/>
        <rFont val="Verdana"/>
        <family val="2"/>
      </rPr>
      <t xml:space="preserve"> </t>
    </r>
    <r>
      <rPr>
        <sz val="9"/>
        <color theme="1" tint="0.34998626667073579"/>
        <rFont val="맑은 고딕"/>
        <family val="3"/>
        <charset val="129"/>
      </rPr>
      <t>저장됩니다</t>
    </r>
    <r>
      <rPr>
        <sz val="9"/>
        <color theme="1" tint="0.34998626667073579"/>
        <rFont val="Verdana"/>
        <family val="2"/>
      </rPr>
      <t>.</t>
    </r>
    <phoneticPr fontId="7" type="noConversion"/>
  </si>
  <si>
    <r>
      <rPr>
        <sz val="9"/>
        <color theme="1"/>
        <rFont val="맑은 고딕"/>
        <family val="3"/>
        <charset val="129"/>
      </rPr>
      <t>공휴일</t>
    </r>
    <r>
      <rPr>
        <sz val="9"/>
        <color theme="1"/>
        <rFont val="Verdana"/>
        <family val="2"/>
      </rPr>
      <t xml:space="preserve"> </t>
    </r>
    <r>
      <rPr>
        <sz val="9"/>
        <color theme="1"/>
        <rFont val="맑은 고딕"/>
        <family val="2"/>
        <charset val="129"/>
      </rPr>
      <t>입력</t>
    </r>
    <phoneticPr fontId="7" type="noConversion"/>
  </si>
  <si>
    <r>
      <rPr>
        <sz val="9"/>
        <color theme="1"/>
        <rFont val="맑은 고딕"/>
        <family val="3"/>
        <charset val="129"/>
      </rPr>
      <t>부서명</t>
    </r>
    <r>
      <rPr>
        <sz val="9"/>
        <color theme="1"/>
        <rFont val="Verdana"/>
        <family val="2"/>
      </rPr>
      <t xml:space="preserve"> </t>
    </r>
    <r>
      <rPr>
        <sz val="9"/>
        <color theme="1"/>
        <rFont val="맑은 고딕"/>
        <family val="2"/>
        <charset val="129"/>
      </rPr>
      <t>입력</t>
    </r>
    <phoneticPr fontId="7" type="noConversion"/>
  </si>
  <si>
    <r>
      <rPr>
        <sz val="9"/>
        <color theme="1"/>
        <rFont val="맑은 고딕"/>
        <family val="3"/>
        <charset val="129"/>
      </rPr>
      <t>은행정보</t>
    </r>
    <r>
      <rPr>
        <sz val="9"/>
        <color theme="1"/>
        <rFont val="Verdana"/>
        <family val="2"/>
      </rPr>
      <t xml:space="preserve"> </t>
    </r>
    <r>
      <rPr>
        <sz val="9"/>
        <color theme="1"/>
        <rFont val="맑은 고딕"/>
        <family val="2"/>
        <charset val="129"/>
      </rPr>
      <t>입력</t>
    </r>
    <phoneticPr fontId="7" type="noConversion"/>
  </si>
  <si>
    <t>사용</t>
  </si>
  <si>
    <r>
      <rPr>
        <sz val="9"/>
        <rFont val="맑은 고딕"/>
        <family val="3"/>
        <charset val="129"/>
      </rPr>
      <t>사원명</t>
    </r>
    <phoneticPr fontId="7" type="noConversion"/>
  </si>
  <si>
    <r>
      <rPr>
        <sz val="9"/>
        <rFont val="맑은 고딕"/>
        <family val="3"/>
        <charset val="129"/>
      </rPr>
      <t>부서명</t>
    </r>
    <phoneticPr fontId="7" type="noConversion"/>
  </si>
  <si>
    <r>
      <rPr>
        <sz val="9"/>
        <rFont val="맑은 고딕"/>
        <family val="3"/>
        <charset val="129"/>
      </rPr>
      <t>직위</t>
    </r>
    <phoneticPr fontId="7" type="noConversion"/>
  </si>
  <si>
    <r>
      <rPr>
        <sz val="9"/>
        <rFont val="맑은 고딕"/>
        <family val="3"/>
        <charset val="129"/>
      </rPr>
      <t>사원번호</t>
    </r>
  </si>
  <si>
    <r>
      <rPr>
        <sz val="9"/>
        <rFont val="맑은 고딕"/>
        <family val="3"/>
        <charset val="129"/>
      </rPr>
      <t>상태</t>
    </r>
  </si>
  <si>
    <r>
      <rPr>
        <sz val="9"/>
        <rFont val="맑은 고딕"/>
        <family val="3"/>
        <charset val="129"/>
      </rPr>
      <t>입사일</t>
    </r>
    <phoneticPr fontId="7" type="noConversion"/>
  </si>
  <si>
    <r>
      <rPr>
        <sz val="9"/>
        <rFont val="맑은 고딕"/>
        <family val="3"/>
        <charset val="129"/>
      </rPr>
      <t>퇴사일</t>
    </r>
    <phoneticPr fontId="7" type="noConversion"/>
  </si>
  <si>
    <r>
      <rPr>
        <sz val="9"/>
        <rFont val="맑은 고딕"/>
        <family val="3"/>
        <charset val="129"/>
      </rPr>
      <t>기본급</t>
    </r>
  </si>
  <si>
    <r>
      <rPr>
        <sz val="9"/>
        <rFont val="맑은 고딕"/>
        <family val="3"/>
        <charset val="129"/>
      </rPr>
      <t>시급</t>
    </r>
    <phoneticPr fontId="7" type="noConversion"/>
  </si>
  <si>
    <r>
      <rPr>
        <sz val="9"/>
        <rFont val="맑은 고딕"/>
        <family val="3"/>
        <charset val="129"/>
      </rPr>
      <t>일급</t>
    </r>
    <phoneticPr fontId="7" type="noConversion"/>
  </si>
  <si>
    <r>
      <rPr>
        <sz val="9"/>
        <rFont val="맑은 고딕"/>
        <family val="3"/>
        <charset val="129"/>
      </rPr>
      <t>국민연금</t>
    </r>
    <phoneticPr fontId="7" type="noConversion"/>
  </si>
  <si>
    <r>
      <rPr>
        <sz val="9"/>
        <rFont val="맑은 고딕"/>
        <family val="3"/>
        <charset val="129"/>
      </rPr>
      <t>건강보험</t>
    </r>
  </si>
  <si>
    <r>
      <rPr>
        <sz val="9"/>
        <rFont val="맑은 고딕"/>
        <family val="3"/>
        <charset val="129"/>
      </rPr>
      <t>노인장기
요양보험</t>
    </r>
    <phoneticPr fontId="7" type="noConversion"/>
  </si>
  <si>
    <r>
      <rPr>
        <sz val="9"/>
        <rFont val="맑은 고딕"/>
        <family val="3"/>
        <charset val="129"/>
      </rPr>
      <t>고용보험</t>
    </r>
  </si>
  <si>
    <r>
      <rPr>
        <sz val="9"/>
        <rFont val="맑은 고딕"/>
        <family val="3"/>
        <charset val="129"/>
      </rPr>
      <t>소득세</t>
    </r>
  </si>
  <si>
    <r>
      <rPr>
        <sz val="9"/>
        <rFont val="맑은 고딕"/>
        <family val="3"/>
        <charset val="129"/>
      </rPr>
      <t>부양가족</t>
    </r>
    <phoneticPr fontId="7" type="noConversion"/>
  </si>
  <si>
    <r>
      <rPr>
        <sz val="9"/>
        <rFont val="맑은 고딕"/>
        <family val="3"/>
        <charset val="129"/>
      </rPr>
      <t>자녀수</t>
    </r>
    <phoneticPr fontId="7" type="noConversion"/>
  </si>
  <si>
    <r>
      <rPr>
        <sz val="9"/>
        <rFont val="맑은 고딕"/>
        <family val="3"/>
        <charset val="129"/>
      </rPr>
      <t>국민연금
기준소득월액</t>
    </r>
  </si>
  <si>
    <r>
      <rPr>
        <sz val="9"/>
        <rFont val="맑은 고딕"/>
        <family val="3"/>
        <charset val="129"/>
      </rPr>
      <t>건강보험
보수월액</t>
    </r>
  </si>
  <si>
    <r>
      <rPr>
        <sz val="9"/>
        <rFont val="맑은 고딕"/>
        <family val="3"/>
        <charset val="129"/>
      </rPr>
      <t>고용보험
월평균보수액</t>
    </r>
    <phoneticPr fontId="7" type="noConversion"/>
  </si>
  <si>
    <r>
      <rPr>
        <sz val="9"/>
        <rFont val="맑은 고딕"/>
        <family val="3"/>
        <charset val="129"/>
      </rPr>
      <t>중도입사자
기본급</t>
    </r>
    <phoneticPr fontId="7" type="noConversion"/>
  </si>
  <si>
    <r>
      <rPr>
        <sz val="9"/>
        <rFont val="맑은 고딕"/>
        <family val="3"/>
        <charset val="129"/>
      </rPr>
      <t>중도퇴사자
기본급</t>
    </r>
    <phoneticPr fontId="7" type="noConversion"/>
  </si>
  <si>
    <r>
      <rPr>
        <sz val="9"/>
        <rFont val="맑은 고딕"/>
        <family val="3"/>
        <charset val="129"/>
      </rPr>
      <t>중도입사자
근로일수</t>
    </r>
    <phoneticPr fontId="7" type="noConversion"/>
  </si>
  <si>
    <r>
      <rPr>
        <sz val="9"/>
        <rFont val="맑은 고딕"/>
        <family val="3"/>
        <charset val="129"/>
      </rPr>
      <t>중도퇴사자
근로일수</t>
    </r>
    <phoneticPr fontId="7" type="noConversion"/>
  </si>
  <si>
    <r>
      <rPr>
        <sz val="9"/>
        <rFont val="맑은 고딕"/>
        <family val="3"/>
        <charset val="129"/>
      </rPr>
      <t>전화번호</t>
    </r>
    <phoneticPr fontId="7" type="noConversion"/>
  </si>
  <si>
    <r>
      <rPr>
        <sz val="9"/>
        <rFont val="맑은 고딕"/>
        <family val="3"/>
        <charset val="129"/>
      </rPr>
      <t>주민등록번호</t>
    </r>
    <phoneticPr fontId="7" type="noConversion"/>
  </si>
  <si>
    <r>
      <rPr>
        <sz val="9"/>
        <rFont val="맑은 고딕"/>
        <family val="3"/>
        <charset val="129"/>
      </rPr>
      <t>주소</t>
    </r>
    <phoneticPr fontId="7" type="noConversion"/>
  </si>
  <si>
    <r>
      <rPr>
        <sz val="9"/>
        <rFont val="맑은 고딕"/>
        <family val="3"/>
        <charset val="129"/>
      </rPr>
      <t>은행명</t>
    </r>
    <phoneticPr fontId="7" type="noConversion"/>
  </si>
  <si>
    <r>
      <rPr>
        <sz val="9"/>
        <rFont val="맑은 고딕"/>
        <family val="3"/>
        <charset val="129"/>
      </rPr>
      <t>계좌번호</t>
    </r>
    <phoneticPr fontId="7" type="noConversion"/>
  </si>
  <si>
    <r>
      <rPr>
        <sz val="9"/>
        <rFont val="맑은 고딕"/>
        <family val="3"/>
        <charset val="129"/>
      </rPr>
      <t>소정근로시간</t>
    </r>
    <phoneticPr fontId="7" type="noConversion"/>
  </si>
  <si>
    <r>
      <rPr>
        <sz val="9"/>
        <rFont val="맑은 고딕"/>
        <family val="3"/>
        <charset val="129"/>
      </rPr>
      <t>중도입사자
추가일수</t>
    </r>
    <phoneticPr fontId="7" type="noConversion"/>
  </si>
  <si>
    <r>
      <rPr>
        <sz val="9"/>
        <rFont val="맑은 고딕"/>
        <family val="3"/>
        <charset val="129"/>
      </rPr>
      <t>중도입사자
차감일수</t>
    </r>
    <phoneticPr fontId="7" type="noConversion"/>
  </si>
  <si>
    <r>
      <rPr>
        <sz val="9"/>
        <rFont val="맑은 고딕"/>
        <family val="3"/>
        <charset val="129"/>
      </rPr>
      <t>중도퇴사자
추가일수</t>
    </r>
    <phoneticPr fontId="7" type="noConversion"/>
  </si>
  <si>
    <r>
      <rPr>
        <sz val="9"/>
        <rFont val="맑은 고딕"/>
        <family val="3"/>
        <charset val="129"/>
      </rPr>
      <t>중도퇴사자
차감일수</t>
    </r>
    <phoneticPr fontId="7" type="noConversion"/>
  </si>
  <si>
    <r>
      <rPr>
        <sz val="9"/>
        <rFont val="맑은 고딕"/>
        <family val="3"/>
        <charset val="129"/>
      </rPr>
      <t>고정수당</t>
    </r>
    <r>
      <rPr>
        <sz val="9"/>
        <rFont val="Verdana"/>
        <family val="2"/>
      </rPr>
      <t>1</t>
    </r>
    <phoneticPr fontId="7" type="noConversion"/>
  </si>
  <si>
    <r>
      <rPr>
        <sz val="9"/>
        <rFont val="맑은 고딕"/>
        <family val="3"/>
        <charset val="129"/>
      </rPr>
      <t>날짜</t>
    </r>
    <phoneticPr fontId="7" type="noConversion"/>
  </si>
  <si>
    <r>
      <rPr>
        <sz val="9"/>
        <rFont val="맑은 고딕"/>
        <family val="3"/>
        <charset val="129"/>
      </rPr>
      <t>내용</t>
    </r>
    <phoneticPr fontId="7" type="noConversion"/>
  </si>
  <si>
    <r>
      <rPr>
        <sz val="9"/>
        <rFont val="맑은 고딕"/>
        <family val="3"/>
        <charset val="129"/>
      </rPr>
      <t>은행코드</t>
    </r>
    <phoneticPr fontId="7" type="noConversion"/>
  </si>
  <si>
    <r>
      <rPr>
        <sz val="9"/>
        <rFont val="맑은 고딕"/>
        <family val="3"/>
        <charset val="129"/>
      </rPr>
      <t>지급항목</t>
    </r>
    <phoneticPr fontId="7" type="noConversion"/>
  </si>
  <si>
    <r>
      <rPr>
        <sz val="9"/>
        <rFont val="맑은 고딕"/>
        <family val="3"/>
        <charset val="129"/>
      </rPr>
      <t>과세구분</t>
    </r>
    <phoneticPr fontId="7" type="noConversion"/>
  </si>
  <si>
    <r>
      <rPr>
        <sz val="9"/>
        <rFont val="맑은 고딕"/>
        <family val="3"/>
        <charset val="129"/>
      </rPr>
      <t>부분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비과세액</t>
    </r>
    <phoneticPr fontId="7" type="noConversion"/>
  </si>
  <si>
    <r>
      <rPr>
        <sz val="9"/>
        <rFont val="맑은 고딕"/>
        <family val="3"/>
        <charset val="129"/>
      </rPr>
      <t>통상임금</t>
    </r>
    <phoneticPr fontId="7" type="noConversion"/>
  </si>
  <si>
    <r>
      <rPr>
        <sz val="9"/>
        <rFont val="맑은 고딕"/>
        <family val="3"/>
        <charset val="129"/>
      </rPr>
      <t>지급합계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제외</t>
    </r>
    <phoneticPr fontId="7" type="noConversion"/>
  </si>
  <si>
    <r>
      <t>[</t>
    </r>
    <r>
      <rPr>
        <sz val="9"/>
        <rFont val="맑은 고딕"/>
        <family val="3"/>
        <charset val="129"/>
      </rPr>
      <t>기본문구</t>
    </r>
    <r>
      <rPr>
        <sz val="9"/>
        <rFont val="Verdana"/>
        <family val="2"/>
      </rPr>
      <t xml:space="preserve">] </t>
    </r>
    <r>
      <rPr>
        <sz val="9"/>
        <rFont val="맑은 고딕"/>
        <family val="3"/>
        <charset val="129"/>
      </rPr>
      <t>산출식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및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산출방법</t>
    </r>
    <phoneticPr fontId="7" type="noConversion"/>
  </si>
  <si>
    <r>
      <rPr>
        <sz val="9"/>
        <rFont val="맑은 고딕"/>
        <family val="3"/>
        <charset val="129"/>
      </rPr>
      <t>공제항목</t>
    </r>
    <phoneticPr fontId="7" type="noConversion"/>
  </si>
  <si>
    <r>
      <rPr>
        <sz val="9"/>
        <rFont val="맑은 고딕"/>
        <family val="3"/>
        <charset val="129"/>
      </rPr>
      <t>절사</t>
    </r>
    <phoneticPr fontId="7" type="noConversion"/>
  </si>
  <si>
    <r>
      <rPr>
        <sz val="9"/>
        <rFont val="맑은 고딕"/>
        <family val="3"/>
        <charset val="129"/>
      </rPr>
      <t>건강보험</t>
    </r>
    <phoneticPr fontId="7" type="noConversion"/>
  </si>
  <si>
    <r>
      <rPr>
        <sz val="9"/>
        <rFont val="맑은 고딕"/>
        <family val="3"/>
        <charset val="129"/>
      </rPr>
      <t>장기요양보험</t>
    </r>
    <phoneticPr fontId="7" type="noConversion"/>
  </si>
  <si>
    <r>
      <rPr>
        <sz val="9"/>
        <rFont val="맑은 고딕"/>
        <family val="3"/>
        <charset val="129"/>
      </rPr>
      <t>고용보험</t>
    </r>
    <phoneticPr fontId="7" type="noConversion"/>
  </si>
  <si>
    <r>
      <rPr>
        <sz val="9"/>
        <rFont val="맑은 고딕"/>
        <family val="3"/>
        <charset val="129"/>
      </rPr>
      <t>소득세</t>
    </r>
    <phoneticPr fontId="7" type="noConversion"/>
  </si>
  <si>
    <r>
      <rPr>
        <sz val="9"/>
        <rFont val="맑은 고딕"/>
        <family val="3"/>
        <charset val="129"/>
      </rPr>
      <t>지방소득세</t>
    </r>
    <phoneticPr fontId="7" type="noConversion"/>
  </si>
  <si>
    <r>
      <rPr>
        <sz val="9"/>
        <color theme="1" tint="0.34998626667073579"/>
        <rFont val="맑은 고딕"/>
        <family val="3"/>
        <charset val="129"/>
      </rPr>
      <t>산업</t>
    </r>
    <phoneticPr fontId="7" type="noConversion"/>
  </si>
  <si>
    <r>
      <rPr>
        <sz val="9"/>
        <color theme="1" tint="0.34998626667073579"/>
        <rFont val="맑은 고딕"/>
        <family val="3"/>
        <charset val="129"/>
      </rPr>
      <t>기업</t>
    </r>
    <phoneticPr fontId="7" type="noConversion"/>
  </si>
  <si>
    <r>
      <rPr>
        <sz val="9"/>
        <color theme="1" tint="0.34998626667073579"/>
        <rFont val="맑은 고딕"/>
        <family val="3"/>
        <charset val="129"/>
      </rPr>
      <t>국민</t>
    </r>
    <phoneticPr fontId="7" type="noConversion"/>
  </si>
  <si>
    <r>
      <rPr>
        <sz val="9"/>
        <color theme="1" tint="0.34998626667073579"/>
        <rFont val="맑은 고딕"/>
        <family val="3"/>
        <charset val="129"/>
      </rPr>
      <t>외환</t>
    </r>
    <phoneticPr fontId="7" type="noConversion"/>
  </si>
  <si>
    <r>
      <rPr>
        <sz val="9"/>
        <color theme="1" tint="0.34998626667073579"/>
        <rFont val="맑은 고딕"/>
        <family val="3"/>
        <charset val="129"/>
      </rPr>
      <t>수협</t>
    </r>
    <phoneticPr fontId="7" type="noConversion"/>
  </si>
  <si>
    <r>
      <rPr>
        <sz val="9"/>
        <color theme="1" tint="0.34998626667073579"/>
        <rFont val="맑은 고딕"/>
        <family val="3"/>
        <charset val="129"/>
      </rPr>
      <t>농협</t>
    </r>
    <phoneticPr fontId="7" type="noConversion"/>
  </si>
  <si>
    <r>
      <rPr>
        <sz val="9"/>
        <color theme="1" tint="0.34998626667073579"/>
        <rFont val="맑은 고딕"/>
        <family val="3"/>
        <charset val="129"/>
      </rPr>
      <t>우리</t>
    </r>
    <phoneticPr fontId="7" type="noConversion"/>
  </si>
  <si>
    <r>
      <rPr>
        <sz val="9"/>
        <color theme="1" tint="0.34998626667073579"/>
        <rFont val="맑은 고딕"/>
        <family val="3"/>
        <charset val="129"/>
      </rPr>
      <t>하나</t>
    </r>
    <phoneticPr fontId="7" type="noConversion"/>
  </si>
  <si>
    <r>
      <rPr>
        <sz val="9"/>
        <color theme="1" tint="0.34998626667073579"/>
        <rFont val="맑은 고딕"/>
        <family val="3"/>
        <charset val="129"/>
      </rPr>
      <t>씨티</t>
    </r>
    <phoneticPr fontId="7" type="noConversion"/>
  </si>
  <si>
    <r>
      <rPr>
        <sz val="9"/>
        <color theme="1" tint="0.34998626667073579"/>
        <rFont val="맑은 고딕"/>
        <family val="3"/>
        <charset val="129"/>
      </rPr>
      <t>부산</t>
    </r>
    <phoneticPr fontId="7" type="noConversion"/>
  </si>
  <si>
    <r>
      <rPr>
        <sz val="9"/>
        <color theme="1" tint="0.34998626667073579"/>
        <rFont val="맑은 고딕"/>
        <family val="3"/>
        <charset val="129"/>
      </rPr>
      <t>광주</t>
    </r>
    <phoneticPr fontId="7" type="noConversion"/>
  </si>
  <si>
    <r>
      <rPr>
        <sz val="9"/>
        <color theme="1" tint="0.34998626667073579"/>
        <rFont val="맑은 고딕"/>
        <family val="3"/>
        <charset val="129"/>
      </rPr>
      <t>제주</t>
    </r>
    <phoneticPr fontId="7" type="noConversion"/>
  </si>
  <si>
    <r>
      <rPr>
        <sz val="9"/>
        <color theme="1" tint="0.34998626667073579"/>
        <rFont val="맑은 고딕"/>
        <family val="3"/>
        <charset val="129"/>
      </rPr>
      <t>전북</t>
    </r>
    <phoneticPr fontId="7" type="noConversion"/>
  </si>
  <si>
    <r>
      <rPr>
        <sz val="9"/>
        <color theme="1" tint="0.34998626667073579"/>
        <rFont val="맑은 고딕"/>
        <family val="3"/>
        <charset val="129"/>
      </rPr>
      <t>경남</t>
    </r>
    <phoneticPr fontId="7" type="noConversion"/>
  </si>
  <si>
    <r>
      <rPr>
        <sz val="9"/>
        <color theme="1" tint="0.34998626667073579"/>
        <rFont val="맑은 고딕"/>
        <family val="3"/>
        <charset val="129"/>
      </rPr>
      <t>새마을</t>
    </r>
    <phoneticPr fontId="7" type="noConversion"/>
  </si>
  <si>
    <r>
      <rPr>
        <sz val="9"/>
        <color theme="1" tint="0.34998626667073579"/>
        <rFont val="맑은 고딕"/>
        <family val="3"/>
        <charset val="129"/>
      </rPr>
      <t>신협</t>
    </r>
    <phoneticPr fontId="7" type="noConversion"/>
  </si>
  <si>
    <r>
      <rPr>
        <sz val="9"/>
        <color theme="1" tint="0.34998626667073579"/>
        <rFont val="맑은 고딕"/>
        <family val="3"/>
        <charset val="129"/>
      </rPr>
      <t>신한</t>
    </r>
    <phoneticPr fontId="7" type="noConversion"/>
  </si>
  <si>
    <r>
      <rPr>
        <sz val="9"/>
        <color theme="1" tint="0.34998626667073579"/>
        <rFont val="맑은 고딕"/>
        <family val="3"/>
        <charset val="129"/>
      </rPr>
      <t>케이뱅크</t>
    </r>
  </si>
  <si>
    <r>
      <rPr>
        <sz val="9"/>
        <color theme="1" tint="0.34998626667073579"/>
        <rFont val="맑은 고딕"/>
        <family val="3"/>
        <charset val="129"/>
      </rPr>
      <t>카카오뱅크</t>
    </r>
  </si>
  <si>
    <r>
      <rPr>
        <sz val="9"/>
        <color theme="1" tint="0.34998626667073579"/>
        <rFont val="맑은 고딕"/>
        <family val="3"/>
        <charset val="129"/>
      </rPr>
      <t>토스뱅크</t>
    </r>
  </si>
  <si>
    <r>
      <rPr>
        <sz val="9"/>
        <color theme="1"/>
        <rFont val="맑은 고딕"/>
        <family val="3"/>
        <charset val="129"/>
      </rPr>
      <t>사원명</t>
    </r>
    <phoneticPr fontId="7" type="noConversion"/>
  </si>
  <si>
    <r>
      <rPr>
        <sz val="9"/>
        <color theme="1"/>
        <rFont val="맑은 고딕"/>
        <family val="3"/>
        <charset val="129"/>
      </rPr>
      <t>부서명</t>
    </r>
    <phoneticPr fontId="7" type="noConversion"/>
  </si>
  <si>
    <r>
      <rPr>
        <sz val="9"/>
        <rFont val="맑은 고딕"/>
        <family val="3"/>
        <charset val="129"/>
      </rPr>
      <t>고정수당</t>
    </r>
    <r>
      <rPr>
        <sz val="9"/>
        <rFont val="Verdana"/>
        <family val="2"/>
      </rPr>
      <t>6</t>
    </r>
    <r>
      <rPr>
        <sz val="9"/>
        <color theme="1"/>
        <rFont val="맑은 고딕"/>
        <family val="2"/>
        <charset val="129"/>
        <scheme val="minor"/>
      </rPr>
      <t/>
    </r>
  </si>
  <si>
    <r>
      <rPr>
        <sz val="9"/>
        <rFont val="맑은 고딕"/>
        <family val="3"/>
        <charset val="129"/>
      </rPr>
      <t>고정수당</t>
    </r>
    <r>
      <rPr>
        <sz val="9"/>
        <rFont val="Verdana"/>
        <family val="2"/>
      </rPr>
      <t>7</t>
    </r>
    <r>
      <rPr>
        <sz val="9"/>
        <color theme="1"/>
        <rFont val="맑은 고딕"/>
        <family val="2"/>
        <charset val="129"/>
        <scheme val="minor"/>
      </rPr>
      <t/>
    </r>
  </si>
  <si>
    <r>
      <rPr>
        <sz val="9"/>
        <rFont val="맑은 고딕"/>
        <family val="3"/>
        <charset val="129"/>
      </rPr>
      <t>고정수당</t>
    </r>
    <r>
      <rPr>
        <sz val="9"/>
        <rFont val="Verdana"/>
        <family val="2"/>
      </rPr>
      <t>8</t>
    </r>
    <r>
      <rPr>
        <sz val="9"/>
        <color theme="1"/>
        <rFont val="맑은 고딕"/>
        <family val="2"/>
        <charset val="129"/>
        <scheme val="minor"/>
      </rPr>
      <t/>
    </r>
  </si>
  <si>
    <r>
      <rPr>
        <sz val="9"/>
        <rFont val="맑은 고딕"/>
        <family val="3"/>
        <charset val="129"/>
      </rPr>
      <t>고정수당</t>
    </r>
    <r>
      <rPr>
        <sz val="9"/>
        <rFont val="Verdana"/>
        <family val="2"/>
      </rPr>
      <t>9</t>
    </r>
    <r>
      <rPr>
        <sz val="9"/>
        <color theme="1"/>
        <rFont val="맑은 고딕"/>
        <family val="2"/>
        <charset val="129"/>
        <scheme val="minor"/>
      </rPr>
      <t/>
    </r>
  </si>
  <si>
    <r>
      <rPr>
        <sz val="9"/>
        <rFont val="맑은 고딕"/>
        <family val="3"/>
        <charset val="129"/>
      </rPr>
      <t>고정수당</t>
    </r>
    <r>
      <rPr>
        <sz val="9"/>
        <rFont val="Verdana"/>
        <family val="2"/>
      </rPr>
      <t>10</t>
    </r>
    <r>
      <rPr>
        <sz val="9"/>
        <color theme="1"/>
        <rFont val="맑은 고딕"/>
        <family val="2"/>
        <charset val="129"/>
        <scheme val="minor"/>
      </rPr>
      <t/>
    </r>
  </si>
  <si>
    <r>
      <rPr>
        <sz val="9"/>
        <rFont val="맑은 고딕"/>
        <family val="3"/>
        <charset val="129"/>
      </rPr>
      <t>고정수당</t>
    </r>
    <r>
      <rPr>
        <sz val="9"/>
        <rFont val="Verdana"/>
        <family val="2"/>
      </rPr>
      <t>2</t>
    </r>
    <r>
      <rPr>
        <sz val="9"/>
        <color theme="1"/>
        <rFont val="맑은 고딕"/>
        <family val="2"/>
        <charset val="129"/>
        <scheme val="minor"/>
      </rPr>
      <t/>
    </r>
  </si>
  <si>
    <r>
      <rPr>
        <sz val="9"/>
        <rFont val="맑은 고딕"/>
        <family val="3"/>
        <charset val="129"/>
      </rPr>
      <t>고정수당</t>
    </r>
    <r>
      <rPr>
        <sz val="9"/>
        <rFont val="Verdana"/>
        <family val="2"/>
      </rPr>
      <t>3</t>
    </r>
    <r>
      <rPr>
        <sz val="9"/>
        <color theme="1"/>
        <rFont val="맑은 고딕"/>
        <family val="2"/>
        <charset val="129"/>
        <scheme val="minor"/>
      </rPr>
      <t/>
    </r>
  </si>
  <si>
    <r>
      <rPr>
        <sz val="9"/>
        <rFont val="맑은 고딕"/>
        <family val="3"/>
        <charset val="129"/>
      </rPr>
      <t>고정수당</t>
    </r>
    <r>
      <rPr>
        <sz val="9"/>
        <rFont val="Verdana"/>
        <family val="2"/>
      </rPr>
      <t>4</t>
    </r>
    <r>
      <rPr>
        <sz val="9"/>
        <color theme="1"/>
        <rFont val="맑은 고딕"/>
        <family val="2"/>
        <charset val="129"/>
        <scheme val="minor"/>
      </rPr>
      <t/>
    </r>
  </si>
  <si>
    <r>
      <rPr>
        <sz val="9"/>
        <rFont val="맑은 고딕"/>
        <family val="3"/>
        <charset val="129"/>
      </rPr>
      <t>고정수당</t>
    </r>
    <r>
      <rPr>
        <sz val="9"/>
        <rFont val="Verdana"/>
        <family val="2"/>
      </rPr>
      <t>5</t>
    </r>
    <r>
      <rPr>
        <sz val="9"/>
        <color theme="1"/>
        <rFont val="맑은 고딕"/>
        <family val="2"/>
        <charset val="129"/>
        <scheme val="minor"/>
      </rPr>
      <t/>
    </r>
  </si>
  <si>
    <r>
      <rPr>
        <sz val="9"/>
        <rFont val="맑은 고딕"/>
        <family val="3"/>
        <charset val="129"/>
      </rPr>
      <t>귀속연월</t>
    </r>
    <phoneticPr fontId="7" type="noConversion"/>
  </si>
  <si>
    <r>
      <rPr>
        <sz val="9"/>
        <rFont val="맑은 고딕"/>
        <family val="3"/>
        <charset val="129"/>
      </rPr>
      <t>정산기간</t>
    </r>
    <phoneticPr fontId="7" type="noConversion"/>
  </si>
  <si>
    <r>
      <rPr>
        <sz val="9"/>
        <rFont val="맑은 고딕"/>
        <family val="3"/>
        <charset val="129"/>
      </rPr>
      <t>인원</t>
    </r>
    <phoneticPr fontId="7" type="noConversion"/>
  </si>
  <si>
    <r>
      <rPr>
        <sz val="9"/>
        <rFont val="맑은 고딕"/>
        <family val="3"/>
        <charset val="129"/>
      </rPr>
      <t>부분비과세</t>
    </r>
    <r>
      <rPr>
        <sz val="9"/>
        <rFont val="Verdana"/>
        <family val="2"/>
      </rPr>
      <t>1</t>
    </r>
    <phoneticPr fontId="7" type="noConversion"/>
  </si>
  <si>
    <r>
      <rPr>
        <sz val="9"/>
        <rFont val="맑은 고딕"/>
        <family val="3"/>
        <charset val="129"/>
      </rPr>
      <t>부분비과세</t>
    </r>
    <r>
      <rPr>
        <sz val="9"/>
        <rFont val="Verdana"/>
        <family val="2"/>
      </rPr>
      <t>2</t>
    </r>
  </si>
  <si>
    <r>
      <rPr>
        <sz val="9"/>
        <rFont val="맑은 고딕"/>
        <family val="3"/>
        <charset val="129"/>
      </rPr>
      <t>부분비과세</t>
    </r>
    <r>
      <rPr>
        <sz val="9"/>
        <rFont val="Verdana"/>
        <family val="2"/>
      </rPr>
      <t>3</t>
    </r>
  </si>
  <si>
    <r>
      <rPr>
        <sz val="9"/>
        <rFont val="맑은 고딕"/>
        <family val="3"/>
        <charset val="129"/>
      </rPr>
      <t>부분비과세</t>
    </r>
    <r>
      <rPr>
        <sz val="9"/>
        <rFont val="Verdana"/>
        <family val="2"/>
      </rPr>
      <t>4</t>
    </r>
  </si>
  <si>
    <r>
      <rPr>
        <sz val="9"/>
        <rFont val="맑은 고딕"/>
        <family val="3"/>
        <charset val="129"/>
      </rPr>
      <t>부분비과세</t>
    </r>
    <r>
      <rPr>
        <sz val="9"/>
        <rFont val="Verdana"/>
        <family val="2"/>
      </rPr>
      <t>5</t>
    </r>
  </si>
  <si>
    <r>
      <rPr>
        <sz val="9"/>
        <rFont val="맑은 고딕"/>
        <family val="3"/>
        <charset val="129"/>
      </rPr>
      <t>부분비과세</t>
    </r>
    <r>
      <rPr>
        <sz val="9"/>
        <rFont val="Verdana"/>
        <family val="2"/>
      </rPr>
      <t>6</t>
    </r>
  </si>
  <si>
    <r>
      <rPr>
        <sz val="9"/>
        <rFont val="맑은 고딕"/>
        <family val="3"/>
        <charset val="129"/>
      </rPr>
      <t>부분비과세</t>
    </r>
    <r>
      <rPr>
        <sz val="9"/>
        <rFont val="Verdana"/>
        <family val="2"/>
      </rPr>
      <t>7</t>
    </r>
  </si>
  <si>
    <r>
      <rPr>
        <sz val="9"/>
        <rFont val="맑은 고딕"/>
        <family val="3"/>
        <charset val="129"/>
      </rPr>
      <t>부분비과세</t>
    </r>
    <r>
      <rPr>
        <sz val="9"/>
        <rFont val="Verdana"/>
        <family val="2"/>
      </rPr>
      <t>8</t>
    </r>
  </si>
  <si>
    <r>
      <rPr>
        <sz val="9"/>
        <rFont val="맑은 고딕"/>
        <family val="3"/>
        <charset val="129"/>
      </rPr>
      <t>부분비과세</t>
    </r>
    <r>
      <rPr>
        <sz val="9"/>
        <rFont val="Verdana"/>
        <family val="2"/>
      </rPr>
      <t>9</t>
    </r>
    <phoneticPr fontId="7" type="noConversion"/>
  </si>
  <si>
    <r>
      <rPr>
        <sz val="9"/>
        <rFont val="맑은 고딕"/>
        <family val="3"/>
        <charset val="129"/>
      </rPr>
      <t>부분비과세</t>
    </r>
    <r>
      <rPr>
        <sz val="9"/>
        <rFont val="Verdana"/>
        <family val="2"/>
      </rPr>
      <t>10</t>
    </r>
  </si>
  <si>
    <r>
      <rPr>
        <sz val="9"/>
        <rFont val="맑은 고딕"/>
        <family val="3"/>
        <charset val="129"/>
      </rPr>
      <t>부분비과세</t>
    </r>
    <r>
      <rPr>
        <sz val="9"/>
        <rFont val="Verdana"/>
        <family val="2"/>
      </rPr>
      <t>11</t>
    </r>
  </si>
  <si>
    <r>
      <rPr>
        <sz val="9"/>
        <rFont val="맑은 고딕"/>
        <family val="3"/>
        <charset val="129"/>
      </rPr>
      <t>부분비과세</t>
    </r>
    <r>
      <rPr>
        <sz val="9"/>
        <rFont val="Verdana"/>
        <family val="2"/>
      </rPr>
      <t>12</t>
    </r>
  </si>
  <si>
    <r>
      <rPr>
        <sz val="9"/>
        <rFont val="맑은 고딕"/>
        <family val="3"/>
        <charset val="129"/>
      </rPr>
      <t>부분비과세</t>
    </r>
    <r>
      <rPr>
        <sz val="9"/>
        <rFont val="Verdana"/>
        <family val="2"/>
      </rPr>
      <t>13</t>
    </r>
  </si>
  <si>
    <r>
      <rPr>
        <sz val="9"/>
        <rFont val="맑은 고딕"/>
        <family val="3"/>
        <charset val="129"/>
      </rPr>
      <t>부분비과세</t>
    </r>
    <r>
      <rPr>
        <sz val="9"/>
        <rFont val="Verdana"/>
        <family val="2"/>
      </rPr>
      <t>14</t>
    </r>
  </si>
  <si>
    <r>
      <rPr>
        <sz val="9"/>
        <rFont val="맑은 고딕"/>
        <family val="3"/>
        <charset val="129"/>
      </rPr>
      <t>부분비과세</t>
    </r>
    <r>
      <rPr>
        <sz val="9"/>
        <rFont val="Verdana"/>
        <family val="2"/>
      </rPr>
      <t>15</t>
    </r>
  </si>
  <si>
    <r>
      <rPr>
        <sz val="9"/>
        <rFont val="맑은 고딕"/>
        <family val="3"/>
        <charset val="129"/>
      </rPr>
      <t>부분비과세</t>
    </r>
    <r>
      <rPr>
        <sz val="9"/>
        <rFont val="Verdana"/>
        <family val="2"/>
      </rPr>
      <t>16</t>
    </r>
  </si>
  <si>
    <r>
      <rPr>
        <sz val="9"/>
        <rFont val="맑은 고딕"/>
        <family val="3"/>
        <charset val="129"/>
      </rPr>
      <t>부분비과세</t>
    </r>
    <r>
      <rPr>
        <sz val="9"/>
        <rFont val="Verdana"/>
        <family val="2"/>
      </rPr>
      <t>17</t>
    </r>
  </si>
  <si>
    <r>
      <rPr>
        <sz val="9"/>
        <rFont val="맑은 고딕"/>
        <family val="3"/>
        <charset val="129"/>
      </rPr>
      <t>부분비과세</t>
    </r>
    <r>
      <rPr>
        <sz val="9"/>
        <rFont val="Verdana"/>
        <family val="2"/>
      </rPr>
      <t>18</t>
    </r>
  </si>
  <si>
    <r>
      <rPr>
        <sz val="9"/>
        <rFont val="맑은 고딕"/>
        <family val="3"/>
        <charset val="129"/>
      </rPr>
      <t>부분비과세</t>
    </r>
    <r>
      <rPr>
        <sz val="9"/>
        <rFont val="Verdana"/>
        <family val="2"/>
      </rPr>
      <t>19</t>
    </r>
  </si>
  <si>
    <r>
      <rPr>
        <sz val="9"/>
        <rFont val="맑은 고딕"/>
        <family val="3"/>
        <charset val="129"/>
      </rPr>
      <t>부분비과세</t>
    </r>
    <r>
      <rPr>
        <sz val="9"/>
        <rFont val="Verdana"/>
        <family val="2"/>
      </rPr>
      <t>20</t>
    </r>
  </si>
  <si>
    <r>
      <rPr>
        <sz val="9"/>
        <rFont val="맑은 고딕"/>
        <family val="3"/>
        <charset val="129"/>
      </rPr>
      <t>부분비과세</t>
    </r>
    <r>
      <rPr>
        <sz val="9"/>
        <rFont val="Verdana"/>
        <family val="2"/>
      </rPr>
      <t>21</t>
    </r>
  </si>
  <si>
    <r>
      <rPr>
        <sz val="9"/>
        <rFont val="맑은 고딕"/>
        <family val="3"/>
        <charset val="129"/>
      </rPr>
      <t>부분비과세</t>
    </r>
    <r>
      <rPr>
        <sz val="9"/>
        <rFont val="Verdana"/>
        <family val="2"/>
      </rPr>
      <t>22</t>
    </r>
  </si>
  <si>
    <r>
      <rPr>
        <sz val="9"/>
        <rFont val="맑은 고딕"/>
        <family val="3"/>
        <charset val="129"/>
      </rPr>
      <t>부분비과세</t>
    </r>
    <r>
      <rPr>
        <sz val="9"/>
        <rFont val="Verdana"/>
        <family val="2"/>
      </rPr>
      <t>23</t>
    </r>
  </si>
  <si>
    <r>
      <rPr>
        <sz val="9"/>
        <rFont val="맑은 고딕"/>
        <family val="3"/>
        <charset val="129"/>
      </rPr>
      <t>부분비과세</t>
    </r>
    <r>
      <rPr>
        <sz val="9"/>
        <rFont val="Verdana"/>
        <family val="2"/>
      </rPr>
      <t>24</t>
    </r>
  </si>
  <si>
    <r>
      <rPr>
        <sz val="9"/>
        <rFont val="맑은 고딕"/>
        <family val="3"/>
        <charset val="129"/>
      </rPr>
      <t>부분비과세</t>
    </r>
    <r>
      <rPr>
        <sz val="9"/>
        <rFont val="Verdana"/>
        <family val="2"/>
      </rPr>
      <t>25</t>
    </r>
  </si>
  <si>
    <r>
      <rPr>
        <sz val="9"/>
        <rFont val="맑은 고딕"/>
        <family val="3"/>
        <charset val="129"/>
      </rPr>
      <t>부분비과세</t>
    </r>
    <r>
      <rPr>
        <sz val="9"/>
        <rFont val="Verdana"/>
        <family val="2"/>
      </rPr>
      <t>26</t>
    </r>
  </si>
  <si>
    <r>
      <rPr>
        <sz val="9"/>
        <rFont val="맑은 고딕"/>
        <family val="3"/>
        <charset val="129"/>
      </rPr>
      <t>부분비과세</t>
    </r>
    <r>
      <rPr>
        <sz val="9"/>
        <rFont val="Verdana"/>
        <family val="2"/>
      </rPr>
      <t>27</t>
    </r>
  </si>
  <si>
    <r>
      <rPr>
        <sz val="9"/>
        <rFont val="맑은 고딕"/>
        <family val="3"/>
        <charset val="129"/>
      </rPr>
      <t>부분비과세</t>
    </r>
    <r>
      <rPr>
        <sz val="9"/>
        <rFont val="Verdana"/>
        <family val="2"/>
      </rPr>
      <t>28</t>
    </r>
  </si>
  <si>
    <r>
      <rPr>
        <sz val="9"/>
        <rFont val="맑은 고딕"/>
        <family val="3"/>
        <charset val="129"/>
      </rPr>
      <t>부분비과세</t>
    </r>
    <r>
      <rPr>
        <sz val="9"/>
        <rFont val="Verdana"/>
        <family val="2"/>
      </rPr>
      <t>29</t>
    </r>
  </si>
  <si>
    <r>
      <rPr>
        <sz val="9"/>
        <rFont val="맑은 고딕"/>
        <family val="3"/>
        <charset val="129"/>
      </rPr>
      <t>부분비과세</t>
    </r>
    <r>
      <rPr>
        <sz val="9"/>
        <rFont val="Verdana"/>
        <family val="2"/>
      </rPr>
      <t>30</t>
    </r>
  </si>
  <si>
    <t>기획실</t>
  </si>
  <si>
    <t>생산1팀</t>
  </si>
  <si>
    <t>김유신</t>
  </si>
  <si>
    <t>영업1팀</t>
  </si>
  <si>
    <t>주임</t>
  </si>
  <si>
    <t>1111-1116</t>
  </si>
  <si>
    <t>사원</t>
  </si>
  <si>
    <t>1) 공제</t>
  </si>
  <si>
    <r>
      <rPr>
        <sz val="9"/>
        <color theme="1"/>
        <rFont val="맑은 고딕"/>
        <family val="2"/>
        <charset val="129"/>
      </rPr>
      <t>급여현황</t>
    </r>
    <phoneticPr fontId="7" type="noConversion"/>
  </si>
  <si>
    <r>
      <rPr>
        <sz val="9"/>
        <color theme="1"/>
        <rFont val="맑은 고딕"/>
        <family val="3"/>
        <charset val="129"/>
      </rPr>
      <t>전체</t>
    </r>
    <phoneticPr fontId="7" type="noConversion"/>
  </si>
  <si>
    <r>
      <t xml:space="preserve">1) </t>
    </r>
    <r>
      <rPr>
        <sz val="9"/>
        <color theme="1"/>
        <rFont val="맑은 고딕"/>
        <family val="3"/>
        <charset val="129"/>
      </rPr>
      <t>소득세</t>
    </r>
    <r>
      <rPr>
        <sz val="9"/>
        <color theme="1"/>
        <rFont val="Verdana"/>
        <family val="2"/>
      </rPr>
      <t xml:space="preserve"> 100%</t>
    </r>
    <phoneticPr fontId="7" type="noConversion"/>
  </si>
  <si>
    <r>
      <t xml:space="preserve">1) </t>
    </r>
    <r>
      <rPr>
        <sz val="9"/>
        <color theme="1"/>
        <rFont val="맑은 고딕"/>
        <family val="3"/>
        <charset val="129"/>
      </rPr>
      <t>공제</t>
    </r>
    <phoneticPr fontId="7" type="noConversion"/>
  </si>
  <si>
    <r>
      <rPr>
        <sz val="10"/>
        <color theme="1"/>
        <rFont val="맑은 고딕"/>
        <family val="3"/>
        <charset val="129"/>
      </rPr>
      <t>날짜</t>
    </r>
  </si>
  <si>
    <r>
      <rPr>
        <sz val="10"/>
        <color theme="1"/>
        <rFont val="맑은 고딕"/>
        <family val="3"/>
        <charset val="129"/>
      </rPr>
      <t>휴일명</t>
    </r>
  </si>
  <si>
    <r>
      <rPr>
        <sz val="9"/>
        <color theme="1"/>
        <rFont val="맑은 고딕"/>
        <family val="3"/>
        <charset val="129"/>
      </rPr>
      <t>지급검색</t>
    </r>
    <phoneticPr fontId="7" type="noConversion"/>
  </si>
  <si>
    <r>
      <rPr>
        <sz val="9"/>
        <color theme="1"/>
        <rFont val="맑은 고딕"/>
        <family val="3"/>
        <charset val="129"/>
      </rPr>
      <t>공제검색</t>
    </r>
    <phoneticPr fontId="7" type="noConversion"/>
  </si>
  <si>
    <r>
      <rPr>
        <sz val="9"/>
        <color theme="1"/>
        <rFont val="맑은 고딕"/>
        <family val="3"/>
        <charset val="129"/>
      </rPr>
      <t>선택체크</t>
    </r>
    <phoneticPr fontId="7" type="noConversion"/>
  </si>
  <si>
    <r>
      <rPr>
        <sz val="9"/>
        <color theme="1"/>
        <rFont val="맑은 고딕"/>
        <family val="3"/>
        <charset val="129"/>
      </rPr>
      <t>근무일자</t>
    </r>
    <phoneticPr fontId="7" type="noConversion"/>
  </si>
  <si>
    <r>
      <rPr>
        <sz val="9"/>
        <color theme="1"/>
        <rFont val="맑은 고딕"/>
        <family val="3"/>
        <charset val="129"/>
      </rPr>
      <t>선택일자</t>
    </r>
    <phoneticPr fontId="7" type="noConversion"/>
  </si>
  <si>
    <r>
      <rPr>
        <sz val="9"/>
        <color theme="1"/>
        <rFont val="맑은 고딕"/>
        <family val="2"/>
        <charset val="129"/>
      </rPr>
      <t>연도</t>
    </r>
    <phoneticPr fontId="7" type="noConversion"/>
  </si>
  <si>
    <r>
      <t>1</t>
    </r>
    <r>
      <rPr>
        <sz val="9"/>
        <color theme="1"/>
        <rFont val="맑은 고딕"/>
        <family val="2"/>
        <charset val="129"/>
      </rPr>
      <t>월</t>
    </r>
    <phoneticPr fontId="7" type="noConversion"/>
  </si>
  <si>
    <r>
      <t>2</t>
    </r>
    <r>
      <rPr>
        <sz val="9"/>
        <color theme="1"/>
        <rFont val="맑은 고딕"/>
        <family val="2"/>
        <charset val="129"/>
      </rPr>
      <t>월</t>
    </r>
    <phoneticPr fontId="7" type="noConversion"/>
  </si>
  <si>
    <r>
      <t>3</t>
    </r>
    <r>
      <rPr>
        <sz val="9"/>
        <color theme="1"/>
        <rFont val="맑은 고딕"/>
        <family val="2"/>
        <charset val="129"/>
      </rPr>
      <t>월</t>
    </r>
  </si>
  <si>
    <r>
      <t>4</t>
    </r>
    <r>
      <rPr>
        <sz val="9"/>
        <color theme="1"/>
        <rFont val="맑은 고딕"/>
        <family val="2"/>
        <charset val="129"/>
      </rPr>
      <t>월</t>
    </r>
  </si>
  <si>
    <r>
      <t>5</t>
    </r>
    <r>
      <rPr>
        <sz val="9"/>
        <color theme="1"/>
        <rFont val="맑은 고딕"/>
        <family val="2"/>
        <charset val="129"/>
      </rPr>
      <t>월</t>
    </r>
  </si>
  <si>
    <r>
      <t>6</t>
    </r>
    <r>
      <rPr>
        <sz val="9"/>
        <color theme="1"/>
        <rFont val="맑은 고딕"/>
        <family val="2"/>
        <charset val="129"/>
      </rPr>
      <t>월</t>
    </r>
  </si>
  <si>
    <r>
      <t>7</t>
    </r>
    <r>
      <rPr>
        <sz val="9"/>
        <color theme="1"/>
        <rFont val="맑은 고딕"/>
        <family val="2"/>
        <charset val="129"/>
      </rPr>
      <t>월</t>
    </r>
  </si>
  <si>
    <r>
      <t>8</t>
    </r>
    <r>
      <rPr>
        <sz val="9"/>
        <color theme="1"/>
        <rFont val="맑은 고딕"/>
        <family val="2"/>
        <charset val="129"/>
      </rPr>
      <t>월</t>
    </r>
  </si>
  <si>
    <r>
      <t>9</t>
    </r>
    <r>
      <rPr>
        <sz val="9"/>
        <color theme="1"/>
        <rFont val="맑은 고딕"/>
        <family val="2"/>
        <charset val="129"/>
      </rPr>
      <t>월</t>
    </r>
  </si>
  <si>
    <r>
      <t>10</t>
    </r>
    <r>
      <rPr>
        <sz val="9"/>
        <color theme="1"/>
        <rFont val="맑은 고딕"/>
        <family val="2"/>
        <charset val="129"/>
      </rPr>
      <t>월</t>
    </r>
  </si>
  <si>
    <r>
      <t>11</t>
    </r>
    <r>
      <rPr>
        <sz val="9"/>
        <color theme="1"/>
        <rFont val="맑은 고딕"/>
        <family val="2"/>
        <charset val="129"/>
      </rPr>
      <t>월</t>
    </r>
  </si>
  <si>
    <r>
      <t>12</t>
    </r>
    <r>
      <rPr>
        <sz val="9"/>
        <color theme="1"/>
        <rFont val="맑은 고딕"/>
        <family val="2"/>
        <charset val="129"/>
      </rPr>
      <t>월</t>
    </r>
  </si>
  <si>
    <r>
      <t xml:space="preserve">2) </t>
    </r>
    <r>
      <rPr>
        <sz val="9"/>
        <color theme="1"/>
        <rFont val="맑은 고딕"/>
        <family val="3"/>
        <charset val="129"/>
      </rPr>
      <t>소득세</t>
    </r>
    <r>
      <rPr>
        <sz val="9"/>
        <color theme="1"/>
        <rFont val="Verdana"/>
        <family val="2"/>
      </rPr>
      <t xml:space="preserve"> 120%</t>
    </r>
    <phoneticPr fontId="7" type="noConversion"/>
  </si>
  <si>
    <r>
      <t xml:space="preserve">2) </t>
    </r>
    <r>
      <rPr>
        <sz val="9"/>
        <color theme="1"/>
        <rFont val="맑은 고딕"/>
        <family val="3"/>
        <charset val="129"/>
      </rPr>
      <t>미공제</t>
    </r>
    <phoneticPr fontId="7" type="noConversion"/>
  </si>
  <si>
    <r>
      <t xml:space="preserve">3) </t>
    </r>
    <r>
      <rPr>
        <sz val="9"/>
        <color theme="1"/>
        <rFont val="맑은 고딕"/>
        <family val="3"/>
        <charset val="129"/>
      </rPr>
      <t>소득세</t>
    </r>
    <r>
      <rPr>
        <sz val="9"/>
        <color theme="1"/>
        <rFont val="Verdana"/>
        <family val="2"/>
      </rPr>
      <t xml:space="preserve"> 80%</t>
    </r>
    <phoneticPr fontId="7" type="noConversion"/>
  </si>
  <si>
    <r>
      <t xml:space="preserve">3) 10% </t>
    </r>
    <r>
      <rPr>
        <sz val="9"/>
        <color theme="1"/>
        <rFont val="맑은 고딕"/>
        <family val="3"/>
        <charset val="129"/>
      </rPr>
      <t>감면</t>
    </r>
    <phoneticPr fontId="7" type="noConversion"/>
  </si>
  <si>
    <r>
      <t xml:space="preserve">4) </t>
    </r>
    <r>
      <rPr>
        <sz val="9"/>
        <color theme="1"/>
        <rFont val="맑은 고딕"/>
        <family val="3"/>
        <charset val="129"/>
      </rPr>
      <t>사업소득</t>
    </r>
    <r>
      <rPr>
        <sz val="9"/>
        <color theme="1"/>
        <rFont val="Verdana"/>
        <family val="2"/>
      </rPr>
      <t xml:space="preserve"> 3.3%</t>
    </r>
    <phoneticPr fontId="7" type="noConversion"/>
  </si>
  <si>
    <r>
      <t xml:space="preserve">4) 20% </t>
    </r>
    <r>
      <rPr>
        <sz val="9"/>
        <color theme="1"/>
        <rFont val="맑은 고딕"/>
        <family val="3"/>
        <charset val="129"/>
      </rPr>
      <t>감면</t>
    </r>
    <phoneticPr fontId="7" type="noConversion"/>
  </si>
  <si>
    <r>
      <rPr>
        <sz val="9"/>
        <color theme="1"/>
        <rFont val="맑은 고딕"/>
        <family val="3"/>
        <charset val="129"/>
      </rPr>
      <t>많은</t>
    </r>
    <r>
      <rPr>
        <sz val="9"/>
        <color theme="1"/>
        <rFont val="Verdana"/>
        <family val="2"/>
      </rPr>
      <t xml:space="preserve"> </t>
    </r>
    <r>
      <rPr>
        <sz val="9"/>
        <color theme="1"/>
        <rFont val="맑은 고딕"/>
        <family val="3"/>
        <charset val="129"/>
      </rPr>
      <t>수</t>
    </r>
    <phoneticPr fontId="7" type="noConversion"/>
  </si>
  <si>
    <r>
      <t xml:space="preserve">5) </t>
    </r>
    <r>
      <rPr>
        <sz val="9"/>
        <color theme="1"/>
        <rFont val="맑은 고딕"/>
        <family val="3"/>
        <charset val="129"/>
      </rPr>
      <t>기타소득</t>
    </r>
    <r>
      <rPr>
        <sz val="9"/>
        <color theme="1"/>
        <rFont val="Verdana"/>
        <family val="2"/>
      </rPr>
      <t xml:space="preserve"> 8.8%</t>
    </r>
    <phoneticPr fontId="7" type="noConversion"/>
  </si>
  <si>
    <r>
      <t xml:space="preserve">5) 30% </t>
    </r>
    <r>
      <rPr>
        <sz val="9"/>
        <color theme="1"/>
        <rFont val="맑은 고딕"/>
        <family val="3"/>
        <charset val="129"/>
      </rPr>
      <t>감면</t>
    </r>
    <phoneticPr fontId="7" type="noConversion"/>
  </si>
  <si>
    <r>
      <t xml:space="preserve">6) 10% </t>
    </r>
    <r>
      <rPr>
        <sz val="9"/>
        <color theme="1"/>
        <rFont val="맑은 고딕"/>
        <family val="3"/>
        <charset val="129"/>
      </rPr>
      <t>감면</t>
    </r>
    <phoneticPr fontId="7" type="noConversion"/>
  </si>
  <si>
    <r>
      <t xml:space="preserve">6) 40% </t>
    </r>
    <r>
      <rPr>
        <sz val="9"/>
        <color theme="1"/>
        <rFont val="맑은 고딕"/>
        <family val="3"/>
        <charset val="129"/>
      </rPr>
      <t>감면</t>
    </r>
    <phoneticPr fontId="7" type="noConversion"/>
  </si>
  <si>
    <r>
      <rPr>
        <sz val="9"/>
        <color theme="1"/>
        <rFont val="맑은 고딕"/>
        <family val="3"/>
        <charset val="129"/>
      </rPr>
      <t>시간외수당</t>
    </r>
    <r>
      <rPr>
        <sz val="9"/>
        <color theme="1"/>
        <rFont val="Verdana"/>
        <family val="2"/>
      </rPr>
      <t xml:space="preserve"> </t>
    </r>
    <r>
      <rPr>
        <sz val="9"/>
        <color theme="1"/>
        <rFont val="맑은 고딕"/>
        <family val="3"/>
        <charset val="129"/>
      </rPr>
      <t>절사</t>
    </r>
    <phoneticPr fontId="7" type="noConversion"/>
  </si>
  <si>
    <r>
      <t xml:space="preserve">7) 20% </t>
    </r>
    <r>
      <rPr>
        <sz val="9"/>
        <color theme="1"/>
        <rFont val="맑은 고딕"/>
        <family val="3"/>
        <charset val="129"/>
      </rPr>
      <t>감면</t>
    </r>
    <phoneticPr fontId="7" type="noConversion"/>
  </si>
  <si>
    <r>
      <t xml:space="preserve">7) 50% </t>
    </r>
    <r>
      <rPr>
        <sz val="9"/>
        <color theme="1"/>
        <rFont val="맑은 고딕"/>
        <family val="3"/>
        <charset val="129"/>
      </rPr>
      <t>감면</t>
    </r>
    <phoneticPr fontId="7" type="noConversion"/>
  </si>
  <si>
    <r>
      <rPr>
        <sz val="9"/>
        <color theme="1"/>
        <rFont val="맑은 고딕"/>
        <family val="3"/>
        <charset val="129"/>
      </rPr>
      <t>부서수</t>
    </r>
    <phoneticPr fontId="7" type="noConversion"/>
  </si>
  <si>
    <r>
      <t xml:space="preserve">8) 30% </t>
    </r>
    <r>
      <rPr>
        <sz val="9"/>
        <color theme="1"/>
        <rFont val="맑은 고딕"/>
        <family val="3"/>
        <charset val="129"/>
      </rPr>
      <t>감면</t>
    </r>
    <phoneticPr fontId="7" type="noConversion"/>
  </si>
  <si>
    <r>
      <t xml:space="preserve">8) 60% </t>
    </r>
    <r>
      <rPr>
        <sz val="9"/>
        <color theme="1"/>
        <rFont val="맑은 고딕"/>
        <family val="3"/>
        <charset val="129"/>
      </rPr>
      <t>감면</t>
    </r>
    <phoneticPr fontId="7" type="noConversion"/>
  </si>
  <si>
    <r>
      <t xml:space="preserve">9) 40% </t>
    </r>
    <r>
      <rPr>
        <sz val="9"/>
        <color theme="1"/>
        <rFont val="맑은 고딕"/>
        <family val="3"/>
        <charset val="129"/>
      </rPr>
      <t>감면</t>
    </r>
    <phoneticPr fontId="7" type="noConversion"/>
  </si>
  <si>
    <r>
      <t xml:space="preserve">9) 70% </t>
    </r>
    <r>
      <rPr>
        <sz val="9"/>
        <color theme="1"/>
        <rFont val="맑은 고딕"/>
        <family val="3"/>
        <charset val="129"/>
      </rPr>
      <t>감면</t>
    </r>
    <phoneticPr fontId="7" type="noConversion"/>
  </si>
  <si>
    <r>
      <t xml:space="preserve">10) 50% </t>
    </r>
    <r>
      <rPr>
        <sz val="9"/>
        <color theme="1"/>
        <rFont val="맑은 고딕"/>
        <family val="3"/>
        <charset val="129"/>
      </rPr>
      <t>감면</t>
    </r>
    <phoneticPr fontId="7" type="noConversion"/>
  </si>
  <si>
    <r>
      <t xml:space="preserve">10) 80% </t>
    </r>
    <r>
      <rPr>
        <sz val="9"/>
        <color theme="1"/>
        <rFont val="맑은 고딕"/>
        <family val="3"/>
        <charset val="129"/>
      </rPr>
      <t>감면</t>
    </r>
    <phoneticPr fontId="7" type="noConversion"/>
  </si>
  <si>
    <r>
      <rPr>
        <sz val="9"/>
        <color theme="1"/>
        <rFont val="맑은 고딕"/>
        <family val="3"/>
        <charset val="129"/>
      </rPr>
      <t>소수</t>
    </r>
    <r>
      <rPr>
        <sz val="9"/>
        <color theme="1"/>
        <rFont val="Verdana"/>
        <family val="2"/>
      </rPr>
      <t xml:space="preserve"> </t>
    </r>
    <r>
      <rPr>
        <sz val="9"/>
        <color theme="1"/>
        <rFont val="맑은 고딕"/>
        <family val="3"/>
        <charset val="129"/>
      </rPr>
      <t>첫째자리</t>
    </r>
    <r>
      <rPr>
        <sz val="9"/>
        <color theme="1"/>
        <rFont val="Verdana"/>
        <family val="2"/>
      </rPr>
      <t xml:space="preserve"> </t>
    </r>
    <r>
      <rPr>
        <sz val="9"/>
        <color theme="1"/>
        <rFont val="맑은 고딕"/>
        <family val="3"/>
        <charset val="129"/>
      </rPr>
      <t>올림</t>
    </r>
    <phoneticPr fontId="7" type="noConversion"/>
  </si>
  <si>
    <r>
      <t xml:space="preserve">11) 60% </t>
    </r>
    <r>
      <rPr>
        <sz val="9"/>
        <color theme="1"/>
        <rFont val="맑은 고딕"/>
        <family val="3"/>
        <charset val="129"/>
      </rPr>
      <t>감면</t>
    </r>
    <phoneticPr fontId="7" type="noConversion"/>
  </si>
  <si>
    <r>
      <t xml:space="preserve">11) 90% </t>
    </r>
    <r>
      <rPr>
        <sz val="9"/>
        <color theme="1"/>
        <rFont val="맑은 고딕"/>
        <family val="3"/>
        <charset val="129"/>
      </rPr>
      <t>감면</t>
    </r>
    <phoneticPr fontId="7" type="noConversion"/>
  </si>
  <si>
    <r>
      <rPr>
        <sz val="9"/>
        <color theme="1"/>
        <rFont val="맑은 고딕"/>
        <family val="3"/>
        <charset val="129"/>
      </rPr>
      <t>없음</t>
    </r>
    <phoneticPr fontId="7" type="noConversion"/>
  </si>
  <si>
    <r>
      <rPr>
        <sz val="9"/>
        <color theme="1"/>
        <rFont val="맑은 고딕"/>
        <family val="3"/>
        <charset val="129"/>
      </rPr>
      <t>사원정보</t>
    </r>
    <r>
      <rPr>
        <sz val="9"/>
        <color theme="1"/>
        <rFont val="Verdana"/>
        <family val="2"/>
      </rPr>
      <t xml:space="preserve"> </t>
    </r>
    <r>
      <rPr>
        <sz val="9"/>
        <color theme="1"/>
        <rFont val="맑은 고딕"/>
        <family val="3"/>
        <charset val="129"/>
      </rPr>
      <t>보기</t>
    </r>
    <phoneticPr fontId="7" type="noConversion"/>
  </si>
  <si>
    <r>
      <rPr>
        <sz val="9"/>
        <color theme="1"/>
        <rFont val="맑은 고딕"/>
        <family val="3"/>
        <charset val="129"/>
      </rPr>
      <t>모드</t>
    </r>
    <phoneticPr fontId="7" type="noConversion"/>
  </si>
  <si>
    <r>
      <rPr>
        <sz val="9"/>
        <color theme="1"/>
        <rFont val="맑은 고딕"/>
        <family val="3"/>
        <charset val="129"/>
      </rPr>
      <t>근로일수</t>
    </r>
    <r>
      <rPr>
        <sz val="9"/>
        <color theme="1"/>
        <rFont val="Verdana"/>
        <family val="2"/>
      </rPr>
      <t>/</t>
    </r>
    <r>
      <rPr>
        <sz val="9"/>
        <color theme="1"/>
        <rFont val="맑은 고딕"/>
        <family val="3"/>
        <charset val="129"/>
      </rPr>
      <t>근로시간표시</t>
    </r>
    <phoneticPr fontId="7" type="noConversion"/>
  </si>
  <si>
    <r>
      <t xml:space="preserve">12) 70% </t>
    </r>
    <r>
      <rPr>
        <sz val="9"/>
        <color theme="1"/>
        <rFont val="맑은 고딕"/>
        <family val="3"/>
        <charset val="129"/>
      </rPr>
      <t>감면</t>
    </r>
    <phoneticPr fontId="7" type="noConversion"/>
  </si>
  <si>
    <r>
      <rPr>
        <sz val="9"/>
        <color theme="1"/>
        <rFont val="맑은 고딕"/>
        <family val="3"/>
        <charset val="129"/>
      </rPr>
      <t>원단위</t>
    </r>
    <phoneticPr fontId="7" type="noConversion"/>
  </si>
  <si>
    <r>
      <t xml:space="preserve">13) 80% </t>
    </r>
    <r>
      <rPr>
        <sz val="9"/>
        <color theme="1"/>
        <rFont val="맑은 고딕"/>
        <family val="3"/>
        <charset val="129"/>
      </rPr>
      <t>감면</t>
    </r>
    <phoneticPr fontId="7" type="noConversion"/>
  </si>
  <si>
    <r>
      <rPr>
        <sz val="9"/>
        <color theme="1"/>
        <rFont val="맑은 고딕"/>
        <family val="3"/>
        <charset val="129"/>
      </rPr>
      <t>십단위</t>
    </r>
    <phoneticPr fontId="7" type="noConversion"/>
  </si>
  <si>
    <r>
      <t>5</t>
    </r>
    <r>
      <rPr>
        <sz val="9"/>
        <color theme="1"/>
        <rFont val="맑은 고딕"/>
        <family val="3"/>
        <charset val="129"/>
      </rPr>
      <t>일제</t>
    </r>
    <r>
      <rPr>
        <sz val="9"/>
        <color theme="1"/>
        <rFont val="Verdana"/>
        <family val="2"/>
      </rPr>
      <t>/6</t>
    </r>
    <r>
      <rPr>
        <sz val="9"/>
        <color theme="1"/>
        <rFont val="맑은 고딕"/>
        <family val="3"/>
        <charset val="129"/>
      </rPr>
      <t>일제</t>
    </r>
    <r>
      <rPr>
        <sz val="9"/>
        <color theme="1"/>
        <rFont val="Verdana"/>
        <family val="2"/>
      </rPr>
      <t>/7</t>
    </r>
    <r>
      <rPr>
        <sz val="9"/>
        <color theme="1"/>
        <rFont val="맑은 고딕"/>
        <family val="3"/>
        <charset val="129"/>
      </rPr>
      <t>일제</t>
    </r>
    <phoneticPr fontId="7" type="noConversion"/>
  </si>
  <si>
    <r>
      <rPr>
        <sz val="9"/>
        <color theme="1"/>
        <rFont val="맑은 고딕"/>
        <family val="3"/>
        <charset val="129"/>
      </rPr>
      <t>안내문구</t>
    </r>
    <phoneticPr fontId="7" type="noConversion"/>
  </si>
  <si>
    <r>
      <t xml:space="preserve">14) 90% </t>
    </r>
    <r>
      <rPr>
        <sz val="9"/>
        <color theme="1"/>
        <rFont val="맑은 고딕"/>
        <family val="3"/>
        <charset val="129"/>
      </rPr>
      <t>감면</t>
    </r>
    <phoneticPr fontId="7" type="noConversion"/>
  </si>
  <si>
    <r>
      <rPr>
        <sz val="9"/>
        <color theme="1"/>
        <rFont val="맑은 고딕"/>
        <family val="3"/>
        <charset val="129"/>
      </rPr>
      <t>백단위</t>
    </r>
    <phoneticPr fontId="7" type="noConversion"/>
  </si>
  <si>
    <r>
      <rPr>
        <sz val="9"/>
        <color theme="1"/>
        <rFont val="맑은 고딕"/>
        <family val="3"/>
        <charset val="129"/>
      </rPr>
      <t>천단위</t>
    </r>
    <phoneticPr fontId="7" type="noConversion"/>
  </si>
  <si>
    <r>
      <rPr>
        <sz val="9"/>
        <color theme="1"/>
        <rFont val="맑은 고딕"/>
        <family val="3"/>
        <charset val="129"/>
      </rPr>
      <t>통상시급</t>
    </r>
    <r>
      <rPr>
        <sz val="9"/>
        <color theme="1"/>
        <rFont val="Verdana"/>
        <family val="2"/>
      </rPr>
      <t xml:space="preserve"> </t>
    </r>
    <r>
      <rPr>
        <sz val="9"/>
        <color theme="1"/>
        <rFont val="맑은 고딕"/>
        <family val="3"/>
        <charset val="129"/>
      </rPr>
      <t>절사</t>
    </r>
    <phoneticPr fontId="7" type="noConversion"/>
  </si>
  <si>
    <r>
      <rPr>
        <sz val="9"/>
        <color theme="1"/>
        <rFont val="맑은 고딕"/>
        <family val="3"/>
        <charset val="129"/>
      </rPr>
      <t>신규</t>
    </r>
    <phoneticPr fontId="7" type="noConversion"/>
  </si>
  <si>
    <r>
      <rPr>
        <sz val="9"/>
        <color theme="1"/>
        <rFont val="맑은 고딕"/>
        <family val="3"/>
        <charset val="129"/>
      </rPr>
      <t>수정</t>
    </r>
    <phoneticPr fontId="7" type="noConversion"/>
  </si>
  <si>
    <r>
      <rPr>
        <sz val="9"/>
        <color theme="1"/>
        <rFont val="맑은 고딕"/>
        <family val="3"/>
        <charset val="129"/>
      </rPr>
      <t>급여대장</t>
    </r>
    <r>
      <rPr>
        <sz val="9"/>
        <color theme="1"/>
        <rFont val="Verdana"/>
        <family val="2"/>
      </rPr>
      <t xml:space="preserve"> </t>
    </r>
    <r>
      <rPr>
        <sz val="9"/>
        <color theme="1"/>
        <rFont val="맑은 고딕"/>
        <family val="3"/>
        <charset val="129"/>
      </rPr>
      <t>항목고정</t>
    </r>
    <phoneticPr fontId="7" type="noConversion"/>
  </si>
  <si>
    <r>
      <rPr>
        <sz val="9"/>
        <color theme="1"/>
        <rFont val="맑은 고딕"/>
        <family val="3"/>
        <charset val="129"/>
      </rPr>
      <t>사원정보수</t>
    </r>
    <phoneticPr fontId="7" type="noConversion"/>
  </si>
  <si>
    <r>
      <rPr>
        <sz val="9"/>
        <color theme="1"/>
        <rFont val="맑은 고딕"/>
        <family val="3"/>
        <charset val="129"/>
      </rPr>
      <t>등록코드</t>
    </r>
    <phoneticPr fontId="7" type="noConversion"/>
  </si>
  <si>
    <r>
      <rPr>
        <sz val="9"/>
        <color theme="1"/>
        <rFont val="맑은 고딕"/>
        <family val="3"/>
        <charset val="129"/>
      </rPr>
      <t>구분</t>
    </r>
  </si>
  <si>
    <r>
      <rPr>
        <sz val="9"/>
        <color theme="1"/>
        <rFont val="맑은 고딕"/>
        <family val="3"/>
        <charset val="129"/>
      </rPr>
      <t>요율</t>
    </r>
    <r>
      <rPr>
        <sz val="9"/>
        <color theme="1"/>
        <rFont val="Verdana"/>
        <family val="2"/>
      </rPr>
      <t>(%)</t>
    </r>
  </si>
  <si>
    <r>
      <rPr>
        <sz val="9"/>
        <color theme="1"/>
        <rFont val="맑은 고딕"/>
        <family val="3"/>
        <charset val="129"/>
      </rPr>
      <t>하한액</t>
    </r>
  </si>
  <si>
    <r>
      <rPr>
        <sz val="9"/>
        <color theme="1"/>
        <rFont val="맑은 고딕"/>
        <family val="3"/>
        <charset val="129"/>
      </rPr>
      <t>상한액</t>
    </r>
  </si>
  <si>
    <r>
      <rPr>
        <sz val="9"/>
        <color theme="1"/>
        <rFont val="맑은 고딕"/>
        <family val="3"/>
        <charset val="129"/>
      </rPr>
      <t>소득증빙용</t>
    </r>
  </si>
  <si>
    <r>
      <t xml:space="preserve"> </t>
    </r>
    <r>
      <rPr>
        <sz val="9"/>
        <color theme="1"/>
        <rFont val="맑은 고딕"/>
        <family val="3"/>
        <charset val="129"/>
      </rPr>
      <t>국민연금</t>
    </r>
  </si>
  <si>
    <r>
      <rPr>
        <sz val="9"/>
        <color theme="1"/>
        <rFont val="맑은 고딕"/>
        <family val="3"/>
        <charset val="129"/>
      </rPr>
      <t>금융기관</t>
    </r>
    <r>
      <rPr>
        <sz val="9"/>
        <color theme="1"/>
        <rFont val="Verdana"/>
        <family val="2"/>
      </rPr>
      <t xml:space="preserve"> </t>
    </r>
    <r>
      <rPr>
        <sz val="9"/>
        <color theme="1"/>
        <rFont val="맑은 고딕"/>
        <family val="3"/>
        <charset val="129"/>
      </rPr>
      <t>제출용</t>
    </r>
  </si>
  <si>
    <r>
      <t xml:space="preserve"> </t>
    </r>
    <r>
      <rPr>
        <sz val="9"/>
        <color theme="1"/>
        <rFont val="맑은 고딕"/>
        <family val="3"/>
        <charset val="129"/>
      </rPr>
      <t>건강보험</t>
    </r>
  </si>
  <si>
    <r>
      <rPr>
        <sz val="9"/>
        <color theme="1"/>
        <rFont val="맑은 고딕"/>
        <family val="3"/>
        <charset val="129"/>
      </rPr>
      <t>신분확인용</t>
    </r>
  </si>
  <si>
    <r>
      <t xml:space="preserve"> </t>
    </r>
    <r>
      <rPr>
        <sz val="9"/>
        <color theme="1"/>
        <rFont val="맑은 고딕"/>
        <family val="3"/>
        <charset val="129"/>
      </rPr>
      <t>노인장기요양보험</t>
    </r>
  </si>
  <si>
    <r>
      <rPr>
        <sz val="9"/>
        <color theme="1"/>
        <rFont val="맑은 고딕"/>
        <family val="3"/>
        <charset val="129"/>
      </rPr>
      <t>회사제출용</t>
    </r>
  </si>
  <si>
    <r>
      <t xml:space="preserve"> </t>
    </r>
    <r>
      <rPr>
        <sz val="9"/>
        <color theme="1"/>
        <rFont val="맑은 고딕"/>
        <family val="3"/>
        <charset val="129"/>
      </rPr>
      <t>고용보험</t>
    </r>
  </si>
  <si>
    <r>
      <rPr>
        <sz val="9"/>
        <color theme="1"/>
        <rFont val="맑은 고딕"/>
        <family val="3"/>
        <charset val="129"/>
      </rPr>
      <t>경력확인용</t>
    </r>
  </si>
  <si>
    <r>
      <t xml:space="preserve"> </t>
    </r>
    <r>
      <rPr>
        <sz val="9"/>
        <color theme="1"/>
        <rFont val="맑은 고딕"/>
        <family val="3"/>
        <charset val="129"/>
      </rPr>
      <t>사업소득</t>
    </r>
  </si>
  <si>
    <r>
      <t xml:space="preserve"> </t>
    </r>
    <r>
      <rPr>
        <sz val="9"/>
        <color theme="1"/>
        <rFont val="맑은 고딕"/>
        <family val="3"/>
        <charset val="129"/>
      </rPr>
      <t>기타소득</t>
    </r>
  </si>
  <si>
    <r>
      <rPr>
        <sz val="9"/>
        <color theme="1"/>
        <rFont val="맑은 고딕"/>
        <family val="3"/>
        <charset val="129"/>
      </rPr>
      <t>시작일</t>
    </r>
    <phoneticPr fontId="7" type="noConversion"/>
  </si>
  <si>
    <r>
      <rPr>
        <sz val="9"/>
        <color theme="1"/>
        <rFont val="맑은 고딕"/>
        <family val="3"/>
        <charset val="129"/>
      </rPr>
      <t>종료일</t>
    </r>
    <phoneticPr fontId="7" type="noConversion"/>
  </si>
  <si>
    <r>
      <rPr>
        <sz val="9"/>
        <color theme="1"/>
        <rFont val="맑은 고딕"/>
        <family val="3"/>
        <charset val="129"/>
      </rPr>
      <t>해당없음</t>
    </r>
    <phoneticPr fontId="7" type="noConversion"/>
  </si>
  <si>
    <r>
      <rPr>
        <sz val="9"/>
        <color theme="1"/>
        <rFont val="맑은 고딕"/>
        <family val="3"/>
        <charset val="129"/>
      </rPr>
      <t>급여대장</t>
    </r>
    <phoneticPr fontId="7" type="noConversion"/>
  </si>
  <si>
    <r>
      <rPr>
        <sz val="9"/>
        <color theme="1"/>
        <rFont val="맑은 고딕"/>
        <family val="3"/>
        <charset val="129"/>
      </rPr>
      <t>근로시간</t>
    </r>
    <r>
      <rPr>
        <sz val="9"/>
        <color theme="1"/>
        <rFont val="Verdana"/>
        <family val="2"/>
      </rPr>
      <t xml:space="preserve"> </t>
    </r>
    <r>
      <rPr>
        <sz val="9"/>
        <color theme="1"/>
        <rFont val="맑은 고딕"/>
        <family val="3"/>
        <charset val="129"/>
      </rPr>
      <t>적용</t>
    </r>
    <phoneticPr fontId="7" type="noConversion"/>
  </si>
  <si>
    <r>
      <rPr>
        <sz val="9"/>
        <color theme="1"/>
        <rFont val="맑은 고딕"/>
        <family val="3"/>
        <charset val="129"/>
      </rPr>
      <t>반영안함</t>
    </r>
    <phoneticPr fontId="7" type="noConversion"/>
  </si>
  <si>
    <r>
      <rPr>
        <sz val="9"/>
        <color theme="1"/>
        <rFont val="맑은 고딕"/>
        <family val="3"/>
        <charset val="129"/>
      </rPr>
      <t>근무현황</t>
    </r>
    <r>
      <rPr>
        <sz val="9"/>
        <color theme="1"/>
        <rFont val="Verdana"/>
        <family val="2"/>
      </rPr>
      <t xml:space="preserve"> </t>
    </r>
    <r>
      <rPr>
        <sz val="9"/>
        <color theme="1"/>
        <rFont val="맑은 고딕"/>
        <family val="3"/>
        <charset val="129"/>
      </rPr>
      <t>설정</t>
    </r>
    <phoneticPr fontId="7" type="noConversion"/>
  </si>
  <si>
    <r>
      <rPr>
        <sz val="9"/>
        <color theme="1"/>
        <rFont val="맑은 고딕"/>
        <family val="3"/>
        <charset val="129"/>
      </rPr>
      <t>연도</t>
    </r>
    <phoneticPr fontId="7" type="noConversion"/>
  </si>
  <si>
    <r>
      <rPr>
        <sz val="9"/>
        <color theme="1"/>
        <rFont val="맑은 고딕"/>
        <family val="3"/>
        <charset val="129"/>
      </rPr>
      <t>월</t>
    </r>
    <phoneticPr fontId="7" type="noConversion"/>
  </si>
  <si>
    <r>
      <rPr>
        <sz val="9"/>
        <color theme="1"/>
        <rFont val="맑은 고딕"/>
        <family val="3"/>
        <charset val="129"/>
      </rPr>
      <t>전월체크</t>
    </r>
    <phoneticPr fontId="7" type="noConversion"/>
  </si>
  <si>
    <r>
      <rPr>
        <b/>
        <sz val="9"/>
        <color theme="1"/>
        <rFont val="맑은 고딕"/>
        <family val="3"/>
        <charset val="129"/>
      </rPr>
      <t>산출내역</t>
    </r>
    <r>
      <rPr>
        <b/>
        <sz val="9"/>
        <color theme="1"/>
        <rFont val="Verdana"/>
        <family val="2"/>
      </rPr>
      <t xml:space="preserve"> </t>
    </r>
    <r>
      <rPr>
        <b/>
        <sz val="9"/>
        <color theme="1"/>
        <rFont val="맑은 고딕"/>
        <family val="3"/>
        <charset val="129"/>
      </rPr>
      <t>검색</t>
    </r>
    <r>
      <rPr>
        <b/>
        <sz val="9"/>
        <color theme="1"/>
        <rFont val="Verdana"/>
        <family val="2"/>
      </rPr>
      <t xml:space="preserve"> </t>
    </r>
    <r>
      <rPr>
        <b/>
        <sz val="9"/>
        <color theme="1"/>
        <rFont val="맑은 고딕"/>
        <family val="3"/>
        <charset val="129"/>
      </rPr>
      <t>▶</t>
    </r>
    <phoneticPr fontId="7" type="noConversion"/>
  </si>
  <si>
    <r>
      <rPr>
        <sz val="9"/>
        <color theme="1"/>
        <rFont val="맑은 고딕"/>
        <family val="3"/>
        <charset val="129"/>
      </rPr>
      <t>시간외수당</t>
    </r>
    <r>
      <rPr>
        <sz val="9"/>
        <color theme="1"/>
        <rFont val="Verdana"/>
        <family val="2"/>
      </rPr>
      <t xml:space="preserve"> </t>
    </r>
    <r>
      <rPr>
        <sz val="9"/>
        <color theme="1"/>
        <rFont val="맑은 고딕"/>
        <family val="3"/>
        <charset val="129"/>
      </rPr>
      <t>위치</t>
    </r>
    <phoneticPr fontId="7" type="noConversion"/>
  </si>
  <si>
    <r>
      <rPr>
        <sz val="9"/>
        <color theme="1"/>
        <rFont val="맑은 고딕"/>
        <family val="3"/>
        <charset val="129"/>
      </rPr>
      <t>연장</t>
    </r>
    <phoneticPr fontId="7" type="noConversion"/>
  </si>
  <si>
    <r>
      <rPr>
        <sz val="9"/>
        <color theme="1"/>
        <rFont val="맑은 고딕"/>
        <family val="3"/>
        <charset val="129"/>
      </rPr>
      <t>야간</t>
    </r>
    <phoneticPr fontId="7" type="noConversion"/>
  </si>
  <si>
    <r>
      <rPr>
        <sz val="9"/>
        <color theme="1"/>
        <rFont val="맑은 고딕"/>
        <family val="3"/>
        <charset val="129"/>
      </rPr>
      <t>휴일</t>
    </r>
    <phoneticPr fontId="7" type="noConversion"/>
  </si>
  <si>
    <r>
      <rPr>
        <sz val="9"/>
        <color theme="1"/>
        <rFont val="맑은 고딕"/>
        <family val="3"/>
        <charset val="129"/>
      </rPr>
      <t>자동작성</t>
    </r>
    <phoneticPr fontId="7" type="noConversion"/>
  </si>
  <si>
    <r>
      <rPr>
        <sz val="9"/>
        <color theme="1"/>
        <rFont val="맑은 고딕"/>
        <family val="3"/>
        <charset val="129"/>
      </rPr>
      <t>주휴수당</t>
    </r>
    <phoneticPr fontId="7" type="noConversion"/>
  </si>
  <si>
    <r>
      <rPr>
        <sz val="9"/>
        <color theme="1"/>
        <rFont val="맑은 고딕"/>
        <family val="3"/>
        <charset val="129"/>
      </rPr>
      <t>추가</t>
    </r>
    <r>
      <rPr>
        <sz val="9"/>
        <color theme="1"/>
        <rFont val="Verdana"/>
        <family val="2"/>
      </rPr>
      <t xml:space="preserve"> </t>
    </r>
    <r>
      <rPr>
        <sz val="9"/>
        <color theme="1"/>
        <rFont val="맑은 고딕"/>
        <family val="3"/>
        <charset val="129"/>
      </rPr>
      <t>근로항목</t>
    </r>
    <r>
      <rPr>
        <sz val="9"/>
        <color theme="1"/>
        <rFont val="Verdana"/>
        <family val="2"/>
      </rPr>
      <t xml:space="preserve"> </t>
    </r>
    <r>
      <rPr>
        <sz val="9"/>
        <color theme="1"/>
        <rFont val="맑은 고딕"/>
        <family val="3"/>
        <charset val="129"/>
      </rPr>
      <t>사용</t>
    </r>
    <phoneticPr fontId="7" type="noConversion"/>
  </si>
  <si>
    <r>
      <rPr>
        <sz val="9"/>
        <color theme="1"/>
        <rFont val="맑은 고딕"/>
        <family val="3"/>
        <charset val="129"/>
      </rPr>
      <t>표시안함</t>
    </r>
    <phoneticPr fontId="7" type="noConversion"/>
  </si>
  <si>
    <r>
      <rPr>
        <sz val="9"/>
        <color theme="1"/>
        <rFont val="맑은 고딕"/>
        <family val="3"/>
        <charset val="129"/>
      </rPr>
      <t>월</t>
    </r>
    <r>
      <rPr>
        <sz val="9"/>
        <color theme="1"/>
        <rFont val="Verdana"/>
        <family val="2"/>
      </rPr>
      <t xml:space="preserve"> ~ </t>
    </r>
    <r>
      <rPr>
        <sz val="9"/>
        <color theme="1"/>
        <rFont val="맑은 고딕"/>
        <family val="3"/>
        <charset val="129"/>
      </rPr>
      <t>금</t>
    </r>
    <r>
      <rPr>
        <sz val="9"/>
        <color theme="1"/>
        <rFont val="Verdana"/>
        <family val="2"/>
      </rPr>
      <t xml:space="preserve"> </t>
    </r>
    <r>
      <rPr>
        <sz val="9"/>
        <color theme="1"/>
        <rFont val="맑은 고딕"/>
        <family val="3"/>
        <charset val="129"/>
      </rPr>
      <t>근무</t>
    </r>
    <phoneticPr fontId="7" type="noConversion"/>
  </si>
  <si>
    <r>
      <rPr>
        <sz val="9"/>
        <color theme="1"/>
        <rFont val="맑은 고딕"/>
        <family val="3"/>
        <charset val="129"/>
      </rPr>
      <t>미표시</t>
    </r>
    <phoneticPr fontId="7" type="noConversion"/>
  </si>
  <si>
    <r>
      <rPr>
        <sz val="9"/>
        <color theme="1"/>
        <rFont val="맑은 고딕"/>
        <family val="3"/>
        <charset val="129"/>
      </rPr>
      <t>올림</t>
    </r>
    <phoneticPr fontId="7" type="noConversion"/>
  </si>
  <si>
    <r>
      <rPr>
        <sz val="9"/>
        <color theme="1"/>
        <rFont val="맑은 고딕"/>
        <family val="3"/>
        <charset val="129"/>
      </rPr>
      <t>직접입력</t>
    </r>
    <phoneticPr fontId="7" type="noConversion"/>
  </si>
  <si>
    <r>
      <rPr>
        <sz val="9"/>
        <color theme="1"/>
        <rFont val="맑은 고딕"/>
        <family val="3"/>
        <charset val="129"/>
      </rPr>
      <t>월</t>
    </r>
    <r>
      <rPr>
        <sz val="9"/>
        <color theme="1"/>
        <rFont val="Verdana"/>
        <family val="2"/>
      </rPr>
      <t xml:space="preserve"> ~ </t>
    </r>
    <r>
      <rPr>
        <sz val="9"/>
        <color theme="1"/>
        <rFont val="맑은 고딕"/>
        <family val="3"/>
        <charset val="129"/>
      </rPr>
      <t>토</t>
    </r>
    <r>
      <rPr>
        <sz val="9"/>
        <color theme="1"/>
        <rFont val="Verdana"/>
        <family val="2"/>
      </rPr>
      <t xml:space="preserve"> </t>
    </r>
    <r>
      <rPr>
        <sz val="9"/>
        <color theme="1"/>
        <rFont val="맑은 고딕"/>
        <family val="3"/>
        <charset val="129"/>
      </rPr>
      <t>근무</t>
    </r>
    <phoneticPr fontId="7" type="noConversion"/>
  </si>
  <si>
    <r>
      <rPr>
        <sz val="9"/>
        <color theme="1"/>
        <rFont val="맑은 고딕"/>
        <family val="3"/>
        <charset val="129"/>
      </rPr>
      <t>전체</t>
    </r>
    <r>
      <rPr>
        <sz val="9"/>
        <color theme="1"/>
        <rFont val="Verdana"/>
        <family val="2"/>
      </rPr>
      <t xml:space="preserve"> </t>
    </r>
    <r>
      <rPr>
        <sz val="9"/>
        <color theme="1"/>
        <rFont val="맑은 고딕"/>
        <family val="3"/>
        <charset val="129"/>
      </rPr>
      <t>표시</t>
    </r>
    <phoneticPr fontId="7" type="noConversion"/>
  </si>
  <si>
    <r>
      <rPr>
        <sz val="9"/>
        <color theme="1"/>
        <rFont val="맑은 고딕"/>
        <family val="3"/>
        <charset val="129"/>
      </rPr>
      <t>반올림</t>
    </r>
    <phoneticPr fontId="7" type="noConversion"/>
  </si>
  <si>
    <r>
      <rPr>
        <sz val="9"/>
        <color theme="1"/>
        <rFont val="맑은 고딕"/>
        <family val="3"/>
        <charset val="129"/>
      </rPr>
      <t>자동계산</t>
    </r>
    <phoneticPr fontId="7" type="noConversion"/>
  </si>
  <si>
    <r>
      <rPr>
        <sz val="9"/>
        <color theme="1"/>
        <rFont val="맑은 고딕"/>
        <family val="3"/>
        <charset val="129"/>
      </rPr>
      <t>월</t>
    </r>
    <r>
      <rPr>
        <sz val="9"/>
        <color theme="1"/>
        <rFont val="Verdana"/>
        <family val="2"/>
      </rPr>
      <t xml:space="preserve"> ~ </t>
    </r>
    <r>
      <rPr>
        <sz val="9"/>
        <color theme="1"/>
        <rFont val="맑은 고딕"/>
        <family val="3"/>
        <charset val="129"/>
      </rPr>
      <t>일</t>
    </r>
    <r>
      <rPr>
        <sz val="9"/>
        <color theme="1"/>
        <rFont val="Verdana"/>
        <family val="2"/>
      </rPr>
      <t xml:space="preserve"> </t>
    </r>
    <r>
      <rPr>
        <sz val="9"/>
        <color theme="1"/>
        <rFont val="맑은 고딕"/>
        <family val="3"/>
        <charset val="129"/>
      </rPr>
      <t>근무</t>
    </r>
    <phoneticPr fontId="7" type="noConversion"/>
  </si>
  <si>
    <r>
      <rPr>
        <sz val="9"/>
        <color theme="1"/>
        <rFont val="맑은 고딕"/>
        <family val="3"/>
        <charset val="129"/>
      </rPr>
      <t>근로정보만</t>
    </r>
    <r>
      <rPr>
        <sz val="9"/>
        <color theme="1"/>
        <rFont val="Verdana"/>
        <family val="2"/>
      </rPr>
      <t xml:space="preserve"> </t>
    </r>
    <r>
      <rPr>
        <sz val="9"/>
        <color theme="1"/>
        <rFont val="맑은 고딕"/>
        <family val="3"/>
        <charset val="129"/>
      </rPr>
      <t>표시</t>
    </r>
    <phoneticPr fontId="7" type="noConversion"/>
  </si>
  <si>
    <r>
      <rPr>
        <sz val="9"/>
        <color theme="1"/>
        <rFont val="맑은 고딕"/>
        <family val="3"/>
        <charset val="129"/>
      </rPr>
      <t>근로내역만</t>
    </r>
    <r>
      <rPr>
        <sz val="9"/>
        <color theme="1"/>
        <rFont val="Verdana"/>
        <family val="2"/>
      </rPr>
      <t xml:space="preserve"> </t>
    </r>
    <r>
      <rPr>
        <sz val="9"/>
        <color theme="1"/>
        <rFont val="맑은 고딕"/>
        <family val="3"/>
        <charset val="129"/>
      </rPr>
      <t>표시</t>
    </r>
    <phoneticPr fontId="7" type="noConversion"/>
  </si>
  <si>
    <r>
      <rPr>
        <sz val="9"/>
        <color theme="1"/>
        <rFont val="맑은 고딕"/>
        <family val="3"/>
        <charset val="129"/>
      </rPr>
      <t>대량이체</t>
    </r>
    <r>
      <rPr>
        <sz val="9"/>
        <color theme="1"/>
        <rFont val="Verdana"/>
        <family val="2"/>
      </rPr>
      <t xml:space="preserve"> </t>
    </r>
    <r>
      <rPr>
        <sz val="9"/>
        <color theme="1"/>
        <rFont val="맑은 고딕"/>
        <family val="3"/>
        <charset val="129"/>
      </rPr>
      <t>파일</t>
    </r>
    <r>
      <rPr>
        <sz val="9"/>
        <color theme="1"/>
        <rFont val="Verdana"/>
        <family val="2"/>
      </rPr>
      <t xml:space="preserve"> </t>
    </r>
    <r>
      <rPr>
        <sz val="9"/>
        <color theme="1"/>
        <rFont val="맑은 고딕"/>
        <family val="3"/>
        <charset val="129"/>
      </rPr>
      <t>항목명</t>
    </r>
    <phoneticPr fontId="7" type="noConversion"/>
  </si>
  <si>
    <r>
      <rPr>
        <sz val="9"/>
        <color theme="1"/>
        <rFont val="맑은 고딕"/>
        <family val="3"/>
        <charset val="129"/>
      </rPr>
      <t>입금은행</t>
    </r>
    <phoneticPr fontId="7" type="noConversion"/>
  </si>
  <si>
    <r>
      <rPr>
        <sz val="9"/>
        <color theme="1"/>
        <rFont val="맑은 고딕"/>
        <family val="3"/>
        <charset val="129"/>
      </rPr>
      <t>입금계좌</t>
    </r>
    <phoneticPr fontId="7" type="noConversion"/>
  </si>
  <si>
    <r>
      <rPr>
        <sz val="9"/>
        <color theme="1"/>
        <rFont val="맑은 고딕"/>
        <family val="3"/>
        <charset val="129"/>
      </rPr>
      <t>고객관리성명</t>
    </r>
    <phoneticPr fontId="7" type="noConversion"/>
  </si>
  <si>
    <r>
      <rPr>
        <sz val="9"/>
        <color theme="1"/>
        <rFont val="맑은 고딕"/>
        <family val="3"/>
        <charset val="129"/>
      </rPr>
      <t>항목표시</t>
    </r>
    <phoneticPr fontId="7" type="noConversion"/>
  </si>
  <si>
    <r>
      <rPr>
        <sz val="9"/>
        <color theme="1"/>
        <rFont val="맑은 고딕"/>
        <family val="3"/>
        <charset val="129"/>
      </rPr>
      <t>입금액</t>
    </r>
    <phoneticPr fontId="7" type="noConversion"/>
  </si>
  <si>
    <r>
      <rPr>
        <sz val="9"/>
        <color theme="1"/>
        <rFont val="맑은 고딕"/>
        <family val="3"/>
        <charset val="129"/>
      </rPr>
      <t>계좌번호</t>
    </r>
    <r>
      <rPr>
        <sz val="9"/>
        <color theme="1"/>
        <rFont val="Verdana"/>
        <family val="2"/>
      </rPr>
      <t xml:space="preserve"> - </t>
    </r>
    <r>
      <rPr>
        <sz val="9"/>
        <color theme="1"/>
        <rFont val="맑은 고딕"/>
        <family val="3"/>
        <charset val="129"/>
      </rPr>
      <t>표시</t>
    </r>
    <phoneticPr fontId="7" type="noConversion"/>
  </si>
  <si>
    <r>
      <rPr>
        <sz val="9"/>
        <color theme="1"/>
        <rFont val="맑은 고딕"/>
        <family val="3"/>
        <charset val="129"/>
      </rPr>
      <t>출금통장표시내용</t>
    </r>
    <phoneticPr fontId="7" type="noConversion"/>
  </si>
  <si>
    <r>
      <rPr>
        <sz val="9"/>
        <color theme="1"/>
        <rFont val="맑은 고딕"/>
        <family val="3"/>
        <charset val="129"/>
      </rPr>
      <t>입금통장표시내용</t>
    </r>
    <phoneticPr fontId="7" type="noConversion"/>
  </si>
  <si>
    <r>
      <rPr>
        <sz val="9"/>
        <color theme="1"/>
        <rFont val="맑은 고딕"/>
        <family val="3"/>
        <charset val="129"/>
      </rPr>
      <t>입금인코드</t>
    </r>
    <phoneticPr fontId="7" type="noConversion"/>
  </si>
  <si>
    <r>
      <rPr>
        <sz val="9"/>
        <color theme="1"/>
        <rFont val="맑은 고딕"/>
        <family val="3"/>
        <charset val="129"/>
      </rPr>
      <t>비고</t>
    </r>
    <phoneticPr fontId="7" type="noConversion"/>
  </si>
  <si>
    <r>
      <rPr>
        <sz val="9"/>
        <color theme="1"/>
        <rFont val="맑은 고딕"/>
        <family val="3"/>
        <charset val="129"/>
      </rPr>
      <t>근로자</t>
    </r>
  </si>
  <si>
    <r>
      <rPr>
        <sz val="9"/>
        <color theme="1"/>
        <rFont val="맑은 고딕"/>
        <family val="3"/>
        <charset val="129"/>
      </rPr>
      <t>사업주</t>
    </r>
  </si>
  <si>
    <r>
      <rPr>
        <sz val="9"/>
        <color theme="1"/>
        <rFont val="맑은 고딕"/>
        <family val="3"/>
        <charset val="129"/>
      </rPr>
      <t>하한액</t>
    </r>
    <r>
      <rPr>
        <sz val="9"/>
        <color theme="1"/>
        <rFont val="Verdana"/>
        <family val="2"/>
      </rPr>
      <t xml:space="preserve"> : 19,780_x000D_
</t>
    </r>
    <r>
      <rPr>
        <sz val="9"/>
        <color theme="1"/>
        <rFont val="맑은 고딕"/>
        <family val="3"/>
        <charset val="129"/>
      </rPr>
      <t>상한액</t>
    </r>
    <r>
      <rPr>
        <sz val="9"/>
        <color theme="1"/>
        <rFont val="Verdana"/>
        <family val="2"/>
      </rPr>
      <t xml:space="preserve"> : 7,822,560</t>
    </r>
  </si>
  <si>
    <r>
      <rPr>
        <sz val="9"/>
        <color theme="1"/>
        <rFont val="맑은 고딕"/>
        <family val="3"/>
        <charset val="129"/>
      </rPr>
      <t>장기요양보험요율</t>
    </r>
    <r>
      <rPr>
        <sz val="9"/>
        <color theme="1"/>
        <rFont val="Verdana"/>
        <family val="2"/>
      </rPr>
      <t xml:space="preserve"> : 0.9182%</t>
    </r>
  </si>
  <si>
    <r>
      <t xml:space="preserve"> * </t>
    </r>
    <r>
      <rPr>
        <sz val="9"/>
        <color theme="1"/>
        <rFont val="맑은 고딕"/>
        <family val="3"/>
        <charset val="129"/>
      </rPr>
      <t>소득세</t>
    </r>
    <r>
      <rPr>
        <sz val="9"/>
        <color theme="1"/>
        <rFont val="Verdana"/>
        <family val="2"/>
      </rPr>
      <t xml:space="preserve"> </t>
    </r>
    <r>
      <rPr>
        <sz val="9"/>
        <color theme="1"/>
        <rFont val="맑은 고딕"/>
        <family val="3"/>
        <charset val="129"/>
      </rPr>
      <t>적용</t>
    </r>
    <r>
      <rPr>
        <sz val="9"/>
        <color theme="1"/>
        <rFont val="Verdana"/>
        <family val="2"/>
      </rPr>
      <t xml:space="preserve"> </t>
    </r>
    <r>
      <rPr>
        <sz val="9"/>
        <color theme="1"/>
        <rFont val="맑은 고딕"/>
        <family val="3"/>
        <charset val="129"/>
      </rPr>
      <t>요율로</t>
    </r>
    <r>
      <rPr>
        <sz val="9"/>
        <color theme="1"/>
        <rFont val="Verdana"/>
        <family val="2"/>
      </rPr>
      <t xml:space="preserve"> </t>
    </r>
    <r>
      <rPr>
        <sz val="9"/>
        <color theme="1"/>
        <rFont val="맑은 고딕"/>
        <family val="3"/>
        <charset val="129"/>
      </rPr>
      <t>작성</t>
    </r>
  </si>
  <si>
    <r>
      <rPr>
        <b/>
        <sz val="9"/>
        <rFont val="맑은 고딕"/>
        <family val="3"/>
        <charset val="129"/>
      </rPr>
      <t>근로정보</t>
    </r>
    <phoneticPr fontId="7" type="noConversion"/>
  </si>
  <si>
    <r>
      <rPr>
        <b/>
        <sz val="9"/>
        <rFont val="맑은 고딕"/>
        <family val="3"/>
        <charset val="129"/>
      </rPr>
      <t>근로내역</t>
    </r>
    <phoneticPr fontId="7" type="noConversion"/>
  </si>
  <si>
    <r>
      <rPr>
        <b/>
        <sz val="9"/>
        <rFont val="맑은 고딕"/>
        <family val="3"/>
        <charset val="129"/>
      </rPr>
      <t>지급합계</t>
    </r>
    <phoneticPr fontId="7" type="noConversion"/>
  </si>
  <si>
    <r>
      <rPr>
        <b/>
        <sz val="9"/>
        <rFont val="맑은 고딕"/>
        <family val="2"/>
      </rPr>
      <t>공제합계</t>
    </r>
    <phoneticPr fontId="7" type="noConversion"/>
  </si>
  <si>
    <r>
      <rPr>
        <b/>
        <sz val="9"/>
        <rFont val="맑은 고딕"/>
        <family val="2"/>
      </rPr>
      <t>실</t>
    </r>
    <r>
      <rPr>
        <b/>
        <sz val="9"/>
        <rFont val="Verdana"/>
        <family val="2"/>
      </rPr>
      <t xml:space="preserve"> </t>
    </r>
    <r>
      <rPr>
        <b/>
        <sz val="9"/>
        <rFont val="맑은 고딕"/>
        <family val="2"/>
      </rPr>
      <t>지급액</t>
    </r>
    <phoneticPr fontId="7" type="noConversion"/>
  </si>
  <si>
    <r>
      <rPr>
        <b/>
        <sz val="9"/>
        <rFont val="맑은 고딕"/>
        <family val="3"/>
        <charset val="129"/>
      </rPr>
      <t>사원정보</t>
    </r>
    <phoneticPr fontId="7" type="noConversion"/>
  </si>
  <si>
    <r>
      <rPr>
        <sz val="9"/>
        <rFont val="맑은 고딕"/>
        <family val="3"/>
        <charset val="129"/>
      </rPr>
      <t>추가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근로내역</t>
    </r>
    <phoneticPr fontId="7" type="noConversion"/>
  </si>
  <si>
    <r>
      <rPr>
        <b/>
        <sz val="9"/>
        <rFont val="맑은 고딕"/>
        <family val="3"/>
        <charset val="129"/>
      </rPr>
      <t>지급내역</t>
    </r>
    <phoneticPr fontId="7" type="noConversion"/>
  </si>
  <si>
    <r>
      <rPr>
        <b/>
        <sz val="9"/>
        <rFont val="맑은 고딕"/>
        <family val="3"/>
        <charset val="129"/>
      </rPr>
      <t>공제내역</t>
    </r>
    <phoneticPr fontId="7" type="noConversion"/>
  </si>
  <si>
    <r>
      <rPr>
        <b/>
        <sz val="9"/>
        <rFont val="맑은 고딕"/>
        <family val="3"/>
        <charset val="129"/>
      </rPr>
      <t>지급</t>
    </r>
    <r>
      <rPr>
        <b/>
        <sz val="9"/>
        <rFont val="Verdana"/>
        <family val="2"/>
      </rPr>
      <t xml:space="preserve"> </t>
    </r>
    <r>
      <rPr>
        <b/>
        <sz val="9"/>
        <rFont val="맑은 고딕"/>
        <family val="3"/>
        <charset val="129"/>
      </rPr>
      <t>산출식</t>
    </r>
    <r>
      <rPr>
        <b/>
        <sz val="9"/>
        <rFont val="Verdana"/>
        <family val="2"/>
      </rPr>
      <t xml:space="preserve"> </t>
    </r>
    <r>
      <rPr>
        <b/>
        <sz val="9"/>
        <rFont val="맑은 고딕"/>
        <family val="3"/>
        <charset val="129"/>
      </rPr>
      <t>및</t>
    </r>
    <r>
      <rPr>
        <b/>
        <sz val="9"/>
        <rFont val="Verdana"/>
        <family val="2"/>
      </rPr>
      <t xml:space="preserve"> </t>
    </r>
    <r>
      <rPr>
        <b/>
        <sz val="9"/>
        <rFont val="맑은 고딕"/>
        <family val="3"/>
        <charset val="129"/>
      </rPr>
      <t>산출방법</t>
    </r>
    <phoneticPr fontId="7" type="noConversion"/>
  </si>
  <si>
    <r>
      <rPr>
        <b/>
        <sz val="9"/>
        <rFont val="맑은 고딕"/>
        <family val="3"/>
        <charset val="129"/>
      </rPr>
      <t>공제</t>
    </r>
    <r>
      <rPr>
        <b/>
        <sz val="9"/>
        <rFont val="Verdana"/>
        <family val="2"/>
      </rPr>
      <t xml:space="preserve"> </t>
    </r>
    <r>
      <rPr>
        <b/>
        <sz val="9"/>
        <rFont val="맑은 고딕"/>
        <family val="3"/>
        <charset val="129"/>
      </rPr>
      <t>산출식</t>
    </r>
    <r>
      <rPr>
        <b/>
        <sz val="9"/>
        <rFont val="Verdana"/>
        <family val="2"/>
      </rPr>
      <t xml:space="preserve"> </t>
    </r>
    <r>
      <rPr>
        <b/>
        <sz val="9"/>
        <rFont val="맑은 고딕"/>
        <family val="3"/>
        <charset val="129"/>
      </rPr>
      <t>및</t>
    </r>
    <r>
      <rPr>
        <b/>
        <sz val="9"/>
        <rFont val="Verdana"/>
        <family val="2"/>
      </rPr>
      <t xml:space="preserve"> </t>
    </r>
    <r>
      <rPr>
        <b/>
        <sz val="9"/>
        <rFont val="맑은 고딕"/>
        <family val="3"/>
        <charset val="129"/>
      </rPr>
      <t>산출방법</t>
    </r>
    <phoneticPr fontId="7" type="noConversion"/>
  </si>
  <si>
    <r>
      <rPr>
        <sz val="10"/>
        <rFont val="맑은 고딕"/>
        <family val="3"/>
        <charset val="129"/>
      </rPr>
      <t>귀속연월</t>
    </r>
    <phoneticPr fontId="7" type="noConversion"/>
  </si>
  <si>
    <r>
      <rPr>
        <sz val="10"/>
        <rFont val="맑은 고딕"/>
        <family val="3"/>
        <charset val="129"/>
      </rPr>
      <t>지급일</t>
    </r>
    <phoneticPr fontId="7" type="noConversion"/>
  </si>
  <si>
    <r>
      <rPr>
        <sz val="10"/>
        <rFont val="맑은 고딕"/>
        <family val="3"/>
        <charset val="129"/>
      </rPr>
      <t>성명</t>
    </r>
    <phoneticPr fontId="7" type="noConversion"/>
  </si>
  <si>
    <r>
      <rPr>
        <sz val="10"/>
        <rFont val="맑은 고딕"/>
        <family val="3"/>
        <charset val="129"/>
      </rPr>
      <t>사원번호</t>
    </r>
    <phoneticPr fontId="7" type="noConversion"/>
  </si>
  <si>
    <r>
      <rPr>
        <sz val="10"/>
        <rFont val="맑은 고딕"/>
        <family val="3"/>
        <charset val="129"/>
      </rPr>
      <t>부서명</t>
    </r>
    <phoneticPr fontId="7" type="noConversion"/>
  </si>
  <si>
    <r>
      <rPr>
        <sz val="10"/>
        <rFont val="맑은 고딕"/>
        <family val="3"/>
        <charset val="129"/>
      </rPr>
      <t>직위</t>
    </r>
    <phoneticPr fontId="7" type="noConversion"/>
  </si>
  <si>
    <r>
      <rPr>
        <sz val="9"/>
        <color rgb="FF000000"/>
        <rFont val="맑은 고딕"/>
        <family val="3"/>
        <charset val="129"/>
      </rPr>
      <t>연장근로시간</t>
    </r>
    <phoneticPr fontId="7" type="noConversion"/>
  </si>
  <si>
    <r>
      <rPr>
        <sz val="9"/>
        <color rgb="FF000000"/>
        <rFont val="맑은 고딕"/>
        <family val="3"/>
        <charset val="129"/>
      </rPr>
      <t>야간근로시간</t>
    </r>
    <phoneticPr fontId="7" type="noConversion"/>
  </si>
  <si>
    <r>
      <rPr>
        <sz val="9"/>
        <color rgb="FF000000"/>
        <rFont val="맑은 고딕"/>
        <family val="3"/>
        <charset val="129"/>
      </rPr>
      <t>휴일근로시간</t>
    </r>
    <phoneticPr fontId="7" type="noConversion"/>
  </si>
  <si>
    <r>
      <rPr>
        <sz val="9"/>
        <color rgb="FF000000"/>
        <rFont val="맑은 고딕"/>
        <family val="3"/>
        <charset val="129"/>
      </rPr>
      <t>통상시급</t>
    </r>
    <phoneticPr fontId="7" type="noConversion"/>
  </si>
  <si>
    <r>
      <rPr>
        <sz val="9"/>
        <color rgb="FF000000"/>
        <rFont val="맑은 고딕"/>
        <family val="3"/>
        <charset val="129"/>
      </rPr>
      <t>근로일수</t>
    </r>
    <phoneticPr fontId="7" type="noConversion"/>
  </si>
  <si>
    <r>
      <rPr>
        <sz val="9"/>
        <color rgb="FF000000"/>
        <rFont val="맑은 고딕"/>
        <family val="3"/>
        <charset val="129"/>
      </rPr>
      <t>총</t>
    </r>
    <r>
      <rPr>
        <sz val="9"/>
        <color rgb="FF000000"/>
        <rFont val="Verdana"/>
        <family val="2"/>
      </rPr>
      <t xml:space="preserve"> </t>
    </r>
    <r>
      <rPr>
        <sz val="9"/>
        <color rgb="FF000000"/>
        <rFont val="맑은 고딕"/>
        <family val="3"/>
        <charset val="129"/>
      </rPr>
      <t>근로시간</t>
    </r>
    <phoneticPr fontId="7" type="noConversion"/>
  </si>
  <si>
    <r>
      <rPr>
        <sz val="9"/>
        <color rgb="FF000000"/>
        <rFont val="Verdana"/>
        <family val="3"/>
        <charset val="129"/>
      </rPr>
      <t>항목</t>
    </r>
    <r>
      <rPr>
        <sz val="9"/>
        <color rgb="FF000000"/>
        <rFont val="Verdana"/>
        <family val="2"/>
      </rPr>
      <t>1</t>
    </r>
    <phoneticPr fontId="7" type="noConversion"/>
  </si>
  <si>
    <r>
      <rPr>
        <b/>
        <sz val="10"/>
        <rFont val="맑은 고딕"/>
        <family val="3"/>
        <charset val="129"/>
      </rPr>
      <t>지급합계</t>
    </r>
    <phoneticPr fontId="7" type="noConversion"/>
  </si>
  <si>
    <r>
      <rPr>
        <b/>
        <sz val="10"/>
        <rFont val="맑은 고딕"/>
        <family val="3"/>
        <charset val="129"/>
      </rPr>
      <t>공제합계</t>
    </r>
    <phoneticPr fontId="7" type="noConversion"/>
  </si>
  <si>
    <r>
      <rPr>
        <b/>
        <sz val="12"/>
        <rFont val="맑은 고딕"/>
        <family val="3"/>
        <charset val="129"/>
      </rPr>
      <t>실</t>
    </r>
    <r>
      <rPr>
        <b/>
        <sz val="12"/>
        <rFont val="Verdana"/>
        <family val="2"/>
      </rPr>
      <t xml:space="preserve"> </t>
    </r>
    <r>
      <rPr>
        <b/>
        <sz val="12"/>
        <rFont val="맑은 고딕"/>
        <family val="3"/>
        <charset val="129"/>
      </rPr>
      <t>지급액</t>
    </r>
    <phoneticPr fontId="7" type="noConversion"/>
  </si>
  <si>
    <r>
      <rPr>
        <sz val="10"/>
        <color theme="1"/>
        <rFont val="맑은 고딕"/>
        <family val="3"/>
        <charset val="129"/>
      </rPr>
      <t>공제항목</t>
    </r>
    <phoneticPr fontId="7" type="noConversion"/>
  </si>
  <si>
    <r>
      <rPr>
        <sz val="10"/>
        <color theme="1"/>
        <rFont val="맑은 고딕"/>
        <family val="3"/>
        <charset val="129"/>
      </rPr>
      <t>공제액</t>
    </r>
    <phoneticPr fontId="7" type="noConversion"/>
  </si>
  <si>
    <r>
      <rPr>
        <sz val="10"/>
        <color theme="1"/>
        <rFont val="맑은 고딕"/>
        <family val="2"/>
        <charset val="129"/>
      </rPr>
      <t>산출식</t>
    </r>
    <r>
      <rPr>
        <sz val="10"/>
        <color theme="1"/>
        <rFont val="Verdana"/>
        <family val="2"/>
      </rPr>
      <t xml:space="preserve"> </t>
    </r>
    <r>
      <rPr>
        <sz val="10"/>
        <color theme="1"/>
        <rFont val="맑은 고딕"/>
        <family val="2"/>
        <charset val="129"/>
      </rPr>
      <t>또는</t>
    </r>
    <r>
      <rPr>
        <sz val="10"/>
        <color theme="1"/>
        <rFont val="Verdana"/>
        <family val="2"/>
      </rPr>
      <t xml:space="preserve"> </t>
    </r>
    <r>
      <rPr>
        <sz val="10"/>
        <color theme="1"/>
        <rFont val="맑은 고딕"/>
        <family val="2"/>
        <charset val="129"/>
      </rPr>
      <t>산출방법</t>
    </r>
    <phoneticPr fontId="7" type="noConversion"/>
  </si>
  <si>
    <r>
      <rPr>
        <sz val="10"/>
        <color rgb="FF262626"/>
        <rFont val="맑은 고딕"/>
        <family val="3"/>
        <charset val="129"/>
      </rPr>
      <t>지급항목</t>
    </r>
    <phoneticPr fontId="7" type="noConversion"/>
  </si>
  <si>
    <r>
      <rPr>
        <sz val="10"/>
        <color rgb="FF262626"/>
        <rFont val="맑은 고딕"/>
        <family val="3"/>
        <charset val="129"/>
      </rPr>
      <t>지급액</t>
    </r>
    <phoneticPr fontId="7" type="noConversion"/>
  </si>
  <si>
    <r>
      <rPr>
        <sz val="10"/>
        <color rgb="FF262626"/>
        <rFont val="맑은 고딕"/>
        <family val="3"/>
        <charset val="129"/>
      </rPr>
      <t>산출식</t>
    </r>
    <r>
      <rPr>
        <sz val="10"/>
        <color rgb="FF262626"/>
        <rFont val="Verdana"/>
        <family val="2"/>
      </rPr>
      <t xml:space="preserve"> </t>
    </r>
    <r>
      <rPr>
        <sz val="10"/>
        <color rgb="FF262626"/>
        <rFont val="맑은 고딕"/>
        <family val="3"/>
        <charset val="129"/>
      </rPr>
      <t>또는</t>
    </r>
    <r>
      <rPr>
        <sz val="10"/>
        <color rgb="FF262626"/>
        <rFont val="Verdana"/>
        <family val="2"/>
      </rPr>
      <t xml:space="preserve"> </t>
    </r>
    <r>
      <rPr>
        <sz val="10"/>
        <color rgb="FF262626"/>
        <rFont val="맑은 고딕"/>
        <family val="3"/>
        <charset val="129"/>
      </rPr>
      <t>산출방법</t>
    </r>
    <phoneticPr fontId="7" type="noConversion"/>
  </si>
  <si>
    <r>
      <rPr>
        <b/>
        <sz val="11"/>
        <rFont val="맑은 고딕"/>
        <family val="3"/>
        <charset val="129"/>
      </rPr>
      <t>기본정보</t>
    </r>
    <phoneticPr fontId="7" type="noConversion"/>
  </si>
  <si>
    <r>
      <rPr>
        <b/>
        <sz val="11"/>
        <rFont val="맑은 고딕"/>
        <family val="3"/>
        <charset val="129"/>
      </rPr>
      <t>지급내역</t>
    </r>
    <phoneticPr fontId="7" type="noConversion"/>
  </si>
  <si>
    <r>
      <rPr>
        <b/>
        <sz val="11"/>
        <rFont val="맑은 고딕"/>
        <family val="3"/>
        <charset val="129"/>
      </rPr>
      <t>공제내역</t>
    </r>
    <phoneticPr fontId="7" type="noConversion"/>
  </si>
  <si>
    <r>
      <rPr>
        <sz val="11"/>
        <rFont val="맑은 고딕"/>
        <family val="3"/>
        <charset val="129"/>
      </rPr>
      <t>귀하의</t>
    </r>
    <r>
      <rPr>
        <sz val="11"/>
        <rFont val="Verdana"/>
        <family val="2"/>
      </rPr>
      <t xml:space="preserve"> </t>
    </r>
    <r>
      <rPr>
        <sz val="11"/>
        <rFont val="맑은 고딕"/>
        <family val="3"/>
        <charset val="129"/>
      </rPr>
      <t>노고에</t>
    </r>
    <r>
      <rPr>
        <sz val="11"/>
        <rFont val="Verdana"/>
        <family val="2"/>
      </rPr>
      <t xml:space="preserve"> </t>
    </r>
    <r>
      <rPr>
        <sz val="11"/>
        <rFont val="맑은 고딕"/>
        <family val="3"/>
        <charset val="129"/>
      </rPr>
      <t>감사드립니다</t>
    </r>
    <r>
      <rPr>
        <sz val="11"/>
        <rFont val="Verdana"/>
        <family val="2"/>
      </rPr>
      <t>.</t>
    </r>
    <phoneticPr fontId="7" type="noConversion"/>
  </si>
  <si>
    <r>
      <rPr>
        <sz val="10"/>
        <color rgb="FF262626"/>
        <rFont val="맑은 고딕"/>
        <family val="3"/>
        <charset val="129"/>
      </rPr>
      <t>공제항목</t>
    </r>
    <phoneticPr fontId="7" type="noConversion"/>
  </si>
  <si>
    <r>
      <rPr>
        <sz val="10"/>
        <color rgb="FF262626"/>
        <rFont val="맑은 고딕"/>
        <family val="3"/>
        <charset val="129"/>
      </rPr>
      <t>공제액</t>
    </r>
    <phoneticPr fontId="7" type="noConversion"/>
  </si>
  <si>
    <r>
      <rPr>
        <b/>
        <sz val="11"/>
        <color theme="1"/>
        <rFont val="맑은 고딕"/>
        <family val="3"/>
        <charset val="129"/>
      </rPr>
      <t>산출식</t>
    </r>
    <r>
      <rPr>
        <b/>
        <sz val="11"/>
        <color theme="1"/>
        <rFont val="Verdana"/>
        <family val="2"/>
      </rPr>
      <t xml:space="preserve"> </t>
    </r>
    <r>
      <rPr>
        <b/>
        <sz val="11"/>
        <color theme="1"/>
        <rFont val="맑은 고딕"/>
        <family val="3"/>
        <charset val="129"/>
      </rPr>
      <t>또는</t>
    </r>
    <r>
      <rPr>
        <b/>
        <sz val="11"/>
        <color theme="1"/>
        <rFont val="Verdana"/>
        <family val="2"/>
      </rPr>
      <t xml:space="preserve"> </t>
    </r>
    <r>
      <rPr>
        <b/>
        <sz val="11"/>
        <color theme="1"/>
        <rFont val="맑은 고딕"/>
        <family val="3"/>
        <charset val="129"/>
      </rPr>
      <t>산출방법</t>
    </r>
    <phoneticPr fontId="7" type="noConversion"/>
  </si>
  <si>
    <r>
      <rPr>
        <sz val="10"/>
        <color rgb="FF262626"/>
        <rFont val="맑은 고딕"/>
        <family val="3"/>
        <charset val="129"/>
      </rPr>
      <t>항목명</t>
    </r>
    <phoneticPr fontId="7" type="noConversion"/>
  </si>
  <si>
    <r>
      <rPr>
        <sz val="10"/>
        <color rgb="FF262626"/>
        <rFont val="맑은 고딕"/>
        <family val="3"/>
        <charset val="129"/>
      </rPr>
      <t>산출방법</t>
    </r>
    <phoneticPr fontId="7" type="noConversion"/>
  </si>
  <si>
    <r>
      <rPr>
        <b/>
        <sz val="10"/>
        <rFont val="맑은 고딕"/>
        <family val="3"/>
        <charset val="129"/>
        <scheme val="minor"/>
      </rPr>
      <t>근로정보 입력</t>
    </r>
    <r>
      <rPr>
        <sz val="9"/>
        <color theme="0" tint="-0.499984740745262"/>
        <rFont val="맑은 고딕"/>
        <family val="3"/>
        <charset val="129"/>
        <scheme val="minor"/>
      </rPr>
      <t xml:space="preserve">    |    시급제/일급제 전용</t>
    </r>
    <phoneticPr fontId="7" type="noConversion"/>
  </si>
  <si>
    <r>
      <rPr>
        <b/>
        <sz val="10"/>
        <rFont val="맑은 고딕"/>
        <family val="3"/>
        <charset val="129"/>
        <scheme val="minor"/>
      </rPr>
      <t>시간외근무 입력</t>
    </r>
    <r>
      <rPr>
        <b/>
        <sz val="9"/>
        <color theme="0" tint="-0.499984740745262"/>
        <rFont val="맑은 고딕"/>
        <family val="3"/>
        <charset val="129"/>
        <scheme val="minor"/>
      </rPr>
      <t xml:space="preserve">    </t>
    </r>
    <r>
      <rPr>
        <sz val="9"/>
        <color theme="0" tint="-0.499984740745262"/>
        <rFont val="맑은 고딕"/>
        <family val="3"/>
        <charset val="129"/>
        <scheme val="minor"/>
      </rPr>
      <t>|    월급제 전용</t>
    </r>
    <phoneticPr fontId="7" type="noConversion"/>
  </si>
  <si>
    <r>
      <rPr>
        <b/>
        <sz val="10"/>
        <rFont val="맑은 고딕"/>
        <family val="3"/>
        <charset val="129"/>
      </rPr>
      <t>사원정보</t>
    </r>
    <r>
      <rPr>
        <b/>
        <sz val="10"/>
        <rFont val="Verdana"/>
        <family val="2"/>
      </rPr>
      <t xml:space="preserve"> </t>
    </r>
    <r>
      <rPr>
        <b/>
        <sz val="10"/>
        <rFont val="맑은 고딕"/>
        <family val="3"/>
        <charset val="129"/>
      </rPr>
      <t>입력</t>
    </r>
    <phoneticPr fontId="7" type="noConversion"/>
  </si>
  <si>
    <r>
      <rPr>
        <b/>
        <sz val="10"/>
        <rFont val="맑은 고딕"/>
        <family val="3"/>
        <charset val="129"/>
      </rPr>
      <t>기본설정</t>
    </r>
    <phoneticPr fontId="7" type="noConversion"/>
  </si>
  <si>
    <r>
      <rPr>
        <b/>
        <sz val="10"/>
        <rFont val="맑은 고딕"/>
        <family val="3"/>
        <charset val="129"/>
      </rPr>
      <t>지급항목</t>
    </r>
    <r>
      <rPr>
        <b/>
        <sz val="10"/>
        <rFont val="Verdana"/>
        <family val="2"/>
      </rPr>
      <t xml:space="preserve"> </t>
    </r>
    <r>
      <rPr>
        <b/>
        <sz val="10"/>
        <rFont val="맑은 고딕"/>
        <family val="3"/>
        <charset val="129"/>
      </rPr>
      <t>설정</t>
    </r>
    <phoneticPr fontId="7" type="noConversion"/>
  </si>
  <si>
    <r>
      <rPr>
        <b/>
        <sz val="10"/>
        <rFont val="맑은 고딕"/>
        <family val="3"/>
        <charset val="129"/>
      </rPr>
      <t>공제항목</t>
    </r>
    <r>
      <rPr>
        <b/>
        <sz val="10"/>
        <rFont val="Verdana"/>
        <family val="2"/>
      </rPr>
      <t xml:space="preserve"> </t>
    </r>
    <r>
      <rPr>
        <b/>
        <sz val="10"/>
        <rFont val="맑은 고딕"/>
        <family val="3"/>
        <charset val="129"/>
      </rPr>
      <t>설정</t>
    </r>
    <phoneticPr fontId="7" type="noConversion"/>
  </si>
  <si>
    <r>
      <rPr>
        <b/>
        <sz val="10"/>
        <rFont val="맑은 고딕"/>
        <family val="3"/>
        <charset val="129"/>
        <scheme val="minor"/>
      </rPr>
      <t>일별 근로현황</t>
    </r>
    <r>
      <rPr>
        <sz val="9"/>
        <color theme="0" tint="-0.499984740745262"/>
        <rFont val="맑은 고딕"/>
        <family val="3"/>
        <charset val="129"/>
        <scheme val="minor"/>
      </rPr>
      <t xml:space="preserve">    |    시급제/일급제 전용</t>
    </r>
    <phoneticPr fontId="7" type="noConversion"/>
  </si>
  <si>
    <r>
      <rPr>
        <sz val="9"/>
        <color rgb="FF262626"/>
        <rFont val="맑은 고딕"/>
        <family val="3"/>
        <charset val="129"/>
      </rPr>
      <t>직위</t>
    </r>
    <phoneticPr fontId="7" type="noConversion"/>
  </si>
  <si>
    <r>
      <rPr>
        <sz val="9"/>
        <color rgb="FF262626"/>
        <rFont val="맑은 고딕"/>
        <family val="3"/>
        <charset val="129"/>
      </rPr>
      <t>사원번호</t>
    </r>
  </si>
  <si>
    <r>
      <rPr>
        <sz val="9"/>
        <color rgb="FF262626"/>
        <rFont val="맑은 고딕"/>
        <family val="3"/>
        <charset val="129"/>
      </rPr>
      <t>귀속연월</t>
    </r>
    <phoneticPr fontId="7" type="noConversion"/>
  </si>
  <si>
    <r>
      <rPr>
        <sz val="9"/>
        <color rgb="FF262626"/>
        <rFont val="맑은 고딕"/>
        <family val="3"/>
        <charset val="129"/>
      </rPr>
      <t>지급합계</t>
    </r>
    <phoneticPr fontId="7" type="noConversion"/>
  </si>
  <si>
    <r>
      <rPr>
        <sz val="9"/>
        <color rgb="FF262626"/>
        <rFont val="맑은 고딕"/>
        <family val="3"/>
        <charset val="129"/>
      </rPr>
      <t>공제합계</t>
    </r>
    <phoneticPr fontId="7" type="noConversion"/>
  </si>
  <si>
    <r>
      <rPr>
        <b/>
        <sz val="10"/>
        <rFont val="맑은 고딕"/>
        <family val="3"/>
        <charset val="129"/>
      </rPr>
      <t>급여</t>
    </r>
    <r>
      <rPr>
        <b/>
        <sz val="10"/>
        <rFont val="Verdana"/>
        <family val="2"/>
      </rPr>
      <t xml:space="preserve"> </t>
    </r>
    <r>
      <rPr>
        <b/>
        <sz val="10"/>
        <rFont val="맑은 고딕"/>
        <family val="3"/>
        <charset val="129"/>
      </rPr>
      <t>지급현황</t>
    </r>
    <phoneticPr fontId="7" type="noConversion"/>
  </si>
  <si>
    <t>식대</t>
    <phoneticPr fontId="7" type="noConversion"/>
  </si>
  <si>
    <t>차량운전보조금</t>
    <phoneticPr fontId="7" type="noConversion"/>
  </si>
  <si>
    <t>주휴수당</t>
    <phoneticPr fontId="7" type="noConversion"/>
  </si>
  <si>
    <t>장기요양보험</t>
    <phoneticPr fontId="7" type="noConversion"/>
  </si>
  <si>
    <t>지방소득세</t>
    <phoneticPr fontId="7" type="noConversion"/>
  </si>
  <si>
    <t>표시</t>
    <phoneticPr fontId="7" type="noConversion"/>
  </si>
  <si>
    <t>기본정보</t>
    <phoneticPr fontId="7" type="noConversion"/>
  </si>
  <si>
    <t>합계</t>
    <phoneticPr fontId="7" type="noConversion"/>
  </si>
  <si>
    <t>회사부담금</t>
    <phoneticPr fontId="7" type="noConversion"/>
  </si>
  <si>
    <t>본인부담금</t>
    <phoneticPr fontId="7" type="noConversion"/>
  </si>
  <si>
    <t>납부 합계</t>
    <phoneticPr fontId="7" type="noConversion"/>
  </si>
  <si>
    <t>합계</t>
    <phoneticPr fontId="7" type="noConversion"/>
  </si>
  <si>
    <r>
      <rPr>
        <b/>
        <sz val="9"/>
        <color rgb="FF444344"/>
        <rFont val="맑은 고딕"/>
        <family val="2"/>
        <charset val="129"/>
      </rPr>
      <t>합계</t>
    </r>
    <phoneticPr fontId="7" type="noConversion"/>
  </si>
  <si>
    <t>사업자요율</t>
    <phoneticPr fontId="7" type="noConversion"/>
  </si>
  <si>
    <r>
      <rPr>
        <b/>
        <sz val="9"/>
        <rFont val="맑은 고딕"/>
        <family val="3"/>
        <charset val="129"/>
      </rPr>
      <t>등록코드</t>
    </r>
  </si>
  <si>
    <r>
      <rPr>
        <b/>
        <sz val="9"/>
        <rFont val="맑은 고딕"/>
        <family val="3"/>
        <charset val="129"/>
      </rPr>
      <t>귀속연월</t>
    </r>
  </si>
  <si>
    <r>
      <rPr>
        <b/>
        <sz val="9"/>
        <rFont val="맑은 고딕"/>
        <family val="3"/>
        <charset val="129"/>
      </rPr>
      <t>제목</t>
    </r>
  </si>
  <si>
    <r>
      <rPr>
        <b/>
        <sz val="9"/>
        <rFont val="맑은 고딕"/>
        <family val="3"/>
        <charset val="129"/>
      </rPr>
      <t>행번호</t>
    </r>
  </si>
  <si>
    <r>
      <rPr>
        <b/>
        <sz val="9"/>
        <rFont val="맑은 고딕"/>
        <family val="3"/>
        <charset val="129"/>
      </rPr>
      <t>사원명</t>
    </r>
  </si>
  <si>
    <r>
      <rPr>
        <b/>
        <sz val="9"/>
        <rFont val="맑은 고딕"/>
        <family val="3"/>
        <charset val="129"/>
      </rPr>
      <t>부서명</t>
    </r>
  </si>
  <si>
    <r>
      <rPr>
        <b/>
        <sz val="9"/>
        <rFont val="맑은 고딕"/>
        <family val="3"/>
        <charset val="129"/>
      </rPr>
      <t>직위</t>
    </r>
  </si>
  <si>
    <r>
      <rPr>
        <b/>
        <sz val="9"/>
        <rFont val="맑은 고딕"/>
        <family val="3"/>
        <charset val="129"/>
      </rPr>
      <t>사원번호</t>
    </r>
  </si>
  <si>
    <r>
      <rPr>
        <b/>
        <sz val="9"/>
        <rFont val="맑은 고딕"/>
        <family val="3"/>
        <charset val="129"/>
      </rPr>
      <t>입사일</t>
    </r>
  </si>
  <si>
    <r>
      <rPr>
        <b/>
        <sz val="9"/>
        <rFont val="맑은 고딕"/>
        <family val="3"/>
        <charset val="129"/>
      </rPr>
      <t>부양가족</t>
    </r>
  </si>
  <si>
    <r>
      <t>20</t>
    </r>
    <r>
      <rPr>
        <b/>
        <sz val="9"/>
        <rFont val="맑은 고딕"/>
        <family val="3"/>
        <charset val="129"/>
      </rPr>
      <t>세이하</t>
    </r>
  </si>
  <si>
    <r>
      <rPr>
        <b/>
        <sz val="9"/>
        <rFont val="맑은 고딕"/>
        <family val="3"/>
        <charset val="129"/>
      </rPr>
      <t>국민</t>
    </r>
    <r>
      <rPr>
        <b/>
        <sz val="9"/>
        <rFont val="Verdana"/>
        <family val="2"/>
      </rPr>
      <t xml:space="preserve"> </t>
    </r>
    <r>
      <rPr>
        <b/>
        <sz val="9"/>
        <rFont val="맑은 고딕"/>
        <family val="3"/>
        <charset val="129"/>
      </rPr>
      <t>기준소득월액</t>
    </r>
  </si>
  <si>
    <r>
      <rPr>
        <b/>
        <sz val="9"/>
        <rFont val="맑은 고딕"/>
        <family val="3"/>
        <charset val="129"/>
      </rPr>
      <t>건강</t>
    </r>
    <r>
      <rPr>
        <b/>
        <sz val="9"/>
        <rFont val="Verdana"/>
        <family val="2"/>
      </rPr>
      <t xml:space="preserve"> </t>
    </r>
    <r>
      <rPr>
        <b/>
        <sz val="9"/>
        <rFont val="맑은 고딕"/>
        <family val="3"/>
        <charset val="129"/>
      </rPr>
      <t>보수월액</t>
    </r>
  </si>
  <si>
    <r>
      <rPr>
        <b/>
        <sz val="9"/>
        <rFont val="맑은 고딕"/>
        <family val="3"/>
        <charset val="129"/>
      </rPr>
      <t>고용</t>
    </r>
    <r>
      <rPr>
        <b/>
        <sz val="9"/>
        <rFont val="Verdana"/>
        <family val="2"/>
      </rPr>
      <t xml:space="preserve"> </t>
    </r>
    <r>
      <rPr>
        <b/>
        <sz val="9"/>
        <rFont val="맑은 고딕"/>
        <family val="3"/>
        <charset val="129"/>
      </rPr>
      <t>월평균보수액</t>
    </r>
  </si>
  <si>
    <r>
      <rPr>
        <b/>
        <sz val="9"/>
        <rFont val="맑은 고딕"/>
        <family val="3"/>
        <charset val="129"/>
      </rPr>
      <t>국민</t>
    </r>
    <r>
      <rPr>
        <b/>
        <sz val="9"/>
        <rFont val="Verdana"/>
        <family val="2"/>
      </rPr>
      <t>_</t>
    </r>
    <r>
      <rPr>
        <b/>
        <sz val="9"/>
        <rFont val="맑은 고딕"/>
        <family val="3"/>
        <charset val="129"/>
      </rPr>
      <t>선택</t>
    </r>
  </si>
  <si>
    <r>
      <rPr>
        <b/>
        <sz val="9"/>
        <rFont val="맑은 고딕"/>
        <family val="3"/>
        <charset val="129"/>
      </rPr>
      <t>건강</t>
    </r>
    <r>
      <rPr>
        <b/>
        <sz val="9"/>
        <rFont val="Verdana"/>
        <family val="2"/>
      </rPr>
      <t>_</t>
    </r>
    <r>
      <rPr>
        <b/>
        <sz val="9"/>
        <rFont val="맑은 고딕"/>
        <family val="3"/>
        <charset val="129"/>
      </rPr>
      <t>선택</t>
    </r>
  </si>
  <si>
    <r>
      <rPr>
        <b/>
        <sz val="9"/>
        <rFont val="맑은 고딕"/>
        <family val="3"/>
        <charset val="129"/>
      </rPr>
      <t>장기요양</t>
    </r>
    <r>
      <rPr>
        <b/>
        <sz val="9"/>
        <rFont val="Verdana"/>
        <family val="2"/>
      </rPr>
      <t>_</t>
    </r>
    <r>
      <rPr>
        <b/>
        <sz val="9"/>
        <rFont val="맑은 고딕"/>
        <family val="3"/>
        <charset val="129"/>
      </rPr>
      <t>선택</t>
    </r>
  </si>
  <si>
    <r>
      <rPr>
        <b/>
        <sz val="9"/>
        <rFont val="맑은 고딕"/>
        <family val="3"/>
        <charset val="129"/>
      </rPr>
      <t>고용</t>
    </r>
    <r>
      <rPr>
        <b/>
        <sz val="9"/>
        <rFont val="Verdana"/>
        <family val="2"/>
      </rPr>
      <t>_</t>
    </r>
    <r>
      <rPr>
        <b/>
        <sz val="9"/>
        <rFont val="맑은 고딕"/>
        <family val="3"/>
        <charset val="129"/>
      </rPr>
      <t>선택</t>
    </r>
  </si>
  <si>
    <r>
      <rPr>
        <b/>
        <sz val="9"/>
        <rFont val="맑은 고딕"/>
        <family val="3"/>
        <charset val="129"/>
      </rPr>
      <t>소득세</t>
    </r>
    <r>
      <rPr>
        <b/>
        <sz val="9"/>
        <rFont val="Verdana"/>
        <family val="2"/>
      </rPr>
      <t>_</t>
    </r>
    <r>
      <rPr>
        <b/>
        <sz val="9"/>
        <rFont val="맑은 고딕"/>
        <family val="3"/>
        <charset val="129"/>
      </rPr>
      <t>선택</t>
    </r>
  </si>
  <si>
    <r>
      <rPr>
        <b/>
        <sz val="9"/>
        <rFont val="맑은 고딕"/>
        <family val="3"/>
        <charset val="129"/>
      </rPr>
      <t>시급</t>
    </r>
  </si>
  <si>
    <r>
      <rPr>
        <b/>
        <sz val="9"/>
        <rFont val="맑은 고딕"/>
        <family val="3"/>
        <charset val="129"/>
      </rPr>
      <t>일급</t>
    </r>
  </si>
  <si>
    <r>
      <rPr>
        <b/>
        <sz val="9"/>
        <rFont val="맑은 고딕"/>
        <family val="3"/>
        <charset val="129"/>
      </rPr>
      <t>중도입사자</t>
    </r>
  </si>
  <si>
    <r>
      <rPr>
        <b/>
        <sz val="9"/>
        <rFont val="맑은 고딕"/>
        <family val="3"/>
        <charset val="129"/>
      </rPr>
      <t>중도퇴사자</t>
    </r>
  </si>
  <si>
    <r>
      <rPr>
        <b/>
        <sz val="9"/>
        <rFont val="맑은 고딕"/>
        <family val="3"/>
        <charset val="129"/>
      </rPr>
      <t>소정근로시간</t>
    </r>
  </si>
  <si>
    <r>
      <rPr>
        <b/>
        <sz val="9"/>
        <rFont val="맑은 고딕"/>
        <family val="3"/>
        <charset val="129"/>
      </rPr>
      <t>근로일수</t>
    </r>
  </si>
  <si>
    <r>
      <rPr>
        <b/>
        <sz val="9"/>
        <rFont val="맑은 고딕"/>
        <family val="3"/>
        <charset val="129"/>
      </rPr>
      <t>총</t>
    </r>
    <r>
      <rPr>
        <b/>
        <sz val="9"/>
        <rFont val="Verdana"/>
        <family val="2"/>
      </rPr>
      <t xml:space="preserve"> </t>
    </r>
    <r>
      <rPr>
        <b/>
        <sz val="9"/>
        <rFont val="맑은 고딕"/>
        <family val="3"/>
        <charset val="129"/>
      </rPr>
      <t>근로시간</t>
    </r>
  </si>
  <si>
    <r>
      <rPr>
        <b/>
        <sz val="9"/>
        <rFont val="맑은 고딕"/>
        <family val="3"/>
        <charset val="129"/>
      </rPr>
      <t>연장근로시간</t>
    </r>
  </si>
  <si>
    <r>
      <rPr>
        <b/>
        <sz val="9"/>
        <rFont val="맑은 고딕"/>
        <family val="3"/>
        <charset val="129"/>
      </rPr>
      <t>야간근로시간</t>
    </r>
  </si>
  <si>
    <r>
      <rPr>
        <b/>
        <sz val="9"/>
        <rFont val="맑은 고딕"/>
        <family val="3"/>
        <charset val="129"/>
      </rPr>
      <t>휴일근로시간</t>
    </r>
  </si>
  <si>
    <r>
      <rPr>
        <b/>
        <sz val="9"/>
        <rFont val="맑은 고딕"/>
        <family val="3"/>
        <charset val="129"/>
      </rPr>
      <t>휴일기본</t>
    </r>
  </si>
  <si>
    <r>
      <rPr>
        <b/>
        <sz val="9"/>
        <rFont val="맑은 고딕"/>
        <family val="3"/>
        <charset val="129"/>
      </rPr>
      <t>휴일연장</t>
    </r>
  </si>
  <si>
    <r>
      <rPr>
        <b/>
        <sz val="9"/>
        <rFont val="맑은 고딕"/>
        <family val="3"/>
        <charset val="129"/>
      </rPr>
      <t>휴일야간</t>
    </r>
  </si>
  <si>
    <r>
      <rPr>
        <b/>
        <sz val="9"/>
        <rFont val="맑은 고딕"/>
        <family val="3"/>
        <charset val="129"/>
      </rPr>
      <t>통상시급</t>
    </r>
  </si>
  <si>
    <r>
      <rPr>
        <b/>
        <sz val="9"/>
        <rFont val="맑은 고딕"/>
        <family val="3"/>
        <charset val="129"/>
      </rPr>
      <t>항목</t>
    </r>
    <r>
      <rPr>
        <b/>
        <sz val="9"/>
        <rFont val="Verdana"/>
        <family val="2"/>
      </rPr>
      <t>1</t>
    </r>
  </si>
  <si>
    <r>
      <rPr>
        <b/>
        <sz val="9"/>
        <rFont val="맑은 고딕"/>
        <family val="3"/>
        <charset val="129"/>
      </rPr>
      <t>항목</t>
    </r>
    <r>
      <rPr>
        <b/>
        <sz val="9"/>
        <rFont val="Verdana"/>
        <family val="2"/>
      </rPr>
      <t>2</t>
    </r>
  </si>
  <si>
    <r>
      <rPr>
        <b/>
        <sz val="9"/>
        <rFont val="맑은 고딕"/>
        <family val="3"/>
        <charset val="129"/>
      </rPr>
      <t>항목</t>
    </r>
    <r>
      <rPr>
        <b/>
        <sz val="9"/>
        <rFont val="Verdana"/>
        <family val="2"/>
      </rPr>
      <t>3</t>
    </r>
  </si>
  <si>
    <r>
      <rPr>
        <b/>
        <sz val="9"/>
        <rFont val="맑은 고딕"/>
        <family val="3"/>
        <charset val="129"/>
      </rPr>
      <t>항목</t>
    </r>
    <r>
      <rPr>
        <b/>
        <sz val="9"/>
        <rFont val="Verdana"/>
        <family val="2"/>
      </rPr>
      <t>4</t>
    </r>
  </si>
  <si>
    <r>
      <rPr>
        <b/>
        <sz val="9"/>
        <rFont val="맑은 고딕"/>
        <family val="3"/>
        <charset val="129"/>
      </rPr>
      <t>항목</t>
    </r>
    <r>
      <rPr>
        <b/>
        <sz val="9"/>
        <rFont val="Verdana"/>
        <family val="2"/>
      </rPr>
      <t>5</t>
    </r>
  </si>
  <si>
    <r>
      <rPr>
        <b/>
        <sz val="9"/>
        <rFont val="맑은 고딕"/>
        <family val="3"/>
        <charset val="129"/>
      </rPr>
      <t>항목</t>
    </r>
    <r>
      <rPr>
        <b/>
        <sz val="9"/>
        <rFont val="Verdana"/>
        <family val="2"/>
      </rPr>
      <t>6</t>
    </r>
  </si>
  <si>
    <r>
      <rPr>
        <b/>
        <sz val="9"/>
        <rFont val="맑은 고딕"/>
        <family val="3"/>
        <charset val="129"/>
      </rPr>
      <t>항목</t>
    </r>
    <r>
      <rPr>
        <b/>
        <sz val="9"/>
        <rFont val="Verdana"/>
        <family val="2"/>
      </rPr>
      <t>7</t>
    </r>
  </si>
  <si>
    <r>
      <rPr>
        <b/>
        <sz val="9"/>
        <rFont val="맑은 고딕"/>
        <family val="3"/>
        <charset val="129"/>
      </rPr>
      <t>항목</t>
    </r>
    <r>
      <rPr>
        <b/>
        <sz val="9"/>
        <rFont val="Verdana"/>
        <family val="2"/>
      </rPr>
      <t>8</t>
    </r>
  </si>
  <si>
    <r>
      <rPr>
        <b/>
        <sz val="9"/>
        <rFont val="맑은 고딕"/>
        <family val="3"/>
        <charset val="129"/>
      </rPr>
      <t>항목</t>
    </r>
    <r>
      <rPr>
        <b/>
        <sz val="9"/>
        <rFont val="Verdana"/>
        <family val="2"/>
      </rPr>
      <t>9</t>
    </r>
  </si>
  <si>
    <r>
      <rPr>
        <b/>
        <sz val="9"/>
        <rFont val="맑은 고딕"/>
        <family val="3"/>
        <charset val="129"/>
      </rPr>
      <t>항목</t>
    </r>
    <r>
      <rPr>
        <b/>
        <sz val="9"/>
        <rFont val="Verdana"/>
        <family val="2"/>
      </rPr>
      <t>10</t>
    </r>
  </si>
  <si>
    <r>
      <rPr>
        <b/>
        <sz val="9"/>
        <rFont val="맑은 고딕"/>
        <family val="3"/>
        <charset val="129"/>
      </rPr>
      <t>지급내역</t>
    </r>
    <r>
      <rPr>
        <b/>
        <sz val="9"/>
        <rFont val="Verdana"/>
        <family val="2"/>
      </rPr>
      <t>1</t>
    </r>
  </si>
  <si>
    <r>
      <rPr>
        <b/>
        <sz val="9"/>
        <rFont val="맑은 고딕"/>
        <family val="3"/>
        <charset val="129"/>
      </rPr>
      <t>지급내역</t>
    </r>
    <r>
      <rPr>
        <b/>
        <sz val="9"/>
        <rFont val="Verdana"/>
        <family val="2"/>
      </rPr>
      <t>2</t>
    </r>
  </si>
  <si>
    <r>
      <rPr>
        <b/>
        <sz val="9"/>
        <rFont val="맑은 고딕"/>
        <family val="3"/>
        <charset val="129"/>
      </rPr>
      <t>지급내역</t>
    </r>
    <r>
      <rPr>
        <b/>
        <sz val="9"/>
        <rFont val="Verdana"/>
        <family val="2"/>
      </rPr>
      <t>3</t>
    </r>
  </si>
  <si>
    <r>
      <rPr>
        <b/>
        <sz val="9"/>
        <rFont val="맑은 고딕"/>
        <family val="3"/>
        <charset val="129"/>
      </rPr>
      <t>지급내역</t>
    </r>
    <r>
      <rPr>
        <b/>
        <sz val="9"/>
        <rFont val="Verdana"/>
        <family val="2"/>
      </rPr>
      <t>4</t>
    </r>
  </si>
  <si>
    <r>
      <rPr>
        <b/>
        <sz val="9"/>
        <rFont val="맑은 고딕"/>
        <family val="3"/>
        <charset val="129"/>
      </rPr>
      <t>지급내역</t>
    </r>
    <r>
      <rPr>
        <b/>
        <sz val="9"/>
        <rFont val="Verdana"/>
        <family val="2"/>
      </rPr>
      <t>5</t>
    </r>
  </si>
  <si>
    <r>
      <rPr>
        <b/>
        <sz val="9"/>
        <rFont val="맑은 고딕"/>
        <family val="3"/>
        <charset val="129"/>
      </rPr>
      <t>지급내역</t>
    </r>
    <r>
      <rPr>
        <b/>
        <sz val="9"/>
        <rFont val="Verdana"/>
        <family val="2"/>
      </rPr>
      <t>6</t>
    </r>
  </si>
  <si>
    <r>
      <rPr>
        <b/>
        <sz val="9"/>
        <rFont val="맑은 고딕"/>
        <family val="3"/>
        <charset val="129"/>
      </rPr>
      <t>지급내역</t>
    </r>
    <r>
      <rPr>
        <b/>
        <sz val="9"/>
        <rFont val="Verdana"/>
        <family val="2"/>
      </rPr>
      <t>7</t>
    </r>
  </si>
  <si>
    <r>
      <rPr>
        <b/>
        <sz val="9"/>
        <rFont val="맑은 고딕"/>
        <family val="3"/>
        <charset val="129"/>
      </rPr>
      <t>지급내역</t>
    </r>
    <r>
      <rPr>
        <b/>
        <sz val="9"/>
        <rFont val="Verdana"/>
        <family val="2"/>
      </rPr>
      <t>8</t>
    </r>
  </si>
  <si>
    <r>
      <rPr>
        <b/>
        <sz val="9"/>
        <rFont val="맑은 고딕"/>
        <family val="3"/>
        <charset val="129"/>
      </rPr>
      <t>지급내역</t>
    </r>
    <r>
      <rPr>
        <b/>
        <sz val="9"/>
        <rFont val="Verdana"/>
        <family val="2"/>
      </rPr>
      <t>9</t>
    </r>
  </si>
  <si>
    <r>
      <rPr>
        <b/>
        <sz val="9"/>
        <rFont val="맑은 고딕"/>
        <family val="3"/>
        <charset val="129"/>
      </rPr>
      <t>지급내역</t>
    </r>
    <r>
      <rPr>
        <b/>
        <sz val="9"/>
        <rFont val="Verdana"/>
        <family val="2"/>
      </rPr>
      <t>10</t>
    </r>
  </si>
  <si>
    <r>
      <rPr>
        <b/>
        <sz val="9"/>
        <rFont val="맑은 고딕"/>
        <family val="3"/>
        <charset val="129"/>
      </rPr>
      <t>지급내역</t>
    </r>
    <r>
      <rPr>
        <b/>
        <sz val="9"/>
        <rFont val="Verdana"/>
        <family val="2"/>
      </rPr>
      <t>11</t>
    </r>
  </si>
  <si>
    <r>
      <rPr>
        <b/>
        <sz val="9"/>
        <rFont val="맑은 고딕"/>
        <family val="3"/>
        <charset val="129"/>
      </rPr>
      <t>지급내역</t>
    </r>
    <r>
      <rPr>
        <b/>
        <sz val="9"/>
        <rFont val="Verdana"/>
        <family val="2"/>
      </rPr>
      <t>12</t>
    </r>
  </si>
  <si>
    <r>
      <rPr>
        <b/>
        <sz val="9"/>
        <rFont val="맑은 고딕"/>
        <family val="3"/>
        <charset val="129"/>
      </rPr>
      <t>지급내역</t>
    </r>
    <r>
      <rPr>
        <b/>
        <sz val="9"/>
        <rFont val="Verdana"/>
        <family val="2"/>
      </rPr>
      <t>13</t>
    </r>
  </si>
  <si>
    <r>
      <rPr>
        <b/>
        <sz val="9"/>
        <rFont val="맑은 고딕"/>
        <family val="3"/>
        <charset val="129"/>
      </rPr>
      <t>지급내역</t>
    </r>
    <r>
      <rPr>
        <b/>
        <sz val="9"/>
        <rFont val="Verdana"/>
        <family val="2"/>
      </rPr>
      <t>14</t>
    </r>
  </si>
  <si>
    <r>
      <rPr>
        <b/>
        <sz val="9"/>
        <rFont val="맑은 고딕"/>
        <family val="3"/>
        <charset val="129"/>
      </rPr>
      <t>지급내역</t>
    </r>
    <r>
      <rPr>
        <b/>
        <sz val="9"/>
        <rFont val="Verdana"/>
        <family val="2"/>
      </rPr>
      <t>15</t>
    </r>
  </si>
  <si>
    <r>
      <rPr>
        <b/>
        <sz val="9"/>
        <rFont val="맑은 고딕"/>
        <family val="3"/>
        <charset val="129"/>
      </rPr>
      <t>지급내역</t>
    </r>
    <r>
      <rPr>
        <b/>
        <sz val="9"/>
        <rFont val="Verdana"/>
        <family val="2"/>
      </rPr>
      <t>16</t>
    </r>
  </si>
  <si>
    <r>
      <rPr>
        <b/>
        <sz val="9"/>
        <rFont val="맑은 고딕"/>
        <family val="3"/>
        <charset val="129"/>
      </rPr>
      <t>지급내역</t>
    </r>
    <r>
      <rPr>
        <b/>
        <sz val="9"/>
        <rFont val="Verdana"/>
        <family val="2"/>
      </rPr>
      <t>17</t>
    </r>
  </si>
  <si>
    <r>
      <rPr>
        <b/>
        <sz val="9"/>
        <rFont val="맑은 고딕"/>
        <family val="3"/>
        <charset val="129"/>
      </rPr>
      <t>지급내역</t>
    </r>
    <r>
      <rPr>
        <b/>
        <sz val="9"/>
        <rFont val="Verdana"/>
        <family val="2"/>
      </rPr>
      <t>18</t>
    </r>
  </si>
  <si>
    <r>
      <rPr>
        <b/>
        <sz val="9"/>
        <rFont val="맑은 고딕"/>
        <family val="3"/>
        <charset val="129"/>
      </rPr>
      <t>지급내역</t>
    </r>
    <r>
      <rPr>
        <b/>
        <sz val="9"/>
        <rFont val="Verdana"/>
        <family val="2"/>
      </rPr>
      <t>19</t>
    </r>
  </si>
  <si>
    <r>
      <rPr>
        <b/>
        <sz val="9"/>
        <rFont val="맑은 고딕"/>
        <family val="3"/>
        <charset val="129"/>
      </rPr>
      <t>지급내역</t>
    </r>
    <r>
      <rPr>
        <b/>
        <sz val="9"/>
        <rFont val="Verdana"/>
        <family val="2"/>
      </rPr>
      <t>20</t>
    </r>
  </si>
  <si>
    <r>
      <rPr>
        <b/>
        <sz val="9"/>
        <rFont val="맑은 고딕"/>
        <family val="3"/>
        <charset val="129"/>
      </rPr>
      <t>지급내역</t>
    </r>
    <r>
      <rPr>
        <b/>
        <sz val="9"/>
        <rFont val="Verdana"/>
        <family val="2"/>
      </rPr>
      <t>21</t>
    </r>
  </si>
  <si>
    <r>
      <rPr>
        <b/>
        <sz val="9"/>
        <rFont val="맑은 고딕"/>
        <family val="3"/>
        <charset val="129"/>
      </rPr>
      <t>지급내역</t>
    </r>
    <r>
      <rPr>
        <b/>
        <sz val="9"/>
        <rFont val="Verdana"/>
        <family val="2"/>
      </rPr>
      <t>22</t>
    </r>
  </si>
  <si>
    <r>
      <rPr>
        <b/>
        <sz val="9"/>
        <rFont val="맑은 고딕"/>
        <family val="3"/>
        <charset val="129"/>
      </rPr>
      <t>지급내역</t>
    </r>
    <r>
      <rPr>
        <b/>
        <sz val="9"/>
        <rFont val="Verdana"/>
        <family val="2"/>
      </rPr>
      <t>23</t>
    </r>
  </si>
  <si>
    <r>
      <rPr>
        <b/>
        <sz val="9"/>
        <rFont val="맑은 고딕"/>
        <family val="3"/>
        <charset val="129"/>
      </rPr>
      <t>지급내역</t>
    </r>
    <r>
      <rPr>
        <b/>
        <sz val="9"/>
        <rFont val="Verdana"/>
        <family val="2"/>
      </rPr>
      <t>24</t>
    </r>
  </si>
  <si>
    <r>
      <rPr>
        <b/>
        <sz val="9"/>
        <rFont val="맑은 고딕"/>
        <family val="3"/>
        <charset val="129"/>
      </rPr>
      <t>지급내역</t>
    </r>
    <r>
      <rPr>
        <b/>
        <sz val="9"/>
        <rFont val="Verdana"/>
        <family val="2"/>
      </rPr>
      <t>25</t>
    </r>
  </si>
  <si>
    <r>
      <rPr>
        <b/>
        <sz val="9"/>
        <rFont val="맑은 고딕"/>
        <family val="3"/>
        <charset val="129"/>
      </rPr>
      <t>지급내역</t>
    </r>
    <r>
      <rPr>
        <b/>
        <sz val="9"/>
        <rFont val="Verdana"/>
        <family val="2"/>
      </rPr>
      <t>26</t>
    </r>
  </si>
  <si>
    <r>
      <rPr>
        <b/>
        <sz val="9"/>
        <rFont val="맑은 고딕"/>
        <family val="3"/>
        <charset val="129"/>
      </rPr>
      <t>지급내역</t>
    </r>
    <r>
      <rPr>
        <b/>
        <sz val="9"/>
        <rFont val="Verdana"/>
        <family val="2"/>
      </rPr>
      <t>27</t>
    </r>
  </si>
  <si>
    <r>
      <rPr>
        <b/>
        <sz val="9"/>
        <rFont val="맑은 고딕"/>
        <family val="3"/>
        <charset val="129"/>
      </rPr>
      <t>지급내역</t>
    </r>
    <r>
      <rPr>
        <b/>
        <sz val="9"/>
        <rFont val="Verdana"/>
        <family val="2"/>
      </rPr>
      <t>28</t>
    </r>
  </si>
  <si>
    <r>
      <rPr>
        <b/>
        <sz val="9"/>
        <rFont val="맑은 고딕"/>
        <family val="3"/>
        <charset val="129"/>
      </rPr>
      <t>지급내역</t>
    </r>
    <r>
      <rPr>
        <b/>
        <sz val="9"/>
        <rFont val="Verdana"/>
        <family val="2"/>
      </rPr>
      <t>29</t>
    </r>
  </si>
  <si>
    <r>
      <rPr>
        <b/>
        <sz val="9"/>
        <rFont val="맑은 고딕"/>
        <family val="3"/>
        <charset val="129"/>
      </rPr>
      <t>지급내역</t>
    </r>
    <r>
      <rPr>
        <b/>
        <sz val="9"/>
        <rFont val="Verdana"/>
        <family val="2"/>
      </rPr>
      <t>30</t>
    </r>
  </si>
  <si>
    <r>
      <rPr>
        <b/>
        <sz val="9"/>
        <rFont val="맑은 고딕"/>
        <family val="3"/>
        <charset val="129"/>
      </rPr>
      <t>지급합계</t>
    </r>
  </si>
  <si>
    <r>
      <rPr>
        <b/>
        <sz val="9"/>
        <rFont val="맑은 고딕"/>
        <family val="3"/>
        <charset val="129"/>
      </rPr>
      <t>공제내역</t>
    </r>
    <r>
      <rPr>
        <b/>
        <sz val="9"/>
        <rFont val="Verdana"/>
        <family val="2"/>
      </rPr>
      <t>1</t>
    </r>
  </si>
  <si>
    <r>
      <rPr>
        <b/>
        <sz val="9"/>
        <rFont val="맑은 고딕"/>
        <family val="3"/>
        <charset val="129"/>
      </rPr>
      <t>공제내역</t>
    </r>
    <r>
      <rPr>
        <b/>
        <sz val="9"/>
        <rFont val="Verdana"/>
        <family val="2"/>
      </rPr>
      <t>2</t>
    </r>
  </si>
  <si>
    <r>
      <rPr>
        <b/>
        <sz val="9"/>
        <rFont val="맑은 고딕"/>
        <family val="3"/>
        <charset val="129"/>
      </rPr>
      <t>공제내역</t>
    </r>
    <r>
      <rPr>
        <b/>
        <sz val="9"/>
        <rFont val="Verdana"/>
        <family val="2"/>
      </rPr>
      <t>3</t>
    </r>
  </si>
  <si>
    <r>
      <rPr>
        <b/>
        <sz val="9"/>
        <rFont val="맑은 고딕"/>
        <family val="3"/>
        <charset val="129"/>
      </rPr>
      <t>공제내역</t>
    </r>
    <r>
      <rPr>
        <b/>
        <sz val="9"/>
        <rFont val="Verdana"/>
        <family val="2"/>
      </rPr>
      <t>4</t>
    </r>
  </si>
  <si>
    <r>
      <rPr>
        <b/>
        <sz val="9"/>
        <rFont val="맑은 고딕"/>
        <family val="3"/>
        <charset val="129"/>
      </rPr>
      <t>공제내역</t>
    </r>
    <r>
      <rPr>
        <b/>
        <sz val="9"/>
        <rFont val="Verdana"/>
        <family val="2"/>
      </rPr>
      <t>5</t>
    </r>
  </si>
  <si>
    <r>
      <rPr>
        <b/>
        <sz val="9"/>
        <rFont val="맑은 고딕"/>
        <family val="3"/>
        <charset val="129"/>
      </rPr>
      <t>공제내역</t>
    </r>
    <r>
      <rPr>
        <b/>
        <sz val="9"/>
        <rFont val="Verdana"/>
        <family val="2"/>
      </rPr>
      <t>6</t>
    </r>
  </si>
  <si>
    <r>
      <rPr>
        <b/>
        <sz val="9"/>
        <rFont val="맑은 고딕"/>
        <family val="3"/>
        <charset val="129"/>
      </rPr>
      <t>공제내역</t>
    </r>
    <r>
      <rPr>
        <b/>
        <sz val="9"/>
        <rFont val="Verdana"/>
        <family val="2"/>
      </rPr>
      <t>7</t>
    </r>
  </si>
  <si>
    <r>
      <rPr>
        <b/>
        <sz val="9"/>
        <rFont val="맑은 고딕"/>
        <family val="3"/>
        <charset val="129"/>
      </rPr>
      <t>공제내역</t>
    </r>
    <r>
      <rPr>
        <b/>
        <sz val="9"/>
        <rFont val="Verdana"/>
        <family val="2"/>
      </rPr>
      <t>8</t>
    </r>
  </si>
  <si>
    <r>
      <rPr>
        <b/>
        <sz val="9"/>
        <rFont val="맑은 고딕"/>
        <family val="3"/>
        <charset val="129"/>
      </rPr>
      <t>공제내역</t>
    </r>
    <r>
      <rPr>
        <b/>
        <sz val="9"/>
        <rFont val="Verdana"/>
        <family val="2"/>
      </rPr>
      <t>9</t>
    </r>
  </si>
  <si>
    <r>
      <rPr>
        <b/>
        <sz val="9"/>
        <rFont val="맑은 고딕"/>
        <family val="3"/>
        <charset val="129"/>
      </rPr>
      <t>공제내역</t>
    </r>
    <r>
      <rPr>
        <b/>
        <sz val="9"/>
        <rFont val="Verdana"/>
        <family val="2"/>
      </rPr>
      <t>10</t>
    </r>
  </si>
  <si>
    <r>
      <rPr>
        <b/>
        <sz val="9"/>
        <rFont val="맑은 고딕"/>
        <family val="3"/>
        <charset val="129"/>
      </rPr>
      <t>공제내역</t>
    </r>
    <r>
      <rPr>
        <b/>
        <sz val="9"/>
        <rFont val="Verdana"/>
        <family val="2"/>
      </rPr>
      <t>11</t>
    </r>
  </si>
  <si>
    <r>
      <rPr>
        <b/>
        <sz val="9"/>
        <rFont val="맑은 고딕"/>
        <family val="3"/>
        <charset val="129"/>
      </rPr>
      <t>공제내역</t>
    </r>
    <r>
      <rPr>
        <b/>
        <sz val="9"/>
        <rFont val="Verdana"/>
        <family val="2"/>
      </rPr>
      <t>12</t>
    </r>
  </si>
  <si>
    <r>
      <rPr>
        <b/>
        <sz val="9"/>
        <rFont val="맑은 고딕"/>
        <family val="3"/>
        <charset val="129"/>
      </rPr>
      <t>공제내역</t>
    </r>
    <r>
      <rPr>
        <b/>
        <sz val="9"/>
        <rFont val="Verdana"/>
        <family val="2"/>
      </rPr>
      <t>13</t>
    </r>
  </si>
  <si>
    <r>
      <rPr>
        <b/>
        <sz val="9"/>
        <rFont val="맑은 고딕"/>
        <family val="3"/>
        <charset val="129"/>
      </rPr>
      <t>공제내역</t>
    </r>
    <r>
      <rPr>
        <b/>
        <sz val="9"/>
        <rFont val="Verdana"/>
        <family val="2"/>
      </rPr>
      <t>14</t>
    </r>
  </si>
  <si>
    <r>
      <rPr>
        <b/>
        <sz val="9"/>
        <rFont val="맑은 고딕"/>
        <family val="3"/>
        <charset val="129"/>
      </rPr>
      <t>공제내역</t>
    </r>
    <r>
      <rPr>
        <b/>
        <sz val="9"/>
        <rFont val="Verdana"/>
        <family val="2"/>
      </rPr>
      <t>15</t>
    </r>
  </si>
  <si>
    <r>
      <rPr>
        <b/>
        <sz val="9"/>
        <rFont val="맑은 고딕"/>
        <family val="3"/>
        <charset val="129"/>
      </rPr>
      <t>공제내역</t>
    </r>
    <r>
      <rPr>
        <b/>
        <sz val="9"/>
        <rFont val="Verdana"/>
        <family val="2"/>
      </rPr>
      <t>16</t>
    </r>
  </si>
  <si>
    <r>
      <rPr>
        <b/>
        <sz val="9"/>
        <rFont val="맑은 고딕"/>
        <family val="3"/>
        <charset val="129"/>
      </rPr>
      <t>공제내역</t>
    </r>
    <r>
      <rPr>
        <b/>
        <sz val="9"/>
        <rFont val="Verdana"/>
        <family val="2"/>
      </rPr>
      <t>17</t>
    </r>
  </si>
  <si>
    <r>
      <rPr>
        <b/>
        <sz val="9"/>
        <rFont val="맑은 고딕"/>
        <family val="3"/>
        <charset val="129"/>
      </rPr>
      <t>공제내역</t>
    </r>
    <r>
      <rPr>
        <b/>
        <sz val="9"/>
        <rFont val="Verdana"/>
        <family val="2"/>
      </rPr>
      <t>18</t>
    </r>
  </si>
  <si>
    <r>
      <rPr>
        <b/>
        <sz val="9"/>
        <rFont val="맑은 고딕"/>
        <family val="3"/>
        <charset val="129"/>
      </rPr>
      <t>공제내역</t>
    </r>
    <r>
      <rPr>
        <b/>
        <sz val="9"/>
        <rFont val="Verdana"/>
        <family val="2"/>
      </rPr>
      <t>19</t>
    </r>
  </si>
  <si>
    <r>
      <rPr>
        <b/>
        <sz val="9"/>
        <rFont val="맑은 고딕"/>
        <family val="3"/>
        <charset val="129"/>
      </rPr>
      <t>공제내역</t>
    </r>
    <r>
      <rPr>
        <b/>
        <sz val="9"/>
        <rFont val="Verdana"/>
        <family val="2"/>
      </rPr>
      <t>20</t>
    </r>
  </si>
  <si>
    <r>
      <rPr>
        <b/>
        <sz val="9"/>
        <rFont val="맑은 고딕"/>
        <family val="3"/>
        <charset val="129"/>
      </rPr>
      <t>공제내역</t>
    </r>
    <r>
      <rPr>
        <b/>
        <sz val="9"/>
        <rFont val="Verdana"/>
        <family val="2"/>
      </rPr>
      <t>21</t>
    </r>
  </si>
  <si>
    <r>
      <rPr>
        <b/>
        <sz val="9"/>
        <rFont val="맑은 고딕"/>
        <family val="3"/>
        <charset val="129"/>
      </rPr>
      <t>공제내역</t>
    </r>
    <r>
      <rPr>
        <b/>
        <sz val="9"/>
        <rFont val="Verdana"/>
        <family val="2"/>
      </rPr>
      <t>22</t>
    </r>
  </si>
  <si>
    <r>
      <rPr>
        <b/>
        <sz val="9"/>
        <rFont val="맑은 고딕"/>
        <family val="3"/>
        <charset val="129"/>
      </rPr>
      <t>공제내역</t>
    </r>
    <r>
      <rPr>
        <b/>
        <sz val="9"/>
        <rFont val="Verdana"/>
        <family val="2"/>
      </rPr>
      <t>23</t>
    </r>
  </si>
  <si>
    <r>
      <rPr>
        <b/>
        <sz val="9"/>
        <rFont val="맑은 고딕"/>
        <family val="3"/>
        <charset val="129"/>
      </rPr>
      <t>공제내역</t>
    </r>
    <r>
      <rPr>
        <b/>
        <sz val="9"/>
        <rFont val="Verdana"/>
        <family val="2"/>
      </rPr>
      <t>24</t>
    </r>
  </si>
  <si>
    <r>
      <rPr>
        <b/>
        <sz val="9"/>
        <rFont val="맑은 고딕"/>
        <family val="3"/>
        <charset val="129"/>
      </rPr>
      <t>공제내역</t>
    </r>
    <r>
      <rPr>
        <b/>
        <sz val="9"/>
        <rFont val="Verdana"/>
        <family val="2"/>
      </rPr>
      <t>25</t>
    </r>
  </si>
  <si>
    <r>
      <rPr>
        <b/>
        <sz val="9"/>
        <rFont val="맑은 고딕"/>
        <family val="3"/>
        <charset val="129"/>
      </rPr>
      <t>공제내역</t>
    </r>
    <r>
      <rPr>
        <b/>
        <sz val="9"/>
        <rFont val="Verdana"/>
        <family val="2"/>
      </rPr>
      <t>26</t>
    </r>
  </si>
  <si>
    <r>
      <rPr>
        <b/>
        <sz val="9"/>
        <rFont val="맑은 고딕"/>
        <family val="3"/>
        <charset val="129"/>
      </rPr>
      <t>공제내역</t>
    </r>
    <r>
      <rPr>
        <b/>
        <sz val="9"/>
        <rFont val="Verdana"/>
        <family val="2"/>
      </rPr>
      <t>27</t>
    </r>
  </si>
  <si>
    <r>
      <rPr>
        <b/>
        <sz val="9"/>
        <rFont val="맑은 고딕"/>
        <family val="3"/>
        <charset val="129"/>
      </rPr>
      <t>공제내역</t>
    </r>
    <r>
      <rPr>
        <b/>
        <sz val="9"/>
        <rFont val="Verdana"/>
        <family val="2"/>
      </rPr>
      <t>28</t>
    </r>
  </si>
  <si>
    <r>
      <rPr>
        <b/>
        <sz val="9"/>
        <rFont val="맑은 고딕"/>
        <family val="3"/>
        <charset val="129"/>
      </rPr>
      <t>공제내역</t>
    </r>
    <r>
      <rPr>
        <b/>
        <sz val="9"/>
        <rFont val="Verdana"/>
        <family val="2"/>
      </rPr>
      <t>29</t>
    </r>
  </si>
  <si>
    <r>
      <rPr>
        <b/>
        <sz val="9"/>
        <rFont val="맑은 고딕"/>
        <family val="3"/>
        <charset val="129"/>
      </rPr>
      <t>공제내역</t>
    </r>
    <r>
      <rPr>
        <b/>
        <sz val="9"/>
        <rFont val="Verdana"/>
        <family val="2"/>
      </rPr>
      <t>30</t>
    </r>
  </si>
  <si>
    <r>
      <rPr>
        <b/>
        <sz val="9"/>
        <rFont val="맑은 고딕"/>
        <family val="3"/>
        <charset val="129"/>
      </rPr>
      <t>공제합계</t>
    </r>
  </si>
  <si>
    <r>
      <rPr>
        <b/>
        <sz val="9"/>
        <rFont val="맑은 고딕"/>
        <family val="3"/>
        <charset val="129"/>
      </rPr>
      <t>실</t>
    </r>
    <r>
      <rPr>
        <b/>
        <sz val="9"/>
        <rFont val="Verdana"/>
        <family val="2"/>
      </rPr>
      <t xml:space="preserve"> </t>
    </r>
    <r>
      <rPr>
        <b/>
        <sz val="9"/>
        <rFont val="맑은 고딕"/>
        <family val="3"/>
        <charset val="129"/>
      </rPr>
      <t>지급액</t>
    </r>
  </si>
  <si>
    <r>
      <rPr>
        <b/>
        <sz val="9"/>
        <rFont val="맑은 고딕"/>
        <family val="3"/>
        <charset val="129"/>
      </rPr>
      <t>지급산출</t>
    </r>
    <r>
      <rPr>
        <b/>
        <sz val="9"/>
        <rFont val="Verdana"/>
        <family val="2"/>
      </rPr>
      <t>1</t>
    </r>
  </si>
  <si>
    <r>
      <rPr>
        <b/>
        <sz val="9"/>
        <rFont val="맑은 고딕"/>
        <family val="3"/>
        <charset val="129"/>
      </rPr>
      <t>지급산출</t>
    </r>
    <r>
      <rPr>
        <b/>
        <sz val="9"/>
        <rFont val="Verdana"/>
        <family val="2"/>
      </rPr>
      <t>2</t>
    </r>
  </si>
  <si>
    <r>
      <rPr>
        <b/>
        <sz val="9"/>
        <rFont val="맑은 고딕"/>
        <family val="3"/>
        <charset val="129"/>
      </rPr>
      <t>지급산출</t>
    </r>
    <r>
      <rPr>
        <b/>
        <sz val="9"/>
        <rFont val="Verdana"/>
        <family val="2"/>
      </rPr>
      <t>3</t>
    </r>
  </si>
  <si>
    <r>
      <rPr>
        <b/>
        <sz val="9"/>
        <rFont val="맑은 고딕"/>
        <family val="3"/>
        <charset val="129"/>
      </rPr>
      <t>지급산출</t>
    </r>
    <r>
      <rPr>
        <b/>
        <sz val="9"/>
        <rFont val="Verdana"/>
        <family val="2"/>
      </rPr>
      <t>4</t>
    </r>
  </si>
  <si>
    <r>
      <rPr>
        <b/>
        <sz val="9"/>
        <rFont val="맑은 고딕"/>
        <family val="3"/>
        <charset val="129"/>
      </rPr>
      <t>지급산출</t>
    </r>
    <r>
      <rPr>
        <b/>
        <sz val="9"/>
        <rFont val="Verdana"/>
        <family val="2"/>
      </rPr>
      <t>5</t>
    </r>
  </si>
  <si>
    <r>
      <rPr>
        <b/>
        <sz val="9"/>
        <rFont val="맑은 고딕"/>
        <family val="3"/>
        <charset val="129"/>
      </rPr>
      <t>지급산출</t>
    </r>
    <r>
      <rPr>
        <b/>
        <sz val="9"/>
        <rFont val="Verdana"/>
        <family val="2"/>
      </rPr>
      <t>6</t>
    </r>
  </si>
  <si>
    <r>
      <rPr>
        <b/>
        <sz val="9"/>
        <rFont val="맑은 고딕"/>
        <family val="3"/>
        <charset val="129"/>
      </rPr>
      <t>지급산출</t>
    </r>
    <r>
      <rPr>
        <b/>
        <sz val="9"/>
        <rFont val="Verdana"/>
        <family val="2"/>
      </rPr>
      <t>7</t>
    </r>
  </si>
  <si>
    <r>
      <rPr>
        <b/>
        <sz val="9"/>
        <rFont val="맑은 고딕"/>
        <family val="3"/>
        <charset val="129"/>
      </rPr>
      <t>지급산출</t>
    </r>
    <r>
      <rPr>
        <b/>
        <sz val="9"/>
        <rFont val="Verdana"/>
        <family val="2"/>
      </rPr>
      <t>8</t>
    </r>
  </si>
  <si>
    <r>
      <rPr>
        <b/>
        <sz val="9"/>
        <rFont val="맑은 고딕"/>
        <family val="3"/>
        <charset val="129"/>
      </rPr>
      <t>지급산출</t>
    </r>
    <r>
      <rPr>
        <b/>
        <sz val="9"/>
        <rFont val="Verdana"/>
        <family val="2"/>
      </rPr>
      <t>9</t>
    </r>
  </si>
  <si>
    <r>
      <rPr>
        <b/>
        <sz val="9"/>
        <rFont val="맑은 고딕"/>
        <family val="3"/>
        <charset val="129"/>
      </rPr>
      <t>지급산출</t>
    </r>
    <r>
      <rPr>
        <b/>
        <sz val="9"/>
        <rFont val="Verdana"/>
        <family val="2"/>
      </rPr>
      <t>10</t>
    </r>
  </si>
  <si>
    <r>
      <rPr>
        <b/>
        <sz val="9"/>
        <rFont val="맑은 고딕"/>
        <family val="3"/>
        <charset val="129"/>
      </rPr>
      <t>지급산출</t>
    </r>
    <r>
      <rPr>
        <b/>
        <sz val="9"/>
        <rFont val="Verdana"/>
        <family val="2"/>
      </rPr>
      <t>11</t>
    </r>
  </si>
  <si>
    <r>
      <rPr>
        <b/>
        <sz val="9"/>
        <rFont val="맑은 고딕"/>
        <family val="3"/>
        <charset val="129"/>
      </rPr>
      <t>지급산출</t>
    </r>
    <r>
      <rPr>
        <b/>
        <sz val="9"/>
        <rFont val="Verdana"/>
        <family val="2"/>
      </rPr>
      <t>12</t>
    </r>
  </si>
  <si>
    <r>
      <rPr>
        <b/>
        <sz val="9"/>
        <rFont val="맑은 고딕"/>
        <family val="3"/>
        <charset val="129"/>
      </rPr>
      <t>지급산출</t>
    </r>
    <r>
      <rPr>
        <b/>
        <sz val="9"/>
        <rFont val="Verdana"/>
        <family val="2"/>
      </rPr>
      <t>13</t>
    </r>
  </si>
  <si>
    <r>
      <rPr>
        <b/>
        <sz val="9"/>
        <rFont val="맑은 고딕"/>
        <family val="3"/>
        <charset val="129"/>
      </rPr>
      <t>지급산출</t>
    </r>
    <r>
      <rPr>
        <b/>
        <sz val="9"/>
        <rFont val="Verdana"/>
        <family val="2"/>
      </rPr>
      <t>14</t>
    </r>
  </si>
  <si>
    <r>
      <rPr>
        <b/>
        <sz val="9"/>
        <rFont val="맑은 고딕"/>
        <family val="3"/>
        <charset val="129"/>
      </rPr>
      <t>지급산출</t>
    </r>
    <r>
      <rPr>
        <b/>
        <sz val="9"/>
        <rFont val="Verdana"/>
        <family val="2"/>
      </rPr>
      <t>15</t>
    </r>
  </si>
  <si>
    <r>
      <rPr>
        <b/>
        <sz val="9"/>
        <rFont val="맑은 고딕"/>
        <family val="3"/>
        <charset val="129"/>
      </rPr>
      <t>지급산출</t>
    </r>
    <r>
      <rPr>
        <b/>
        <sz val="9"/>
        <rFont val="Verdana"/>
        <family val="2"/>
      </rPr>
      <t>16</t>
    </r>
  </si>
  <si>
    <r>
      <rPr>
        <b/>
        <sz val="9"/>
        <rFont val="맑은 고딕"/>
        <family val="3"/>
        <charset val="129"/>
      </rPr>
      <t>지급산출</t>
    </r>
    <r>
      <rPr>
        <b/>
        <sz val="9"/>
        <rFont val="Verdana"/>
        <family val="2"/>
      </rPr>
      <t>17</t>
    </r>
  </si>
  <si>
    <r>
      <rPr>
        <b/>
        <sz val="9"/>
        <rFont val="맑은 고딕"/>
        <family val="3"/>
        <charset val="129"/>
      </rPr>
      <t>지급산출</t>
    </r>
    <r>
      <rPr>
        <b/>
        <sz val="9"/>
        <rFont val="Verdana"/>
        <family val="2"/>
      </rPr>
      <t>18</t>
    </r>
  </si>
  <si>
    <r>
      <rPr>
        <b/>
        <sz val="9"/>
        <rFont val="맑은 고딕"/>
        <family val="3"/>
        <charset val="129"/>
      </rPr>
      <t>지급산출</t>
    </r>
    <r>
      <rPr>
        <b/>
        <sz val="9"/>
        <rFont val="Verdana"/>
        <family val="2"/>
      </rPr>
      <t>19</t>
    </r>
  </si>
  <si>
    <r>
      <rPr>
        <b/>
        <sz val="9"/>
        <rFont val="맑은 고딕"/>
        <family val="3"/>
        <charset val="129"/>
      </rPr>
      <t>지급산출</t>
    </r>
    <r>
      <rPr>
        <b/>
        <sz val="9"/>
        <rFont val="Verdana"/>
        <family val="2"/>
      </rPr>
      <t>20</t>
    </r>
  </si>
  <si>
    <r>
      <rPr>
        <b/>
        <sz val="9"/>
        <rFont val="맑은 고딕"/>
        <family val="3"/>
        <charset val="129"/>
      </rPr>
      <t>지급산출</t>
    </r>
    <r>
      <rPr>
        <b/>
        <sz val="9"/>
        <rFont val="Verdana"/>
        <family val="2"/>
      </rPr>
      <t>21</t>
    </r>
  </si>
  <si>
    <r>
      <rPr>
        <b/>
        <sz val="9"/>
        <rFont val="맑은 고딕"/>
        <family val="3"/>
        <charset val="129"/>
      </rPr>
      <t>지급산출</t>
    </r>
    <r>
      <rPr>
        <b/>
        <sz val="9"/>
        <rFont val="Verdana"/>
        <family val="2"/>
      </rPr>
      <t>22</t>
    </r>
  </si>
  <si>
    <r>
      <rPr>
        <b/>
        <sz val="9"/>
        <rFont val="맑은 고딕"/>
        <family val="3"/>
        <charset val="129"/>
      </rPr>
      <t>지급산출</t>
    </r>
    <r>
      <rPr>
        <b/>
        <sz val="9"/>
        <rFont val="Verdana"/>
        <family val="2"/>
      </rPr>
      <t>23</t>
    </r>
  </si>
  <si>
    <r>
      <rPr>
        <b/>
        <sz val="9"/>
        <rFont val="맑은 고딕"/>
        <family val="3"/>
        <charset val="129"/>
      </rPr>
      <t>지급산출</t>
    </r>
    <r>
      <rPr>
        <b/>
        <sz val="9"/>
        <rFont val="Verdana"/>
        <family val="2"/>
      </rPr>
      <t>24</t>
    </r>
  </si>
  <si>
    <r>
      <rPr>
        <b/>
        <sz val="9"/>
        <rFont val="맑은 고딕"/>
        <family val="3"/>
        <charset val="129"/>
      </rPr>
      <t>지급산출</t>
    </r>
    <r>
      <rPr>
        <b/>
        <sz val="9"/>
        <rFont val="Verdana"/>
        <family val="2"/>
      </rPr>
      <t>25</t>
    </r>
  </si>
  <si>
    <r>
      <rPr>
        <b/>
        <sz val="9"/>
        <rFont val="맑은 고딕"/>
        <family val="3"/>
        <charset val="129"/>
      </rPr>
      <t>지급산출</t>
    </r>
    <r>
      <rPr>
        <b/>
        <sz val="9"/>
        <rFont val="Verdana"/>
        <family val="2"/>
      </rPr>
      <t>26</t>
    </r>
  </si>
  <si>
    <r>
      <rPr>
        <b/>
        <sz val="9"/>
        <rFont val="맑은 고딕"/>
        <family val="3"/>
        <charset val="129"/>
      </rPr>
      <t>지급산출</t>
    </r>
    <r>
      <rPr>
        <b/>
        <sz val="9"/>
        <rFont val="Verdana"/>
        <family val="2"/>
      </rPr>
      <t>27</t>
    </r>
  </si>
  <si>
    <r>
      <rPr>
        <b/>
        <sz val="9"/>
        <rFont val="맑은 고딕"/>
        <family val="3"/>
        <charset val="129"/>
      </rPr>
      <t>지급산출</t>
    </r>
    <r>
      <rPr>
        <b/>
        <sz val="9"/>
        <rFont val="Verdana"/>
        <family val="2"/>
      </rPr>
      <t>28</t>
    </r>
  </si>
  <si>
    <r>
      <rPr>
        <b/>
        <sz val="9"/>
        <rFont val="맑은 고딕"/>
        <family val="3"/>
        <charset val="129"/>
      </rPr>
      <t>지급산출</t>
    </r>
    <r>
      <rPr>
        <b/>
        <sz val="9"/>
        <rFont val="Verdana"/>
        <family val="2"/>
      </rPr>
      <t>29</t>
    </r>
  </si>
  <si>
    <r>
      <rPr>
        <b/>
        <sz val="9"/>
        <rFont val="맑은 고딕"/>
        <family val="3"/>
        <charset val="129"/>
      </rPr>
      <t>지급산출</t>
    </r>
    <r>
      <rPr>
        <b/>
        <sz val="9"/>
        <rFont val="Verdana"/>
        <family val="2"/>
      </rPr>
      <t>30</t>
    </r>
  </si>
  <si>
    <r>
      <rPr>
        <b/>
        <sz val="9"/>
        <rFont val="맑은 고딕"/>
        <family val="3"/>
        <charset val="129"/>
      </rPr>
      <t>공제산출</t>
    </r>
    <r>
      <rPr>
        <b/>
        <sz val="9"/>
        <rFont val="Verdana"/>
        <family val="2"/>
      </rPr>
      <t>1</t>
    </r>
  </si>
  <si>
    <r>
      <rPr>
        <b/>
        <sz val="9"/>
        <rFont val="맑은 고딕"/>
        <family val="3"/>
        <charset val="129"/>
      </rPr>
      <t>공제산출</t>
    </r>
    <r>
      <rPr>
        <b/>
        <sz val="9"/>
        <rFont val="Verdana"/>
        <family val="2"/>
      </rPr>
      <t>2</t>
    </r>
  </si>
  <si>
    <r>
      <rPr>
        <b/>
        <sz val="9"/>
        <rFont val="맑은 고딕"/>
        <family val="3"/>
        <charset val="129"/>
      </rPr>
      <t>공제산출</t>
    </r>
    <r>
      <rPr>
        <b/>
        <sz val="9"/>
        <rFont val="Verdana"/>
        <family val="2"/>
      </rPr>
      <t>3</t>
    </r>
  </si>
  <si>
    <r>
      <rPr>
        <b/>
        <sz val="9"/>
        <rFont val="맑은 고딕"/>
        <family val="3"/>
        <charset val="129"/>
      </rPr>
      <t>공제산출</t>
    </r>
    <r>
      <rPr>
        <b/>
        <sz val="9"/>
        <rFont val="Verdana"/>
        <family val="2"/>
      </rPr>
      <t>4</t>
    </r>
  </si>
  <si>
    <r>
      <rPr>
        <b/>
        <sz val="9"/>
        <rFont val="맑은 고딕"/>
        <family val="3"/>
        <charset val="129"/>
      </rPr>
      <t>공제산출</t>
    </r>
    <r>
      <rPr>
        <b/>
        <sz val="9"/>
        <rFont val="Verdana"/>
        <family val="2"/>
      </rPr>
      <t>5</t>
    </r>
  </si>
  <si>
    <r>
      <rPr>
        <b/>
        <sz val="9"/>
        <rFont val="맑은 고딕"/>
        <family val="3"/>
        <charset val="129"/>
      </rPr>
      <t>공제산출</t>
    </r>
    <r>
      <rPr>
        <b/>
        <sz val="9"/>
        <rFont val="Verdana"/>
        <family val="2"/>
      </rPr>
      <t>6</t>
    </r>
  </si>
  <si>
    <r>
      <rPr>
        <b/>
        <sz val="9"/>
        <rFont val="맑은 고딕"/>
        <family val="3"/>
        <charset val="129"/>
      </rPr>
      <t>공제산출</t>
    </r>
    <r>
      <rPr>
        <b/>
        <sz val="9"/>
        <rFont val="Verdana"/>
        <family val="2"/>
      </rPr>
      <t>7</t>
    </r>
  </si>
  <si>
    <r>
      <rPr>
        <b/>
        <sz val="9"/>
        <rFont val="맑은 고딕"/>
        <family val="3"/>
        <charset val="129"/>
      </rPr>
      <t>공제산출</t>
    </r>
    <r>
      <rPr>
        <b/>
        <sz val="9"/>
        <rFont val="Verdana"/>
        <family val="2"/>
      </rPr>
      <t>8</t>
    </r>
  </si>
  <si>
    <r>
      <rPr>
        <b/>
        <sz val="9"/>
        <rFont val="맑은 고딕"/>
        <family val="3"/>
        <charset val="129"/>
      </rPr>
      <t>공제산출</t>
    </r>
    <r>
      <rPr>
        <b/>
        <sz val="9"/>
        <rFont val="Verdana"/>
        <family val="2"/>
      </rPr>
      <t>9</t>
    </r>
  </si>
  <si>
    <r>
      <rPr>
        <b/>
        <sz val="9"/>
        <rFont val="맑은 고딕"/>
        <family val="3"/>
        <charset val="129"/>
      </rPr>
      <t>공제산출</t>
    </r>
    <r>
      <rPr>
        <b/>
        <sz val="9"/>
        <rFont val="Verdana"/>
        <family val="2"/>
      </rPr>
      <t>10</t>
    </r>
  </si>
  <si>
    <r>
      <rPr>
        <b/>
        <sz val="9"/>
        <rFont val="맑은 고딕"/>
        <family val="3"/>
        <charset val="129"/>
      </rPr>
      <t>공제산출</t>
    </r>
    <r>
      <rPr>
        <b/>
        <sz val="9"/>
        <rFont val="Verdana"/>
        <family val="2"/>
      </rPr>
      <t>11</t>
    </r>
  </si>
  <si>
    <r>
      <rPr>
        <b/>
        <sz val="9"/>
        <rFont val="맑은 고딕"/>
        <family val="3"/>
        <charset val="129"/>
      </rPr>
      <t>공제산출</t>
    </r>
    <r>
      <rPr>
        <b/>
        <sz val="9"/>
        <rFont val="Verdana"/>
        <family val="2"/>
      </rPr>
      <t>12</t>
    </r>
  </si>
  <si>
    <r>
      <rPr>
        <b/>
        <sz val="9"/>
        <rFont val="맑은 고딕"/>
        <family val="3"/>
        <charset val="129"/>
      </rPr>
      <t>공제산출</t>
    </r>
    <r>
      <rPr>
        <b/>
        <sz val="9"/>
        <rFont val="Verdana"/>
        <family val="2"/>
      </rPr>
      <t>13</t>
    </r>
  </si>
  <si>
    <r>
      <rPr>
        <b/>
        <sz val="9"/>
        <rFont val="맑은 고딕"/>
        <family val="3"/>
        <charset val="129"/>
      </rPr>
      <t>공제산출</t>
    </r>
    <r>
      <rPr>
        <b/>
        <sz val="9"/>
        <rFont val="Verdana"/>
        <family val="2"/>
      </rPr>
      <t>14</t>
    </r>
  </si>
  <si>
    <r>
      <rPr>
        <b/>
        <sz val="9"/>
        <rFont val="맑은 고딕"/>
        <family val="3"/>
        <charset val="129"/>
      </rPr>
      <t>공제산출</t>
    </r>
    <r>
      <rPr>
        <b/>
        <sz val="9"/>
        <rFont val="Verdana"/>
        <family val="2"/>
      </rPr>
      <t>15</t>
    </r>
  </si>
  <si>
    <r>
      <rPr>
        <b/>
        <sz val="9"/>
        <rFont val="맑은 고딕"/>
        <family val="3"/>
        <charset val="129"/>
      </rPr>
      <t>공제산출</t>
    </r>
    <r>
      <rPr>
        <b/>
        <sz val="9"/>
        <rFont val="Verdana"/>
        <family val="2"/>
      </rPr>
      <t>16</t>
    </r>
  </si>
  <si>
    <r>
      <rPr>
        <b/>
        <sz val="9"/>
        <rFont val="맑은 고딕"/>
        <family val="3"/>
        <charset val="129"/>
      </rPr>
      <t>공제산출</t>
    </r>
    <r>
      <rPr>
        <b/>
        <sz val="9"/>
        <rFont val="Verdana"/>
        <family val="2"/>
      </rPr>
      <t>17</t>
    </r>
  </si>
  <si>
    <r>
      <rPr>
        <b/>
        <sz val="9"/>
        <rFont val="맑은 고딕"/>
        <family val="3"/>
        <charset val="129"/>
      </rPr>
      <t>공제산출</t>
    </r>
    <r>
      <rPr>
        <b/>
        <sz val="9"/>
        <rFont val="Verdana"/>
        <family val="2"/>
      </rPr>
      <t>18</t>
    </r>
  </si>
  <si>
    <r>
      <rPr>
        <b/>
        <sz val="9"/>
        <rFont val="맑은 고딕"/>
        <family val="3"/>
        <charset val="129"/>
      </rPr>
      <t>공제산출</t>
    </r>
    <r>
      <rPr>
        <b/>
        <sz val="9"/>
        <rFont val="Verdana"/>
        <family val="2"/>
      </rPr>
      <t>19</t>
    </r>
  </si>
  <si>
    <r>
      <rPr>
        <b/>
        <sz val="9"/>
        <rFont val="맑은 고딕"/>
        <family val="3"/>
        <charset val="129"/>
      </rPr>
      <t>공제산출</t>
    </r>
    <r>
      <rPr>
        <b/>
        <sz val="9"/>
        <rFont val="Verdana"/>
        <family val="2"/>
      </rPr>
      <t>20</t>
    </r>
  </si>
  <si>
    <r>
      <rPr>
        <b/>
        <sz val="9"/>
        <rFont val="맑은 고딕"/>
        <family val="3"/>
        <charset val="129"/>
      </rPr>
      <t>공제산출</t>
    </r>
    <r>
      <rPr>
        <b/>
        <sz val="9"/>
        <rFont val="Verdana"/>
        <family val="2"/>
      </rPr>
      <t>21</t>
    </r>
  </si>
  <si>
    <r>
      <rPr>
        <b/>
        <sz val="9"/>
        <rFont val="맑은 고딕"/>
        <family val="3"/>
        <charset val="129"/>
      </rPr>
      <t>공제산출</t>
    </r>
    <r>
      <rPr>
        <b/>
        <sz val="9"/>
        <rFont val="Verdana"/>
        <family val="2"/>
      </rPr>
      <t>22</t>
    </r>
  </si>
  <si>
    <r>
      <rPr>
        <b/>
        <sz val="9"/>
        <rFont val="맑은 고딕"/>
        <family val="3"/>
        <charset val="129"/>
      </rPr>
      <t>공제산출</t>
    </r>
    <r>
      <rPr>
        <b/>
        <sz val="9"/>
        <rFont val="Verdana"/>
        <family val="2"/>
      </rPr>
      <t>23</t>
    </r>
  </si>
  <si>
    <r>
      <rPr>
        <b/>
        <sz val="9"/>
        <rFont val="맑은 고딕"/>
        <family val="3"/>
        <charset val="129"/>
      </rPr>
      <t>공제산출</t>
    </r>
    <r>
      <rPr>
        <b/>
        <sz val="9"/>
        <rFont val="Verdana"/>
        <family val="2"/>
      </rPr>
      <t>24</t>
    </r>
  </si>
  <si>
    <r>
      <rPr>
        <b/>
        <sz val="9"/>
        <rFont val="맑은 고딕"/>
        <family val="3"/>
        <charset val="129"/>
      </rPr>
      <t>공제산출</t>
    </r>
    <r>
      <rPr>
        <b/>
        <sz val="9"/>
        <rFont val="Verdana"/>
        <family val="2"/>
      </rPr>
      <t>25</t>
    </r>
  </si>
  <si>
    <r>
      <rPr>
        <b/>
        <sz val="9"/>
        <rFont val="맑은 고딕"/>
        <family val="3"/>
        <charset val="129"/>
      </rPr>
      <t>공제산출</t>
    </r>
    <r>
      <rPr>
        <b/>
        <sz val="9"/>
        <rFont val="Verdana"/>
        <family val="2"/>
      </rPr>
      <t>26</t>
    </r>
  </si>
  <si>
    <r>
      <rPr>
        <b/>
        <sz val="9"/>
        <rFont val="맑은 고딕"/>
        <family val="3"/>
        <charset val="129"/>
      </rPr>
      <t>공제산출</t>
    </r>
    <r>
      <rPr>
        <b/>
        <sz val="9"/>
        <rFont val="Verdana"/>
        <family val="2"/>
      </rPr>
      <t>27</t>
    </r>
  </si>
  <si>
    <r>
      <rPr>
        <b/>
        <sz val="9"/>
        <rFont val="맑은 고딕"/>
        <family val="3"/>
        <charset val="129"/>
      </rPr>
      <t>공제산출</t>
    </r>
    <r>
      <rPr>
        <b/>
        <sz val="9"/>
        <rFont val="Verdana"/>
        <family val="2"/>
      </rPr>
      <t>28</t>
    </r>
  </si>
  <si>
    <r>
      <rPr>
        <b/>
        <sz val="9"/>
        <rFont val="맑은 고딕"/>
        <family val="3"/>
        <charset val="129"/>
      </rPr>
      <t>공제산출</t>
    </r>
    <r>
      <rPr>
        <b/>
        <sz val="9"/>
        <rFont val="Verdana"/>
        <family val="2"/>
      </rPr>
      <t>29</t>
    </r>
  </si>
  <si>
    <r>
      <rPr>
        <b/>
        <sz val="9"/>
        <rFont val="맑은 고딕"/>
        <family val="3"/>
        <charset val="129"/>
      </rPr>
      <t>공제산출</t>
    </r>
    <r>
      <rPr>
        <b/>
        <sz val="9"/>
        <rFont val="Verdana"/>
        <family val="2"/>
      </rPr>
      <t>30</t>
    </r>
  </si>
  <si>
    <r>
      <rPr>
        <b/>
        <sz val="9"/>
        <color theme="1"/>
        <rFont val="맑은 고딕"/>
        <family val="3"/>
        <charset val="129"/>
      </rPr>
      <t>공제</t>
    </r>
    <r>
      <rPr>
        <b/>
        <sz val="9"/>
        <color theme="1"/>
        <rFont val="Verdana"/>
        <family val="2"/>
      </rPr>
      <t>1_</t>
    </r>
    <r>
      <rPr>
        <b/>
        <sz val="9"/>
        <color theme="1"/>
        <rFont val="맑은 고딕"/>
        <family val="3"/>
        <charset val="129"/>
      </rPr>
      <t>직접</t>
    </r>
  </si>
  <si>
    <r>
      <rPr>
        <b/>
        <sz val="9"/>
        <color theme="1"/>
        <rFont val="맑은 고딕"/>
        <family val="3"/>
        <charset val="129"/>
      </rPr>
      <t>공제</t>
    </r>
    <r>
      <rPr>
        <b/>
        <sz val="9"/>
        <color theme="1"/>
        <rFont val="Verdana"/>
        <family val="2"/>
      </rPr>
      <t>2_</t>
    </r>
    <r>
      <rPr>
        <b/>
        <sz val="9"/>
        <color theme="1"/>
        <rFont val="맑은 고딕"/>
        <family val="3"/>
        <charset val="129"/>
      </rPr>
      <t>직접</t>
    </r>
  </si>
  <si>
    <r>
      <rPr>
        <b/>
        <sz val="9"/>
        <color theme="1"/>
        <rFont val="맑은 고딕"/>
        <family val="3"/>
        <charset val="129"/>
      </rPr>
      <t>공제</t>
    </r>
    <r>
      <rPr>
        <b/>
        <sz val="9"/>
        <color theme="1"/>
        <rFont val="Verdana"/>
        <family val="2"/>
      </rPr>
      <t>3_</t>
    </r>
    <r>
      <rPr>
        <b/>
        <sz val="9"/>
        <color theme="1"/>
        <rFont val="맑은 고딕"/>
        <family val="3"/>
        <charset val="129"/>
      </rPr>
      <t>직접</t>
    </r>
  </si>
  <si>
    <r>
      <rPr>
        <b/>
        <sz val="9"/>
        <color theme="1"/>
        <rFont val="맑은 고딕"/>
        <family val="3"/>
        <charset val="129"/>
      </rPr>
      <t>공제</t>
    </r>
    <r>
      <rPr>
        <b/>
        <sz val="9"/>
        <color theme="1"/>
        <rFont val="Verdana"/>
        <family val="2"/>
      </rPr>
      <t>4_</t>
    </r>
    <r>
      <rPr>
        <b/>
        <sz val="9"/>
        <color theme="1"/>
        <rFont val="맑은 고딕"/>
        <family val="3"/>
        <charset val="129"/>
      </rPr>
      <t>직접</t>
    </r>
  </si>
  <si>
    <r>
      <rPr>
        <b/>
        <sz val="9"/>
        <color theme="1"/>
        <rFont val="맑은 고딕"/>
        <family val="3"/>
        <charset val="129"/>
      </rPr>
      <t>공제</t>
    </r>
    <r>
      <rPr>
        <b/>
        <sz val="9"/>
        <color theme="1"/>
        <rFont val="Verdana"/>
        <family val="2"/>
      </rPr>
      <t>5_</t>
    </r>
    <r>
      <rPr>
        <b/>
        <sz val="9"/>
        <color theme="1"/>
        <rFont val="맑은 고딕"/>
        <family val="3"/>
        <charset val="129"/>
      </rPr>
      <t>직접</t>
    </r>
  </si>
  <si>
    <r>
      <rPr>
        <b/>
        <sz val="9"/>
        <color theme="1"/>
        <rFont val="맑은 고딕"/>
        <family val="3"/>
        <charset val="129"/>
      </rPr>
      <t>공제</t>
    </r>
    <r>
      <rPr>
        <b/>
        <sz val="9"/>
        <color theme="1"/>
        <rFont val="Verdana"/>
        <family val="2"/>
      </rPr>
      <t>6_</t>
    </r>
    <r>
      <rPr>
        <b/>
        <sz val="9"/>
        <color theme="1"/>
        <rFont val="맑은 고딕"/>
        <family val="3"/>
        <charset val="129"/>
      </rPr>
      <t>직접</t>
    </r>
  </si>
  <si>
    <r>
      <t>1</t>
    </r>
    <r>
      <rPr>
        <b/>
        <sz val="9"/>
        <color theme="1"/>
        <rFont val="맑은 고딕"/>
        <family val="3"/>
        <charset val="129"/>
      </rPr>
      <t>주근로시간</t>
    </r>
  </si>
  <si>
    <r>
      <rPr>
        <b/>
        <sz val="9"/>
        <color theme="1"/>
        <rFont val="맑은 고딕"/>
        <family val="3"/>
        <charset val="129"/>
      </rPr>
      <t>주휴일수</t>
    </r>
  </si>
  <si>
    <r>
      <rPr>
        <b/>
        <sz val="9"/>
        <color theme="1"/>
        <rFont val="맑은 고딕"/>
        <family val="3"/>
        <charset val="129"/>
      </rPr>
      <t>과세합계</t>
    </r>
    <phoneticPr fontId="7" type="noConversion"/>
  </si>
  <si>
    <r>
      <rPr>
        <b/>
        <sz val="9"/>
        <color theme="1"/>
        <rFont val="맑은 고딕"/>
        <family val="3"/>
        <charset val="129"/>
      </rPr>
      <t>비과세합계</t>
    </r>
    <phoneticPr fontId="7" type="noConversion"/>
  </si>
  <si>
    <r>
      <rPr>
        <b/>
        <sz val="9"/>
        <color theme="1"/>
        <rFont val="맑은 고딕"/>
        <family val="3"/>
        <charset val="129"/>
      </rPr>
      <t>사업</t>
    </r>
    <r>
      <rPr>
        <b/>
        <sz val="9"/>
        <color theme="1"/>
        <rFont val="Verdana"/>
        <family val="2"/>
      </rPr>
      <t>_</t>
    </r>
    <r>
      <rPr>
        <b/>
        <sz val="9"/>
        <color theme="1"/>
        <rFont val="맑은 고딕"/>
        <family val="3"/>
        <charset val="129"/>
      </rPr>
      <t>국민연금</t>
    </r>
    <phoneticPr fontId="7" type="noConversion"/>
  </si>
  <si>
    <r>
      <rPr>
        <b/>
        <sz val="9"/>
        <rFont val="맑은 고딕"/>
        <family val="3"/>
        <charset val="129"/>
      </rPr>
      <t>사업</t>
    </r>
    <r>
      <rPr>
        <b/>
        <sz val="9"/>
        <rFont val="Verdana"/>
        <family val="2"/>
      </rPr>
      <t>_</t>
    </r>
    <r>
      <rPr>
        <b/>
        <sz val="9"/>
        <rFont val="맑은 고딕"/>
        <family val="3"/>
        <charset val="129"/>
      </rPr>
      <t>건강보험</t>
    </r>
    <phoneticPr fontId="7" type="noConversion"/>
  </si>
  <si>
    <r>
      <rPr>
        <b/>
        <sz val="9"/>
        <rFont val="맑은 고딕"/>
        <family val="3"/>
        <charset val="129"/>
      </rPr>
      <t>사업</t>
    </r>
    <r>
      <rPr>
        <b/>
        <sz val="9"/>
        <rFont val="Verdana"/>
        <family val="2"/>
      </rPr>
      <t>_</t>
    </r>
    <r>
      <rPr>
        <b/>
        <sz val="9"/>
        <rFont val="맑은 고딕"/>
        <family val="3"/>
        <charset val="129"/>
      </rPr>
      <t>장기요양</t>
    </r>
    <phoneticPr fontId="7" type="noConversion"/>
  </si>
  <si>
    <r>
      <rPr>
        <b/>
        <sz val="9"/>
        <color theme="1"/>
        <rFont val="맑은 고딕"/>
        <family val="3"/>
        <charset val="129"/>
      </rPr>
      <t>사업</t>
    </r>
    <r>
      <rPr>
        <b/>
        <sz val="9"/>
        <color theme="1"/>
        <rFont val="Verdana"/>
        <family val="2"/>
      </rPr>
      <t>_</t>
    </r>
    <r>
      <rPr>
        <b/>
        <sz val="9"/>
        <color theme="1"/>
        <rFont val="맑은 고딕"/>
        <family val="3"/>
        <charset val="129"/>
      </rPr>
      <t>고용보험</t>
    </r>
    <phoneticPr fontId="7" type="noConversion"/>
  </si>
  <si>
    <r>
      <rPr>
        <b/>
        <sz val="9"/>
        <rFont val="맑은 고딕"/>
        <family val="3"/>
        <charset val="129"/>
      </rPr>
      <t>등록코드</t>
    </r>
    <phoneticPr fontId="7" type="noConversion"/>
  </si>
  <si>
    <r>
      <rPr>
        <b/>
        <sz val="9"/>
        <rFont val="맑은 고딕"/>
        <family val="3"/>
        <charset val="129"/>
      </rPr>
      <t>귀속연월</t>
    </r>
    <phoneticPr fontId="7" type="noConversion"/>
  </si>
  <si>
    <r>
      <rPr>
        <b/>
        <sz val="9"/>
        <rFont val="맑은 고딕"/>
        <family val="3"/>
        <charset val="129"/>
      </rPr>
      <t>제목</t>
    </r>
    <phoneticPr fontId="7" type="noConversion"/>
  </si>
  <si>
    <r>
      <rPr>
        <b/>
        <sz val="9"/>
        <rFont val="맑은 고딕"/>
        <family val="3"/>
        <charset val="129"/>
      </rPr>
      <t>행번호</t>
    </r>
    <phoneticPr fontId="7" type="noConversion"/>
  </si>
  <si>
    <r>
      <rPr>
        <b/>
        <sz val="9"/>
        <rFont val="맑은 고딕"/>
        <family val="3"/>
        <charset val="129"/>
      </rPr>
      <t>사원명</t>
    </r>
    <phoneticPr fontId="7" type="noConversion"/>
  </si>
  <si>
    <r>
      <rPr>
        <b/>
        <sz val="9"/>
        <rFont val="맑은 고딕"/>
        <family val="3"/>
        <charset val="129"/>
      </rPr>
      <t>부서명</t>
    </r>
    <phoneticPr fontId="7" type="noConversion"/>
  </si>
  <si>
    <r>
      <rPr>
        <b/>
        <sz val="9"/>
        <rFont val="맑은 고딕"/>
        <family val="3"/>
        <charset val="129"/>
      </rPr>
      <t>직위</t>
    </r>
    <phoneticPr fontId="7" type="noConversion"/>
  </si>
  <si>
    <r>
      <rPr>
        <b/>
        <sz val="9"/>
        <rFont val="맑은 고딕"/>
        <family val="3"/>
        <charset val="129"/>
      </rPr>
      <t>사원번호</t>
    </r>
    <phoneticPr fontId="7" type="noConversion"/>
  </si>
  <si>
    <r>
      <rPr>
        <b/>
        <sz val="9"/>
        <rFont val="맑은 고딕"/>
        <family val="3"/>
        <charset val="129"/>
      </rPr>
      <t>입사일</t>
    </r>
    <phoneticPr fontId="7" type="noConversion"/>
  </si>
  <si>
    <r>
      <rPr>
        <b/>
        <sz val="9"/>
        <rFont val="맑은 고딕"/>
        <family val="3"/>
        <charset val="129"/>
      </rPr>
      <t>부양가족</t>
    </r>
    <phoneticPr fontId="7" type="noConversion"/>
  </si>
  <si>
    <r>
      <t>20</t>
    </r>
    <r>
      <rPr>
        <b/>
        <sz val="9"/>
        <rFont val="맑은 고딕"/>
        <family val="3"/>
        <charset val="129"/>
      </rPr>
      <t>세이하</t>
    </r>
    <phoneticPr fontId="7" type="noConversion"/>
  </si>
  <si>
    <r>
      <rPr>
        <b/>
        <sz val="9"/>
        <rFont val="맑은 고딕"/>
        <family val="3"/>
        <charset val="129"/>
      </rPr>
      <t>국민</t>
    </r>
    <r>
      <rPr>
        <b/>
        <sz val="9"/>
        <rFont val="Verdana"/>
        <family val="2"/>
      </rPr>
      <t xml:space="preserve"> </t>
    </r>
    <r>
      <rPr>
        <b/>
        <sz val="9"/>
        <rFont val="맑은 고딕"/>
        <family val="3"/>
        <charset val="129"/>
      </rPr>
      <t>기준소득월액</t>
    </r>
    <phoneticPr fontId="7" type="noConversion"/>
  </si>
  <si>
    <r>
      <rPr>
        <b/>
        <sz val="9"/>
        <rFont val="맑은 고딕"/>
        <family val="3"/>
        <charset val="129"/>
      </rPr>
      <t>건강</t>
    </r>
    <r>
      <rPr>
        <b/>
        <sz val="9"/>
        <rFont val="Verdana"/>
        <family val="2"/>
      </rPr>
      <t xml:space="preserve"> </t>
    </r>
    <r>
      <rPr>
        <b/>
        <sz val="9"/>
        <rFont val="맑은 고딕"/>
        <family val="3"/>
        <charset val="129"/>
      </rPr>
      <t>보수월액</t>
    </r>
    <phoneticPr fontId="7" type="noConversion"/>
  </si>
  <si>
    <r>
      <rPr>
        <b/>
        <sz val="9"/>
        <rFont val="맑은 고딕"/>
        <family val="3"/>
        <charset val="129"/>
      </rPr>
      <t>고용</t>
    </r>
    <r>
      <rPr>
        <b/>
        <sz val="9"/>
        <rFont val="Verdana"/>
        <family val="2"/>
      </rPr>
      <t xml:space="preserve"> </t>
    </r>
    <r>
      <rPr>
        <b/>
        <sz val="9"/>
        <rFont val="맑은 고딕"/>
        <family val="3"/>
        <charset val="129"/>
      </rPr>
      <t>월평균보수액</t>
    </r>
    <phoneticPr fontId="7" type="noConversion"/>
  </si>
  <si>
    <r>
      <rPr>
        <b/>
        <sz val="9"/>
        <rFont val="맑은 고딕"/>
        <family val="3"/>
        <charset val="129"/>
      </rPr>
      <t>국민</t>
    </r>
    <r>
      <rPr>
        <b/>
        <sz val="9"/>
        <rFont val="Verdana"/>
        <family val="2"/>
      </rPr>
      <t>_</t>
    </r>
    <r>
      <rPr>
        <b/>
        <sz val="9"/>
        <rFont val="맑은 고딕"/>
        <family val="3"/>
        <charset val="129"/>
      </rPr>
      <t>선택</t>
    </r>
    <phoneticPr fontId="7" type="noConversion"/>
  </si>
  <si>
    <r>
      <rPr>
        <b/>
        <sz val="9"/>
        <rFont val="맑은 고딕"/>
        <family val="3"/>
        <charset val="129"/>
      </rPr>
      <t>건강</t>
    </r>
    <r>
      <rPr>
        <b/>
        <sz val="9"/>
        <rFont val="Verdana"/>
        <family val="2"/>
      </rPr>
      <t>_</t>
    </r>
    <r>
      <rPr>
        <b/>
        <sz val="9"/>
        <rFont val="맑은 고딕"/>
        <family val="3"/>
        <charset val="129"/>
      </rPr>
      <t>선택</t>
    </r>
    <phoneticPr fontId="7" type="noConversion"/>
  </si>
  <si>
    <r>
      <rPr>
        <b/>
        <sz val="9"/>
        <rFont val="맑은 고딕"/>
        <family val="3"/>
        <charset val="129"/>
      </rPr>
      <t>장기요양</t>
    </r>
    <r>
      <rPr>
        <b/>
        <sz val="9"/>
        <rFont val="Verdana"/>
        <family val="2"/>
      </rPr>
      <t>_</t>
    </r>
    <r>
      <rPr>
        <b/>
        <sz val="9"/>
        <rFont val="맑은 고딕"/>
        <family val="3"/>
        <charset val="129"/>
      </rPr>
      <t>선택</t>
    </r>
    <phoneticPr fontId="7" type="noConversion"/>
  </si>
  <si>
    <r>
      <rPr>
        <b/>
        <sz val="9"/>
        <rFont val="맑은 고딕"/>
        <family val="3"/>
        <charset val="129"/>
      </rPr>
      <t>고용</t>
    </r>
    <r>
      <rPr>
        <b/>
        <sz val="9"/>
        <rFont val="Verdana"/>
        <family val="2"/>
      </rPr>
      <t>_</t>
    </r>
    <r>
      <rPr>
        <b/>
        <sz val="9"/>
        <rFont val="맑은 고딕"/>
        <family val="3"/>
        <charset val="129"/>
      </rPr>
      <t>선택</t>
    </r>
    <phoneticPr fontId="7" type="noConversion"/>
  </si>
  <si>
    <r>
      <rPr>
        <b/>
        <sz val="9"/>
        <rFont val="맑은 고딕"/>
        <family val="3"/>
        <charset val="129"/>
      </rPr>
      <t>소득세</t>
    </r>
    <r>
      <rPr>
        <b/>
        <sz val="9"/>
        <rFont val="Verdana"/>
        <family val="2"/>
      </rPr>
      <t>_</t>
    </r>
    <r>
      <rPr>
        <b/>
        <sz val="9"/>
        <rFont val="맑은 고딕"/>
        <family val="3"/>
        <charset val="129"/>
      </rPr>
      <t>선택</t>
    </r>
    <phoneticPr fontId="7" type="noConversion"/>
  </si>
  <si>
    <r>
      <rPr>
        <b/>
        <sz val="9"/>
        <rFont val="맑은 고딕"/>
        <family val="3"/>
        <charset val="129"/>
      </rPr>
      <t>시급</t>
    </r>
    <phoneticPr fontId="7" type="noConversion"/>
  </si>
  <si>
    <r>
      <rPr>
        <b/>
        <sz val="9"/>
        <rFont val="맑은 고딕"/>
        <family val="3"/>
        <charset val="129"/>
      </rPr>
      <t>일급</t>
    </r>
    <phoneticPr fontId="7" type="noConversion"/>
  </si>
  <si>
    <r>
      <rPr>
        <b/>
        <sz val="9"/>
        <rFont val="맑은 고딕"/>
        <family val="3"/>
        <charset val="129"/>
      </rPr>
      <t>중도입사자</t>
    </r>
    <phoneticPr fontId="7" type="noConversion"/>
  </si>
  <si>
    <r>
      <rPr>
        <b/>
        <sz val="9"/>
        <rFont val="맑은 고딕"/>
        <family val="3"/>
        <charset val="129"/>
      </rPr>
      <t>중도퇴사자</t>
    </r>
    <phoneticPr fontId="7" type="noConversion"/>
  </si>
  <si>
    <r>
      <rPr>
        <b/>
        <sz val="9"/>
        <rFont val="맑은 고딕"/>
        <family val="3"/>
        <charset val="129"/>
      </rPr>
      <t>소정근로시간</t>
    </r>
    <phoneticPr fontId="7" type="noConversion"/>
  </si>
  <si>
    <r>
      <rPr>
        <b/>
        <sz val="9"/>
        <rFont val="맑은 고딕"/>
        <family val="3"/>
        <charset val="129"/>
      </rPr>
      <t>근로일수</t>
    </r>
    <phoneticPr fontId="7" type="noConversion"/>
  </si>
  <si>
    <r>
      <rPr>
        <b/>
        <sz val="9"/>
        <rFont val="맑은 고딕"/>
        <family val="3"/>
        <charset val="129"/>
      </rPr>
      <t>총</t>
    </r>
    <r>
      <rPr>
        <b/>
        <sz val="9"/>
        <rFont val="Verdana"/>
        <family val="2"/>
      </rPr>
      <t xml:space="preserve"> </t>
    </r>
    <r>
      <rPr>
        <b/>
        <sz val="9"/>
        <rFont val="맑은 고딕"/>
        <family val="3"/>
        <charset val="129"/>
      </rPr>
      <t>근로시간</t>
    </r>
    <phoneticPr fontId="7" type="noConversion"/>
  </si>
  <si>
    <r>
      <rPr>
        <b/>
        <sz val="9"/>
        <rFont val="맑은 고딕"/>
        <family val="3"/>
        <charset val="129"/>
      </rPr>
      <t>연장근로시간</t>
    </r>
    <phoneticPr fontId="7" type="noConversion"/>
  </si>
  <si>
    <r>
      <rPr>
        <b/>
        <sz val="9"/>
        <rFont val="맑은 고딕"/>
        <family val="3"/>
        <charset val="129"/>
      </rPr>
      <t>야간근로시간</t>
    </r>
    <phoneticPr fontId="7" type="noConversion"/>
  </si>
  <si>
    <r>
      <rPr>
        <b/>
        <sz val="9"/>
        <rFont val="맑은 고딕"/>
        <family val="3"/>
        <charset val="129"/>
      </rPr>
      <t>휴일근로시간</t>
    </r>
    <phoneticPr fontId="7" type="noConversion"/>
  </si>
  <si>
    <r>
      <rPr>
        <b/>
        <sz val="9"/>
        <rFont val="맑은 고딕"/>
        <family val="3"/>
        <charset val="129"/>
      </rPr>
      <t>휴일기본</t>
    </r>
    <phoneticPr fontId="7" type="noConversion"/>
  </si>
  <si>
    <r>
      <rPr>
        <b/>
        <sz val="9"/>
        <rFont val="맑은 고딕"/>
        <family val="3"/>
        <charset val="129"/>
      </rPr>
      <t>휴일연장</t>
    </r>
    <phoneticPr fontId="7" type="noConversion"/>
  </si>
  <si>
    <r>
      <rPr>
        <b/>
        <sz val="9"/>
        <rFont val="맑은 고딕"/>
        <family val="3"/>
        <charset val="129"/>
      </rPr>
      <t>휴일야간</t>
    </r>
    <phoneticPr fontId="7" type="noConversion"/>
  </si>
  <si>
    <r>
      <rPr>
        <b/>
        <sz val="9"/>
        <rFont val="맑은 고딕"/>
        <family val="3"/>
        <charset val="129"/>
      </rPr>
      <t>통상시급</t>
    </r>
    <phoneticPr fontId="7" type="noConversion"/>
  </si>
  <si>
    <r>
      <rPr>
        <b/>
        <sz val="9"/>
        <rFont val="맑은 고딕"/>
        <family val="3"/>
        <charset val="129"/>
      </rPr>
      <t>항목</t>
    </r>
    <r>
      <rPr>
        <b/>
        <sz val="9"/>
        <rFont val="Verdana"/>
        <family val="2"/>
      </rPr>
      <t>1</t>
    </r>
    <phoneticPr fontId="7" type="noConversion"/>
  </si>
  <si>
    <r>
      <rPr>
        <b/>
        <sz val="9"/>
        <rFont val="맑은 고딕"/>
        <family val="3"/>
        <charset val="129"/>
      </rPr>
      <t>지급내역</t>
    </r>
    <r>
      <rPr>
        <b/>
        <sz val="9"/>
        <rFont val="Verdana"/>
        <family val="2"/>
      </rPr>
      <t>1</t>
    </r>
    <phoneticPr fontId="7" type="noConversion"/>
  </si>
  <si>
    <r>
      <rPr>
        <b/>
        <sz val="9"/>
        <rFont val="맑은 고딕"/>
        <family val="3"/>
        <charset val="129"/>
      </rPr>
      <t>공제내역</t>
    </r>
    <r>
      <rPr>
        <b/>
        <sz val="9"/>
        <rFont val="Verdana"/>
        <family val="2"/>
      </rPr>
      <t>1</t>
    </r>
    <phoneticPr fontId="7" type="noConversion"/>
  </si>
  <si>
    <r>
      <rPr>
        <b/>
        <sz val="9"/>
        <rFont val="맑은 고딕"/>
        <family val="3"/>
        <charset val="129"/>
      </rPr>
      <t>공제합계</t>
    </r>
    <phoneticPr fontId="7" type="noConversion"/>
  </si>
  <si>
    <r>
      <rPr>
        <b/>
        <sz val="9"/>
        <rFont val="맑은 고딕"/>
        <family val="3"/>
        <charset val="129"/>
      </rPr>
      <t>실</t>
    </r>
    <r>
      <rPr>
        <b/>
        <sz val="9"/>
        <rFont val="Verdana"/>
        <family val="2"/>
      </rPr>
      <t xml:space="preserve"> </t>
    </r>
    <r>
      <rPr>
        <b/>
        <sz val="9"/>
        <rFont val="맑은 고딕"/>
        <family val="3"/>
        <charset val="129"/>
      </rPr>
      <t>지급액</t>
    </r>
    <phoneticPr fontId="7" type="noConversion"/>
  </si>
  <si>
    <r>
      <rPr>
        <b/>
        <sz val="9"/>
        <rFont val="맑은 고딕"/>
        <family val="3"/>
        <charset val="129"/>
      </rPr>
      <t>지급산출</t>
    </r>
    <r>
      <rPr>
        <b/>
        <sz val="9"/>
        <rFont val="Verdana"/>
        <family val="2"/>
      </rPr>
      <t>1</t>
    </r>
    <phoneticPr fontId="7" type="noConversion"/>
  </si>
  <si>
    <r>
      <rPr>
        <b/>
        <sz val="9"/>
        <rFont val="맑은 고딕"/>
        <family val="3"/>
        <charset val="129"/>
      </rPr>
      <t>공제산출</t>
    </r>
    <r>
      <rPr>
        <b/>
        <sz val="9"/>
        <rFont val="Verdana"/>
        <family val="2"/>
      </rPr>
      <t>1</t>
    </r>
    <phoneticPr fontId="7" type="noConversion"/>
  </si>
  <si>
    <r>
      <rPr>
        <b/>
        <sz val="9"/>
        <color theme="1"/>
        <rFont val="맑은 고딕"/>
        <family val="3"/>
        <charset val="129"/>
      </rPr>
      <t>공제</t>
    </r>
    <r>
      <rPr>
        <b/>
        <sz val="9"/>
        <color theme="1"/>
        <rFont val="Verdana"/>
        <family val="2"/>
      </rPr>
      <t>1_</t>
    </r>
    <r>
      <rPr>
        <b/>
        <sz val="9"/>
        <color theme="1"/>
        <rFont val="맑은 고딕"/>
        <family val="3"/>
        <charset val="129"/>
      </rPr>
      <t>직접</t>
    </r>
    <phoneticPr fontId="7" type="noConversion"/>
  </si>
  <si>
    <r>
      <t>1</t>
    </r>
    <r>
      <rPr>
        <b/>
        <sz val="9"/>
        <color theme="1"/>
        <rFont val="맑은 고딕"/>
        <family val="3"/>
        <charset val="129"/>
      </rPr>
      <t>주근로시간</t>
    </r>
    <phoneticPr fontId="7" type="noConversion"/>
  </si>
  <si>
    <r>
      <rPr>
        <b/>
        <sz val="9"/>
        <color theme="1"/>
        <rFont val="맑은 고딕"/>
        <family val="3"/>
        <charset val="129"/>
      </rPr>
      <t>주휴일수</t>
    </r>
    <phoneticPr fontId="7" type="noConversion"/>
  </si>
  <si>
    <r>
      <rPr>
        <b/>
        <sz val="9"/>
        <color theme="1"/>
        <rFont val="맑은 고딕"/>
        <family val="3"/>
        <charset val="129"/>
      </rPr>
      <t>실</t>
    </r>
    <r>
      <rPr>
        <b/>
        <sz val="9"/>
        <color theme="1"/>
        <rFont val="Verdana"/>
        <family val="2"/>
      </rPr>
      <t xml:space="preserve"> </t>
    </r>
    <r>
      <rPr>
        <b/>
        <sz val="9"/>
        <color theme="1"/>
        <rFont val="맑은 고딕"/>
        <family val="3"/>
        <charset val="129"/>
      </rPr>
      <t>지급액</t>
    </r>
    <phoneticPr fontId="7" type="noConversion"/>
  </si>
  <si>
    <r>
      <rPr>
        <b/>
        <sz val="9"/>
        <rFont val="맑은 고딕"/>
        <family val="3"/>
        <charset val="129"/>
      </rPr>
      <t>이메일</t>
    </r>
    <phoneticPr fontId="7" type="noConversion"/>
  </si>
  <si>
    <r>
      <rPr>
        <b/>
        <sz val="9"/>
        <color theme="1"/>
        <rFont val="맑은 고딕"/>
        <family val="3"/>
        <charset val="129"/>
      </rPr>
      <t>지급액</t>
    </r>
    <phoneticPr fontId="7" type="noConversion"/>
  </si>
  <si>
    <r>
      <rPr>
        <b/>
        <sz val="9"/>
        <color theme="1"/>
        <rFont val="맑은 고딕"/>
        <family val="3"/>
        <charset val="129"/>
      </rPr>
      <t>공제액</t>
    </r>
    <phoneticPr fontId="7" type="noConversion"/>
  </si>
  <si>
    <r>
      <rPr>
        <sz val="9"/>
        <color theme="1"/>
        <rFont val="맑은 고딕"/>
        <family val="2"/>
        <charset val="129"/>
      </rPr>
      <t>홍길동</t>
    </r>
  </si>
  <si>
    <r>
      <rPr>
        <sz val="9"/>
        <color theme="1"/>
        <rFont val="맑은 고딕"/>
        <family val="2"/>
        <charset val="129"/>
      </rPr>
      <t>사원명</t>
    </r>
    <phoneticPr fontId="7" type="noConversion"/>
  </si>
  <si>
    <r>
      <rPr>
        <sz val="9"/>
        <color theme="1"/>
        <rFont val="맑은 고딕"/>
        <family val="2"/>
        <charset val="129"/>
      </rPr>
      <t>부서명</t>
    </r>
    <phoneticPr fontId="7" type="noConversion"/>
  </si>
  <si>
    <r>
      <rPr>
        <sz val="9"/>
        <color theme="1"/>
        <rFont val="맑은 고딕"/>
        <family val="2"/>
        <charset val="129"/>
      </rPr>
      <t>직위</t>
    </r>
    <phoneticPr fontId="7" type="noConversion"/>
  </si>
  <si>
    <r>
      <rPr>
        <sz val="9"/>
        <color theme="1"/>
        <rFont val="맑은 고딕"/>
        <family val="2"/>
        <charset val="129"/>
      </rPr>
      <t>사원번호</t>
    </r>
    <phoneticPr fontId="7" type="noConversion"/>
  </si>
  <si>
    <r>
      <rPr>
        <sz val="9"/>
        <color theme="1"/>
        <rFont val="맑은 고딕"/>
        <family val="2"/>
        <charset val="129"/>
      </rPr>
      <t>시급</t>
    </r>
    <phoneticPr fontId="7" type="noConversion"/>
  </si>
  <si>
    <r>
      <rPr>
        <sz val="9"/>
        <color theme="1"/>
        <rFont val="맑은 고딕"/>
        <family val="2"/>
        <charset val="129"/>
      </rPr>
      <t>일급</t>
    </r>
    <phoneticPr fontId="7" type="noConversion"/>
  </si>
  <si>
    <r>
      <rPr>
        <b/>
        <sz val="9"/>
        <rFont val="맑은 고딕"/>
        <family val="3"/>
        <charset val="129"/>
      </rPr>
      <t>지급항목</t>
    </r>
    <r>
      <rPr>
        <b/>
        <sz val="9"/>
        <rFont val="Verdana"/>
        <family val="2"/>
      </rPr>
      <t>1</t>
    </r>
    <phoneticPr fontId="7" type="noConversion"/>
  </si>
  <si>
    <r>
      <rPr>
        <b/>
        <sz val="9"/>
        <rFont val="맑은 고딕"/>
        <family val="3"/>
        <charset val="129"/>
      </rPr>
      <t>지급항목</t>
    </r>
    <r>
      <rPr>
        <b/>
        <sz val="9"/>
        <rFont val="Verdana"/>
        <family val="2"/>
      </rPr>
      <t>2</t>
    </r>
  </si>
  <si>
    <r>
      <rPr>
        <b/>
        <sz val="9"/>
        <rFont val="맑은 고딕"/>
        <family val="3"/>
        <charset val="129"/>
      </rPr>
      <t>지급항목</t>
    </r>
    <r>
      <rPr>
        <b/>
        <sz val="9"/>
        <rFont val="Verdana"/>
        <family val="2"/>
      </rPr>
      <t>3</t>
    </r>
  </si>
  <si>
    <r>
      <rPr>
        <b/>
        <sz val="9"/>
        <rFont val="맑은 고딕"/>
        <family val="3"/>
        <charset val="129"/>
      </rPr>
      <t>지급항목</t>
    </r>
    <r>
      <rPr>
        <b/>
        <sz val="9"/>
        <rFont val="Verdana"/>
        <family val="2"/>
      </rPr>
      <t>4</t>
    </r>
  </si>
  <si>
    <r>
      <rPr>
        <b/>
        <sz val="9"/>
        <rFont val="맑은 고딕"/>
        <family val="3"/>
        <charset val="129"/>
      </rPr>
      <t>지급항목</t>
    </r>
    <r>
      <rPr>
        <b/>
        <sz val="9"/>
        <rFont val="Verdana"/>
        <family val="2"/>
      </rPr>
      <t>5</t>
    </r>
  </si>
  <si>
    <r>
      <rPr>
        <b/>
        <sz val="9"/>
        <rFont val="맑은 고딕"/>
        <family val="3"/>
        <charset val="129"/>
      </rPr>
      <t>지급항목</t>
    </r>
    <r>
      <rPr>
        <b/>
        <sz val="9"/>
        <rFont val="Verdana"/>
        <family val="2"/>
      </rPr>
      <t>6</t>
    </r>
  </si>
  <si>
    <r>
      <rPr>
        <b/>
        <sz val="9"/>
        <rFont val="맑은 고딕"/>
        <family val="3"/>
        <charset val="129"/>
      </rPr>
      <t>지급항목</t>
    </r>
    <r>
      <rPr>
        <b/>
        <sz val="9"/>
        <rFont val="Verdana"/>
        <family val="2"/>
      </rPr>
      <t>7</t>
    </r>
  </si>
  <si>
    <r>
      <rPr>
        <b/>
        <sz val="9"/>
        <rFont val="맑은 고딕"/>
        <family val="3"/>
        <charset val="129"/>
      </rPr>
      <t>지급항목</t>
    </r>
    <r>
      <rPr>
        <b/>
        <sz val="9"/>
        <rFont val="Verdana"/>
        <family val="2"/>
      </rPr>
      <t>8</t>
    </r>
  </si>
  <si>
    <r>
      <rPr>
        <b/>
        <sz val="9"/>
        <rFont val="맑은 고딕"/>
        <family val="3"/>
        <charset val="129"/>
      </rPr>
      <t>지급항목</t>
    </r>
    <r>
      <rPr>
        <b/>
        <sz val="9"/>
        <rFont val="Verdana"/>
        <family val="2"/>
      </rPr>
      <t>9</t>
    </r>
  </si>
  <si>
    <r>
      <rPr>
        <b/>
        <sz val="9"/>
        <rFont val="맑은 고딕"/>
        <family val="3"/>
        <charset val="129"/>
      </rPr>
      <t>지급항목</t>
    </r>
    <r>
      <rPr>
        <b/>
        <sz val="9"/>
        <rFont val="Verdana"/>
        <family val="2"/>
      </rPr>
      <t>10</t>
    </r>
  </si>
  <si>
    <r>
      <rPr>
        <b/>
        <sz val="9"/>
        <rFont val="맑은 고딕"/>
        <family val="3"/>
        <charset val="129"/>
      </rPr>
      <t>지급항목</t>
    </r>
    <r>
      <rPr>
        <b/>
        <sz val="9"/>
        <rFont val="Verdana"/>
        <family val="2"/>
      </rPr>
      <t>11</t>
    </r>
  </si>
  <si>
    <r>
      <rPr>
        <b/>
        <sz val="9"/>
        <rFont val="맑은 고딕"/>
        <family val="3"/>
        <charset val="129"/>
      </rPr>
      <t>지급항목</t>
    </r>
    <r>
      <rPr>
        <b/>
        <sz val="9"/>
        <rFont val="Verdana"/>
        <family val="2"/>
      </rPr>
      <t>12</t>
    </r>
  </si>
  <si>
    <r>
      <rPr>
        <b/>
        <sz val="9"/>
        <rFont val="맑은 고딕"/>
        <family val="3"/>
        <charset val="129"/>
      </rPr>
      <t>지급항목</t>
    </r>
    <r>
      <rPr>
        <b/>
        <sz val="9"/>
        <rFont val="Verdana"/>
        <family val="2"/>
      </rPr>
      <t>13</t>
    </r>
  </si>
  <si>
    <r>
      <rPr>
        <b/>
        <sz val="9"/>
        <rFont val="맑은 고딕"/>
        <family val="3"/>
        <charset val="129"/>
      </rPr>
      <t>지급항목</t>
    </r>
    <r>
      <rPr>
        <b/>
        <sz val="9"/>
        <rFont val="Verdana"/>
        <family val="2"/>
      </rPr>
      <t>14</t>
    </r>
  </si>
  <si>
    <r>
      <rPr>
        <b/>
        <sz val="9"/>
        <rFont val="맑은 고딕"/>
        <family val="3"/>
        <charset val="129"/>
      </rPr>
      <t>지급항목</t>
    </r>
    <r>
      <rPr>
        <b/>
        <sz val="9"/>
        <rFont val="Verdana"/>
        <family val="2"/>
      </rPr>
      <t>15</t>
    </r>
  </si>
  <si>
    <r>
      <rPr>
        <b/>
        <sz val="9"/>
        <rFont val="맑은 고딕"/>
        <family val="3"/>
        <charset val="129"/>
      </rPr>
      <t>지급항목</t>
    </r>
    <r>
      <rPr>
        <b/>
        <sz val="9"/>
        <rFont val="Verdana"/>
        <family val="2"/>
      </rPr>
      <t>16</t>
    </r>
  </si>
  <si>
    <r>
      <rPr>
        <b/>
        <sz val="9"/>
        <rFont val="맑은 고딕"/>
        <family val="3"/>
        <charset val="129"/>
      </rPr>
      <t>지급항목</t>
    </r>
    <r>
      <rPr>
        <b/>
        <sz val="9"/>
        <rFont val="Verdana"/>
        <family val="2"/>
      </rPr>
      <t>17</t>
    </r>
  </si>
  <si>
    <r>
      <rPr>
        <b/>
        <sz val="9"/>
        <rFont val="맑은 고딕"/>
        <family val="3"/>
        <charset val="129"/>
      </rPr>
      <t>지급항목</t>
    </r>
    <r>
      <rPr>
        <b/>
        <sz val="9"/>
        <rFont val="Verdana"/>
        <family val="2"/>
      </rPr>
      <t>18</t>
    </r>
  </si>
  <si>
    <r>
      <rPr>
        <b/>
        <sz val="9"/>
        <rFont val="맑은 고딕"/>
        <family val="3"/>
        <charset val="129"/>
      </rPr>
      <t>지급항목</t>
    </r>
    <r>
      <rPr>
        <b/>
        <sz val="9"/>
        <rFont val="Verdana"/>
        <family val="2"/>
      </rPr>
      <t>19</t>
    </r>
  </si>
  <si>
    <r>
      <rPr>
        <b/>
        <sz val="9"/>
        <rFont val="맑은 고딕"/>
        <family val="3"/>
        <charset val="129"/>
      </rPr>
      <t>지급항목</t>
    </r>
    <r>
      <rPr>
        <b/>
        <sz val="9"/>
        <rFont val="Verdana"/>
        <family val="2"/>
      </rPr>
      <t>20</t>
    </r>
  </si>
  <si>
    <r>
      <rPr>
        <b/>
        <sz val="9"/>
        <rFont val="맑은 고딕"/>
        <family val="3"/>
        <charset val="129"/>
      </rPr>
      <t>지급항목</t>
    </r>
    <r>
      <rPr>
        <b/>
        <sz val="9"/>
        <rFont val="Verdana"/>
        <family val="2"/>
      </rPr>
      <t>21</t>
    </r>
  </si>
  <si>
    <r>
      <rPr>
        <b/>
        <sz val="9"/>
        <rFont val="맑은 고딕"/>
        <family val="3"/>
        <charset val="129"/>
      </rPr>
      <t>지급항목</t>
    </r>
    <r>
      <rPr>
        <b/>
        <sz val="9"/>
        <rFont val="Verdana"/>
        <family val="2"/>
      </rPr>
      <t>22</t>
    </r>
  </si>
  <si>
    <r>
      <rPr>
        <b/>
        <sz val="9"/>
        <rFont val="맑은 고딕"/>
        <family val="3"/>
        <charset val="129"/>
      </rPr>
      <t>지급항목</t>
    </r>
    <r>
      <rPr>
        <b/>
        <sz val="9"/>
        <rFont val="Verdana"/>
        <family val="2"/>
      </rPr>
      <t>23</t>
    </r>
  </si>
  <si>
    <r>
      <rPr>
        <b/>
        <sz val="9"/>
        <rFont val="맑은 고딕"/>
        <family val="3"/>
        <charset val="129"/>
      </rPr>
      <t>지급항목</t>
    </r>
    <r>
      <rPr>
        <b/>
        <sz val="9"/>
        <rFont val="Verdana"/>
        <family val="2"/>
      </rPr>
      <t>24</t>
    </r>
  </si>
  <si>
    <r>
      <rPr>
        <b/>
        <sz val="9"/>
        <rFont val="맑은 고딕"/>
        <family val="3"/>
        <charset val="129"/>
      </rPr>
      <t>지급항목</t>
    </r>
    <r>
      <rPr>
        <b/>
        <sz val="9"/>
        <rFont val="Verdana"/>
        <family val="2"/>
      </rPr>
      <t>25</t>
    </r>
  </si>
  <si>
    <r>
      <rPr>
        <b/>
        <sz val="9"/>
        <rFont val="맑은 고딕"/>
        <family val="3"/>
        <charset val="129"/>
      </rPr>
      <t>지급항목</t>
    </r>
    <r>
      <rPr>
        <b/>
        <sz val="9"/>
        <rFont val="Verdana"/>
        <family val="2"/>
      </rPr>
      <t>26</t>
    </r>
  </si>
  <si>
    <r>
      <rPr>
        <b/>
        <sz val="9"/>
        <rFont val="맑은 고딕"/>
        <family val="3"/>
        <charset val="129"/>
      </rPr>
      <t>지급항목</t>
    </r>
    <r>
      <rPr>
        <b/>
        <sz val="9"/>
        <rFont val="Verdana"/>
        <family val="2"/>
      </rPr>
      <t>27</t>
    </r>
  </si>
  <si>
    <r>
      <rPr>
        <b/>
        <sz val="9"/>
        <rFont val="맑은 고딕"/>
        <family val="3"/>
        <charset val="129"/>
      </rPr>
      <t>지급항목</t>
    </r>
    <r>
      <rPr>
        <b/>
        <sz val="9"/>
        <rFont val="Verdana"/>
        <family val="2"/>
      </rPr>
      <t>28</t>
    </r>
  </si>
  <si>
    <r>
      <rPr>
        <b/>
        <sz val="9"/>
        <rFont val="맑은 고딕"/>
        <family val="3"/>
        <charset val="129"/>
      </rPr>
      <t>지급항목</t>
    </r>
    <r>
      <rPr>
        <b/>
        <sz val="9"/>
        <rFont val="Verdana"/>
        <family val="2"/>
      </rPr>
      <t>29</t>
    </r>
  </si>
  <si>
    <r>
      <rPr>
        <b/>
        <sz val="9"/>
        <rFont val="맑은 고딕"/>
        <family val="3"/>
        <charset val="129"/>
      </rPr>
      <t>지급항목</t>
    </r>
    <r>
      <rPr>
        <b/>
        <sz val="9"/>
        <rFont val="Verdana"/>
        <family val="2"/>
      </rPr>
      <t>30</t>
    </r>
  </si>
  <si>
    <r>
      <rPr>
        <b/>
        <sz val="9"/>
        <rFont val="맑은 고딕"/>
        <family val="3"/>
        <charset val="129"/>
      </rPr>
      <t>공제항목</t>
    </r>
    <r>
      <rPr>
        <b/>
        <sz val="9"/>
        <rFont val="Verdana"/>
        <family val="2"/>
      </rPr>
      <t>1</t>
    </r>
    <phoneticPr fontId="7" type="noConversion"/>
  </si>
  <si>
    <r>
      <rPr>
        <b/>
        <sz val="9"/>
        <rFont val="맑은 고딕"/>
        <family val="3"/>
        <charset val="129"/>
      </rPr>
      <t>공제항목</t>
    </r>
    <r>
      <rPr>
        <b/>
        <sz val="9"/>
        <rFont val="Verdana"/>
        <family val="2"/>
      </rPr>
      <t>2</t>
    </r>
  </si>
  <si>
    <r>
      <rPr>
        <b/>
        <sz val="9"/>
        <rFont val="맑은 고딕"/>
        <family val="3"/>
        <charset val="129"/>
      </rPr>
      <t>공제항목</t>
    </r>
    <r>
      <rPr>
        <b/>
        <sz val="9"/>
        <rFont val="Verdana"/>
        <family val="2"/>
      </rPr>
      <t>3</t>
    </r>
  </si>
  <si>
    <r>
      <rPr>
        <b/>
        <sz val="9"/>
        <rFont val="맑은 고딕"/>
        <family val="3"/>
        <charset val="129"/>
      </rPr>
      <t>공제항목</t>
    </r>
    <r>
      <rPr>
        <b/>
        <sz val="9"/>
        <rFont val="Verdana"/>
        <family val="2"/>
      </rPr>
      <t>4</t>
    </r>
  </si>
  <si>
    <r>
      <rPr>
        <b/>
        <sz val="9"/>
        <rFont val="맑은 고딕"/>
        <family val="3"/>
        <charset val="129"/>
      </rPr>
      <t>공제항목</t>
    </r>
    <r>
      <rPr>
        <b/>
        <sz val="9"/>
        <rFont val="Verdana"/>
        <family val="2"/>
      </rPr>
      <t>5</t>
    </r>
  </si>
  <si>
    <r>
      <rPr>
        <b/>
        <sz val="9"/>
        <rFont val="맑은 고딕"/>
        <family val="3"/>
        <charset val="129"/>
      </rPr>
      <t>공제항목</t>
    </r>
    <r>
      <rPr>
        <b/>
        <sz val="9"/>
        <rFont val="Verdana"/>
        <family val="2"/>
      </rPr>
      <t>6</t>
    </r>
  </si>
  <si>
    <r>
      <rPr>
        <b/>
        <sz val="9"/>
        <rFont val="맑은 고딕"/>
        <family val="3"/>
        <charset val="129"/>
      </rPr>
      <t>공제항목</t>
    </r>
    <r>
      <rPr>
        <b/>
        <sz val="9"/>
        <rFont val="Verdana"/>
        <family val="2"/>
      </rPr>
      <t>7</t>
    </r>
  </si>
  <si>
    <r>
      <rPr>
        <b/>
        <sz val="9"/>
        <rFont val="맑은 고딕"/>
        <family val="3"/>
        <charset val="129"/>
      </rPr>
      <t>공제항목</t>
    </r>
    <r>
      <rPr>
        <b/>
        <sz val="9"/>
        <rFont val="Verdana"/>
        <family val="2"/>
      </rPr>
      <t>8</t>
    </r>
  </si>
  <si>
    <r>
      <rPr>
        <b/>
        <sz val="9"/>
        <rFont val="맑은 고딕"/>
        <family val="3"/>
        <charset val="129"/>
      </rPr>
      <t>공제항목</t>
    </r>
    <r>
      <rPr>
        <b/>
        <sz val="9"/>
        <rFont val="Verdana"/>
        <family val="2"/>
      </rPr>
      <t>9</t>
    </r>
  </si>
  <si>
    <r>
      <rPr>
        <b/>
        <sz val="9"/>
        <rFont val="맑은 고딕"/>
        <family val="3"/>
        <charset val="129"/>
      </rPr>
      <t>공제항목</t>
    </r>
    <r>
      <rPr>
        <b/>
        <sz val="9"/>
        <rFont val="Verdana"/>
        <family val="2"/>
      </rPr>
      <t>10</t>
    </r>
  </si>
  <si>
    <r>
      <rPr>
        <b/>
        <sz val="9"/>
        <rFont val="맑은 고딕"/>
        <family val="3"/>
        <charset val="129"/>
      </rPr>
      <t>공제항목</t>
    </r>
    <r>
      <rPr>
        <b/>
        <sz val="9"/>
        <rFont val="Verdana"/>
        <family val="2"/>
      </rPr>
      <t>11</t>
    </r>
  </si>
  <si>
    <r>
      <rPr>
        <b/>
        <sz val="9"/>
        <rFont val="맑은 고딕"/>
        <family val="3"/>
        <charset val="129"/>
      </rPr>
      <t>공제항목</t>
    </r>
    <r>
      <rPr>
        <b/>
        <sz val="9"/>
        <rFont val="Verdana"/>
        <family val="2"/>
      </rPr>
      <t>12</t>
    </r>
  </si>
  <si>
    <r>
      <rPr>
        <b/>
        <sz val="9"/>
        <rFont val="맑은 고딕"/>
        <family val="3"/>
        <charset val="129"/>
      </rPr>
      <t>공제항목</t>
    </r>
    <r>
      <rPr>
        <b/>
        <sz val="9"/>
        <rFont val="Verdana"/>
        <family val="2"/>
      </rPr>
      <t>13</t>
    </r>
  </si>
  <si>
    <r>
      <rPr>
        <b/>
        <sz val="9"/>
        <rFont val="맑은 고딕"/>
        <family val="3"/>
        <charset val="129"/>
      </rPr>
      <t>공제항목</t>
    </r>
    <r>
      <rPr>
        <b/>
        <sz val="9"/>
        <rFont val="Verdana"/>
        <family val="2"/>
      </rPr>
      <t>14</t>
    </r>
  </si>
  <si>
    <r>
      <rPr>
        <b/>
        <sz val="9"/>
        <rFont val="맑은 고딕"/>
        <family val="3"/>
        <charset val="129"/>
      </rPr>
      <t>공제항목</t>
    </r>
    <r>
      <rPr>
        <b/>
        <sz val="9"/>
        <rFont val="Verdana"/>
        <family val="2"/>
      </rPr>
      <t>15</t>
    </r>
  </si>
  <si>
    <r>
      <rPr>
        <b/>
        <sz val="9"/>
        <rFont val="맑은 고딕"/>
        <family val="3"/>
        <charset val="129"/>
      </rPr>
      <t>공제항목</t>
    </r>
    <r>
      <rPr>
        <b/>
        <sz val="9"/>
        <rFont val="Verdana"/>
        <family val="2"/>
      </rPr>
      <t>16</t>
    </r>
  </si>
  <si>
    <r>
      <rPr>
        <b/>
        <sz val="9"/>
        <rFont val="맑은 고딕"/>
        <family val="3"/>
        <charset val="129"/>
      </rPr>
      <t>공제항목</t>
    </r>
    <r>
      <rPr>
        <b/>
        <sz val="9"/>
        <rFont val="Verdana"/>
        <family val="2"/>
      </rPr>
      <t>17</t>
    </r>
  </si>
  <si>
    <r>
      <rPr>
        <b/>
        <sz val="9"/>
        <rFont val="맑은 고딕"/>
        <family val="3"/>
        <charset val="129"/>
      </rPr>
      <t>공제항목</t>
    </r>
    <r>
      <rPr>
        <b/>
        <sz val="9"/>
        <rFont val="Verdana"/>
        <family val="2"/>
      </rPr>
      <t>18</t>
    </r>
  </si>
  <si>
    <r>
      <rPr>
        <b/>
        <sz val="9"/>
        <rFont val="맑은 고딕"/>
        <family val="3"/>
        <charset val="129"/>
      </rPr>
      <t>공제항목</t>
    </r>
    <r>
      <rPr>
        <b/>
        <sz val="9"/>
        <rFont val="Verdana"/>
        <family val="2"/>
      </rPr>
      <t>19</t>
    </r>
  </si>
  <si>
    <r>
      <rPr>
        <b/>
        <sz val="9"/>
        <rFont val="맑은 고딕"/>
        <family val="3"/>
        <charset val="129"/>
      </rPr>
      <t>공제항목</t>
    </r>
    <r>
      <rPr>
        <b/>
        <sz val="9"/>
        <rFont val="Verdana"/>
        <family val="2"/>
      </rPr>
      <t>20</t>
    </r>
  </si>
  <si>
    <r>
      <rPr>
        <b/>
        <sz val="9"/>
        <rFont val="맑은 고딕"/>
        <family val="3"/>
        <charset val="129"/>
      </rPr>
      <t>공제항목</t>
    </r>
    <r>
      <rPr>
        <b/>
        <sz val="9"/>
        <rFont val="Verdana"/>
        <family val="2"/>
      </rPr>
      <t>21</t>
    </r>
  </si>
  <si>
    <r>
      <rPr>
        <b/>
        <sz val="9"/>
        <rFont val="맑은 고딕"/>
        <family val="3"/>
        <charset val="129"/>
      </rPr>
      <t>공제항목</t>
    </r>
    <r>
      <rPr>
        <b/>
        <sz val="9"/>
        <rFont val="Verdana"/>
        <family val="2"/>
      </rPr>
      <t>22</t>
    </r>
  </si>
  <si>
    <r>
      <rPr>
        <b/>
        <sz val="9"/>
        <rFont val="맑은 고딕"/>
        <family val="3"/>
        <charset val="129"/>
      </rPr>
      <t>공제항목</t>
    </r>
    <r>
      <rPr>
        <b/>
        <sz val="9"/>
        <rFont val="Verdana"/>
        <family val="2"/>
      </rPr>
      <t>23</t>
    </r>
  </si>
  <si>
    <r>
      <rPr>
        <b/>
        <sz val="9"/>
        <rFont val="맑은 고딕"/>
        <family val="3"/>
        <charset val="129"/>
      </rPr>
      <t>공제항목</t>
    </r>
    <r>
      <rPr>
        <b/>
        <sz val="9"/>
        <rFont val="Verdana"/>
        <family val="2"/>
      </rPr>
      <t>24</t>
    </r>
  </si>
  <si>
    <r>
      <rPr>
        <b/>
        <sz val="9"/>
        <rFont val="맑은 고딕"/>
        <family val="3"/>
        <charset val="129"/>
      </rPr>
      <t>공제항목</t>
    </r>
    <r>
      <rPr>
        <b/>
        <sz val="9"/>
        <rFont val="Verdana"/>
        <family val="2"/>
      </rPr>
      <t>25</t>
    </r>
  </si>
  <si>
    <r>
      <rPr>
        <b/>
        <sz val="9"/>
        <rFont val="맑은 고딕"/>
        <family val="3"/>
        <charset val="129"/>
      </rPr>
      <t>공제항목</t>
    </r>
    <r>
      <rPr>
        <b/>
        <sz val="9"/>
        <rFont val="Verdana"/>
        <family val="2"/>
      </rPr>
      <t>26</t>
    </r>
  </si>
  <si>
    <r>
      <rPr>
        <b/>
        <sz val="9"/>
        <rFont val="맑은 고딕"/>
        <family val="3"/>
        <charset val="129"/>
      </rPr>
      <t>공제항목</t>
    </r>
    <r>
      <rPr>
        <b/>
        <sz val="9"/>
        <rFont val="Verdana"/>
        <family val="2"/>
      </rPr>
      <t>27</t>
    </r>
  </si>
  <si>
    <r>
      <rPr>
        <b/>
        <sz val="9"/>
        <rFont val="맑은 고딕"/>
        <family val="3"/>
        <charset val="129"/>
      </rPr>
      <t>공제항목</t>
    </r>
    <r>
      <rPr>
        <b/>
        <sz val="9"/>
        <rFont val="Verdana"/>
        <family val="2"/>
      </rPr>
      <t>28</t>
    </r>
  </si>
  <si>
    <r>
      <rPr>
        <b/>
        <sz val="9"/>
        <rFont val="맑은 고딕"/>
        <family val="3"/>
        <charset val="129"/>
      </rPr>
      <t>공제항목</t>
    </r>
    <r>
      <rPr>
        <b/>
        <sz val="9"/>
        <rFont val="Verdana"/>
        <family val="2"/>
      </rPr>
      <t>29</t>
    </r>
  </si>
  <si>
    <r>
      <rPr>
        <b/>
        <sz val="9"/>
        <rFont val="맑은 고딕"/>
        <family val="3"/>
        <charset val="129"/>
      </rPr>
      <t>공제항목</t>
    </r>
    <r>
      <rPr>
        <b/>
        <sz val="9"/>
        <rFont val="Verdana"/>
        <family val="2"/>
      </rPr>
      <t>30</t>
    </r>
  </si>
  <si>
    <r>
      <rPr>
        <b/>
        <sz val="9"/>
        <rFont val="맑은 고딕"/>
        <family val="3"/>
        <charset val="129"/>
      </rPr>
      <t>국민</t>
    </r>
    <r>
      <rPr>
        <b/>
        <sz val="9"/>
        <rFont val="Verdana"/>
        <family val="2"/>
      </rPr>
      <t>_</t>
    </r>
    <r>
      <rPr>
        <b/>
        <sz val="9"/>
        <rFont val="맑은 고딕"/>
        <family val="3"/>
        <charset val="129"/>
      </rPr>
      <t>요율</t>
    </r>
    <phoneticPr fontId="7" type="noConversion"/>
  </si>
  <si>
    <r>
      <rPr>
        <b/>
        <sz val="9"/>
        <rFont val="맑은 고딕"/>
        <family val="3"/>
        <charset val="129"/>
      </rPr>
      <t>국민</t>
    </r>
    <r>
      <rPr>
        <b/>
        <sz val="9"/>
        <rFont val="Verdana"/>
        <family val="2"/>
      </rPr>
      <t>_</t>
    </r>
    <r>
      <rPr>
        <b/>
        <sz val="9"/>
        <rFont val="맑은 고딕"/>
        <family val="3"/>
        <charset val="129"/>
      </rPr>
      <t>하한</t>
    </r>
    <phoneticPr fontId="7" type="noConversion"/>
  </si>
  <si>
    <r>
      <rPr>
        <b/>
        <sz val="9"/>
        <rFont val="맑은 고딕"/>
        <family val="3"/>
        <charset val="129"/>
      </rPr>
      <t>국민</t>
    </r>
    <r>
      <rPr>
        <b/>
        <sz val="9"/>
        <rFont val="Verdana"/>
        <family val="2"/>
      </rPr>
      <t>_</t>
    </r>
    <r>
      <rPr>
        <b/>
        <sz val="9"/>
        <rFont val="맑은 고딕"/>
        <family val="3"/>
        <charset val="129"/>
      </rPr>
      <t>상한</t>
    </r>
    <phoneticPr fontId="7" type="noConversion"/>
  </si>
  <si>
    <r>
      <rPr>
        <b/>
        <sz val="9"/>
        <rFont val="맑은 고딕"/>
        <family val="3"/>
        <charset val="129"/>
      </rPr>
      <t>건강</t>
    </r>
    <r>
      <rPr>
        <b/>
        <sz val="9"/>
        <rFont val="Verdana"/>
        <family val="2"/>
      </rPr>
      <t>_</t>
    </r>
    <r>
      <rPr>
        <b/>
        <sz val="9"/>
        <rFont val="맑은 고딕"/>
        <family val="3"/>
        <charset val="129"/>
      </rPr>
      <t>요율</t>
    </r>
    <phoneticPr fontId="7" type="noConversion"/>
  </si>
  <si>
    <r>
      <rPr>
        <b/>
        <sz val="9"/>
        <rFont val="맑은 고딕"/>
        <family val="3"/>
        <charset val="129"/>
      </rPr>
      <t>건강</t>
    </r>
    <r>
      <rPr>
        <b/>
        <sz val="9"/>
        <rFont val="Verdana"/>
        <family val="2"/>
      </rPr>
      <t>_</t>
    </r>
    <r>
      <rPr>
        <b/>
        <sz val="9"/>
        <rFont val="맑은 고딕"/>
        <family val="3"/>
        <charset val="129"/>
      </rPr>
      <t>하한</t>
    </r>
    <phoneticPr fontId="7" type="noConversion"/>
  </si>
  <si>
    <r>
      <rPr>
        <b/>
        <sz val="9"/>
        <rFont val="맑은 고딕"/>
        <family val="3"/>
        <charset val="129"/>
      </rPr>
      <t>건강</t>
    </r>
    <r>
      <rPr>
        <b/>
        <sz val="9"/>
        <rFont val="Verdana"/>
        <family val="2"/>
      </rPr>
      <t>_</t>
    </r>
    <r>
      <rPr>
        <b/>
        <sz val="9"/>
        <rFont val="맑은 고딕"/>
        <family val="3"/>
        <charset val="129"/>
      </rPr>
      <t>상한</t>
    </r>
    <phoneticPr fontId="7" type="noConversion"/>
  </si>
  <si>
    <r>
      <rPr>
        <b/>
        <sz val="9"/>
        <rFont val="맑은 고딕"/>
        <family val="3"/>
        <charset val="129"/>
      </rPr>
      <t>장기요양</t>
    </r>
    <r>
      <rPr>
        <b/>
        <sz val="9"/>
        <rFont val="Verdana"/>
        <family val="2"/>
      </rPr>
      <t>_</t>
    </r>
    <r>
      <rPr>
        <b/>
        <sz val="9"/>
        <rFont val="맑은 고딕"/>
        <family val="3"/>
        <charset val="129"/>
      </rPr>
      <t>요율</t>
    </r>
    <phoneticPr fontId="7" type="noConversion"/>
  </si>
  <si>
    <r>
      <rPr>
        <b/>
        <sz val="9"/>
        <rFont val="맑은 고딕"/>
        <family val="3"/>
        <charset val="129"/>
      </rPr>
      <t>고용</t>
    </r>
    <r>
      <rPr>
        <b/>
        <sz val="9"/>
        <rFont val="Verdana"/>
        <family val="2"/>
      </rPr>
      <t>_</t>
    </r>
    <r>
      <rPr>
        <b/>
        <sz val="9"/>
        <rFont val="맑은 고딕"/>
        <family val="3"/>
        <charset val="129"/>
      </rPr>
      <t>요율</t>
    </r>
    <phoneticPr fontId="7" type="noConversion"/>
  </si>
  <si>
    <r>
      <rPr>
        <b/>
        <sz val="9"/>
        <rFont val="맑은 고딕"/>
        <family val="3"/>
        <charset val="129"/>
      </rPr>
      <t>합계제외</t>
    </r>
    <r>
      <rPr>
        <b/>
        <sz val="9"/>
        <rFont val="Verdana"/>
        <family val="2"/>
      </rPr>
      <t>1</t>
    </r>
    <phoneticPr fontId="7" type="noConversion"/>
  </si>
  <si>
    <r>
      <rPr>
        <b/>
        <sz val="9"/>
        <rFont val="맑은 고딕"/>
        <family val="3"/>
        <charset val="129"/>
      </rPr>
      <t>합계제외</t>
    </r>
    <r>
      <rPr>
        <b/>
        <sz val="9"/>
        <rFont val="Verdana"/>
        <family val="2"/>
      </rPr>
      <t>2</t>
    </r>
  </si>
  <si>
    <r>
      <rPr>
        <b/>
        <sz val="9"/>
        <rFont val="맑은 고딕"/>
        <family val="3"/>
        <charset val="129"/>
      </rPr>
      <t>합계제외</t>
    </r>
    <r>
      <rPr>
        <b/>
        <sz val="9"/>
        <rFont val="Verdana"/>
        <family val="2"/>
      </rPr>
      <t>3</t>
    </r>
  </si>
  <si>
    <r>
      <rPr>
        <b/>
        <sz val="9"/>
        <rFont val="맑은 고딕"/>
        <family val="3"/>
        <charset val="129"/>
      </rPr>
      <t>합계제외</t>
    </r>
    <r>
      <rPr>
        <b/>
        <sz val="9"/>
        <rFont val="Verdana"/>
        <family val="2"/>
      </rPr>
      <t>4</t>
    </r>
  </si>
  <si>
    <r>
      <rPr>
        <b/>
        <sz val="9"/>
        <rFont val="맑은 고딕"/>
        <family val="3"/>
        <charset val="129"/>
      </rPr>
      <t>합계제외</t>
    </r>
    <r>
      <rPr>
        <b/>
        <sz val="9"/>
        <rFont val="Verdana"/>
        <family val="2"/>
      </rPr>
      <t>5</t>
    </r>
  </si>
  <si>
    <r>
      <rPr>
        <b/>
        <sz val="9"/>
        <rFont val="맑은 고딕"/>
        <family val="3"/>
        <charset val="129"/>
      </rPr>
      <t>합계제외</t>
    </r>
    <r>
      <rPr>
        <b/>
        <sz val="9"/>
        <rFont val="Verdana"/>
        <family val="2"/>
      </rPr>
      <t>6</t>
    </r>
  </si>
  <si>
    <r>
      <rPr>
        <b/>
        <sz val="9"/>
        <rFont val="맑은 고딕"/>
        <family val="3"/>
        <charset val="129"/>
      </rPr>
      <t>합계제외</t>
    </r>
    <r>
      <rPr>
        <b/>
        <sz val="9"/>
        <rFont val="Verdana"/>
        <family val="2"/>
      </rPr>
      <t>7</t>
    </r>
  </si>
  <si>
    <r>
      <rPr>
        <b/>
        <sz val="9"/>
        <rFont val="맑은 고딕"/>
        <family val="3"/>
        <charset val="129"/>
      </rPr>
      <t>합계제외</t>
    </r>
    <r>
      <rPr>
        <b/>
        <sz val="9"/>
        <rFont val="Verdana"/>
        <family val="2"/>
      </rPr>
      <t>8</t>
    </r>
  </si>
  <si>
    <r>
      <rPr>
        <b/>
        <sz val="9"/>
        <rFont val="맑은 고딕"/>
        <family val="3"/>
        <charset val="129"/>
      </rPr>
      <t>합계제외</t>
    </r>
    <r>
      <rPr>
        <b/>
        <sz val="9"/>
        <rFont val="Verdana"/>
        <family val="2"/>
      </rPr>
      <t>9</t>
    </r>
  </si>
  <si>
    <r>
      <rPr>
        <b/>
        <sz val="9"/>
        <rFont val="맑은 고딕"/>
        <family val="3"/>
        <charset val="129"/>
      </rPr>
      <t>합계제외</t>
    </r>
    <r>
      <rPr>
        <b/>
        <sz val="9"/>
        <rFont val="Verdana"/>
        <family val="2"/>
      </rPr>
      <t>10</t>
    </r>
  </si>
  <si>
    <r>
      <rPr>
        <b/>
        <sz val="9"/>
        <rFont val="맑은 고딕"/>
        <family val="3"/>
        <charset val="129"/>
      </rPr>
      <t>합계제외</t>
    </r>
    <r>
      <rPr>
        <b/>
        <sz val="9"/>
        <rFont val="Verdana"/>
        <family val="2"/>
      </rPr>
      <t>11</t>
    </r>
  </si>
  <si>
    <r>
      <rPr>
        <b/>
        <sz val="9"/>
        <rFont val="맑은 고딕"/>
        <family val="3"/>
        <charset val="129"/>
      </rPr>
      <t>합계제외</t>
    </r>
    <r>
      <rPr>
        <b/>
        <sz val="9"/>
        <rFont val="Verdana"/>
        <family val="2"/>
      </rPr>
      <t>12</t>
    </r>
  </si>
  <si>
    <r>
      <rPr>
        <b/>
        <sz val="9"/>
        <rFont val="맑은 고딕"/>
        <family val="3"/>
        <charset val="129"/>
      </rPr>
      <t>합계제외</t>
    </r>
    <r>
      <rPr>
        <b/>
        <sz val="9"/>
        <rFont val="Verdana"/>
        <family val="2"/>
      </rPr>
      <t>13</t>
    </r>
  </si>
  <si>
    <r>
      <rPr>
        <b/>
        <sz val="9"/>
        <rFont val="맑은 고딕"/>
        <family val="3"/>
        <charset val="129"/>
      </rPr>
      <t>합계제외</t>
    </r>
    <r>
      <rPr>
        <b/>
        <sz val="9"/>
        <rFont val="Verdana"/>
        <family val="2"/>
      </rPr>
      <t>14</t>
    </r>
  </si>
  <si>
    <r>
      <rPr>
        <b/>
        <sz val="9"/>
        <rFont val="맑은 고딕"/>
        <family val="3"/>
        <charset val="129"/>
      </rPr>
      <t>합계제외</t>
    </r>
    <r>
      <rPr>
        <b/>
        <sz val="9"/>
        <rFont val="Verdana"/>
        <family val="2"/>
      </rPr>
      <t>15</t>
    </r>
  </si>
  <si>
    <r>
      <rPr>
        <b/>
        <sz val="9"/>
        <rFont val="맑은 고딕"/>
        <family val="3"/>
        <charset val="129"/>
      </rPr>
      <t>합계제외</t>
    </r>
    <r>
      <rPr>
        <b/>
        <sz val="9"/>
        <rFont val="Verdana"/>
        <family val="2"/>
      </rPr>
      <t>16</t>
    </r>
  </si>
  <si>
    <r>
      <rPr>
        <b/>
        <sz val="9"/>
        <rFont val="맑은 고딕"/>
        <family val="3"/>
        <charset val="129"/>
      </rPr>
      <t>합계제외</t>
    </r>
    <r>
      <rPr>
        <b/>
        <sz val="9"/>
        <rFont val="Verdana"/>
        <family val="2"/>
      </rPr>
      <t>17</t>
    </r>
  </si>
  <si>
    <r>
      <rPr>
        <b/>
        <sz val="9"/>
        <rFont val="맑은 고딕"/>
        <family val="3"/>
        <charset val="129"/>
      </rPr>
      <t>합계제외</t>
    </r>
    <r>
      <rPr>
        <b/>
        <sz val="9"/>
        <rFont val="Verdana"/>
        <family val="2"/>
      </rPr>
      <t>18</t>
    </r>
  </si>
  <si>
    <r>
      <rPr>
        <b/>
        <sz val="9"/>
        <rFont val="맑은 고딕"/>
        <family val="3"/>
        <charset val="129"/>
      </rPr>
      <t>합계제외</t>
    </r>
    <r>
      <rPr>
        <b/>
        <sz val="9"/>
        <rFont val="Verdana"/>
        <family val="2"/>
      </rPr>
      <t>19</t>
    </r>
  </si>
  <si>
    <r>
      <rPr>
        <b/>
        <sz val="9"/>
        <rFont val="맑은 고딕"/>
        <family val="3"/>
        <charset val="129"/>
      </rPr>
      <t>합계제외</t>
    </r>
    <r>
      <rPr>
        <b/>
        <sz val="9"/>
        <rFont val="Verdana"/>
        <family val="2"/>
      </rPr>
      <t>20</t>
    </r>
  </si>
  <si>
    <r>
      <rPr>
        <b/>
        <sz val="9"/>
        <rFont val="맑은 고딕"/>
        <family val="3"/>
        <charset val="129"/>
      </rPr>
      <t>합계제외</t>
    </r>
    <r>
      <rPr>
        <b/>
        <sz val="9"/>
        <rFont val="Verdana"/>
        <family val="2"/>
      </rPr>
      <t>21</t>
    </r>
  </si>
  <si>
    <r>
      <rPr>
        <b/>
        <sz val="9"/>
        <rFont val="맑은 고딕"/>
        <family val="3"/>
        <charset val="129"/>
      </rPr>
      <t>합계제외</t>
    </r>
    <r>
      <rPr>
        <b/>
        <sz val="9"/>
        <rFont val="Verdana"/>
        <family val="2"/>
      </rPr>
      <t>22</t>
    </r>
  </si>
  <si>
    <r>
      <rPr>
        <b/>
        <sz val="9"/>
        <rFont val="맑은 고딕"/>
        <family val="3"/>
        <charset val="129"/>
      </rPr>
      <t>합계제외</t>
    </r>
    <r>
      <rPr>
        <b/>
        <sz val="9"/>
        <rFont val="Verdana"/>
        <family val="2"/>
      </rPr>
      <t>23</t>
    </r>
  </si>
  <si>
    <r>
      <rPr>
        <b/>
        <sz val="9"/>
        <rFont val="맑은 고딕"/>
        <family val="3"/>
        <charset val="129"/>
      </rPr>
      <t>합계제외</t>
    </r>
    <r>
      <rPr>
        <b/>
        <sz val="9"/>
        <rFont val="Verdana"/>
        <family val="2"/>
      </rPr>
      <t>24</t>
    </r>
  </si>
  <si>
    <r>
      <rPr>
        <b/>
        <sz val="9"/>
        <rFont val="맑은 고딕"/>
        <family val="3"/>
        <charset val="129"/>
      </rPr>
      <t>합계제외</t>
    </r>
    <r>
      <rPr>
        <b/>
        <sz val="9"/>
        <rFont val="Verdana"/>
        <family val="2"/>
      </rPr>
      <t>25</t>
    </r>
  </si>
  <si>
    <r>
      <rPr>
        <b/>
        <sz val="9"/>
        <rFont val="맑은 고딕"/>
        <family val="3"/>
        <charset val="129"/>
      </rPr>
      <t>합계제외</t>
    </r>
    <r>
      <rPr>
        <b/>
        <sz val="9"/>
        <rFont val="Verdana"/>
        <family val="2"/>
      </rPr>
      <t>26</t>
    </r>
  </si>
  <si>
    <r>
      <rPr>
        <b/>
        <sz val="9"/>
        <rFont val="맑은 고딕"/>
        <family val="3"/>
        <charset val="129"/>
      </rPr>
      <t>합계제외</t>
    </r>
    <r>
      <rPr>
        <b/>
        <sz val="9"/>
        <rFont val="Verdana"/>
        <family val="2"/>
      </rPr>
      <t>27</t>
    </r>
  </si>
  <si>
    <r>
      <rPr>
        <b/>
        <sz val="9"/>
        <rFont val="맑은 고딕"/>
        <family val="3"/>
        <charset val="129"/>
      </rPr>
      <t>합계제외</t>
    </r>
    <r>
      <rPr>
        <b/>
        <sz val="9"/>
        <rFont val="Verdana"/>
        <family val="2"/>
      </rPr>
      <t>28</t>
    </r>
  </si>
  <si>
    <r>
      <rPr>
        <b/>
        <sz val="9"/>
        <rFont val="맑은 고딕"/>
        <family val="3"/>
        <charset val="129"/>
      </rPr>
      <t>합계제외</t>
    </r>
    <r>
      <rPr>
        <b/>
        <sz val="9"/>
        <rFont val="Verdana"/>
        <family val="2"/>
      </rPr>
      <t>29</t>
    </r>
  </si>
  <si>
    <r>
      <rPr>
        <b/>
        <sz val="9"/>
        <rFont val="맑은 고딕"/>
        <family val="3"/>
        <charset val="129"/>
      </rPr>
      <t>합계제외</t>
    </r>
    <r>
      <rPr>
        <b/>
        <sz val="9"/>
        <rFont val="Verdana"/>
        <family val="2"/>
      </rPr>
      <t>30</t>
    </r>
  </si>
  <si>
    <t>사업주_국민</t>
    <phoneticPr fontId="7" type="noConversion"/>
  </si>
  <si>
    <t>사업주_건강</t>
    <phoneticPr fontId="7" type="noConversion"/>
  </si>
  <si>
    <t>사업주_노인</t>
    <phoneticPr fontId="7" type="noConversion"/>
  </si>
  <si>
    <t>사업주_고용</t>
    <phoneticPr fontId="7" type="noConversion"/>
  </si>
  <si>
    <t>실 지급액</t>
    <phoneticPr fontId="7" type="noConversion"/>
  </si>
  <si>
    <t>지급내역</t>
    <phoneticPr fontId="7" type="noConversion"/>
  </si>
  <si>
    <t>공제내역</t>
    <phoneticPr fontId="7" type="noConversion"/>
  </si>
  <si>
    <t>영업1팀</t>
    <phoneticPr fontId="7" type="noConversion"/>
  </si>
  <si>
    <t>설명</t>
    <phoneticPr fontId="7" type="noConversion"/>
  </si>
  <si>
    <r>
      <rPr>
        <sz val="9"/>
        <color theme="1" tint="0.34998626667073579"/>
        <rFont val="맑은 고딕"/>
        <family val="2"/>
        <charset val="129"/>
      </rPr>
      <t>경영전략 수립</t>
    </r>
    <r>
      <rPr>
        <sz val="9"/>
        <color theme="1" tint="0.34998626667073579"/>
        <rFont val="Verdana"/>
        <family val="2"/>
      </rPr>
      <t xml:space="preserve">, </t>
    </r>
    <r>
      <rPr>
        <sz val="9"/>
        <color theme="1" tint="0.34998626667073579"/>
        <rFont val="맑은 고딕"/>
        <family val="2"/>
        <charset val="129"/>
      </rPr>
      <t>사업계획</t>
    </r>
    <r>
      <rPr>
        <sz val="9"/>
        <color theme="1" tint="0.34998626667073579"/>
        <rFont val="Verdana"/>
        <family val="2"/>
      </rPr>
      <t xml:space="preserve"> </t>
    </r>
    <r>
      <rPr>
        <sz val="9"/>
        <color theme="1" tint="0.34998626667073579"/>
        <rFont val="맑은 고딕"/>
        <family val="2"/>
        <charset val="129"/>
      </rPr>
      <t>및</t>
    </r>
    <r>
      <rPr>
        <sz val="9"/>
        <color theme="1" tint="0.34998626667073579"/>
        <rFont val="Verdana"/>
        <family val="2"/>
      </rPr>
      <t xml:space="preserve"> </t>
    </r>
    <r>
      <rPr>
        <sz val="9"/>
        <color theme="1" tint="0.34998626667073579"/>
        <rFont val="맑은 고딕"/>
        <family val="2"/>
        <charset val="129"/>
      </rPr>
      <t>예산</t>
    </r>
    <r>
      <rPr>
        <sz val="9"/>
        <color theme="1" tint="0.34998626667073579"/>
        <rFont val="Verdana"/>
        <family val="2"/>
      </rPr>
      <t xml:space="preserve"> </t>
    </r>
    <r>
      <rPr>
        <sz val="9"/>
        <color theme="1" tint="0.34998626667073579"/>
        <rFont val="맑은 고딕"/>
        <family val="2"/>
        <charset val="129"/>
      </rPr>
      <t>편성</t>
    </r>
    <phoneticPr fontId="7" type="noConversion"/>
  </si>
  <si>
    <r>
      <rPr>
        <sz val="9"/>
        <color theme="1" tint="0.34998626667073579"/>
        <rFont val="맑은 고딕"/>
        <family val="2"/>
        <charset val="129"/>
      </rPr>
      <t>제품</t>
    </r>
    <r>
      <rPr>
        <sz val="9"/>
        <color theme="1" tint="0.34998626667073579"/>
        <rFont val="Verdana"/>
        <family val="2"/>
      </rPr>
      <t xml:space="preserve"> </t>
    </r>
    <r>
      <rPr>
        <sz val="9"/>
        <color theme="1" tint="0.34998626667073579"/>
        <rFont val="맑은 고딕"/>
        <family val="2"/>
        <charset val="129"/>
      </rPr>
      <t>가공/조립</t>
    </r>
    <r>
      <rPr>
        <sz val="9"/>
        <color theme="1" tint="0.34998626667073579"/>
        <rFont val="Verdana"/>
        <family val="2"/>
      </rPr>
      <t xml:space="preserve">, </t>
    </r>
    <r>
      <rPr>
        <sz val="9"/>
        <color theme="1" tint="0.34998626667073579"/>
        <rFont val="맑은 고딕"/>
        <family val="2"/>
        <charset val="129"/>
      </rPr>
      <t>생산</t>
    </r>
    <r>
      <rPr>
        <sz val="9"/>
        <color theme="1" tint="0.34998626667073579"/>
        <rFont val="Verdana"/>
        <family val="2"/>
      </rPr>
      <t xml:space="preserve"> </t>
    </r>
    <r>
      <rPr>
        <sz val="9"/>
        <color theme="1" tint="0.34998626667073579"/>
        <rFont val="맑은 고딕"/>
        <family val="2"/>
        <charset val="129"/>
      </rPr>
      <t>현장 인력/라인</t>
    </r>
    <r>
      <rPr>
        <sz val="9"/>
        <color theme="1" tint="0.34998626667073579"/>
        <rFont val="Verdana"/>
        <family val="2"/>
      </rPr>
      <t xml:space="preserve"> </t>
    </r>
    <r>
      <rPr>
        <sz val="9"/>
        <color theme="1" tint="0.34998626667073579"/>
        <rFont val="맑은 고딕"/>
        <family val="2"/>
        <charset val="129"/>
      </rPr>
      <t>운영</t>
    </r>
    <phoneticPr fontId="7" type="noConversion"/>
  </si>
  <si>
    <r>
      <rPr>
        <sz val="9"/>
        <color theme="1" tint="0.34998626667073579"/>
        <rFont val="맑은 고딕"/>
        <family val="2"/>
        <charset val="129"/>
      </rPr>
      <t>자산</t>
    </r>
    <r>
      <rPr>
        <sz val="9"/>
        <color theme="1" tint="0.34998626667073579"/>
        <rFont val="Verdana"/>
        <family val="2"/>
      </rPr>
      <t>·</t>
    </r>
    <r>
      <rPr>
        <sz val="9"/>
        <color theme="1" tint="0.34998626667073579"/>
        <rFont val="맑은 고딕"/>
        <family val="2"/>
        <charset val="129"/>
      </rPr>
      <t>비품</t>
    </r>
    <r>
      <rPr>
        <sz val="9"/>
        <color theme="1" tint="0.34998626667073579"/>
        <rFont val="Verdana"/>
        <family val="2"/>
      </rPr>
      <t xml:space="preserve"> </t>
    </r>
    <r>
      <rPr>
        <sz val="9"/>
        <color theme="1" tint="0.34998626667073579"/>
        <rFont val="맑은 고딕"/>
        <family val="2"/>
        <charset val="129"/>
      </rPr>
      <t>관리</t>
    </r>
    <r>
      <rPr>
        <sz val="9"/>
        <color theme="1" tint="0.34998626667073579"/>
        <rFont val="Verdana"/>
        <family val="2"/>
      </rPr>
      <t xml:space="preserve">, </t>
    </r>
    <r>
      <rPr>
        <sz val="9"/>
        <color theme="1" tint="0.34998626667073579"/>
        <rFont val="맑은 고딕"/>
        <family val="2"/>
        <charset val="129"/>
      </rPr>
      <t>규정</t>
    </r>
    <r>
      <rPr>
        <sz val="9"/>
        <color theme="1" tint="0.34998626667073579"/>
        <rFont val="Verdana"/>
        <family val="2"/>
      </rPr>
      <t xml:space="preserve"> </t>
    </r>
    <r>
      <rPr>
        <sz val="9"/>
        <color theme="1" tint="0.34998626667073579"/>
        <rFont val="맑은 고딕"/>
        <family val="2"/>
        <charset val="129"/>
      </rPr>
      <t>및</t>
    </r>
    <r>
      <rPr>
        <sz val="9"/>
        <color theme="1" tint="0.34998626667073579"/>
        <rFont val="Verdana"/>
        <family val="2"/>
      </rPr>
      <t xml:space="preserve"> </t>
    </r>
    <r>
      <rPr>
        <sz val="9"/>
        <color theme="1" tint="0.34998626667073579"/>
        <rFont val="맑은 고딕"/>
        <family val="2"/>
        <charset val="129"/>
      </rPr>
      <t>문서</t>
    </r>
    <r>
      <rPr>
        <sz val="9"/>
        <color theme="1" tint="0.34998626667073579"/>
        <rFont val="Verdana"/>
        <family val="2"/>
      </rPr>
      <t xml:space="preserve"> </t>
    </r>
    <r>
      <rPr>
        <sz val="9"/>
        <color theme="1" tint="0.34998626667073579"/>
        <rFont val="맑은 고딕"/>
        <family val="2"/>
        <charset val="129"/>
      </rPr>
      <t>관리</t>
    </r>
    <phoneticPr fontId="7" type="noConversion"/>
  </si>
  <si>
    <r>
      <rPr>
        <sz val="9"/>
        <color theme="1" tint="0.34998626667073579"/>
        <rFont val="맑은 고딕"/>
        <family val="2"/>
        <charset val="129"/>
      </rPr>
      <t>신제품</t>
    </r>
    <r>
      <rPr>
        <sz val="9"/>
        <color theme="1" tint="0.34998626667073579"/>
        <rFont val="Verdana"/>
        <family val="2"/>
      </rPr>
      <t xml:space="preserve"> </t>
    </r>
    <r>
      <rPr>
        <sz val="9"/>
        <color theme="1" tint="0.34998626667073579"/>
        <rFont val="맑은 고딕"/>
        <family val="2"/>
        <charset val="129"/>
      </rPr>
      <t>및</t>
    </r>
    <r>
      <rPr>
        <sz val="9"/>
        <color theme="1" tint="0.34998626667073579"/>
        <rFont val="Verdana"/>
        <family val="2"/>
      </rPr>
      <t xml:space="preserve"> </t>
    </r>
    <r>
      <rPr>
        <sz val="9"/>
        <color theme="1" tint="0.34998626667073579"/>
        <rFont val="맑은 고딕"/>
        <family val="2"/>
        <charset val="129"/>
      </rPr>
      <t>기술</t>
    </r>
    <r>
      <rPr>
        <sz val="9"/>
        <color theme="1" tint="0.34998626667073579"/>
        <rFont val="Verdana"/>
        <family val="2"/>
      </rPr>
      <t xml:space="preserve"> </t>
    </r>
    <r>
      <rPr>
        <sz val="9"/>
        <color theme="1" tint="0.34998626667073579"/>
        <rFont val="맑은 고딕"/>
        <family val="2"/>
        <charset val="129"/>
      </rPr>
      <t>개발</t>
    </r>
    <r>
      <rPr>
        <sz val="9"/>
        <color theme="1" tint="0.34998626667073579"/>
        <rFont val="Verdana"/>
        <family val="2"/>
      </rPr>
      <t xml:space="preserve">, </t>
    </r>
    <r>
      <rPr>
        <sz val="9"/>
        <color theme="1" tint="0.34998626667073579"/>
        <rFont val="맑은 고딕"/>
        <family val="2"/>
        <charset val="129"/>
      </rPr>
      <t>제품</t>
    </r>
    <r>
      <rPr>
        <sz val="9"/>
        <color theme="1" tint="0.34998626667073579"/>
        <rFont val="Verdana"/>
        <family val="2"/>
      </rPr>
      <t xml:space="preserve"> </t>
    </r>
    <r>
      <rPr>
        <sz val="9"/>
        <color theme="1" tint="0.34998626667073579"/>
        <rFont val="맑은 고딕"/>
        <family val="2"/>
        <charset val="129"/>
      </rPr>
      <t>성능</t>
    </r>
    <r>
      <rPr>
        <sz val="9"/>
        <color theme="1" tint="0.34998626667073579"/>
        <rFont val="Verdana"/>
        <family val="2"/>
      </rPr>
      <t xml:space="preserve"> </t>
    </r>
    <r>
      <rPr>
        <sz val="9"/>
        <color theme="1" tint="0.34998626667073579"/>
        <rFont val="맑은 고딕"/>
        <family val="2"/>
        <charset val="129"/>
      </rPr>
      <t>개선</t>
    </r>
    <phoneticPr fontId="7" type="noConversion"/>
  </si>
  <si>
    <r>
      <rPr>
        <sz val="9"/>
        <color theme="1" tint="0.34998626667073579"/>
        <rFont val="맑은 고딕"/>
        <family val="2"/>
        <charset val="129"/>
      </rPr>
      <t>고객</t>
    </r>
    <r>
      <rPr>
        <sz val="9"/>
        <color theme="1" tint="0.34998626667073579"/>
        <rFont val="Verdana"/>
        <family val="2"/>
      </rPr>
      <t xml:space="preserve"> </t>
    </r>
    <r>
      <rPr>
        <sz val="9"/>
        <color theme="1" tint="0.34998626667073579"/>
        <rFont val="맑은 고딕"/>
        <family val="2"/>
        <charset val="129"/>
      </rPr>
      <t>관리</t>
    </r>
    <r>
      <rPr>
        <sz val="9"/>
        <color theme="1" tint="0.34998626667073579"/>
        <rFont val="Verdana"/>
        <family val="2"/>
      </rPr>
      <t xml:space="preserve">, </t>
    </r>
    <r>
      <rPr>
        <sz val="9"/>
        <color theme="1" tint="0.34998626667073579"/>
        <rFont val="맑은 고딕"/>
        <family val="2"/>
        <charset val="129"/>
      </rPr>
      <t>납기</t>
    </r>
    <r>
      <rPr>
        <sz val="9"/>
        <color theme="1" tint="0.34998626667073579"/>
        <rFont val="Verdana"/>
        <family val="2"/>
      </rPr>
      <t>·</t>
    </r>
    <r>
      <rPr>
        <sz val="9"/>
        <color theme="1" tint="0.34998626667073579"/>
        <rFont val="맑은 고딕"/>
        <family val="2"/>
        <charset val="129"/>
      </rPr>
      <t>클레임</t>
    </r>
    <r>
      <rPr>
        <sz val="9"/>
        <color theme="1" tint="0.34998626667073579"/>
        <rFont val="Verdana"/>
        <family val="2"/>
      </rPr>
      <t xml:space="preserve"> </t>
    </r>
    <r>
      <rPr>
        <sz val="9"/>
        <color theme="1" tint="0.34998626667073579"/>
        <rFont val="맑은 고딕"/>
        <family val="2"/>
        <charset val="129"/>
      </rPr>
      <t>대응</t>
    </r>
    <r>
      <rPr>
        <sz val="9"/>
        <color theme="1" tint="0.34998626667073579"/>
        <rFont val="Verdana"/>
        <family val="2"/>
      </rPr>
      <t xml:space="preserve">, </t>
    </r>
    <r>
      <rPr>
        <sz val="9"/>
        <color theme="1" tint="0.34998626667073579"/>
        <rFont val="맑은 고딕"/>
        <family val="2"/>
        <charset val="129"/>
      </rPr>
      <t>매출</t>
    </r>
    <r>
      <rPr>
        <sz val="9"/>
        <color theme="1" tint="0.34998626667073579"/>
        <rFont val="Verdana"/>
        <family val="2"/>
      </rPr>
      <t xml:space="preserve"> </t>
    </r>
    <r>
      <rPr>
        <sz val="9"/>
        <color theme="1" tint="0.34998626667073579"/>
        <rFont val="맑은 고딕"/>
        <family val="2"/>
        <charset val="129"/>
      </rPr>
      <t>분석</t>
    </r>
    <phoneticPr fontId="7" type="noConversion"/>
  </si>
  <si>
    <r>
      <rPr>
        <sz val="9"/>
        <rFont val="맑은 고딕"/>
        <family val="2"/>
        <charset val="129"/>
      </rPr>
      <t>내용</t>
    </r>
    <r>
      <rPr>
        <sz val="9"/>
        <rFont val="Verdana"/>
        <family val="2"/>
      </rPr>
      <t xml:space="preserve"> 1</t>
    </r>
    <phoneticPr fontId="7" type="noConversion"/>
  </si>
  <si>
    <t>조직도 칸</t>
    <phoneticPr fontId="7" type="noConversion"/>
  </si>
  <si>
    <t>재직</t>
  </si>
  <si>
    <r>
      <rPr>
        <sz val="9"/>
        <rFont val="맑은 고딕"/>
        <family val="2"/>
        <charset val="129"/>
      </rPr>
      <t>내용</t>
    </r>
    <r>
      <rPr>
        <sz val="9"/>
        <rFont val="Verdana"/>
        <family val="2"/>
      </rPr>
      <t xml:space="preserve"> 2</t>
    </r>
    <phoneticPr fontId="7" type="noConversion"/>
  </si>
  <si>
    <r>
      <rPr>
        <sz val="9"/>
        <rFont val="맑은 고딕"/>
        <family val="2"/>
        <charset val="129"/>
      </rPr>
      <t>내용</t>
    </r>
    <r>
      <rPr>
        <sz val="9"/>
        <rFont val="Verdana"/>
        <family val="2"/>
      </rPr>
      <t xml:space="preserve"> 3</t>
    </r>
    <phoneticPr fontId="7" type="noConversion"/>
  </si>
  <si>
    <r>
      <rPr>
        <b/>
        <sz val="10"/>
        <rFont val="맑은 고딕"/>
        <family val="2"/>
        <charset val="129"/>
      </rPr>
      <t>회사부담금</t>
    </r>
    <r>
      <rPr>
        <b/>
        <sz val="10"/>
        <rFont val="Verdana"/>
        <family val="2"/>
      </rPr>
      <t xml:space="preserve"> </t>
    </r>
    <r>
      <rPr>
        <b/>
        <sz val="10"/>
        <rFont val="맑은 고딕"/>
        <family val="2"/>
        <charset val="129"/>
      </rPr>
      <t>현황</t>
    </r>
    <phoneticPr fontId="7" type="noConversion"/>
  </si>
  <si>
    <r>
      <rPr>
        <b/>
        <sz val="10"/>
        <rFont val="맑은 고딕"/>
        <family val="3"/>
        <charset val="129"/>
      </rPr>
      <t>조직도</t>
    </r>
    <r>
      <rPr>
        <b/>
        <sz val="10"/>
        <rFont val="Verdana"/>
        <family val="2"/>
      </rPr>
      <t xml:space="preserve"> </t>
    </r>
    <r>
      <rPr>
        <b/>
        <sz val="10"/>
        <rFont val="맑은 고딕"/>
        <family val="2"/>
        <charset val="129"/>
      </rPr>
      <t>내역</t>
    </r>
    <r>
      <rPr>
        <b/>
        <sz val="10"/>
        <rFont val="Verdana"/>
        <family val="2"/>
      </rPr>
      <t xml:space="preserve"> </t>
    </r>
    <r>
      <rPr>
        <b/>
        <sz val="10"/>
        <rFont val="맑은 고딕"/>
        <family val="3"/>
        <charset val="129"/>
      </rPr>
      <t>입력</t>
    </r>
    <phoneticPr fontId="7" type="noConversion"/>
  </si>
  <si>
    <r>
      <rPr>
        <b/>
        <sz val="9"/>
        <color theme="1"/>
        <rFont val="맑은 고딕"/>
        <family val="2"/>
        <charset val="129"/>
      </rPr>
      <t>사원정보</t>
    </r>
    <phoneticPr fontId="7" type="noConversion"/>
  </si>
  <si>
    <r>
      <rPr>
        <b/>
        <sz val="9"/>
        <rFont val="맑은 고딕"/>
        <family val="3"/>
        <charset val="129"/>
      </rPr>
      <t>세부내용</t>
    </r>
    <r>
      <rPr>
        <b/>
        <sz val="9"/>
        <rFont val="Verdana"/>
        <family val="2"/>
      </rPr>
      <t xml:space="preserve"> </t>
    </r>
    <r>
      <rPr>
        <b/>
        <sz val="9"/>
        <rFont val="맑은 고딕"/>
        <family val="3"/>
        <charset val="129"/>
      </rPr>
      <t>작성</t>
    </r>
    <phoneticPr fontId="7" type="noConversion"/>
  </si>
  <si>
    <r>
      <rPr>
        <b/>
        <sz val="9"/>
        <rFont val="맑은 고딕"/>
        <family val="3"/>
        <charset val="129"/>
      </rPr>
      <t>정렬</t>
    </r>
    <phoneticPr fontId="7" type="noConversion"/>
  </si>
  <si>
    <r>
      <rPr>
        <sz val="9"/>
        <rFont val="맑은 고딕"/>
        <family val="3"/>
        <charset val="129"/>
      </rPr>
      <t>위</t>
    </r>
    <phoneticPr fontId="7" type="noConversion"/>
  </si>
  <si>
    <r>
      <rPr>
        <sz val="9"/>
        <rFont val="맑은 고딕"/>
        <family val="3"/>
        <charset val="129"/>
      </rPr>
      <t>아래</t>
    </r>
    <phoneticPr fontId="7" type="noConversion"/>
  </si>
  <si>
    <t>사진</t>
    <phoneticPr fontId="7" type="noConversion"/>
  </si>
  <si>
    <r>
      <rPr>
        <sz val="9"/>
        <rFont val="맑은 고딕"/>
        <family val="3"/>
        <charset val="129"/>
      </rPr>
      <t>사진</t>
    </r>
    <phoneticPr fontId="7" type="noConversion"/>
  </si>
  <si>
    <t>기획팀</t>
    <phoneticPr fontId="7" type="noConversion"/>
  </si>
  <si>
    <t>관리팀</t>
    <phoneticPr fontId="7" type="noConversion"/>
  </si>
  <si>
    <t>개발팀</t>
    <phoneticPr fontId="7" type="noConversion"/>
  </si>
  <si>
    <t>생산팀</t>
    <phoneticPr fontId="7" type="noConversion"/>
  </si>
  <si>
    <t>영업팀</t>
  </si>
  <si>
    <t>영업팀</t>
    <phoneticPr fontId="7" type="noConversion"/>
  </si>
  <si>
    <t>DASHBOARD</t>
    <phoneticPr fontId="191" type="noConversion"/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</si>
  <si>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</si>
  <si>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</si>
  <si>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</si>
  <si>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</si>
  <si>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</si>
  <si>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</si>
  <si>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</si>
  <si>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</si>
  <si>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</si>
  <si>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</si>
  <si>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</si>
  <si>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</si>
  <si>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r>
      <rPr>
        <sz val="9"/>
        <color theme="1"/>
        <rFont val="맑은 고딕"/>
        <family val="3"/>
        <charset val="129"/>
      </rPr>
      <t>급여지급현황</t>
    </r>
    <r>
      <rPr>
        <sz val="9"/>
        <color theme="1"/>
        <rFont val="Verdana"/>
        <family val="2"/>
      </rPr>
      <t>/</t>
    </r>
    <r>
      <rPr>
        <sz val="9"/>
        <color theme="1"/>
        <rFont val="맑은 고딕"/>
        <family val="3"/>
        <charset val="129"/>
      </rPr>
      <t>비율</t>
    </r>
    <phoneticPr fontId="191" type="noConversion"/>
  </si>
  <si>
    <r>
      <rPr>
        <sz val="9"/>
        <color theme="1"/>
        <rFont val="맑은 고딕"/>
        <family val="3"/>
        <charset val="129"/>
      </rPr>
      <t>평균</t>
    </r>
    <r>
      <rPr>
        <sz val="9"/>
        <color theme="1"/>
        <rFont val="Verdana"/>
        <family val="2"/>
      </rPr>
      <t xml:space="preserve"> </t>
    </r>
    <r>
      <rPr>
        <sz val="9"/>
        <color theme="1"/>
        <rFont val="맑은 고딕"/>
        <family val="3"/>
        <charset val="129"/>
      </rPr>
      <t>지급액</t>
    </r>
    <phoneticPr fontId="191" type="noConversion"/>
  </si>
  <si>
    <r>
      <rPr>
        <sz val="9"/>
        <color theme="1"/>
        <rFont val="맑은 고딕"/>
        <family val="3"/>
        <charset val="129"/>
      </rPr>
      <t>전년대비</t>
    </r>
    <phoneticPr fontId="191" type="noConversion"/>
  </si>
  <si>
    <r>
      <rPr>
        <sz val="9"/>
        <color theme="1"/>
        <rFont val="맑은 고딕"/>
        <family val="3"/>
        <charset val="129"/>
      </rPr>
      <t>월간현황</t>
    </r>
    <phoneticPr fontId="191" type="noConversion"/>
  </si>
  <si>
    <r>
      <rPr>
        <sz val="9"/>
        <color theme="1"/>
        <rFont val="맑은 고딕"/>
        <family val="3"/>
        <charset val="129"/>
      </rPr>
      <t>차트</t>
    </r>
    <phoneticPr fontId="7" type="noConversion"/>
  </si>
  <si>
    <r>
      <rPr>
        <sz val="9"/>
        <color theme="1"/>
        <rFont val="맑은 고딕"/>
        <family val="3"/>
        <charset val="129"/>
      </rPr>
      <t>연도</t>
    </r>
    <phoneticPr fontId="191" type="noConversion"/>
  </si>
  <si>
    <r>
      <rPr>
        <sz val="9"/>
        <color theme="1"/>
        <rFont val="맑은 고딕"/>
        <family val="3"/>
        <charset val="129"/>
      </rPr>
      <t>실</t>
    </r>
    <r>
      <rPr>
        <sz val="9"/>
        <color theme="1"/>
        <rFont val="Verdana"/>
        <family val="2"/>
      </rPr>
      <t xml:space="preserve"> </t>
    </r>
    <r>
      <rPr>
        <sz val="9"/>
        <color theme="1"/>
        <rFont val="맑은 고딕"/>
        <family val="3"/>
        <charset val="129"/>
      </rPr>
      <t>지급액</t>
    </r>
    <phoneticPr fontId="191" type="noConversion"/>
  </si>
  <si>
    <r>
      <rPr>
        <sz val="9"/>
        <color theme="1"/>
        <rFont val="맑은 고딕"/>
        <family val="3"/>
        <charset val="129"/>
      </rPr>
      <t>상승액</t>
    </r>
    <phoneticPr fontId="191" type="noConversion"/>
  </si>
  <si>
    <r>
      <rPr>
        <sz val="9"/>
        <color theme="1"/>
        <rFont val="맑은 고딕"/>
        <family val="3"/>
        <charset val="129"/>
      </rPr>
      <t>월</t>
    </r>
    <phoneticPr fontId="191" type="noConversion"/>
  </si>
  <si>
    <r>
      <rPr>
        <sz val="9"/>
        <color theme="1"/>
        <rFont val="맑은 고딕"/>
        <family val="3"/>
        <charset val="129"/>
      </rPr>
      <t>평균</t>
    </r>
    <r>
      <rPr>
        <sz val="9"/>
        <color theme="1"/>
        <rFont val="Verdana"/>
        <family val="2"/>
      </rPr>
      <t xml:space="preserve"> </t>
    </r>
    <r>
      <rPr>
        <sz val="9"/>
        <color theme="1"/>
        <rFont val="맑은 고딕"/>
        <family val="3"/>
        <charset val="129"/>
      </rPr>
      <t>연봉</t>
    </r>
    <phoneticPr fontId="191" type="noConversion"/>
  </si>
  <si>
    <r>
      <rPr>
        <sz val="9"/>
        <color theme="1"/>
        <rFont val="맑은 고딕"/>
        <family val="3"/>
        <charset val="129"/>
      </rPr>
      <t>기본급</t>
    </r>
    <phoneticPr fontId="191" type="noConversion"/>
  </si>
  <si>
    <r>
      <rPr>
        <sz val="9"/>
        <color theme="1"/>
        <rFont val="맑은 고딕"/>
        <family val="3"/>
        <charset val="129"/>
      </rPr>
      <t>시간외수당</t>
    </r>
    <phoneticPr fontId="191" type="noConversion"/>
  </si>
  <si>
    <r>
      <rPr>
        <sz val="9"/>
        <color theme="1"/>
        <rFont val="맑은 고딕"/>
        <family val="3"/>
        <charset val="129"/>
      </rPr>
      <t>기타수당</t>
    </r>
    <phoneticPr fontId="191" type="noConversion"/>
  </si>
  <si>
    <r>
      <rPr>
        <sz val="9"/>
        <color theme="1"/>
        <rFont val="맑은 고딕"/>
        <family val="3"/>
        <charset val="129"/>
      </rPr>
      <t>총</t>
    </r>
    <r>
      <rPr>
        <sz val="9"/>
        <color theme="1"/>
        <rFont val="Verdana"/>
        <family val="2"/>
      </rPr>
      <t xml:space="preserve"> </t>
    </r>
    <r>
      <rPr>
        <sz val="9"/>
        <color theme="1"/>
        <rFont val="맑은 고딕"/>
        <family val="3"/>
        <charset val="129"/>
      </rPr>
      <t>지급인원</t>
    </r>
    <phoneticPr fontId="7" type="noConversion"/>
  </si>
  <si>
    <r>
      <rPr>
        <sz val="9"/>
        <color theme="1"/>
        <rFont val="맑은 고딕"/>
        <family val="3"/>
        <charset val="129"/>
      </rPr>
      <t>증가량</t>
    </r>
    <phoneticPr fontId="7" type="noConversion"/>
  </si>
  <si>
    <r>
      <rPr>
        <sz val="9"/>
        <color theme="1"/>
        <rFont val="맑은 고딕"/>
        <family val="3"/>
        <charset val="129"/>
      </rPr>
      <t>총</t>
    </r>
    <r>
      <rPr>
        <sz val="9"/>
        <color theme="1"/>
        <rFont val="Verdana"/>
        <family val="2"/>
      </rPr>
      <t xml:space="preserve"> </t>
    </r>
    <r>
      <rPr>
        <sz val="9"/>
        <color theme="1"/>
        <rFont val="맑은 고딕"/>
        <family val="3"/>
        <charset val="129"/>
      </rPr>
      <t>지급기본급</t>
    </r>
    <phoneticPr fontId="191" type="noConversion"/>
  </si>
  <si>
    <r>
      <rPr>
        <sz val="9"/>
        <color theme="1"/>
        <rFont val="맑은 고딕"/>
        <family val="3"/>
        <charset val="129"/>
      </rPr>
      <t>총</t>
    </r>
    <r>
      <rPr>
        <sz val="9"/>
        <color theme="1"/>
        <rFont val="Verdana"/>
        <family val="2"/>
      </rPr>
      <t xml:space="preserve"> </t>
    </r>
    <r>
      <rPr>
        <sz val="9"/>
        <color theme="1"/>
        <rFont val="맑은 고딕"/>
        <family val="3"/>
        <charset val="129"/>
      </rPr>
      <t>시간외근무</t>
    </r>
    <phoneticPr fontId="191" type="noConversion"/>
  </si>
  <si>
    <r>
      <rPr>
        <sz val="9"/>
        <color theme="1"/>
        <rFont val="맑은 고딕"/>
        <family val="3"/>
        <charset val="129"/>
      </rPr>
      <t>총</t>
    </r>
    <r>
      <rPr>
        <sz val="9"/>
        <color theme="1"/>
        <rFont val="Verdana"/>
        <family val="2"/>
      </rPr>
      <t xml:space="preserve"> </t>
    </r>
    <r>
      <rPr>
        <sz val="9"/>
        <color theme="1"/>
        <rFont val="맑은 고딕"/>
        <family val="3"/>
        <charset val="129"/>
      </rPr>
      <t>기타수당</t>
    </r>
    <phoneticPr fontId="191" type="noConversion"/>
  </si>
  <si>
    <t>지급액 비율</t>
    <phoneticPr fontId="191" type="noConversion"/>
  </si>
  <si>
    <t>인원</t>
    <phoneticPr fontId="7" type="noConversion"/>
  </si>
  <si>
    <t>C:\Users\mypur\OneDrive\바탕 화면</t>
    <phoneticPr fontId="7" type="noConversion"/>
  </si>
  <si>
    <t>C:\Users\mypur\Downloads</t>
  </si>
  <si>
    <t>C:\Users\mypur\Downloads</t>
    <phoneticPr fontId="7" type="noConversion"/>
  </si>
  <si>
    <t>소득세
지방소득세</t>
    <phoneticPr fontId="7" type="noConversion"/>
  </si>
  <si>
    <r>
      <t>12</t>
    </r>
    <r>
      <rPr>
        <sz val="8"/>
        <color rgb="FF3B3B55"/>
        <rFont val="맑은 고딕"/>
        <family val="3"/>
        <charset val="129"/>
      </rPr>
      <t>월</t>
    </r>
    <phoneticPr fontId="191" type="noConversion"/>
  </si>
  <si>
    <r>
      <t>12</t>
    </r>
    <r>
      <rPr>
        <sz val="8"/>
        <color rgb="FFB8C4D6"/>
        <rFont val="맑은 고딕"/>
        <family val="3"/>
        <charset val="129"/>
      </rPr>
      <t>월</t>
    </r>
    <phoneticPr fontId="191" type="noConversion"/>
  </si>
  <si>
    <t>기존 재직자</t>
    <phoneticPr fontId="191" type="noConversion"/>
  </si>
  <si>
    <t>연도</t>
    <phoneticPr fontId="7" type="noConversion"/>
  </si>
  <si>
    <t>&gt;=2025-01-01</t>
    <phoneticPr fontId="7" type="noConversion"/>
  </si>
  <si>
    <t>&lt;=2025-12-31</t>
    <phoneticPr fontId="7" type="noConversion"/>
  </si>
  <si>
    <t>공제</t>
    <phoneticPr fontId="191" type="noConversion"/>
  </si>
  <si>
    <t>지급</t>
    <phoneticPr fontId="191" type="noConversion"/>
  </si>
  <si>
    <t>석가탄신일</t>
  </si>
  <si>
    <t>어린이날</t>
  </si>
  <si>
    <t>추석/개천절</t>
  </si>
  <si>
    <t>대체공휴일(근로자의 날)</t>
  </si>
  <si>
    <t>대체공휴일(어린이날)</t>
  </si>
  <si>
    <t>대체공휴일(광복절)</t>
  </si>
  <si>
    <t>대체공휴일(개천절)</t>
  </si>
  <si>
    <t>대체공휴일(한글날)</t>
  </si>
  <si>
    <t>대체공휴일(부처님오신날)</t>
  </si>
  <si>
    <t>어린이날/석가탄신일</t>
  </si>
  <si>
    <t>21대 대통령 선거</t>
  </si>
  <si>
    <t>대체공휴일(성탄절)</t>
  </si>
  <si>
    <t>&gt;=2026-01-01</t>
  </si>
  <si>
    <t>&lt;=2026-12-31</t>
  </si>
  <si>
    <t>정중부</t>
  </si>
  <si>
    <t>1111-1130</t>
  </si>
  <si>
    <t>월 ~ 금 근무</t>
  </si>
  <si>
    <t>근로정보만 표시</t>
  </si>
  <si>
    <r>
      <rPr>
        <b/>
        <sz val="9"/>
        <color theme="1"/>
        <rFont val="맑은 고딕"/>
        <family val="3"/>
        <charset val="129"/>
      </rPr>
      <t>작성된</t>
    </r>
    <r>
      <rPr>
        <b/>
        <sz val="9"/>
        <color theme="1"/>
        <rFont val="Verdana"/>
        <family val="2"/>
      </rPr>
      <t xml:space="preserve"> </t>
    </r>
    <r>
      <rPr>
        <b/>
        <sz val="9"/>
        <color theme="1"/>
        <rFont val="맑은 고딕"/>
        <family val="3"/>
        <charset val="129"/>
      </rPr>
      <t>항목만</t>
    </r>
    <r>
      <rPr>
        <b/>
        <sz val="9"/>
        <color theme="1"/>
        <rFont val="Verdana"/>
        <family val="2"/>
      </rPr>
      <t xml:space="preserve"> </t>
    </r>
    <r>
      <rPr>
        <b/>
        <sz val="9"/>
        <color theme="1"/>
        <rFont val="맑은 고딕"/>
        <family val="3"/>
        <charset val="129"/>
      </rPr>
      <t>표시</t>
    </r>
    <phoneticPr fontId="7" type="noConversion"/>
  </si>
  <si>
    <t>고정금액6</t>
    <phoneticPr fontId="7" type="noConversion"/>
  </si>
  <si>
    <t>고정금액7</t>
    <phoneticPr fontId="7" type="noConversion"/>
  </si>
  <si>
    <t>고정금액8</t>
    <phoneticPr fontId="7" type="noConversion"/>
  </si>
  <si>
    <t>고정금액9</t>
    <phoneticPr fontId="7" type="noConversion"/>
  </si>
  <si>
    <t>고정금액10</t>
    <phoneticPr fontId="7" type="noConversion"/>
  </si>
  <si>
    <t>상여금</t>
  </si>
  <si>
    <t>출장비</t>
  </si>
  <si>
    <t>성과급</t>
  </si>
  <si>
    <t>육아수당</t>
  </si>
  <si>
    <t>자격수당</t>
  </si>
  <si>
    <t>관리수당</t>
  </si>
  <si>
    <t>장기근속포상금</t>
  </si>
  <si>
    <t>보조비</t>
  </si>
  <si>
    <t>대여금 상환액</t>
  </si>
  <si>
    <t>기타 공제</t>
  </si>
  <si>
    <t>학자금 상환액</t>
  </si>
  <si>
    <t>기숙사비</t>
  </si>
  <si>
    <t>상조회비</t>
  </si>
  <si>
    <t>손해배상 공제</t>
  </si>
  <si>
    <r>
      <rPr>
        <sz val="9"/>
        <color theme="0"/>
        <rFont val="맑은 고딕"/>
        <family val="2"/>
        <charset val="129"/>
      </rPr>
      <t>참고이미지</t>
    </r>
    <phoneticPr fontId="7" type="noConversion"/>
  </si>
  <si>
    <t>상여금</t>
    <phoneticPr fontId="7" type="noConversion"/>
  </si>
  <si>
    <t>출장비</t>
    <phoneticPr fontId="7" type="noConversion"/>
  </si>
  <si>
    <t>성과급</t>
    <phoneticPr fontId="7" type="noConversion"/>
  </si>
  <si>
    <t>육아수당</t>
    <phoneticPr fontId="7" type="noConversion"/>
  </si>
  <si>
    <t>자격수당</t>
    <phoneticPr fontId="7" type="noConversion"/>
  </si>
  <si>
    <t>관리수당</t>
    <phoneticPr fontId="7" type="noConversion"/>
  </si>
  <si>
    <t>장기근속포상금</t>
    <phoneticPr fontId="7" type="noConversion"/>
  </si>
  <si>
    <t>보조비</t>
    <phoneticPr fontId="7" type="noConversion"/>
  </si>
  <si>
    <t>신규 입사자</t>
    <phoneticPr fontId="191" type="noConversion"/>
  </si>
  <si>
    <t>신규 리드 발굴·문의 응대</t>
  </si>
  <si>
    <t>주문/출고 요청 정리·전달</t>
  </si>
  <si>
    <t>월 매출 자료 취합·보고</t>
  </si>
  <si>
    <r>
      <rPr>
        <b/>
        <sz val="14"/>
        <color rgb="FF353B55"/>
        <rFont val="맑은 고딕"/>
        <family val="3"/>
        <charset val="129"/>
        <scheme val="major"/>
      </rPr>
      <t xml:space="preserve">급여관리 프로그램   </t>
    </r>
    <r>
      <rPr>
        <sz val="9"/>
        <color rgb="FF353B55"/>
        <rFont val="맑은 고딕"/>
        <family val="3"/>
        <charset val="129"/>
        <scheme val="major"/>
      </rPr>
      <t>｜  시급/일급/월급제</t>
    </r>
    <phoneticPr fontId="7" type="noConversion"/>
  </si>
  <si>
    <r>
      <rPr>
        <b/>
        <sz val="14"/>
        <color rgb="FFF3F6FF"/>
        <rFont val="맑은 고딕"/>
        <family val="3"/>
        <charset val="129"/>
        <scheme val="major"/>
      </rPr>
      <t xml:space="preserve">급여관리 프로그램   </t>
    </r>
    <r>
      <rPr>
        <sz val="9"/>
        <color rgb="FF8FA1BA"/>
        <rFont val="맑은 고딕"/>
        <family val="3"/>
        <charset val="129"/>
        <scheme val="major"/>
      </rPr>
      <t>｜  시급/일급/월급제</t>
    </r>
    <phoneticPr fontId="7" type="noConversion"/>
  </si>
  <si>
    <t>대여금 상환액</t>
    <phoneticPr fontId="7" type="noConversion"/>
  </si>
  <si>
    <t>기타 공제</t>
    <phoneticPr fontId="7" type="noConversion"/>
  </si>
  <si>
    <t>학자금 상환액</t>
    <phoneticPr fontId="7" type="noConversion"/>
  </si>
  <si>
    <t>기숙사비</t>
    <phoneticPr fontId="7" type="noConversion"/>
  </si>
  <si>
    <t>상조회비</t>
    <phoneticPr fontId="7" type="noConversion"/>
  </si>
  <si>
    <t>손해배상 공제</t>
    <phoneticPr fontId="7" type="noConversion"/>
  </si>
  <si>
    <t>2025</t>
  </si>
  <si>
    <t>기본</t>
  </si>
  <si>
    <t>2026-01-01 ~ 2026-01-31</t>
    <phoneticPr fontId="7" type="noConversion"/>
  </si>
  <si>
    <t>C:\Users\mypur\OneDrive\바탕 화면\홍길동_2026년01월 급여명세서_1.JPG</t>
  </si>
  <si>
    <t>C:\Users\mypur\OneDrive\바탕 화면\이몽룡_2026년01월 급여명세서_2.JPG</t>
  </si>
  <si>
    <t>급여대장 신규 입력</t>
    <phoneticPr fontId="7" type="noConversion"/>
  </si>
  <si>
    <r>
      <rPr>
        <sz val="9"/>
        <rFont val="맑은 고딕"/>
        <family val="2"/>
        <charset val="129"/>
      </rPr>
      <t>주요업무</t>
    </r>
    <r>
      <rPr>
        <sz val="9"/>
        <rFont val="Verdana"/>
        <family val="2"/>
      </rPr>
      <t xml:space="preserve"> 1</t>
    </r>
    <phoneticPr fontId="7" type="noConversion"/>
  </si>
  <si>
    <r>
      <rPr>
        <sz val="9"/>
        <rFont val="맑은 고딕"/>
        <family val="2"/>
        <charset val="129"/>
      </rPr>
      <t>주요업무</t>
    </r>
    <r>
      <rPr>
        <sz val="9"/>
        <rFont val="Verdana"/>
        <family val="2"/>
      </rPr>
      <t xml:space="preserve"> 2</t>
    </r>
    <phoneticPr fontId="7" type="noConversion"/>
  </si>
  <si>
    <r>
      <rPr>
        <sz val="9"/>
        <rFont val="맑은 고딕"/>
        <family val="2"/>
        <charset val="129"/>
      </rPr>
      <t>주요업무</t>
    </r>
    <r>
      <rPr>
        <sz val="9"/>
        <rFont val="Verdana"/>
        <family val="2"/>
      </rPr>
      <t xml:space="preserve"> 3</t>
    </r>
    <phoneticPr fontId="7" type="noConversion"/>
  </si>
  <si>
    <t>주요업무 1</t>
    <phoneticPr fontId="7" type="noConversion"/>
  </si>
  <si>
    <t>주요업무 2</t>
    <phoneticPr fontId="7" type="noConversion"/>
  </si>
  <si>
    <t>주요업무 3</t>
    <phoneticPr fontId="7" type="noConversion"/>
  </si>
  <si>
    <t>&gt;=2026-01-01</t>
    <phoneticPr fontId="7" type="noConversion"/>
  </si>
  <si>
    <t>&lt;=2026-12-31</t>
    <phoneticPr fontId="7" type="noConversion"/>
  </si>
  <si>
    <t>표시안함</t>
  </si>
  <si>
    <t>표시</t>
  </si>
  <si>
    <t>3.0</t>
    <phoneticPr fontId="7" type="noConversion"/>
  </si>
  <si>
    <t>장기요양보험요율_x000D_
0.9448%</t>
  </si>
  <si>
    <t>사업소득 3.3% _x000D_
(소득세 3% + 지방소득세 0.3%)</t>
  </si>
  <si>
    <t>기타소득 8.8% _x000D_
(소득세 8% + 지방소득세 0.8%)</t>
  </si>
  <si>
    <r>
      <rPr>
        <b/>
        <sz val="14"/>
        <color theme="0"/>
        <rFont val="맑은 고딕"/>
        <family val="3"/>
        <charset val="129"/>
      </rPr>
      <t>급여관리</t>
    </r>
    <r>
      <rPr>
        <b/>
        <sz val="14"/>
        <color theme="0"/>
        <rFont val="Verdana"/>
        <family val="2"/>
      </rPr>
      <t xml:space="preserve"> </t>
    </r>
    <r>
      <rPr>
        <b/>
        <sz val="14"/>
        <color theme="0"/>
        <rFont val="맑은 고딕"/>
        <family val="3"/>
        <charset val="129"/>
      </rPr>
      <t>프로그램</t>
    </r>
    <r>
      <rPr>
        <b/>
        <sz val="17"/>
        <color theme="0"/>
        <rFont val="Verdana"/>
        <family val="2"/>
      </rPr>
      <t xml:space="preserve">   </t>
    </r>
    <r>
      <rPr>
        <b/>
        <sz val="9"/>
        <color theme="0"/>
        <rFont val="맑은 고딕"/>
        <family val="3"/>
        <charset val="129"/>
      </rPr>
      <t>｜</t>
    </r>
    <r>
      <rPr>
        <b/>
        <sz val="9"/>
        <color theme="8"/>
        <rFont val="Verdana"/>
        <family val="2"/>
      </rPr>
      <t xml:space="preserve">  </t>
    </r>
    <r>
      <rPr>
        <b/>
        <sz val="9"/>
        <color theme="8"/>
        <rFont val="맑은 고딕"/>
        <family val="3"/>
        <charset val="129"/>
      </rPr>
      <t>시급제</t>
    </r>
    <r>
      <rPr>
        <b/>
        <sz val="9"/>
        <color theme="8"/>
        <rFont val="Verdana"/>
        <family val="2"/>
      </rPr>
      <t>/</t>
    </r>
    <r>
      <rPr>
        <b/>
        <sz val="9"/>
        <color theme="8"/>
        <rFont val="맑은 고딕"/>
        <family val="3"/>
        <charset val="129"/>
      </rPr>
      <t>일급제</t>
    </r>
    <r>
      <rPr>
        <b/>
        <sz val="9"/>
        <color theme="8"/>
        <rFont val="Verdana"/>
        <family val="2"/>
      </rPr>
      <t>/</t>
    </r>
    <r>
      <rPr>
        <b/>
        <sz val="9"/>
        <color theme="8"/>
        <rFont val="맑은 고딕"/>
        <family val="3"/>
        <charset val="129"/>
      </rPr>
      <t>월급제</t>
    </r>
    <phoneticPr fontId="7" type="noConversion"/>
  </si>
  <si>
    <r>
      <rPr>
        <b/>
        <sz val="10"/>
        <color rgb="FF262626"/>
        <rFont val="맑은 고딕"/>
        <family val="3"/>
        <charset val="129"/>
      </rPr>
      <t>조직도</t>
    </r>
    <phoneticPr fontId="7" type="noConversion"/>
  </si>
  <si>
    <t>기획팀</t>
  </si>
  <si>
    <t>부장</t>
    <phoneticPr fontId="7" type="noConversion"/>
  </si>
  <si>
    <t>원단위</t>
  </si>
  <si>
    <t>과세대상 지급액 * ○%</t>
  </si>
  <si>
    <t>근로소득간이세액표 적용</t>
  </si>
  <si>
    <t>소득세 * 10%</t>
  </si>
  <si>
    <t>제9회 전국동시지방선거</t>
  </si>
  <si>
    <t>배수</t>
    <phoneticPr fontId="7" type="noConversion"/>
  </si>
  <si>
    <t>당월 지급일</t>
    <phoneticPr fontId="7" type="noConversion"/>
  </si>
  <si>
    <t>사용</t>
    <phoneticPr fontId="7" type="noConversion"/>
  </si>
  <si>
    <t>항목1</t>
    <phoneticPr fontId="7" type="noConversion"/>
  </si>
  <si>
    <t>항목2</t>
    <phoneticPr fontId="7" type="noConversion"/>
  </si>
  <si>
    <t>항목3</t>
    <phoneticPr fontId="7" type="noConversion"/>
  </si>
  <si>
    <t>항목4</t>
    <phoneticPr fontId="7" type="noConversion"/>
  </si>
  <si>
    <t>항목5</t>
    <phoneticPr fontId="7" type="noConversion"/>
  </si>
  <si>
    <t>항목6</t>
    <phoneticPr fontId="7" type="noConversion"/>
  </si>
  <si>
    <t>항목7</t>
    <phoneticPr fontId="7" type="noConversion"/>
  </si>
  <si>
    <t>항목8</t>
    <phoneticPr fontId="7" type="noConversion"/>
  </si>
  <si>
    <t>항목9</t>
    <phoneticPr fontId="7" type="noConversion"/>
  </si>
  <si>
    <t>항목10</t>
    <phoneticPr fontId="7" type="noConversion"/>
  </si>
  <si>
    <t>3.1</t>
    <phoneticPr fontId="7" type="noConversion"/>
  </si>
  <si>
    <t>3.0</t>
    <phoneticPr fontId="7" type="noConversion"/>
  </si>
  <si>
    <t>3.1</t>
    <phoneticPr fontId="7" type="noConversion"/>
  </si>
  <si>
    <t>업데이트가 준비되었습니다.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</si>
</sst>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5">
    <numFmt numFmtId="41" formatCode="_-* #,##0_-;\-* #,##0_-;_-* &quot;-&quot;_-;_-@_-"/>
    <numFmt numFmtId="176" formatCode="_(&quot;₩&quot;* #,##0_);_(&quot;₩&quot;* \(#,##0\);_(&quot;₩&quot;* &quot;-&quot;_);_(@_)"/>
    <numFmt numFmtId="177" formatCode="_(* #,##0_);_(* \(#,##0\);_(* &quot;-&quot;_);_(@_)"/>
    <numFmt numFmtId="178" formatCode="&quot;₩&quot;#,##0.00_);\(&quot;₩&quot;#,##0.00\)"/>
    <numFmt numFmtId="179" formatCode="#,##0_ "/>
    <numFmt numFmtId="180" formatCode="#,##0_ ;[Red]\-#,##0\ "/>
    <numFmt numFmtId="181" formatCode="yyyy&quot;년&quot;\ m&quot;월&quot;\ d&quot;일&quot;;@"/>
    <numFmt numFmtId="182" formatCode="yyyy&quot;년&quot;\ m&quot;월&quot;;@"/>
    <numFmt numFmtId="183" formatCode="yyyy&quot;년&quot;\ m&quot;월 급여명세서&quot;;@"/>
    <numFmt numFmtId="184" formatCode="0.0_ "/>
    <numFmt numFmtId="185" formatCode="#,##0.0_ ;[Red]\-#,##0.0\ "/>
    <numFmt numFmtId="186" formatCode="0_ "/>
    <numFmt numFmtId="187" formatCode="m&quot;월&quot;\ d&quot;일&quot;;@"/>
    <numFmt numFmtId="188" formatCode="0.0_);[Red]\(0.0\)"/>
    <numFmt numFmtId="189" formatCode="0.00_ "/>
    <numFmt numFmtId="190" formatCode="0.0000%"/>
    <numFmt numFmtId="191" formatCode="yyyy&quot;년&quot;\ mm&quot;월&quot;"/>
    <numFmt numFmtId="192" formatCode="General&quot;월&quot;"/>
    <numFmt numFmtId="193" formatCode="0.0#########%"/>
    <numFmt numFmtId="194" formatCode="m/d/yyyy"/>
    <numFmt numFmtId="195" formatCode="\+0%&quot;&quot;;\-0%&quot;&quot;"/>
    <numFmt numFmtId="196" formatCode="\+\ #,##0;\-\ #,##0;0"/>
    <numFmt numFmtId="197" formatCode="0&quot;명&quot;"/>
    <numFmt numFmtId="198" formatCode="\+0%&quot;&quot;\ \▲;\-0%&quot;&quot;\ \▼"/>
    <numFmt numFmtId="199" formatCode="General\ \▼\ \ "/>
  </numFmts>
  <fonts count="228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Verdana"/>
      <family val="2"/>
    </font>
    <font>
      <sz val="9"/>
      <color theme="1"/>
      <name val="Verdana"/>
      <family val="2"/>
    </font>
    <font>
      <b/>
      <sz val="9"/>
      <color theme="1"/>
      <name val="Verdana"/>
      <family val="2"/>
    </font>
    <font>
      <sz val="10"/>
      <color theme="1"/>
      <name val="Verdana"/>
      <family val="2"/>
    </font>
    <font>
      <sz val="10"/>
      <name val="Verdana"/>
      <family val="2"/>
    </font>
    <font>
      <b/>
      <sz val="11"/>
      <name val="Verdana"/>
      <family val="2"/>
    </font>
    <font>
      <b/>
      <sz val="10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Verdana"/>
      <family val="2"/>
    </font>
    <font>
      <b/>
      <sz val="11"/>
      <color rgb="FFC00000"/>
      <name val="Verdana"/>
      <family val="2"/>
    </font>
    <font>
      <sz val="9"/>
      <color theme="1"/>
      <name val="맑은 고딕"/>
      <family val="3"/>
      <charset val="129"/>
      <scheme val="major"/>
    </font>
    <font>
      <b/>
      <sz val="15"/>
      <color rgb="FF4F75A4"/>
      <name val="맑은 고딕"/>
      <family val="3"/>
      <charset val="129"/>
      <scheme val="major"/>
    </font>
    <font>
      <b/>
      <sz val="9"/>
      <color rgb="FF4F75A4"/>
      <name val="Verdana"/>
      <family val="2"/>
    </font>
    <font>
      <sz val="10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15"/>
      <color theme="8" tint="-0.249977111117893"/>
      <name val="맑은 고딕"/>
      <family val="3"/>
      <charset val="129"/>
      <scheme val="minor"/>
    </font>
    <font>
      <sz val="9"/>
      <name val="Verdana"/>
      <family val="2"/>
    </font>
    <font>
      <sz val="11"/>
      <color theme="1"/>
      <name val="맑은 고딕"/>
      <family val="3"/>
      <charset val="129"/>
      <scheme val="minor"/>
    </font>
    <font>
      <b/>
      <sz val="20"/>
      <name val="Verdana"/>
      <family val="2"/>
    </font>
    <font>
      <b/>
      <sz val="20"/>
      <color theme="1"/>
      <name val="Verdana"/>
      <family val="2"/>
    </font>
    <font>
      <b/>
      <sz val="12"/>
      <name val="Verdana"/>
      <family val="2"/>
    </font>
    <font>
      <b/>
      <sz val="12"/>
      <color theme="1"/>
      <name val="Verdana"/>
      <family val="2"/>
    </font>
    <font>
      <b/>
      <sz val="10"/>
      <name val="Verdana"/>
      <family val="2"/>
    </font>
    <font>
      <u/>
      <sz val="9"/>
      <color theme="10"/>
      <name val="맑은 고딕"/>
      <family val="2"/>
      <charset val="129"/>
      <scheme val="minor"/>
    </font>
    <font>
      <sz val="10"/>
      <color theme="1"/>
      <name val="맑은 고딕"/>
      <family val="2"/>
      <charset val="129"/>
    </font>
    <font>
      <sz val="11"/>
      <name val="Verdana"/>
      <family val="2"/>
    </font>
    <font>
      <b/>
      <sz val="13"/>
      <color theme="0"/>
      <name val="맑은 고딕"/>
      <family val="3"/>
      <charset val="129"/>
      <scheme val="minor"/>
    </font>
    <font>
      <b/>
      <sz val="9"/>
      <color rgb="FF44546A"/>
      <name val="Verdana"/>
      <family val="2"/>
    </font>
    <font>
      <b/>
      <sz val="10"/>
      <color theme="0"/>
      <name val="Verdana"/>
      <family val="2"/>
    </font>
    <font>
      <b/>
      <sz val="13"/>
      <color rgb="FF44546A"/>
      <name val="Verdana"/>
      <family val="2"/>
    </font>
    <font>
      <sz val="11"/>
      <name val="맑은 고딕"/>
      <family val="2"/>
      <charset val="129"/>
      <scheme val="minor"/>
    </font>
    <font>
      <sz val="9"/>
      <color rgb="FF000000"/>
      <name val="맑은 고딕"/>
      <family val="3"/>
      <charset val="129"/>
    </font>
    <font>
      <sz val="9"/>
      <color rgb="FF000000"/>
      <name val="Verdana"/>
      <family val="2"/>
    </font>
    <font>
      <sz val="9"/>
      <color rgb="FFFF0000"/>
      <name val="맑은 고딕"/>
      <family val="3"/>
      <charset val="129"/>
      <scheme val="major"/>
    </font>
    <font>
      <b/>
      <sz val="13"/>
      <color theme="4"/>
      <name val="맑은 고딕"/>
      <family val="3"/>
      <charset val="129"/>
      <scheme val="minor"/>
    </font>
    <font>
      <sz val="11"/>
      <color theme="4"/>
      <name val="맑은 고딕"/>
      <family val="3"/>
      <charset val="129"/>
      <scheme val="minor"/>
    </font>
    <font>
      <sz val="9"/>
      <color theme="1" tint="0.249977111117893"/>
      <name val="Verdana"/>
      <family val="2"/>
    </font>
    <font>
      <sz val="9"/>
      <color theme="1" tint="0.34998626667073579"/>
      <name val="맑은 고딕"/>
      <family val="3"/>
      <charset val="129"/>
      <scheme val="minor"/>
    </font>
    <font>
      <sz val="9"/>
      <color theme="1" tint="0.34998626667073579"/>
      <name val="Verdana"/>
      <family val="2"/>
    </font>
    <font>
      <b/>
      <sz val="10"/>
      <color theme="3"/>
      <name val="Verdana"/>
      <family val="2"/>
    </font>
    <font>
      <b/>
      <sz val="9"/>
      <name val="Verdana"/>
      <family val="2"/>
    </font>
    <font>
      <sz val="10"/>
      <color theme="3"/>
      <name val="맑은 고딕"/>
      <family val="3"/>
      <charset val="129"/>
      <scheme val="minor"/>
    </font>
    <font>
      <sz val="10"/>
      <color theme="3"/>
      <name val="Verdana"/>
      <family val="2"/>
    </font>
    <font>
      <sz val="10"/>
      <color theme="1" tint="0.499984740745262"/>
      <name val="Verdana"/>
      <family val="2"/>
    </font>
    <font>
      <sz val="10"/>
      <color theme="1" tint="0.499984740745262"/>
      <name val="맑은 고딕"/>
      <family val="3"/>
      <charset val="129"/>
    </font>
    <font>
      <b/>
      <sz val="10"/>
      <color theme="3"/>
      <name val="맑은 고딕"/>
      <family val="3"/>
      <charset val="129"/>
    </font>
    <font>
      <sz val="10"/>
      <color theme="1" tint="0.249977111117893"/>
      <name val="Verdana"/>
      <family val="2"/>
    </font>
    <font>
      <u/>
      <sz val="9"/>
      <color theme="10"/>
      <name val="Verdana"/>
      <family val="2"/>
    </font>
    <font>
      <b/>
      <sz val="12"/>
      <color rgb="FF4F75A4"/>
      <name val="맑은 고딕"/>
      <family val="3"/>
      <charset val="129"/>
      <scheme val="major"/>
    </font>
    <font>
      <sz val="9"/>
      <color rgb="FFFF0000"/>
      <name val="맑은 고딕"/>
      <family val="2"/>
      <charset val="129"/>
      <scheme val="minor"/>
    </font>
    <font>
      <b/>
      <sz val="17"/>
      <color theme="0"/>
      <name val="맑은 고딕"/>
      <family val="3"/>
      <charset val="129"/>
      <scheme val="minor"/>
    </font>
    <font>
      <b/>
      <sz val="14"/>
      <color theme="0"/>
      <name val="맑은 고딕"/>
      <family val="3"/>
      <charset val="129"/>
      <scheme val="minor"/>
    </font>
    <font>
      <b/>
      <sz val="9"/>
      <color theme="8"/>
      <name val="맑은 고딕"/>
      <family val="3"/>
      <charset val="129"/>
      <scheme val="minor"/>
    </font>
    <font>
      <b/>
      <sz val="9"/>
      <color rgb="FF262626"/>
      <name val="Verdana"/>
      <family val="2"/>
    </font>
    <font>
      <b/>
      <sz val="9"/>
      <color rgb="FF262626"/>
      <name val="맑은 고딕"/>
      <family val="3"/>
      <charset val="129"/>
      <scheme val="minor"/>
    </font>
    <font>
      <sz val="9"/>
      <color rgb="FF262626"/>
      <name val="맑은 고딕"/>
      <family val="3"/>
      <charset val="129"/>
      <scheme val="minor"/>
    </font>
    <font>
      <sz val="9"/>
      <color rgb="FF262626"/>
      <name val="Verdana"/>
      <family val="2"/>
    </font>
    <font>
      <sz val="9"/>
      <color theme="0" tint="-9.9978637043366805E-2"/>
      <name val="맑은 고딕"/>
      <family val="2"/>
      <charset val="129"/>
      <scheme val="minor"/>
    </font>
    <font>
      <b/>
      <sz val="11"/>
      <color rgb="FF262626"/>
      <name val="맑은 고딕"/>
      <family val="3"/>
      <charset val="129"/>
      <scheme val="minor"/>
    </font>
    <font>
      <sz val="11"/>
      <color rgb="FF262626"/>
      <name val="맑은 고딕"/>
      <family val="3"/>
      <charset val="129"/>
      <scheme val="minor"/>
    </font>
    <font>
      <b/>
      <sz val="10"/>
      <color rgb="FF262626"/>
      <name val="Verdana"/>
      <family val="2"/>
    </font>
    <font>
      <sz val="9"/>
      <color rgb="FF595959"/>
      <name val="맑은 고딕"/>
      <family val="2"/>
      <scheme val="minor"/>
    </font>
    <font>
      <sz val="9"/>
      <color rgb="FF595959"/>
      <name val="맑은 고딕"/>
      <family val="3"/>
      <charset val="129"/>
      <scheme val="minor"/>
    </font>
    <font>
      <sz val="10"/>
      <color rgb="FF595959"/>
      <name val="Verdana"/>
      <family val="2"/>
    </font>
    <font>
      <sz val="9"/>
      <color rgb="FF595959"/>
      <name val="Verdana"/>
      <family val="2"/>
    </font>
    <font>
      <sz val="9"/>
      <color rgb="FF595959"/>
      <name val="맑은 고딕"/>
      <family val="3"/>
      <charset val="129"/>
    </font>
    <font>
      <sz val="11"/>
      <color rgb="FF595959"/>
      <name val="Verdana"/>
      <family val="2"/>
    </font>
    <font>
      <sz val="11"/>
      <color rgb="FF595959"/>
      <name val="맑은 고딕"/>
      <family val="2"/>
      <charset val="129"/>
      <scheme val="minor"/>
    </font>
    <font>
      <sz val="11"/>
      <color rgb="FF595959"/>
      <name val="맑은 고딕"/>
      <family val="3"/>
      <charset val="129"/>
      <scheme val="minor"/>
    </font>
    <font>
      <sz val="9"/>
      <color rgb="FF262626"/>
      <name val="맑은 고딕"/>
      <family val="2"/>
      <charset val="129"/>
      <scheme val="minor"/>
    </font>
    <font>
      <b/>
      <sz val="9"/>
      <color rgb="FF262626"/>
      <name val="맑은 고딕"/>
      <family val="3"/>
      <charset val="129"/>
      <scheme val="major"/>
    </font>
    <font>
      <sz val="9"/>
      <color rgb="FF262626"/>
      <name val="맑은 고딕"/>
      <family val="3"/>
      <charset val="129"/>
      <scheme val="major"/>
    </font>
    <font>
      <b/>
      <sz val="9"/>
      <color theme="1" tint="0.34998626667073579"/>
      <name val="Verdana"/>
      <family val="2"/>
    </font>
    <font>
      <b/>
      <sz val="10"/>
      <color rgb="FF262626"/>
      <name val="맑은 고딕"/>
      <family val="3"/>
      <charset val="129"/>
      <scheme val="minor"/>
    </font>
    <font>
      <b/>
      <sz val="11"/>
      <color theme="9"/>
      <name val="Verdana"/>
      <family val="2"/>
    </font>
    <font>
      <b/>
      <sz val="9"/>
      <color rgb="FF3C486B"/>
      <name val="Verdana"/>
      <family val="2"/>
    </font>
    <font>
      <b/>
      <sz val="13"/>
      <color theme="3"/>
      <name val="Verdana"/>
      <family val="2"/>
    </font>
    <font>
      <b/>
      <sz val="13"/>
      <color theme="3"/>
      <name val="맑은 고딕"/>
      <family val="2"/>
    </font>
    <font>
      <b/>
      <sz val="13"/>
      <color rgb="FF4E75A3"/>
      <name val="맑은 고딕"/>
      <family val="3"/>
      <charset val="129"/>
      <scheme val="major"/>
    </font>
    <font>
      <b/>
      <sz val="9"/>
      <color theme="3"/>
      <name val="맑은 고딕"/>
      <family val="3"/>
      <charset val="129"/>
      <scheme val="minor"/>
    </font>
    <font>
      <sz val="9"/>
      <name val="맑은 고딕"/>
      <family val="3"/>
      <charset val="129"/>
    </font>
    <font>
      <sz val="9"/>
      <color rgb="FFFFFFFF"/>
      <name val="Verdana"/>
      <family val="2"/>
    </font>
    <font>
      <i/>
      <sz val="9"/>
      <color rgb="FFFFFFFF"/>
      <name val="Verdana"/>
      <family val="2"/>
    </font>
    <font>
      <sz val="9"/>
      <name val="Arial Unicode MS"/>
      <family val="2"/>
      <charset val="129"/>
    </font>
    <font>
      <b/>
      <sz val="10"/>
      <color theme="4"/>
      <name val="맑은 고딕"/>
      <family val="3"/>
      <charset val="129"/>
      <scheme val="minor"/>
    </font>
    <font>
      <b/>
      <sz val="8"/>
      <color theme="1"/>
      <name val="나눔고딕"/>
      <family val="3"/>
      <charset val="129"/>
    </font>
    <font>
      <sz val="8"/>
      <name val="돋움체"/>
      <family val="3"/>
      <charset val="129"/>
    </font>
    <font>
      <sz val="9"/>
      <name val="맑은 고딕"/>
      <family val="2"/>
      <charset val="129"/>
    </font>
    <font>
      <b/>
      <sz val="9"/>
      <color rgb="FF444344"/>
      <name val="맑은 고딕"/>
      <family val="2"/>
      <charset val="129"/>
    </font>
    <font>
      <b/>
      <sz val="9"/>
      <color rgb="FF444344"/>
      <name val="Verdana"/>
      <family val="2"/>
    </font>
    <font>
      <b/>
      <sz val="9"/>
      <color theme="1"/>
      <name val="맑은 고딕"/>
      <family val="3"/>
      <charset val="129"/>
    </font>
    <font>
      <sz val="9"/>
      <color rgb="FF262626"/>
      <name val="맑은 고딕"/>
      <family val="3"/>
      <charset val="129"/>
    </font>
    <font>
      <sz val="9"/>
      <name val="맑은 고딕"/>
      <family val="3"/>
      <charset val="129"/>
      <scheme val="major"/>
    </font>
    <font>
      <b/>
      <sz val="9"/>
      <name val="돋움"/>
      <family val="3"/>
      <charset val="129"/>
    </font>
    <font>
      <sz val="9"/>
      <name val="돋움"/>
      <family val="3"/>
      <charset val="129"/>
    </font>
    <font>
      <sz val="10"/>
      <name val="맑은 고딕"/>
      <family val="3"/>
      <charset val="129"/>
    </font>
    <font>
      <sz val="11"/>
      <color theme="1"/>
      <name val="Verdana"/>
      <family val="2"/>
    </font>
    <font>
      <sz val="9"/>
      <color theme="1"/>
      <name val="맑은 고딕"/>
      <family val="3"/>
      <charset val="129"/>
    </font>
    <font>
      <sz val="9"/>
      <color theme="1" tint="0.34998626667073579"/>
      <name val="맑은 고딕"/>
      <family val="2"/>
      <charset val="129"/>
    </font>
    <font>
      <sz val="9"/>
      <color theme="1" tint="0.34998626667073579"/>
      <name val="맑은 고딕"/>
      <family val="3"/>
      <charset val="129"/>
    </font>
    <font>
      <b/>
      <sz val="11"/>
      <color theme="1"/>
      <name val="맑은 고딕"/>
      <family val="2"/>
      <charset val="129"/>
      <scheme val="minor"/>
    </font>
    <font>
      <b/>
      <sz val="9"/>
      <color theme="1"/>
      <name val="맑은 고딕"/>
      <family val="2"/>
      <charset val="129"/>
    </font>
    <font>
      <b/>
      <sz val="9"/>
      <color theme="6"/>
      <name val="Verdana"/>
      <family val="2"/>
    </font>
    <font>
      <sz val="9"/>
      <color rgb="FF595959"/>
      <name val="Verdana"/>
      <family val="3"/>
      <charset val="129"/>
    </font>
    <font>
      <b/>
      <sz val="9"/>
      <color rgb="FF262626"/>
      <name val="맑은 고딕"/>
      <family val="3"/>
      <charset val="129"/>
    </font>
    <font>
      <b/>
      <sz val="17"/>
      <color theme="0"/>
      <name val="Verdana"/>
      <family val="2"/>
    </font>
    <font>
      <b/>
      <sz val="14"/>
      <color theme="0"/>
      <name val="맑은 고딕"/>
      <family val="3"/>
      <charset val="129"/>
    </font>
    <font>
      <b/>
      <sz val="14"/>
      <color theme="0"/>
      <name val="Verdana"/>
      <family val="2"/>
    </font>
    <font>
      <b/>
      <sz val="9"/>
      <color theme="0"/>
      <name val="맑은 고딕"/>
      <family val="3"/>
      <charset val="129"/>
    </font>
    <font>
      <b/>
      <sz val="9"/>
      <color theme="8"/>
      <name val="Verdana"/>
      <family val="2"/>
    </font>
    <font>
      <b/>
      <sz val="9"/>
      <color theme="8"/>
      <name val="맑은 고딕"/>
      <family val="3"/>
      <charset val="129"/>
    </font>
    <font>
      <sz val="9"/>
      <color theme="0" tint="-9.9978637043366805E-2"/>
      <name val="Verdana"/>
      <family val="2"/>
    </font>
    <font>
      <sz val="11"/>
      <color rgb="FF262626"/>
      <name val="Verdana"/>
      <family val="2"/>
    </font>
    <font>
      <b/>
      <sz val="14"/>
      <color theme="3"/>
      <name val="Verdana"/>
      <family val="2"/>
    </font>
    <font>
      <b/>
      <sz val="15"/>
      <color rgb="FF4F75A4"/>
      <name val="Verdana"/>
      <family val="2"/>
    </font>
    <font>
      <b/>
      <sz val="9"/>
      <color theme="0"/>
      <name val="Verdana"/>
      <family val="2"/>
    </font>
    <font>
      <b/>
      <sz val="9"/>
      <color rgb="FF0070C0"/>
      <name val="Verdana"/>
      <family val="2"/>
    </font>
    <font>
      <sz val="9"/>
      <color rgb="FFFF0000"/>
      <name val="Verdana"/>
      <family val="2"/>
    </font>
    <font>
      <b/>
      <sz val="9"/>
      <color rgb="FFFF0000"/>
      <name val="Verdana"/>
      <family val="2"/>
    </font>
    <font>
      <sz val="9"/>
      <color theme="0" tint="-0.34998626667073579"/>
      <name val="맑은 고딕"/>
      <family val="2"/>
      <charset val="129"/>
    </font>
    <font>
      <sz val="9"/>
      <color theme="0" tint="-0.34998626667073579"/>
      <name val="맑은 고딕"/>
      <family val="3"/>
      <charset val="129"/>
    </font>
    <font>
      <sz val="9"/>
      <color theme="0"/>
      <name val="맑은 고딕"/>
      <family val="2"/>
      <charset val="129"/>
    </font>
    <font>
      <b/>
      <sz val="11"/>
      <color rgb="FF262626"/>
      <name val="Verdana"/>
      <family val="2"/>
    </font>
    <font>
      <sz val="14"/>
      <color theme="3"/>
      <name val="Verdana"/>
      <family val="2"/>
    </font>
    <font>
      <b/>
      <sz val="11"/>
      <color rgb="FF4472C4"/>
      <name val="Verdana"/>
      <family val="2"/>
    </font>
    <font>
      <sz val="11"/>
      <color rgb="FFFF0000"/>
      <name val="Verdana"/>
      <family val="2"/>
    </font>
    <font>
      <sz val="11"/>
      <color rgb="FF44546A"/>
      <name val="Verdana"/>
      <family val="2"/>
    </font>
    <font>
      <sz val="11"/>
      <color theme="8"/>
      <name val="Verdana"/>
      <family val="2"/>
    </font>
    <font>
      <sz val="10"/>
      <color rgb="FFFF0000"/>
      <name val="Verdana"/>
      <family val="2"/>
    </font>
    <font>
      <sz val="9"/>
      <color theme="0"/>
      <name val="Verdana"/>
      <family val="2"/>
    </font>
    <font>
      <b/>
      <sz val="11"/>
      <color theme="0"/>
      <name val="Verdana"/>
      <family val="2"/>
    </font>
    <font>
      <sz val="10"/>
      <color rgb="FF3C486B"/>
      <name val="Verdana"/>
      <family val="2"/>
    </font>
    <font>
      <sz val="11"/>
      <color theme="1" tint="0.249977111117893"/>
      <name val="Verdana"/>
      <family val="2"/>
    </font>
    <font>
      <sz val="9"/>
      <color theme="1"/>
      <name val="Verdana"/>
      <family val="3"/>
      <charset val="129"/>
    </font>
    <font>
      <b/>
      <sz val="9"/>
      <color theme="0" tint="-0.499984740745262"/>
      <name val="맑은 고딕"/>
      <family val="3"/>
      <charset val="129"/>
      <scheme val="minor"/>
    </font>
    <font>
      <sz val="9"/>
      <color theme="0" tint="-0.499984740745262"/>
      <name val="맑은 고딕"/>
      <family val="3"/>
      <charset val="129"/>
      <scheme val="minor"/>
    </font>
    <font>
      <u/>
      <sz val="9"/>
      <color theme="1" tint="0.34998626667073579"/>
      <name val="Verdana"/>
      <family val="2"/>
    </font>
    <font>
      <sz val="9"/>
      <color theme="1" tint="0.34998626667073579"/>
      <name val="맑은 고딕"/>
      <family val="2"/>
      <charset val="129"/>
      <scheme val="minor"/>
    </font>
    <font>
      <sz val="9"/>
      <color theme="1" tint="0.34998626667073579"/>
      <name val="맑은 고딕"/>
      <family val="3"/>
      <charset val="129"/>
      <scheme val="major"/>
    </font>
    <font>
      <b/>
      <sz val="10"/>
      <color rgb="FF4F75A4"/>
      <name val="Verdana"/>
      <family val="2"/>
    </font>
    <font>
      <sz val="9"/>
      <color theme="4" tint="0.39997558519241921"/>
      <name val="Verdana"/>
      <family val="2"/>
    </font>
    <font>
      <b/>
      <sz val="9"/>
      <name val="맑은 고딕"/>
      <family val="3"/>
      <charset val="129"/>
    </font>
    <font>
      <b/>
      <sz val="10"/>
      <name val="맑은 고딕"/>
      <family val="3"/>
      <charset val="129"/>
    </font>
    <font>
      <b/>
      <sz val="9"/>
      <name val="맑은 고딕"/>
      <family val="2"/>
    </font>
    <font>
      <b/>
      <sz val="11"/>
      <color theme="1"/>
      <name val="맑은 고딕"/>
      <family val="3"/>
      <charset val="129"/>
      <scheme val="minor"/>
    </font>
    <font>
      <sz val="9"/>
      <color rgb="FF000000"/>
      <name val="Verdana"/>
      <family val="3"/>
      <charset val="129"/>
    </font>
    <font>
      <b/>
      <sz val="24"/>
      <name val="Verdana"/>
      <family val="2"/>
    </font>
    <font>
      <sz val="12"/>
      <name val="Verdana"/>
      <family val="2"/>
    </font>
    <font>
      <b/>
      <sz val="12"/>
      <name val="맑은 고딕"/>
      <family val="3"/>
      <charset val="129"/>
    </font>
    <font>
      <u/>
      <sz val="9"/>
      <color theme="0" tint="-0.14999847407452621"/>
      <name val="Verdana"/>
      <family val="2"/>
    </font>
    <font>
      <sz val="11"/>
      <color theme="0" tint="-0.14999847407452621"/>
      <name val="Verdana"/>
      <family val="2"/>
    </font>
    <font>
      <b/>
      <sz val="15"/>
      <name val="Verdana"/>
      <family val="2"/>
    </font>
    <font>
      <b/>
      <sz val="15"/>
      <color theme="1"/>
      <name val="Verdana"/>
      <family val="2"/>
    </font>
    <font>
      <sz val="10"/>
      <color rgb="FF262626"/>
      <name val="Verdana"/>
      <family val="2"/>
    </font>
    <font>
      <sz val="10"/>
      <color rgb="FF262626"/>
      <name val="맑은 고딕"/>
      <family val="3"/>
      <charset val="129"/>
    </font>
    <font>
      <sz val="10"/>
      <color theme="1" tint="0.249977111117893"/>
      <name val="맑은 고딕"/>
      <family val="2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u/>
      <sz val="11"/>
      <color theme="0" tint="-0.14999847407452621"/>
      <name val="Verdana"/>
      <family val="2"/>
    </font>
    <font>
      <b/>
      <sz val="11"/>
      <color theme="1"/>
      <name val="맑은 고딕"/>
      <family val="3"/>
      <charset val="129"/>
    </font>
    <font>
      <b/>
      <sz val="10"/>
      <name val="Verdana"/>
      <family val="3"/>
      <charset val="129"/>
    </font>
    <font>
      <b/>
      <sz val="10"/>
      <name val="맑은 고딕"/>
      <family val="2"/>
      <charset val="129"/>
    </font>
    <font>
      <sz val="9"/>
      <color rgb="FF262626"/>
      <name val="맑은 고딕"/>
      <family val="2"/>
      <charset val="129"/>
    </font>
    <font>
      <b/>
      <sz val="9"/>
      <color rgb="FF595959"/>
      <name val="Verdana"/>
      <family val="2"/>
    </font>
    <font>
      <b/>
      <sz val="9"/>
      <name val="맑은 고딕"/>
      <family val="2"/>
      <charset val="129"/>
    </font>
    <font>
      <sz val="11"/>
      <color rgb="FF808080"/>
      <name val="Verdana"/>
      <family val="2"/>
    </font>
    <font>
      <b/>
      <sz val="9"/>
      <color rgb="FFFFFFFF"/>
      <name val="Verdana"/>
      <family val="2"/>
    </font>
    <font>
      <sz val="9"/>
      <color rgb="FF808080"/>
      <name val="Verdana"/>
      <family val="2"/>
    </font>
    <font>
      <sz val="11"/>
      <color theme="0"/>
      <name val="Verdana"/>
      <family val="2"/>
    </font>
    <font>
      <sz val="9"/>
      <color theme="0" tint="-0.14999847407452621"/>
      <name val="Verdana"/>
      <family val="2"/>
    </font>
    <font>
      <sz val="9"/>
      <color theme="1"/>
      <name val="Verdana"/>
      <family val="2"/>
      <charset val="129"/>
    </font>
    <font>
      <sz val="9"/>
      <color theme="1" tint="0.499984740745262"/>
      <name val="맑은 고딕"/>
      <family val="2"/>
      <charset val="129"/>
    </font>
    <font>
      <sz val="11"/>
      <color theme="1" tint="0.499984740745262"/>
      <name val="맑은 고딕"/>
      <family val="2"/>
      <charset val="129"/>
      <scheme val="minor"/>
    </font>
    <font>
      <sz val="9"/>
      <color theme="1" tint="0.499984740745262"/>
      <name val="Verdana"/>
      <family val="2"/>
      <charset val="129"/>
    </font>
    <font>
      <sz val="9"/>
      <color theme="1" tint="0.499984740745262"/>
      <name val="Verdana"/>
      <family val="2"/>
    </font>
    <font>
      <sz val="9"/>
      <color theme="1" tint="0.34998626667073579"/>
      <name val="Verdana"/>
      <family val="2"/>
      <charset val="129"/>
    </font>
    <font>
      <b/>
      <sz val="18"/>
      <color theme="1"/>
      <name val="Verdana"/>
      <family val="2"/>
    </font>
    <font>
      <sz val="8"/>
      <name val="맑은 고딕"/>
      <family val="2"/>
      <charset val="129"/>
    </font>
    <font>
      <b/>
      <sz val="17"/>
      <color theme="1"/>
      <name val="Verdana"/>
      <family val="2"/>
    </font>
    <font>
      <sz val="11"/>
      <color rgb="FF58616D"/>
      <name val="Verdana"/>
      <family val="2"/>
    </font>
    <font>
      <sz val="8"/>
      <color theme="0"/>
      <name val="Verdana"/>
      <family val="2"/>
    </font>
    <font>
      <b/>
      <sz val="8"/>
      <color theme="0"/>
      <name val="Verdana"/>
      <family val="2"/>
    </font>
    <font>
      <sz val="9"/>
      <color rgb="FF58616D"/>
      <name val="Verdana"/>
      <family val="2"/>
    </font>
    <font>
      <sz val="8"/>
      <color rgb="FF7E8D9E"/>
      <name val="Verdana"/>
      <family val="2"/>
    </font>
    <font>
      <sz val="9"/>
      <color rgb="FF353B55"/>
      <name val="맑은 고딕"/>
      <family val="3"/>
      <charset val="129"/>
      <scheme val="major"/>
    </font>
    <font>
      <sz val="8"/>
      <color theme="0"/>
      <name val="맑은 고딕"/>
      <family val="3"/>
      <charset val="129"/>
      <scheme val="major"/>
    </font>
    <font>
      <sz val="8"/>
      <color theme="1"/>
      <name val="맑은 고딕"/>
      <family val="3"/>
      <charset val="129"/>
      <scheme val="major"/>
    </font>
    <font>
      <b/>
      <sz val="9"/>
      <color theme="1"/>
      <name val="맑은 고딕"/>
      <family val="3"/>
      <charset val="129"/>
      <scheme val="major"/>
    </font>
    <font>
      <b/>
      <sz val="8"/>
      <color theme="0"/>
      <name val="맑은 고딕"/>
      <family val="3"/>
      <charset val="129"/>
      <scheme val="major"/>
    </font>
    <font>
      <sz val="8"/>
      <color rgb="FF3B3B55"/>
      <name val="Verdana"/>
      <family val="2"/>
    </font>
    <font>
      <b/>
      <sz val="8"/>
      <color rgb="FF3B3B55"/>
      <name val="Verdana"/>
      <family val="2"/>
    </font>
    <font>
      <sz val="8"/>
      <color rgb="FF3B3B55"/>
      <name val="맑은 고딕"/>
      <family val="3"/>
      <charset val="129"/>
    </font>
    <font>
      <sz val="9"/>
      <color rgb="FF8FA1BA"/>
      <name val="맑은 고딕"/>
      <family val="3"/>
      <charset val="129"/>
      <scheme val="major"/>
    </font>
    <font>
      <sz val="9"/>
      <color rgb="FFF3F6FF"/>
      <name val="Verdana"/>
      <family val="2"/>
    </font>
    <font>
      <sz val="8"/>
      <color rgb="FFB8C4D6"/>
      <name val="Verdana"/>
      <family val="2"/>
    </font>
    <font>
      <b/>
      <sz val="8"/>
      <color rgb="FFB8C4D6"/>
      <name val="Verdana"/>
      <family val="2"/>
    </font>
    <font>
      <sz val="8"/>
      <color rgb="FFB8C4D6"/>
      <name val="맑은 고딕"/>
      <family val="3"/>
      <charset val="129"/>
    </font>
    <font>
      <sz val="8"/>
      <color rgb="FF8FA1BA"/>
      <name val="Verdana"/>
      <family val="2"/>
    </font>
    <font>
      <b/>
      <sz val="9"/>
      <color rgb="FF8FA1BA"/>
      <name val="맑은 고딕"/>
      <family val="3"/>
      <charset val="129"/>
      <scheme val="major"/>
    </font>
    <font>
      <sz val="10"/>
      <color theme="1"/>
      <name val="Arial Unicode MS"/>
      <family val="3"/>
      <charset val="129"/>
    </font>
    <font>
      <sz val="10"/>
      <color theme="1"/>
      <name val="Arial Unicode MS"/>
      <family val="2"/>
      <charset val="129"/>
    </font>
    <font>
      <sz val="9"/>
      <color theme="1"/>
      <name val="Arial Unicode MS"/>
      <family val="2"/>
      <charset val="129"/>
    </font>
    <font>
      <b/>
      <sz val="9"/>
      <color theme="1"/>
      <name val="Verdana"/>
      <family val="3"/>
      <charset val="129"/>
    </font>
    <font>
      <b/>
      <sz val="17"/>
      <color rgb="FF353B55"/>
      <name val="맑은 고딕"/>
      <family val="3"/>
      <charset val="129"/>
      <scheme val="major"/>
    </font>
    <font>
      <b/>
      <sz val="14"/>
      <color rgb="FF353B55"/>
      <name val="맑은 고딕"/>
      <family val="3"/>
      <charset val="129"/>
      <scheme val="major"/>
    </font>
    <font>
      <b/>
      <sz val="17"/>
      <color rgb="FFF3F6FF"/>
      <name val="맑은 고딕"/>
      <family val="3"/>
      <charset val="129"/>
      <scheme val="major"/>
    </font>
    <font>
      <b/>
      <sz val="14"/>
      <color rgb="FFF3F6FF"/>
      <name val="맑은 고딕"/>
      <family val="3"/>
      <charset val="129"/>
      <scheme val="major"/>
    </font>
    <font>
      <sz val="11"/>
      <color rgb="FFFF0000"/>
      <name val="Verdana"/>
      <family val="2"/>
      <charset val="129"/>
    </font>
    <font>
      <sz val="10"/>
      <color theme="0"/>
      <name val="Verdana"/>
      <family val="2"/>
    </font>
    <font>
      <sz val="9"/>
      <name val="Verdana"/>
      <family val="2"/>
      <charset val="129"/>
    </font>
    <font>
      <b/>
      <sz val="17"/>
      <color theme="0"/>
      <name val="Verdana"/>
      <family val="3"/>
      <charset val="129"/>
    </font>
    <font>
      <b/>
      <sz val="10"/>
      <color rgb="FF262626"/>
      <name val="맑은 고딕"/>
      <family val="3"/>
      <charset val="129"/>
    </font>
    <font>
      <sz val="9"/>
      <color theme="1" tint="0.34998626667073579"/>
      <name val="Arial Unicode MS"/>
      <family val="2"/>
      <charset val="129"/>
    </font>
    <font>
      <sz val="9"/>
      <color rgb="FFF45050"/>
      <name val="맑은 고딕"/>
      <family val="2"/>
      <charset val="129"/>
    </font>
  </fonts>
  <fills count="2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7F9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9.9978637043366805E-2"/>
        <bgColor indexed="64"/>
      </patternFill>
    </fill>
    <fill>
      <patternFill patternType="solid">
        <fgColor rgb="FF3C486B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7F8FB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gradientFill degree="90">
        <stop position="0">
          <color rgb="FFF8F8F8"/>
        </stop>
        <stop position="1">
          <color theme="0" tint="-5.0965910824915313E-2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4F7FC"/>
        <bgColor indexed="64"/>
      </patternFill>
    </fill>
    <fill>
      <patternFill patternType="solid">
        <fgColor rgb="FF2B7BF4"/>
        <bgColor indexed="64"/>
      </patternFill>
    </fill>
    <fill>
      <patternFill patternType="solid">
        <fgColor rgb="FFFFFF00"/>
        <bgColor indexed="64"/>
      </patternFill>
    </fill>
    <fill>
      <gradientFill degree="90">
        <stop position="0">
          <color rgb="FFE4ECF4"/>
        </stop>
        <stop position="1">
          <color rgb="FFF4F7FC"/>
        </stop>
      </gradientFill>
    </fill>
    <fill>
      <patternFill patternType="solid">
        <fgColor rgb="FF2B3241"/>
        <bgColor indexed="64"/>
      </patternFill>
    </fill>
    <fill>
      <gradientFill degree="90">
        <stop position="0">
          <color rgb="FF000000"/>
        </stop>
        <stop position="1">
          <color rgb="FF0B1220"/>
        </stop>
      </gradientFill>
    </fill>
    <fill>
      <patternFill patternType="solid">
        <fgColor rgb="FF0B1220"/>
        <bgColor indexed="64"/>
      </patternFill>
    </fill>
    <fill>
      <patternFill patternType="solid">
        <fgColor rgb="FFD2D8E6"/>
        <bgColor indexed="64"/>
      </patternFill>
    </fill>
  </fills>
  <borders count="20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theme="9" tint="-0.24994659260841701"/>
      </top>
      <bottom/>
      <diagonal/>
    </border>
    <border>
      <left style="thin">
        <color theme="0" tint="-0.14996795556505021"/>
      </left>
      <right/>
      <top style="thin">
        <color theme="9" tint="-0.24994659260841701"/>
      </top>
      <bottom/>
      <diagonal/>
    </border>
    <border>
      <left/>
      <right style="thin">
        <color rgb="FF809EC2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rgb="FF44546A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rgb="FF44546A"/>
      </left>
      <right style="thin">
        <color rgb="FF44546A"/>
      </right>
      <top style="thin">
        <color rgb="FF44546A"/>
      </top>
      <bottom style="thin">
        <color rgb="FF44546A"/>
      </bottom>
      <diagonal/>
    </border>
    <border>
      <left style="thin">
        <color rgb="FF44546A"/>
      </left>
      <right/>
      <top/>
      <bottom/>
      <diagonal/>
    </border>
    <border>
      <left/>
      <right style="thin">
        <color rgb="FF44546A"/>
      </right>
      <top/>
      <bottom/>
      <diagonal/>
    </border>
    <border>
      <left/>
      <right style="thin">
        <color theme="0" tint="-0.14996795556505021"/>
      </right>
      <top style="thin">
        <color rgb="FF44546A"/>
      </top>
      <bottom style="thin">
        <color theme="0" tint="-0.14996795556505021"/>
      </bottom>
      <diagonal/>
    </border>
    <border>
      <left/>
      <right/>
      <top style="thin">
        <color auto="1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rgb="FFF5F7F9"/>
      </top>
      <bottom style="thin">
        <color rgb="FFF5F7F9"/>
      </bottom>
      <diagonal/>
    </border>
    <border>
      <left/>
      <right/>
      <top/>
      <bottom style="thin">
        <color rgb="FFF5F7F9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/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/>
      <top style="medium">
        <color theme="3"/>
      </top>
      <bottom style="thin">
        <color rgb="FFF5F7F9"/>
      </bottom>
      <diagonal/>
    </border>
    <border>
      <left/>
      <right/>
      <top style="thin">
        <color rgb="FFF5F7F9"/>
      </top>
      <bottom style="thin">
        <color theme="3"/>
      </bottom>
      <diagonal/>
    </border>
    <border>
      <left/>
      <right style="thin">
        <color theme="3"/>
      </right>
      <top style="medium">
        <color theme="3"/>
      </top>
      <bottom style="thin">
        <color rgb="FFF5F7F9"/>
      </bottom>
      <diagonal/>
    </border>
    <border>
      <left/>
      <right style="thin">
        <color theme="3"/>
      </right>
      <top style="thin">
        <color rgb="FFF5F7F9"/>
      </top>
      <bottom style="thin">
        <color theme="3"/>
      </bottom>
      <diagonal/>
    </border>
    <border>
      <left/>
      <right style="thin">
        <color theme="3"/>
      </right>
      <top style="thin">
        <color theme="3"/>
      </top>
      <bottom style="thin">
        <color theme="3"/>
      </bottom>
      <diagonal/>
    </border>
    <border>
      <left/>
      <right style="thin">
        <color theme="3"/>
      </right>
      <top/>
      <bottom style="thin">
        <color rgb="FFF5F7F9"/>
      </bottom>
      <diagonal/>
    </border>
    <border>
      <left/>
      <right style="thin">
        <color theme="3"/>
      </right>
      <top style="thin">
        <color rgb="FFF5F7F9"/>
      </top>
      <bottom style="thin">
        <color rgb="FFF5F7F9"/>
      </bottom>
      <diagonal/>
    </border>
    <border>
      <left/>
      <right/>
      <top style="thin">
        <color rgb="FFF5F7F9"/>
      </top>
      <bottom style="medium">
        <color theme="3"/>
      </bottom>
      <diagonal/>
    </border>
    <border>
      <left/>
      <right style="thin">
        <color theme="3"/>
      </right>
      <top style="thin">
        <color rgb="FFF5F7F9"/>
      </top>
      <bottom style="medium">
        <color theme="3"/>
      </bottom>
      <diagonal/>
    </border>
    <border>
      <left/>
      <right/>
      <top/>
      <bottom style="thin">
        <color theme="0" tint="-0.14999847407452621"/>
      </bottom>
      <diagonal/>
    </border>
    <border>
      <left/>
      <right/>
      <top style="hair">
        <color theme="0" tint="-0.1499984740745262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rgb="FFD9D9D9"/>
      </top>
      <bottom/>
      <diagonal/>
    </border>
    <border>
      <left/>
      <right/>
      <top/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theme="0" tint="-0.14999847407452621"/>
      </top>
      <bottom style="thin">
        <color theme="0" tint="-0.14996795556505021"/>
      </bottom>
      <diagonal/>
    </border>
    <border>
      <left style="thin">
        <color theme="0" tint="-4.9989318521683403E-2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theme="1" tint="0.499984740745262"/>
      </bottom>
      <diagonal/>
    </border>
    <border>
      <left/>
      <right/>
      <top style="thin">
        <color rgb="FF808080"/>
      </top>
      <bottom/>
      <diagonal/>
    </border>
    <border>
      <left/>
      <right style="thin">
        <color theme="0" tint="-0.14996795556505021"/>
      </right>
      <top style="thin">
        <color rgb="FF808080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rgb="FF808080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rgb="FF808080"/>
      </top>
      <bottom/>
      <diagonal/>
    </border>
    <border>
      <left/>
      <right/>
      <top style="thin">
        <color rgb="FFD9D9D9"/>
      </top>
      <bottom style="thin">
        <color rgb="FF808080"/>
      </bottom>
      <diagonal/>
    </border>
    <border>
      <left style="thin">
        <color rgb="FFD9D9D9"/>
      </left>
      <right/>
      <top style="thin">
        <color rgb="FFD9D9D9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D9D9D9"/>
      </bottom>
      <diagonal/>
    </border>
    <border>
      <left style="thin">
        <color rgb="FFD9D9D9"/>
      </left>
      <right/>
      <top style="thin">
        <color rgb="FF808080"/>
      </top>
      <bottom style="thin">
        <color rgb="FFD9D9D9"/>
      </bottom>
      <diagonal/>
    </border>
    <border>
      <left style="thin">
        <color rgb="FFF0F0F0"/>
      </left>
      <right/>
      <top style="thin">
        <color rgb="FFD9D9D9"/>
      </top>
      <bottom/>
      <diagonal/>
    </border>
    <border>
      <left style="thin">
        <color rgb="FFF0F0F0"/>
      </left>
      <right/>
      <top style="thin">
        <color rgb="FF808080"/>
      </top>
      <bottom style="thin">
        <color rgb="FFD9D9D9"/>
      </bottom>
      <diagonal/>
    </border>
    <border>
      <left style="thin">
        <color rgb="FFF0F0F0"/>
      </left>
      <right/>
      <top/>
      <bottom style="thin">
        <color rgb="FFD9D9D9"/>
      </bottom>
      <diagonal/>
    </border>
    <border>
      <left style="thin">
        <color rgb="FFF0F0F0"/>
      </left>
      <right/>
      <top style="thin">
        <color rgb="FFD9D9D9"/>
      </top>
      <bottom style="thin">
        <color rgb="FFD9D9D9"/>
      </bottom>
      <diagonal/>
    </border>
    <border>
      <left style="thin">
        <color rgb="FFF0F0F0"/>
      </left>
      <right/>
      <top style="thin">
        <color rgb="FFD9D9D9"/>
      </top>
      <bottom style="thin">
        <color rgb="FF808080"/>
      </bottom>
      <diagonal/>
    </border>
    <border>
      <left/>
      <right/>
      <top style="thin">
        <color rgb="FFD8D8D8"/>
      </top>
      <bottom style="thin">
        <color rgb="FFD8D8D8"/>
      </bottom>
      <diagonal/>
    </border>
    <border>
      <left/>
      <right style="thin">
        <color rgb="FF808080"/>
      </right>
      <top style="thin">
        <color rgb="FF808080"/>
      </top>
      <bottom/>
      <diagonal/>
    </border>
    <border>
      <left/>
      <right style="thick">
        <color rgb="FFFFFFFF"/>
      </right>
      <top style="thin">
        <color rgb="FFD8D8D8"/>
      </top>
      <bottom style="thin">
        <color rgb="FFD8D8D8"/>
      </bottom>
      <diagonal/>
    </border>
    <border>
      <left/>
      <right/>
      <top/>
      <bottom style="thin">
        <color rgb="FF595959"/>
      </bottom>
      <diagonal/>
    </border>
    <border>
      <left/>
      <right/>
      <top style="thin">
        <color rgb="FF595959"/>
      </top>
      <bottom style="thin">
        <color theme="0" tint="-0.14999847407452621"/>
      </bottom>
      <diagonal/>
    </border>
    <border>
      <left/>
      <right/>
      <top style="thin">
        <color rgb="FF595959"/>
      </top>
      <bottom/>
      <diagonal/>
    </border>
    <border>
      <left/>
      <right/>
      <top style="thin">
        <color rgb="FF595959"/>
      </top>
      <bottom style="thin">
        <color rgb="FFCCCCCC"/>
      </bottom>
      <diagonal/>
    </border>
    <border>
      <left/>
      <right/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theme="3"/>
      </right>
      <top/>
      <bottom/>
      <diagonal/>
    </border>
    <border>
      <left/>
      <right/>
      <top/>
      <bottom style="thin">
        <color rgb="FF808080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/>
      <bottom style="thin">
        <color theme="0" tint="-9.9948118533890809E-2"/>
      </bottom>
      <diagonal/>
    </border>
    <border>
      <left/>
      <right/>
      <top style="thin">
        <color theme="0" tint="-9.9948118533890809E-2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/>
      </right>
      <top style="thin">
        <color theme="0" tint="-4.9989318521683403E-2"/>
      </top>
      <bottom style="thin">
        <color theme="0" tint="-0.24994659260841701"/>
      </bottom>
      <diagonal/>
    </border>
    <border>
      <left style="thin">
        <color theme="0"/>
      </left>
      <right/>
      <top style="thin">
        <color theme="0" tint="-4.9989318521683403E-2"/>
      </top>
      <bottom style="thin">
        <color theme="0" tint="-0.24994659260841701"/>
      </bottom>
      <diagonal/>
    </border>
    <border>
      <left/>
      <right/>
      <top style="thin">
        <color theme="0" tint="-9.9948118533890809E-2"/>
      </top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0.24994659260841701"/>
      </bottom>
      <diagonal/>
    </border>
    <border>
      <left/>
      <right style="thin">
        <color theme="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2"/>
      </right>
      <top style="thin">
        <color theme="0" tint="-4.9989318521683403E-2"/>
      </top>
      <bottom style="thin">
        <color theme="0" tint="-0.24994659260841701"/>
      </bottom>
      <diagonal/>
    </border>
    <border>
      <left style="thin">
        <color theme="2"/>
      </left>
      <right/>
      <top style="thin">
        <color theme="0" tint="-4.9989318521683403E-2"/>
      </top>
      <bottom style="thin">
        <color theme="0" tint="-0.24994659260841701"/>
      </bottom>
      <diagonal/>
    </border>
    <border>
      <left/>
      <right/>
      <top style="thin">
        <color theme="1" tint="0.49998474074526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1" tint="0.49998474074526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1" tint="0.49998474074526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1" tint="0.49998474074526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0.2499465926084170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0.24994659260841701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0.24994659260841701"/>
      </bottom>
      <diagonal/>
    </border>
    <border>
      <left/>
      <right/>
      <top style="thin">
        <color theme="0" tint="-9.9948118533890809E-2"/>
      </top>
      <bottom style="thin">
        <color theme="1" tint="0.49998474074526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theme="0"/>
      </right>
      <top/>
      <bottom style="thin">
        <color theme="0" tint="-4.9989318521683403E-2"/>
      </bottom>
      <diagonal/>
    </border>
    <border>
      <left style="thin">
        <color theme="0"/>
      </left>
      <right/>
      <top/>
      <bottom style="thin">
        <color theme="0" tint="-4.9989318521683403E-2"/>
      </bottom>
      <diagonal/>
    </border>
    <border>
      <left/>
      <right style="thin">
        <color theme="0"/>
      </right>
      <top style="thin">
        <color theme="0" tint="-9.9948118533890809E-2"/>
      </top>
      <bottom style="thin">
        <color theme="1" tint="0.499984740745262"/>
      </bottom>
      <diagonal/>
    </border>
    <border>
      <left/>
      <right style="thin">
        <color theme="2"/>
      </right>
      <top/>
      <bottom style="thin">
        <color theme="0" tint="-4.9989318521683403E-2"/>
      </bottom>
      <diagonal/>
    </border>
    <border>
      <left style="thin">
        <color theme="2"/>
      </left>
      <right/>
      <top/>
      <bottom style="thin">
        <color theme="0" tint="-4.9989318521683403E-2"/>
      </bottom>
      <diagonal/>
    </border>
    <border>
      <left/>
      <right style="thin">
        <color theme="2"/>
      </right>
      <top style="thin">
        <color theme="0" tint="-9.9948118533890809E-2"/>
      </top>
      <bottom style="thin">
        <color theme="1" tint="0.499984740745262"/>
      </bottom>
      <diagonal/>
    </border>
    <border>
      <left style="thin">
        <color theme="2"/>
      </left>
      <right/>
      <top style="thin">
        <color theme="0" tint="-9.9948118533890809E-2"/>
      </top>
      <bottom style="thin">
        <color theme="1" tint="0.499984740745262"/>
      </bottom>
      <diagonal/>
    </border>
    <border>
      <left style="thin">
        <color theme="0"/>
      </left>
      <right/>
      <top style="thin">
        <color theme="0" tint="-9.9948118533890809E-2"/>
      </top>
      <bottom style="thin">
        <color theme="1" tint="0.499984740745262"/>
      </bottom>
      <diagonal/>
    </border>
    <border>
      <left/>
      <right/>
      <top style="thin">
        <color theme="0" tint="-4.9989318521683403E-2"/>
      </top>
      <bottom/>
      <diagonal/>
    </border>
    <border>
      <left style="thin">
        <color theme="0" tint="-0.14999847407452621"/>
      </left>
      <right style="thin">
        <color theme="0" tint="-4.9989318521683403E-2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4.9989318521683403E-2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rgb="FFBFBFBF"/>
      </left>
      <right style="thin">
        <color theme="0" tint="-4.9989318521683403E-2"/>
      </right>
      <top style="thin">
        <color rgb="FFBFBFBF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rgb="FFBFBFBF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rgb="FFBFBFBF"/>
      </right>
      <top style="thin">
        <color rgb="FFBFBFBF"/>
      </top>
      <bottom style="thin">
        <color theme="0" tint="-4.9989318521683403E-2"/>
      </bottom>
      <diagonal/>
    </border>
    <border>
      <left style="thin">
        <color rgb="FFBFBFBF"/>
      </left>
      <right style="thin">
        <color theme="0" tint="-4.9989318521683403E-2"/>
      </right>
      <top style="thin">
        <color theme="0" tint="-4.9989318521683403E-2"/>
      </top>
      <bottom style="thin">
        <color rgb="FFBFBFBF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rgb="FFBFBFBF"/>
      </bottom>
      <diagonal/>
    </border>
    <border>
      <left style="thin">
        <color theme="0" tint="-4.9989318521683403E-2"/>
      </left>
      <right style="thin">
        <color rgb="FFBFBFBF"/>
      </right>
      <top style="thin">
        <color theme="0" tint="-4.9989318521683403E-2"/>
      </top>
      <bottom style="thin">
        <color rgb="FFBFBFBF"/>
      </bottom>
      <diagonal/>
    </border>
    <border>
      <left style="thin">
        <color theme="0" tint="-0.14996795556505021"/>
      </left>
      <right/>
      <top/>
      <bottom/>
      <diagonal/>
    </border>
    <border>
      <left style="thin">
        <color rgb="FFD9D9D9"/>
      </left>
      <right/>
      <top style="thin">
        <color rgb="FF808080"/>
      </top>
      <bottom/>
      <diagonal/>
    </border>
    <border>
      <left style="thin">
        <color rgb="FFD9D9D9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/>
      <top/>
      <bottom/>
      <diagonal/>
    </border>
    <border>
      <left/>
      <right style="thin">
        <color theme="0" tint="-0.14990691854609822"/>
      </right>
      <top/>
      <bottom/>
      <diagonal/>
    </border>
    <border>
      <left style="thin">
        <color theme="0" tint="-0.14990691854609822"/>
      </left>
      <right/>
      <top/>
      <bottom/>
      <diagonal/>
    </border>
    <border>
      <left/>
      <right/>
      <top/>
      <bottom style="thin">
        <color theme="0" tint="-0.14993743705557422"/>
      </bottom>
      <diagonal/>
    </border>
    <border>
      <left/>
      <right style="thin">
        <color theme="0" tint="-0.14993743705557422"/>
      </right>
      <top/>
      <bottom style="thin">
        <color theme="0" tint="-0.14993743705557422"/>
      </bottom>
      <diagonal/>
    </border>
    <border>
      <left/>
      <right/>
      <top/>
      <bottom style="thin">
        <color theme="0" tint="-0.14990691854609822"/>
      </bottom>
      <diagonal/>
    </border>
    <border>
      <left/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rgb="FFD9D9D9"/>
      </left>
      <right/>
      <top style="thin">
        <color theme="0" tint="-0.14993743705557422"/>
      </top>
      <bottom/>
      <diagonal/>
    </border>
    <border>
      <left style="thin">
        <color rgb="FFD9D9D9"/>
      </left>
      <right/>
      <top style="thin">
        <color theme="0" tint="-0.14990691854609822"/>
      </top>
      <bottom/>
      <diagonal/>
    </border>
    <border>
      <left/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4.9989318521683403E-2"/>
      </bottom>
      <diagonal/>
    </border>
    <border>
      <left style="thin">
        <color theme="0" tint="-0.14996795556505021"/>
      </left>
      <right/>
      <top/>
      <bottom style="thin">
        <color theme="0" tint="-4.9989318521683403E-2"/>
      </bottom>
      <diagonal/>
    </border>
    <border>
      <left/>
      <right style="thin">
        <color theme="0" tint="-0.14993743705557422"/>
      </right>
      <top/>
      <bottom style="thin">
        <color theme="0" tint="-4.9989318521683403E-2"/>
      </bottom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0" tint="-0.14996795556505021"/>
      </right>
      <top style="thin">
        <color theme="1" tint="0.499984740745262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0.14996795556505021"/>
      </left>
      <right/>
      <top style="thin">
        <color theme="1" tint="0.499984740745262"/>
      </top>
      <bottom/>
      <diagonal/>
    </border>
    <border>
      <left/>
      <right style="thin">
        <color theme="0" tint="-4.9989318521683403E-2"/>
      </right>
      <top/>
      <bottom/>
      <diagonal/>
    </border>
    <border>
      <left/>
      <right style="thin">
        <color theme="0" tint="-4.9989318521683403E-2"/>
      </right>
      <top style="thin">
        <color theme="1" tint="0.499984740745262"/>
      </top>
      <bottom/>
      <diagonal/>
    </border>
    <border>
      <left style="thin">
        <color theme="0" tint="-4.9989318521683403E-2"/>
      </left>
      <right style="thin">
        <color theme="0" tint="-0.14996795556505021"/>
      </right>
      <top/>
      <bottom/>
      <diagonal/>
    </border>
    <border>
      <left/>
      <right style="thin">
        <color theme="0" tint="-0.14996795556505021"/>
      </right>
      <top/>
      <bottom style="thin">
        <color theme="1" tint="0.499984740745262"/>
      </bottom>
      <diagonal/>
    </border>
    <border>
      <left style="thin">
        <color theme="0" tint="-0.14996795556505021"/>
      </left>
      <right/>
      <top/>
      <bottom style="thin">
        <color theme="1" tint="0.49998474074526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1" tint="0.499984740745262"/>
      </bottom>
      <diagonal/>
    </border>
    <border>
      <left/>
      <right style="thin">
        <color theme="0" tint="-0.14993743705557422"/>
      </right>
      <top/>
      <bottom style="thin">
        <color theme="1" tint="0.499984740745262"/>
      </bottom>
      <diagonal/>
    </border>
    <border>
      <left style="thin">
        <color theme="0" tint="-0.14993743705557422"/>
      </left>
      <right style="thin">
        <color theme="0" tint="-4.9989318521683403E-2"/>
      </right>
      <top/>
      <bottom/>
      <diagonal/>
    </border>
    <border>
      <left/>
      <right/>
      <top style="thin">
        <color theme="4"/>
      </top>
      <bottom/>
      <diagonal/>
    </border>
    <border>
      <left/>
      <right style="thin">
        <color rgb="FFD9D9D9"/>
      </right>
      <top style="thin">
        <color theme="0" tint="-0.14996795556505021"/>
      </top>
      <bottom/>
      <diagonal/>
    </border>
    <border>
      <left/>
      <right style="thin">
        <color rgb="FFE4ECF4"/>
      </right>
      <top/>
      <bottom style="thin">
        <color rgb="FFE4ECF4"/>
      </bottom>
      <diagonal/>
    </border>
    <border>
      <left style="thin">
        <color rgb="FFE4ECF4"/>
      </left>
      <right/>
      <top/>
      <bottom style="thin">
        <color rgb="FFE4ECF4"/>
      </bottom>
      <diagonal/>
    </border>
    <border>
      <left/>
      <right style="thin">
        <color rgb="FFE4ECF4"/>
      </right>
      <top style="thin">
        <color rgb="FFE4ECF4"/>
      </top>
      <bottom style="thin">
        <color rgb="FFE4ECF4"/>
      </bottom>
      <diagonal/>
    </border>
    <border>
      <left style="thin">
        <color rgb="FFE4ECF4"/>
      </left>
      <right/>
      <top style="thin">
        <color rgb="FFE4ECF4"/>
      </top>
      <bottom style="thin">
        <color rgb="FFE4ECF4"/>
      </bottom>
      <diagonal/>
    </border>
    <border>
      <left/>
      <right style="thin">
        <color rgb="FFE4ECF4"/>
      </right>
      <top style="thin">
        <color rgb="FFE4ECF4"/>
      </top>
      <bottom/>
      <diagonal/>
    </border>
    <border>
      <left style="thin">
        <color rgb="FFE4ECF4"/>
      </left>
      <right/>
      <top style="thin">
        <color rgb="FFE4ECF4"/>
      </top>
      <bottom/>
      <diagonal/>
    </border>
    <border>
      <left/>
      <right/>
      <top/>
      <bottom style="thin">
        <color rgb="FFE4ECF4"/>
      </bottom>
      <diagonal/>
    </border>
    <border>
      <left/>
      <right/>
      <top style="thin">
        <color rgb="FFE4ECF4"/>
      </top>
      <bottom style="thin">
        <color rgb="FFE4ECF4"/>
      </bottom>
      <diagonal/>
    </border>
    <border>
      <left/>
      <right/>
      <top style="thin">
        <color rgb="FFE4ECF4"/>
      </top>
      <bottom/>
      <diagonal/>
    </border>
    <border>
      <left/>
      <right/>
      <top style="double">
        <color theme="0"/>
      </top>
      <bottom style="double">
        <color theme="0"/>
      </bottom>
      <diagonal/>
    </border>
    <border>
      <left/>
      <right style="thin">
        <color rgb="FFE4ECF4"/>
      </right>
      <top/>
      <bottom/>
      <diagonal/>
    </border>
    <border>
      <left/>
      <right/>
      <top/>
      <bottom style="thick">
        <color rgb="FF2B7BF4"/>
      </bottom>
      <diagonal/>
    </border>
    <border>
      <left/>
      <right/>
      <top style="thick">
        <color rgb="FF2B3241"/>
      </top>
      <bottom/>
      <diagonal/>
    </border>
    <border>
      <left/>
      <right style="thin">
        <color rgb="FF495060"/>
      </right>
      <top/>
      <bottom style="thin">
        <color rgb="FF495060"/>
      </bottom>
      <diagonal/>
    </border>
    <border>
      <left style="thin">
        <color rgb="FF495060"/>
      </left>
      <right style="thin">
        <color rgb="FF495060"/>
      </right>
      <top/>
      <bottom style="thin">
        <color rgb="FF495060"/>
      </bottom>
      <diagonal/>
    </border>
    <border>
      <left style="thin">
        <color rgb="FF495060"/>
      </left>
      <right/>
      <top/>
      <bottom style="thin">
        <color rgb="FF495060"/>
      </bottom>
      <diagonal/>
    </border>
    <border>
      <left/>
      <right/>
      <top style="thin">
        <color rgb="FF495060"/>
      </top>
      <bottom style="thin">
        <color rgb="FF495060"/>
      </bottom>
      <diagonal/>
    </border>
    <border>
      <left/>
      <right style="thin">
        <color rgb="FF495060"/>
      </right>
      <top style="thin">
        <color rgb="FF495060"/>
      </top>
      <bottom style="thin">
        <color rgb="FF495060"/>
      </bottom>
      <diagonal/>
    </border>
    <border>
      <left style="thin">
        <color rgb="FF495060"/>
      </left>
      <right/>
      <top style="thin">
        <color rgb="FF495060"/>
      </top>
      <bottom style="thin">
        <color rgb="FF495060"/>
      </bottom>
      <diagonal/>
    </border>
    <border>
      <left/>
      <right/>
      <top style="thin">
        <color rgb="FF495060"/>
      </top>
      <bottom/>
      <diagonal/>
    </border>
    <border>
      <left/>
      <right style="thin">
        <color rgb="FF495060"/>
      </right>
      <top style="thin">
        <color rgb="FF495060"/>
      </top>
      <bottom/>
      <diagonal/>
    </border>
    <border>
      <left style="thin">
        <color rgb="FF495060"/>
      </left>
      <right/>
      <top style="thin">
        <color rgb="FF495060"/>
      </top>
      <bottom/>
      <diagonal/>
    </border>
    <border>
      <left/>
      <right/>
      <top style="thin">
        <color theme="0" tint="-9.9948118533890809E-2"/>
      </top>
      <bottom style="thin">
        <color rgb="FF808080"/>
      </bottom>
      <diagonal/>
    </border>
    <border>
      <left/>
      <right style="thin">
        <color theme="0" tint="-0.14996795556505021"/>
      </right>
      <top style="thin">
        <color theme="0" tint="-9.9948118533890809E-2"/>
      </top>
      <bottom style="thin">
        <color rgb="FF808080"/>
      </bottom>
      <diagonal/>
    </border>
    <border>
      <left style="thin">
        <color theme="0" tint="-0.14996795556505021"/>
      </left>
      <right/>
      <top style="thin">
        <color theme="0" tint="-9.9948118533890809E-2"/>
      </top>
      <bottom style="thin">
        <color rgb="FF808080"/>
      </bottom>
      <diagonal/>
    </border>
    <border>
      <left/>
      <right style="thin">
        <color theme="0" tint="-0.14993743705557422"/>
      </right>
      <top style="thin">
        <color theme="0" tint="-9.9948118533890809E-2"/>
      </top>
      <bottom style="thin">
        <color rgb="FF808080"/>
      </bottom>
      <diagonal/>
    </border>
    <border>
      <left style="thin">
        <color theme="0" tint="-0.14993743705557422"/>
      </left>
      <right/>
      <top style="thin">
        <color theme="0" tint="-9.9948118533890809E-2"/>
      </top>
      <bottom style="thin">
        <color rgb="FF808080"/>
      </bottom>
      <diagonal/>
    </border>
    <border>
      <left/>
      <right style="thin">
        <color theme="0" tint="-0.14990691854609822"/>
      </right>
      <top style="thin">
        <color theme="0" tint="-9.9948118533890809E-2"/>
      </top>
      <bottom style="thin">
        <color rgb="FF808080"/>
      </bottom>
      <diagonal/>
    </border>
    <border>
      <left style="thin">
        <color theme="0" tint="-0.14990691854609822"/>
      </left>
      <right/>
      <top style="thin">
        <color theme="0" tint="-9.9948118533890809E-2"/>
      </top>
      <bottom style="thin">
        <color rgb="FF808080"/>
      </bottom>
      <diagonal/>
    </border>
    <border>
      <left style="thin">
        <color rgb="FFF2F2F2"/>
      </left>
      <right/>
      <top/>
      <bottom/>
      <diagonal/>
    </border>
    <border>
      <left style="thin">
        <color rgb="FFD9D9D9"/>
      </left>
      <right/>
      <top/>
      <bottom style="thin">
        <color theme="0" tint="-0.14996795556505021"/>
      </bottom>
      <diagonal/>
    </border>
    <border>
      <left/>
      <right style="thin">
        <color rgb="FFD9D9D9"/>
      </right>
      <top/>
      <bottom style="thin">
        <color theme="0" tint="-0.14996795556505021"/>
      </bottom>
      <diagonal/>
    </border>
    <border>
      <left style="thin">
        <color theme="0" tint="-4.9989318521683403E-2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rgb="FFF2F2F2"/>
      </left>
      <right/>
      <top style="thin">
        <color rgb="FF808080"/>
      </top>
      <bottom/>
      <diagonal/>
    </border>
  </borders>
  <cellStyleXfs count="11">
    <xf numFmtId="0" fontId="0" fillId="0" borderId="0">
      <alignment vertical="center"/>
    </xf>
    <xf numFmtId="177" fontId="21" fillId="0" borderId="0" applyFon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21" fillId="0" borderId="0">
      <alignment vertical="center"/>
    </xf>
    <xf numFmtId="9" fontId="2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</cellStyleXfs>
  <cellXfs count="1238">
    <xf numFmtId="0" fontId="0" fillId="0" borderId="0" xfId="0">
      <alignment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13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180" fontId="15" fillId="0" borderId="0" xfId="0" applyNumberFormat="1" applyFont="1" applyAlignment="1">
      <alignment vertical="center" shrinkToFit="1"/>
    </xf>
    <xf numFmtId="0" fontId="15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shrinkToFit="1"/>
    </xf>
    <xf numFmtId="179" fontId="15" fillId="0" borderId="0" xfId="0" applyNumberFormat="1" applyFont="1" applyAlignment="1">
      <alignment vertical="center" shrinkToFit="1"/>
    </xf>
    <xf numFmtId="0" fontId="15" fillId="0" borderId="0" xfId="0" applyFont="1" applyAlignment="1">
      <alignment horizontal="center" vertical="center" shrinkToFit="1"/>
    </xf>
    <xf numFmtId="14" fontId="10" fillId="0" borderId="0" xfId="0" applyNumberFormat="1" applyFont="1" applyAlignment="1">
      <alignment horizontal="center" vertical="center"/>
    </xf>
    <xf numFmtId="180" fontId="16" fillId="0" borderId="0" xfId="0" applyNumberFormat="1" applyFont="1" applyAlignment="1">
      <alignment vertical="center" shrinkToFit="1"/>
    </xf>
    <xf numFmtId="180" fontId="15" fillId="0" borderId="0" xfId="1" applyNumberFormat="1" applyFont="1" applyFill="1" applyAlignment="1">
      <alignment vertical="center" shrinkToFit="1"/>
    </xf>
    <xf numFmtId="180" fontId="15" fillId="0" borderId="0" xfId="1" applyNumberFormat="1" applyFont="1" applyFill="1" applyBorder="1" applyAlignment="1">
      <alignment vertical="center" shrinkToFit="1"/>
    </xf>
    <xf numFmtId="14" fontId="15" fillId="0" borderId="0" xfId="0" applyNumberFormat="1" applyFont="1" applyAlignment="1">
      <alignment horizontal="center" vertical="center"/>
    </xf>
    <xf numFmtId="180" fontId="15" fillId="0" borderId="13" xfId="1" applyNumberFormat="1" applyFont="1" applyFill="1" applyBorder="1" applyAlignment="1">
      <alignment vertical="center" shrinkToFit="1"/>
    </xf>
    <xf numFmtId="179" fontId="15" fillId="0" borderId="13" xfId="0" applyNumberFormat="1" applyFont="1" applyBorder="1" applyAlignment="1">
      <alignment vertical="center" shrinkToFit="1"/>
    </xf>
    <xf numFmtId="0" fontId="17" fillId="0" borderId="0" xfId="0" applyFont="1">
      <alignment vertical="center"/>
    </xf>
    <xf numFmtId="14" fontId="15" fillId="0" borderId="0" xfId="0" applyNumberFormat="1" applyFont="1" applyAlignment="1">
      <alignment horizontal="center" vertical="center" shrinkToFit="1"/>
    </xf>
    <xf numFmtId="177" fontId="8" fillId="0" borderId="0" xfId="1" applyFont="1" applyFill="1" applyBorder="1" applyAlignment="1">
      <alignment vertical="center" shrinkToFit="1"/>
    </xf>
    <xf numFmtId="49" fontId="15" fillId="0" borderId="0" xfId="0" applyNumberFormat="1" applyFont="1" applyAlignment="1">
      <alignment horizontal="center" vertical="center"/>
    </xf>
    <xf numFmtId="176" fontId="8" fillId="0" borderId="0" xfId="0" applyNumberFormat="1" applyFont="1" applyAlignment="1">
      <alignment vertical="center" shrinkToFit="1"/>
    </xf>
    <xf numFmtId="49" fontId="15" fillId="0" borderId="0" xfId="0" applyNumberFormat="1" applyFont="1" applyAlignment="1">
      <alignment horizontal="center" vertical="center" shrinkToFit="1"/>
    </xf>
    <xf numFmtId="49" fontId="15" fillId="0" borderId="0" xfId="1" applyNumberFormat="1" applyFont="1" applyFill="1" applyBorder="1" applyAlignment="1">
      <alignment horizontal="center" vertical="center" shrinkToFit="1"/>
    </xf>
    <xf numFmtId="180" fontId="15" fillId="0" borderId="0" xfId="0" applyNumberFormat="1" applyFont="1" applyAlignment="1">
      <alignment horizontal="center" vertical="center" shrinkToFit="1"/>
    </xf>
    <xf numFmtId="49" fontId="15" fillId="0" borderId="12" xfId="0" applyNumberFormat="1" applyFont="1" applyBorder="1" applyAlignment="1">
      <alignment horizontal="center" vertical="center" shrinkToFit="1"/>
    </xf>
    <xf numFmtId="180" fontId="15" fillId="0" borderId="0" xfId="1" applyNumberFormat="1" applyFont="1" applyFill="1" applyBorder="1" applyAlignment="1">
      <alignment horizontal="center" vertical="center" shrinkToFit="1"/>
    </xf>
    <xf numFmtId="179" fontId="15" fillId="0" borderId="0" xfId="1" applyNumberFormat="1" applyFont="1" applyFill="1" applyBorder="1" applyAlignment="1">
      <alignment vertical="center" shrinkToFit="1"/>
    </xf>
    <xf numFmtId="176" fontId="15" fillId="0" borderId="0" xfId="1" applyNumberFormat="1" applyFont="1" applyFill="1" applyBorder="1" applyAlignment="1">
      <alignment vertical="center" shrinkToFit="1"/>
    </xf>
    <xf numFmtId="176" fontId="24" fillId="0" borderId="0" xfId="1" applyNumberFormat="1" applyFont="1" applyFill="1" applyBorder="1" applyAlignment="1">
      <alignment horizontal="left" vertical="center" shrinkToFit="1"/>
    </xf>
    <xf numFmtId="0" fontId="15" fillId="0" borderId="0" xfId="0" applyFont="1" applyAlignment="1">
      <alignment vertical="center" shrinkToFit="1"/>
    </xf>
    <xf numFmtId="0" fontId="0" fillId="0" borderId="0" xfId="0" applyProtection="1">
      <alignment vertical="center"/>
      <protection locked="0"/>
    </xf>
    <xf numFmtId="0" fontId="25" fillId="0" borderId="0" xfId="0" applyFont="1" applyProtection="1">
      <alignment vertical="center"/>
      <protection locked="0"/>
    </xf>
    <xf numFmtId="179" fontId="15" fillId="0" borderId="0" xfId="0" applyNumberFormat="1" applyFont="1" applyAlignment="1" applyProtection="1">
      <alignment vertical="center" shrinkToFit="1"/>
      <protection locked="0"/>
    </xf>
    <xf numFmtId="0" fontId="23" fillId="0" borderId="0" xfId="0" applyFont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180" fontId="15" fillId="0" borderId="0" xfId="0" applyNumberFormat="1" applyFont="1" applyAlignment="1" applyProtection="1">
      <alignment vertical="center" shrinkToFit="1"/>
      <protection locked="0"/>
    </xf>
    <xf numFmtId="180" fontId="15" fillId="0" borderId="0" xfId="0" applyNumberFormat="1" applyFont="1" applyAlignment="1" applyProtection="1">
      <alignment horizontal="center" vertical="center" shrinkToFit="1"/>
      <protection locked="0"/>
    </xf>
    <xf numFmtId="49" fontId="15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4" fillId="0" borderId="0" xfId="0" applyFont="1" applyProtection="1">
      <alignment vertical="center"/>
      <protection locked="0"/>
    </xf>
    <xf numFmtId="180" fontId="16" fillId="0" borderId="0" xfId="0" applyNumberFormat="1" applyFont="1" applyAlignment="1" applyProtection="1">
      <alignment vertical="center" shrinkToFit="1"/>
      <protection locked="0"/>
    </xf>
    <xf numFmtId="0" fontId="29" fillId="0" borderId="0" xfId="0" applyFont="1" applyProtection="1">
      <alignment vertical="center"/>
      <protection locked="0"/>
    </xf>
    <xf numFmtId="0" fontId="43" fillId="0" borderId="0" xfId="0" applyFont="1" applyAlignment="1" applyProtection="1">
      <alignment horizontal="right" vertical="center"/>
      <protection locked="0"/>
    </xf>
    <xf numFmtId="185" fontId="15" fillId="0" borderId="0" xfId="0" applyNumberFormat="1" applyFont="1" applyAlignment="1" applyProtection="1">
      <alignment horizontal="center" vertical="center" shrinkToFit="1"/>
      <protection locked="0"/>
    </xf>
    <xf numFmtId="182" fontId="41" fillId="0" borderId="0" xfId="0" applyNumberFormat="1" applyFont="1" applyAlignment="1" applyProtection="1">
      <alignment horizontal="center" vertical="center"/>
      <protection locked="0"/>
    </xf>
    <xf numFmtId="0" fontId="41" fillId="0" borderId="0" xfId="0" applyFont="1" applyAlignment="1" applyProtection="1">
      <alignment horizontal="center" vertical="center"/>
      <protection locked="0"/>
    </xf>
    <xf numFmtId="180" fontId="26" fillId="0" borderId="0" xfId="0" applyNumberFormat="1" applyFont="1" applyAlignment="1" applyProtection="1">
      <alignment vertical="center" shrinkToFit="1"/>
      <protection locked="0"/>
    </xf>
    <xf numFmtId="188" fontId="15" fillId="0" borderId="0" xfId="1" applyNumberFormat="1" applyFont="1" applyFill="1" applyAlignment="1" applyProtection="1">
      <alignment horizontal="center" vertical="center" shrinkToFit="1"/>
      <protection locked="0"/>
    </xf>
    <xf numFmtId="0" fontId="15" fillId="0" borderId="0" xfId="0" applyFont="1" applyAlignment="1" applyProtection="1">
      <alignment vertical="center" shrinkToFit="1"/>
      <protection locked="0"/>
    </xf>
    <xf numFmtId="0" fontId="12" fillId="0" borderId="0" xfId="0" applyFont="1" applyAlignment="1">
      <alignment horizontal="center" vertical="center" wrapText="1"/>
    </xf>
    <xf numFmtId="0" fontId="28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177" fontId="15" fillId="0" borderId="0" xfId="1" applyFont="1" applyFill="1" applyBorder="1" applyAlignment="1">
      <alignment vertical="center" shrinkToFit="1"/>
    </xf>
    <xf numFmtId="49" fontId="8" fillId="0" borderId="0" xfId="0" applyNumberFormat="1" applyFont="1">
      <alignment vertical="center"/>
    </xf>
    <xf numFmtId="0" fontId="28" fillId="5" borderId="25" xfId="0" applyFont="1" applyFill="1" applyBorder="1" applyAlignment="1">
      <alignment horizontal="center" vertical="center"/>
    </xf>
    <xf numFmtId="0" fontId="28" fillId="5" borderId="19" xfId="0" applyFont="1" applyFill="1" applyBorder="1" applyAlignment="1">
      <alignment horizontal="center" vertical="center" wrapText="1"/>
    </xf>
    <xf numFmtId="0" fontId="10" fillId="4" borderId="24" xfId="0" applyFont="1" applyFill="1" applyBorder="1" applyAlignment="1">
      <alignment horizontal="center" vertical="center" shrinkToFit="1"/>
    </xf>
    <xf numFmtId="180" fontId="15" fillId="0" borderId="24" xfId="1" applyNumberFormat="1" applyFont="1" applyFill="1" applyBorder="1" applyAlignment="1">
      <alignment vertical="center" shrinkToFit="1"/>
    </xf>
    <xf numFmtId="180" fontId="15" fillId="0" borderId="23" xfId="1" applyNumberFormat="1" applyFont="1" applyFill="1" applyBorder="1" applyAlignment="1">
      <alignment vertical="center" shrinkToFit="1"/>
    </xf>
    <xf numFmtId="0" fontId="15" fillId="0" borderId="23" xfId="0" applyFont="1" applyBorder="1" applyAlignment="1">
      <alignment horizontal="center" vertical="center" shrinkToFit="1"/>
    </xf>
    <xf numFmtId="180" fontId="15" fillId="0" borderId="24" xfId="1" applyNumberFormat="1" applyFont="1" applyFill="1" applyBorder="1" applyAlignment="1">
      <alignment horizontal="center" vertical="center" shrinkToFit="1"/>
    </xf>
    <xf numFmtId="180" fontId="15" fillId="0" borderId="0" xfId="1" applyNumberFormat="1" applyFont="1" applyFill="1" applyAlignment="1">
      <alignment horizontal="center" vertical="center" shrinkToFit="1"/>
    </xf>
    <xf numFmtId="179" fontId="15" fillId="0" borderId="0" xfId="1" applyNumberFormat="1" applyFont="1" applyFill="1" applyAlignment="1">
      <alignment vertical="center" shrinkToFit="1"/>
    </xf>
    <xf numFmtId="49" fontId="15" fillId="0" borderId="0" xfId="1" applyNumberFormat="1" applyFont="1" applyFill="1" applyAlignment="1">
      <alignment horizontal="center" vertical="center" shrinkToFit="1"/>
    </xf>
    <xf numFmtId="176" fontId="15" fillId="0" borderId="0" xfId="1" applyNumberFormat="1" applyFont="1" applyFill="1" applyAlignment="1">
      <alignment vertical="center" shrinkToFit="1"/>
    </xf>
    <xf numFmtId="176" fontId="24" fillId="0" borderId="0" xfId="1" applyNumberFormat="1" applyFont="1" applyFill="1" applyAlignment="1">
      <alignment horizontal="left" vertical="center" shrinkToFit="1"/>
    </xf>
    <xf numFmtId="176" fontId="10" fillId="0" borderId="0" xfId="1" applyNumberFormat="1" applyFont="1" applyFill="1" applyAlignment="1">
      <alignment vertical="center" shrinkToFit="1"/>
    </xf>
    <xf numFmtId="177" fontId="24" fillId="0" borderId="0" xfId="1" applyFont="1" applyFill="1" applyAlignment="1">
      <alignment vertical="center" shrinkToFit="1"/>
    </xf>
    <xf numFmtId="49" fontId="15" fillId="0" borderId="26" xfId="0" applyNumberFormat="1" applyFont="1" applyBorder="1" applyAlignment="1">
      <alignment horizontal="center" vertical="center" shrinkToFit="1"/>
    </xf>
    <xf numFmtId="180" fontId="15" fillId="0" borderId="26" xfId="1" applyNumberFormat="1" applyFont="1" applyFill="1" applyBorder="1" applyAlignment="1">
      <alignment vertical="center" shrinkToFit="1"/>
    </xf>
    <xf numFmtId="0" fontId="15" fillId="0" borderId="0" xfId="0" applyFont="1" applyAlignment="1" applyProtection="1">
      <alignment horizontal="center" vertical="center" shrinkToFit="1"/>
      <protection locked="0"/>
    </xf>
    <xf numFmtId="0" fontId="0" fillId="0" borderId="0" xfId="0" applyAlignment="1">
      <alignment horizontal="left" vertical="center"/>
    </xf>
    <xf numFmtId="0" fontId="17" fillId="2" borderId="30" xfId="0" applyFont="1" applyFill="1" applyBorder="1" applyAlignment="1">
      <alignment horizontal="center" vertical="center" wrapText="1"/>
    </xf>
    <xf numFmtId="3" fontId="17" fillId="2" borderId="30" xfId="0" applyNumberFormat="1" applyFont="1" applyFill="1" applyBorder="1" applyAlignment="1">
      <alignment horizontal="center" vertical="center" wrapText="1"/>
    </xf>
    <xf numFmtId="3" fontId="17" fillId="0" borderId="30" xfId="0" applyNumberFormat="1" applyFont="1" applyBorder="1" applyAlignment="1">
      <alignment horizontal="center" vertical="center" wrapText="1"/>
    </xf>
    <xf numFmtId="0" fontId="17" fillId="0" borderId="30" xfId="0" applyFont="1" applyBorder="1" applyAlignment="1">
      <alignment horizontal="center" vertical="center" wrapText="1"/>
    </xf>
    <xf numFmtId="0" fontId="17" fillId="2" borderId="31" xfId="0" applyFont="1" applyFill="1" applyBorder="1" applyAlignment="1">
      <alignment horizontal="center" vertical="center" wrapText="1"/>
    </xf>
    <xf numFmtId="0" fontId="47" fillId="0" borderId="0" xfId="0" applyFont="1" applyProtection="1">
      <alignment vertical="center"/>
      <protection locked="0"/>
    </xf>
    <xf numFmtId="0" fontId="56" fillId="0" borderId="0" xfId="0" applyFont="1">
      <alignment vertical="center"/>
    </xf>
    <xf numFmtId="0" fontId="56" fillId="2" borderId="0" xfId="0" applyFont="1" applyFill="1" applyAlignment="1">
      <alignment horizontal="right" vertical="center" wrapText="1"/>
    </xf>
    <xf numFmtId="0" fontId="55" fillId="0" borderId="0" xfId="0" applyFont="1">
      <alignment vertical="center"/>
    </xf>
    <xf numFmtId="0" fontId="57" fillId="2" borderId="0" xfId="0" applyFont="1" applyFill="1" applyAlignment="1">
      <alignment horizontal="right" vertical="center" wrapText="1"/>
    </xf>
    <xf numFmtId="0" fontId="17" fillId="2" borderId="42" xfId="0" applyFont="1" applyFill="1" applyBorder="1" applyAlignment="1">
      <alignment horizontal="center" vertical="center" wrapText="1"/>
    </xf>
    <xf numFmtId="0" fontId="17" fillId="2" borderId="40" xfId="0" applyFont="1" applyFill="1" applyBorder="1" applyAlignment="1">
      <alignment horizontal="center" vertical="center" wrapText="1"/>
    </xf>
    <xf numFmtId="14" fontId="38" fillId="2" borderId="45" xfId="0" applyNumberFormat="1" applyFont="1" applyFill="1" applyBorder="1" applyAlignment="1">
      <alignment horizontal="center" vertical="center" wrapText="1"/>
    </xf>
    <xf numFmtId="0" fontId="17" fillId="2" borderId="46" xfId="0" applyFont="1" applyFill="1" applyBorder="1" applyAlignment="1">
      <alignment horizontal="center" vertical="center" wrapText="1"/>
    </xf>
    <xf numFmtId="0" fontId="17" fillId="2" borderId="47" xfId="0" applyFont="1" applyFill="1" applyBorder="1" applyAlignment="1">
      <alignment horizontal="center" vertical="center" wrapText="1"/>
    </xf>
    <xf numFmtId="3" fontId="17" fillId="2" borderId="47" xfId="0" applyNumberFormat="1" applyFont="1" applyFill="1" applyBorder="1" applyAlignment="1">
      <alignment horizontal="center" vertical="center" wrapText="1"/>
    </xf>
    <xf numFmtId="3" fontId="17" fillId="0" borderId="47" xfId="0" applyNumberFormat="1" applyFont="1" applyBorder="1" applyAlignment="1">
      <alignment horizontal="center" vertical="center" wrapText="1"/>
    </xf>
    <xf numFmtId="3" fontId="17" fillId="2" borderId="42" xfId="0" applyNumberFormat="1" applyFont="1" applyFill="1" applyBorder="1" applyAlignment="1">
      <alignment horizontal="center" vertical="center" wrapText="1"/>
    </xf>
    <xf numFmtId="3" fontId="17" fillId="2" borderId="44" xfId="0" applyNumberFormat="1" applyFont="1" applyFill="1" applyBorder="1" applyAlignment="1">
      <alignment horizontal="center" vertical="center" wrapText="1"/>
    </xf>
    <xf numFmtId="177" fontId="40" fillId="0" borderId="0" xfId="1" applyFont="1" applyFill="1" applyBorder="1" applyAlignment="1" applyProtection="1">
      <alignment vertical="center"/>
      <protection locked="0"/>
    </xf>
    <xf numFmtId="180" fontId="52" fillId="0" borderId="0" xfId="0" applyNumberFormat="1" applyFont="1" applyAlignment="1" applyProtection="1">
      <alignment vertical="center" shrinkToFit="1"/>
      <protection locked="0"/>
    </xf>
    <xf numFmtId="0" fontId="54" fillId="0" borderId="0" xfId="0" applyFont="1" applyAlignment="1">
      <alignment horizontal="center" vertical="center"/>
    </xf>
    <xf numFmtId="0" fontId="10" fillId="7" borderId="0" xfId="0" applyFont="1" applyFill="1" applyAlignment="1">
      <alignment horizontal="center" vertical="center" shrinkToFit="1"/>
    </xf>
    <xf numFmtId="0" fontId="15" fillId="0" borderId="0" xfId="0" applyFont="1" applyProtection="1">
      <alignment vertical="center"/>
      <protection locked="0"/>
    </xf>
    <xf numFmtId="0" fontId="62" fillId="0" borderId="0" xfId="0" applyFont="1" applyProtection="1">
      <alignment vertical="center"/>
      <protection locked="0"/>
    </xf>
    <xf numFmtId="180" fontId="15" fillId="0" borderId="55" xfId="0" applyNumberFormat="1" applyFont="1" applyBorder="1" applyAlignment="1" applyProtection="1">
      <alignment vertical="center" shrinkToFit="1"/>
      <protection locked="0"/>
    </xf>
    <xf numFmtId="180" fontId="16" fillId="0" borderId="55" xfId="0" applyNumberFormat="1" applyFont="1" applyBorder="1" applyAlignment="1" applyProtection="1">
      <alignment vertical="center" shrinkToFit="1"/>
      <protection locked="0"/>
    </xf>
    <xf numFmtId="180" fontId="15" fillId="0" borderId="56" xfId="0" applyNumberFormat="1" applyFont="1" applyBorder="1" applyAlignment="1" applyProtection="1">
      <alignment vertical="center" shrinkToFit="1"/>
      <protection locked="0"/>
    </xf>
    <xf numFmtId="180" fontId="16" fillId="0" borderId="56" xfId="0" applyNumberFormat="1" applyFont="1" applyBorder="1" applyAlignment="1" applyProtection="1">
      <alignment vertical="center" shrinkToFit="1"/>
      <protection locked="0"/>
    </xf>
    <xf numFmtId="180" fontId="15" fillId="0" borderId="54" xfId="0" applyNumberFormat="1" applyFont="1" applyBorder="1" applyAlignment="1" applyProtection="1">
      <alignment vertical="center" shrinkToFit="1"/>
      <protection locked="0"/>
    </xf>
    <xf numFmtId="180" fontId="16" fillId="0" borderId="54" xfId="0" applyNumberFormat="1" applyFont="1" applyBorder="1" applyAlignment="1" applyProtection="1">
      <alignment vertical="center" shrinkToFit="1"/>
      <protection locked="0"/>
    </xf>
    <xf numFmtId="180" fontId="15" fillId="0" borderId="58" xfId="0" applyNumberFormat="1" applyFont="1" applyBorder="1" applyAlignment="1" applyProtection="1">
      <alignment vertical="center" shrinkToFit="1"/>
      <protection locked="0"/>
    </xf>
    <xf numFmtId="180" fontId="15" fillId="0" borderId="57" xfId="0" applyNumberFormat="1" applyFont="1" applyBorder="1" applyAlignment="1" applyProtection="1">
      <alignment vertical="center" shrinkToFit="1"/>
      <protection locked="0"/>
    </xf>
    <xf numFmtId="180" fontId="15" fillId="0" borderId="59" xfId="0" applyNumberFormat="1" applyFont="1" applyBorder="1" applyAlignment="1" applyProtection="1">
      <alignment vertical="center" shrinkToFit="1"/>
      <protection locked="0"/>
    </xf>
    <xf numFmtId="49" fontId="15" fillId="0" borderId="55" xfId="0" applyNumberFormat="1" applyFont="1" applyBorder="1" applyAlignment="1" applyProtection="1">
      <alignment horizontal="center" vertical="center"/>
      <protection locked="0"/>
    </xf>
    <xf numFmtId="49" fontId="15" fillId="0" borderId="56" xfId="0" applyNumberFormat="1" applyFont="1" applyBorder="1" applyAlignment="1" applyProtection="1">
      <alignment horizontal="center" vertical="center"/>
      <protection locked="0"/>
    </xf>
    <xf numFmtId="49" fontId="15" fillId="0" borderId="54" xfId="0" applyNumberFormat="1" applyFont="1" applyBorder="1" applyAlignment="1" applyProtection="1">
      <alignment horizontal="center" vertical="center"/>
      <protection locked="0"/>
    </xf>
    <xf numFmtId="0" fontId="15" fillId="0" borderId="56" xfId="0" applyFont="1" applyBorder="1" applyAlignment="1" applyProtection="1">
      <alignment vertical="center" shrinkToFit="1"/>
      <protection locked="0"/>
    </xf>
    <xf numFmtId="0" fontId="15" fillId="0" borderId="56" xfId="0" applyFont="1" applyBorder="1" applyProtection="1">
      <alignment vertical="center"/>
      <protection locked="0"/>
    </xf>
    <xf numFmtId="180" fontId="16" fillId="0" borderId="58" xfId="0" applyNumberFormat="1" applyFont="1" applyBorder="1" applyAlignment="1" applyProtection="1">
      <alignment vertical="center" shrinkToFit="1"/>
      <protection locked="0"/>
    </xf>
    <xf numFmtId="180" fontId="16" fillId="0" borderId="57" xfId="0" applyNumberFormat="1" applyFont="1" applyBorder="1" applyAlignment="1" applyProtection="1">
      <alignment vertical="center" shrinkToFit="1"/>
      <protection locked="0"/>
    </xf>
    <xf numFmtId="180" fontId="16" fillId="0" borderId="59" xfId="0" applyNumberFormat="1" applyFont="1" applyBorder="1" applyAlignment="1" applyProtection="1">
      <alignment vertical="center" shrinkToFit="1"/>
      <protection locked="0"/>
    </xf>
    <xf numFmtId="0" fontId="15" fillId="0" borderId="55" xfId="0" applyFont="1" applyBorder="1" applyAlignment="1" applyProtection="1">
      <alignment vertical="center" shrinkToFit="1"/>
      <protection locked="0"/>
    </xf>
    <xf numFmtId="0" fontId="15" fillId="0" borderId="55" xfId="0" applyFont="1" applyBorder="1" applyProtection="1">
      <alignment vertical="center"/>
      <protection locked="0"/>
    </xf>
    <xf numFmtId="0" fontId="42" fillId="8" borderId="0" xfId="0" applyFont="1" applyFill="1" applyAlignment="1" applyProtection="1">
      <alignment horizontal="center" vertical="center"/>
      <protection locked="0"/>
    </xf>
    <xf numFmtId="180" fontId="16" fillId="0" borderId="58" xfId="0" applyNumberFormat="1" applyFont="1" applyBorder="1" applyAlignment="1">
      <alignment vertical="center" shrinkToFit="1"/>
    </xf>
    <xf numFmtId="180" fontId="16" fillId="0" borderId="57" xfId="0" applyNumberFormat="1" applyFont="1" applyBorder="1" applyAlignment="1">
      <alignment vertical="center" shrinkToFit="1"/>
    </xf>
    <xf numFmtId="180" fontId="16" fillId="0" borderId="59" xfId="0" applyNumberFormat="1" applyFont="1" applyBorder="1" applyAlignment="1">
      <alignment vertical="center" shrinkToFit="1"/>
    </xf>
    <xf numFmtId="0" fontId="16" fillId="0" borderId="0" xfId="0" applyFont="1" applyAlignment="1" applyProtection="1">
      <alignment horizontal="center" vertical="center"/>
      <protection locked="0"/>
    </xf>
    <xf numFmtId="176" fontId="61" fillId="0" borderId="0" xfId="2" applyNumberFormat="1" applyFont="1" applyFill="1" applyBorder="1" applyAlignment="1">
      <alignment vertical="center" shrinkToFit="1"/>
    </xf>
    <xf numFmtId="176" fontId="10" fillId="0" borderId="0" xfId="0" applyNumberFormat="1" applyFont="1" applyAlignment="1">
      <alignment vertical="center" shrinkToFit="1"/>
    </xf>
    <xf numFmtId="176" fontId="24" fillId="0" borderId="0" xfId="0" applyNumberFormat="1" applyFont="1" applyAlignment="1">
      <alignment horizontal="left" vertical="center" shrinkToFit="1"/>
    </xf>
    <xf numFmtId="0" fontId="47" fillId="0" borderId="0" xfId="0" applyFont="1" applyAlignment="1" applyProtection="1">
      <alignment vertical="center" wrapText="1"/>
      <protection locked="0"/>
    </xf>
    <xf numFmtId="177" fontId="24" fillId="0" borderId="0" xfId="1" applyFont="1" applyFill="1" applyBorder="1" applyAlignment="1">
      <alignment vertical="center" shrinkToFit="1"/>
    </xf>
    <xf numFmtId="0" fontId="20" fillId="0" borderId="0" xfId="0" applyFont="1" applyProtection="1">
      <alignment vertical="center"/>
      <protection locked="0"/>
    </xf>
    <xf numFmtId="0" fontId="14" fillId="0" borderId="0" xfId="0" applyFont="1" applyAlignment="1" applyProtection="1">
      <alignment horizontal="right" vertical="center"/>
      <protection locked="0"/>
    </xf>
    <xf numFmtId="0" fontId="46" fillId="0" borderId="0" xfId="0" applyFont="1" applyAlignment="1" applyProtection="1">
      <alignment horizontal="center" vertical="center" shrinkToFit="1"/>
      <protection locked="0"/>
    </xf>
    <xf numFmtId="180" fontId="46" fillId="0" borderId="0" xfId="0" applyNumberFormat="1" applyFont="1" applyAlignment="1" applyProtection="1">
      <alignment vertical="center" shrinkToFit="1"/>
      <protection locked="0"/>
    </xf>
    <xf numFmtId="0" fontId="30" fillId="0" borderId="0" xfId="0" applyFont="1" applyProtection="1">
      <alignment vertical="center"/>
      <protection locked="0"/>
    </xf>
    <xf numFmtId="0" fontId="15" fillId="0" borderId="58" xfId="0" applyFont="1" applyBorder="1" applyAlignment="1" applyProtection="1">
      <alignment horizontal="center" vertical="center" shrinkToFit="1"/>
      <protection locked="0"/>
    </xf>
    <xf numFmtId="0" fontId="15" fillId="0" borderId="55" xfId="0" applyFont="1" applyBorder="1" applyAlignment="1" applyProtection="1">
      <alignment horizontal="center" vertical="center" shrinkToFit="1"/>
      <protection locked="0"/>
    </xf>
    <xf numFmtId="0" fontId="15" fillId="0" borderId="57" xfId="0" applyFont="1" applyBorder="1" applyAlignment="1" applyProtection="1">
      <alignment horizontal="center" vertical="center" shrinkToFit="1"/>
      <protection locked="0"/>
    </xf>
    <xf numFmtId="0" fontId="15" fillId="0" borderId="56" xfId="0" applyFont="1" applyBorder="1" applyAlignment="1" applyProtection="1">
      <alignment horizontal="center" vertical="center" shrinkToFit="1"/>
      <protection locked="0"/>
    </xf>
    <xf numFmtId="0" fontId="15" fillId="0" borderId="59" xfId="0" applyFont="1" applyBorder="1" applyAlignment="1" applyProtection="1">
      <alignment horizontal="center" vertical="center" shrinkToFit="1"/>
      <protection locked="0"/>
    </xf>
    <xf numFmtId="0" fontId="15" fillId="0" borderId="54" xfId="0" applyFont="1" applyBorder="1" applyAlignment="1" applyProtection="1">
      <alignment horizontal="center" vertical="center" shrinkToFit="1"/>
      <protection locked="0"/>
    </xf>
    <xf numFmtId="0" fontId="15" fillId="0" borderId="0" xfId="1" applyNumberFormat="1" applyFont="1" applyFill="1" applyAlignment="1" applyProtection="1">
      <alignment horizontal="center" vertical="center" shrinkToFit="1"/>
      <protection locked="0"/>
    </xf>
    <xf numFmtId="0" fontId="49" fillId="0" borderId="0" xfId="0" applyFont="1" applyAlignment="1">
      <alignment horizontal="left" vertical="center"/>
    </xf>
    <xf numFmtId="0" fontId="49" fillId="0" borderId="0" xfId="0" applyFont="1" applyAlignment="1" applyProtection="1">
      <alignment horizontal="left" vertical="center"/>
      <protection locked="0"/>
    </xf>
    <xf numFmtId="0" fontId="48" fillId="0" borderId="0" xfId="1" applyNumberFormat="1" applyFont="1" applyFill="1" applyAlignment="1" applyProtection="1">
      <alignment vertical="center"/>
      <protection locked="0"/>
    </xf>
    <xf numFmtId="0" fontId="51" fillId="0" borderId="0" xfId="0" applyFont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64" fillId="10" borderId="0" xfId="1" applyNumberFormat="1" applyFont="1" applyFill="1" applyBorder="1" applyAlignment="1">
      <alignment vertical="center"/>
    </xf>
    <xf numFmtId="0" fontId="0" fillId="10" borderId="0" xfId="0" applyFill="1">
      <alignment vertical="center"/>
    </xf>
    <xf numFmtId="0" fontId="71" fillId="10" borderId="0" xfId="0" applyFont="1" applyFill="1" applyAlignment="1">
      <alignment horizontal="right"/>
    </xf>
    <xf numFmtId="0" fontId="68" fillId="0" borderId="63" xfId="0" applyFont="1" applyBorder="1" applyAlignment="1">
      <alignment horizontal="center" vertical="center"/>
    </xf>
    <xf numFmtId="14" fontId="50" fillId="0" borderId="0" xfId="0" applyNumberFormat="1" applyFont="1" applyAlignment="1">
      <alignment horizontal="center" vertical="center"/>
    </xf>
    <xf numFmtId="0" fontId="83" fillId="0" borderId="0" xfId="0" applyFont="1" applyProtection="1">
      <alignment vertical="center"/>
      <protection locked="0"/>
    </xf>
    <xf numFmtId="180" fontId="70" fillId="0" borderId="0" xfId="0" applyNumberFormat="1" applyFont="1" applyAlignment="1" applyProtection="1">
      <alignment vertical="center" shrinkToFit="1"/>
      <protection locked="0"/>
    </xf>
    <xf numFmtId="0" fontId="70" fillId="0" borderId="0" xfId="0" applyFont="1" applyAlignment="1" applyProtection="1">
      <alignment horizontal="center" vertical="center" shrinkToFit="1"/>
      <protection locked="0"/>
    </xf>
    <xf numFmtId="179" fontId="70" fillId="0" borderId="0" xfId="0" applyNumberFormat="1" applyFont="1" applyAlignment="1" applyProtection="1">
      <alignment vertical="center" shrinkToFit="1"/>
      <protection locked="0"/>
    </xf>
    <xf numFmtId="0" fontId="70" fillId="0" borderId="0" xfId="0" applyFont="1" applyAlignment="1" applyProtection="1">
      <alignment horizontal="center" vertical="center"/>
      <protection locked="0"/>
    </xf>
    <xf numFmtId="0" fontId="70" fillId="0" borderId="0" xfId="0" applyFont="1" applyProtection="1">
      <alignment vertical="center"/>
      <protection locked="0"/>
    </xf>
    <xf numFmtId="0" fontId="69" fillId="0" borderId="0" xfId="0" applyFont="1" applyAlignment="1" applyProtection="1">
      <alignment horizontal="center" vertical="center"/>
      <protection locked="0"/>
    </xf>
    <xf numFmtId="0" fontId="70" fillId="0" borderId="0" xfId="0" applyFont="1" applyAlignment="1" applyProtection="1">
      <alignment vertical="center" shrinkToFit="1"/>
      <protection locked="0"/>
    </xf>
    <xf numFmtId="185" fontId="70" fillId="0" borderId="0" xfId="0" applyNumberFormat="1" applyFont="1" applyAlignment="1" applyProtection="1">
      <alignment horizontal="center" vertical="center" shrinkToFit="1"/>
      <protection locked="0"/>
    </xf>
    <xf numFmtId="176" fontId="69" fillId="0" borderId="0" xfId="0" applyNumberFormat="1" applyFont="1" applyAlignment="1" applyProtection="1">
      <alignment horizontal="left" vertical="center" shrinkToFit="1"/>
      <protection locked="0"/>
    </xf>
    <xf numFmtId="180" fontId="16" fillId="11" borderId="58" xfId="0" applyNumberFormat="1" applyFont="1" applyFill="1" applyBorder="1" applyAlignment="1">
      <alignment vertical="center" shrinkToFit="1"/>
    </xf>
    <xf numFmtId="180" fontId="16" fillId="11" borderId="57" xfId="0" applyNumberFormat="1" applyFont="1" applyFill="1" applyBorder="1" applyAlignment="1">
      <alignment vertical="center" shrinkToFit="1"/>
    </xf>
    <xf numFmtId="180" fontId="16" fillId="11" borderId="59" xfId="0" applyNumberFormat="1" applyFont="1" applyFill="1" applyBorder="1" applyAlignment="1">
      <alignment vertical="center" shrinkToFit="1"/>
    </xf>
    <xf numFmtId="49" fontId="15" fillId="0" borderId="68" xfId="0" applyNumberFormat="1" applyFont="1" applyBorder="1" applyAlignment="1" applyProtection="1">
      <alignment horizontal="center" vertical="center"/>
      <protection locked="0"/>
    </xf>
    <xf numFmtId="180" fontId="15" fillId="0" borderId="68" xfId="0" applyNumberFormat="1" applyFont="1" applyBorder="1" applyAlignment="1" applyProtection="1">
      <alignment vertical="center" shrinkToFit="1"/>
      <protection locked="0"/>
    </xf>
    <xf numFmtId="0" fontId="15" fillId="0" borderId="68" xfId="0" applyFont="1" applyBorder="1" applyAlignment="1" applyProtection="1">
      <alignment horizontal="center" vertical="center" shrinkToFit="1"/>
      <protection locked="0"/>
    </xf>
    <xf numFmtId="180" fontId="16" fillId="0" borderId="68" xfId="0" applyNumberFormat="1" applyFont="1" applyBorder="1" applyAlignment="1" applyProtection="1">
      <alignment vertical="center" shrinkToFit="1"/>
      <protection locked="0"/>
    </xf>
    <xf numFmtId="49" fontId="15" fillId="0" borderId="70" xfId="0" applyNumberFormat="1" applyFont="1" applyBorder="1" applyAlignment="1" applyProtection="1">
      <alignment horizontal="center" vertical="center"/>
      <protection locked="0"/>
    </xf>
    <xf numFmtId="180" fontId="15" fillId="0" borderId="70" xfId="0" applyNumberFormat="1" applyFont="1" applyBorder="1" applyAlignment="1" applyProtection="1">
      <alignment vertical="center" shrinkToFit="1"/>
      <protection locked="0"/>
    </xf>
    <xf numFmtId="0" fontId="15" fillId="0" borderId="70" xfId="0" applyFont="1" applyBorder="1" applyAlignment="1" applyProtection="1">
      <alignment horizontal="center" vertical="center" shrinkToFit="1"/>
      <protection locked="0"/>
    </xf>
    <xf numFmtId="180" fontId="16" fillId="0" borderId="70" xfId="0" applyNumberFormat="1" applyFont="1" applyBorder="1" applyAlignment="1" applyProtection="1">
      <alignment vertical="center" shrinkToFit="1"/>
      <protection locked="0"/>
    </xf>
    <xf numFmtId="0" fontId="15" fillId="0" borderId="71" xfId="0" applyFont="1" applyBorder="1" applyAlignment="1" applyProtection="1">
      <alignment horizontal="center" vertical="center" shrinkToFit="1"/>
      <protection locked="0"/>
    </xf>
    <xf numFmtId="0" fontId="15" fillId="0" borderId="69" xfId="0" applyFont="1" applyBorder="1" applyAlignment="1" applyProtection="1">
      <alignment horizontal="center" vertical="center" shrinkToFit="1"/>
      <protection locked="0"/>
    </xf>
    <xf numFmtId="180" fontId="15" fillId="0" borderId="71" xfId="0" applyNumberFormat="1" applyFont="1" applyBorder="1" applyAlignment="1" applyProtection="1">
      <alignment vertical="center" shrinkToFit="1"/>
      <protection locked="0"/>
    </xf>
    <xf numFmtId="180" fontId="15" fillId="0" borderId="69" xfId="0" applyNumberFormat="1" applyFont="1" applyBorder="1" applyAlignment="1" applyProtection="1">
      <alignment vertical="center" shrinkToFit="1"/>
      <protection locked="0"/>
    </xf>
    <xf numFmtId="180" fontId="16" fillId="0" borderId="71" xfId="0" applyNumberFormat="1" applyFont="1" applyBorder="1" applyAlignment="1">
      <alignment vertical="center" shrinkToFit="1"/>
    </xf>
    <xf numFmtId="180" fontId="16" fillId="0" borderId="69" xfId="0" applyNumberFormat="1" applyFont="1" applyBorder="1" applyAlignment="1">
      <alignment vertical="center" shrinkToFit="1"/>
    </xf>
    <xf numFmtId="180" fontId="16" fillId="0" borderId="71" xfId="0" applyNumberFormat="1" applyFont="1" applyBorder="1" applyAlignment="1" applyProtection="1">
      <alignment vertical="center" shrinkToFit="1"/>
      <protection locked="0"/>
    </xf>
    <xf numFmtId="180" fontId="16" fillId="0" borderId="69" xfId="0" applyNumberFormat="1" applyFont="1" applyBorder="1" applyAlignment="1" applyProtection="1">
      <alignment vertical="center" shrinkToFit="1"/>
      <protection locked="0"/>
    </xf>
    <xf numFmtId="0" fontId="15" fillId="0" borderId="68" xfId="0" applyFont="1" applyBorder="1" applyAlignment="1" applyProtection="1">
      <alignment vertical="center" shrinkToFit="1"/>
      <protection locked="0"/>
    </xf>
    <xf numFmtId="0" fontId="15" fillId="0" borderId="68" xfId="0" applyFont="1" applyBorder="1" applyProtection="1">
      <alignment vertical="center"/>
      <protection locked="0"/>
    </xf>
    <xf numFmtId="0" fontId="15" fillId="0" borderId="70" xfId="0" applyFont="1" applyBorder="1" applyAlignment="1" applyProtection="1">
      <alignment vertical="center" shrinkToFit="1"/>
      <protection locked="0"/>
    </xf>
    <xf numFmtId="0" fontId="15" fillId="0" borderId="70" xfId="0" applyFont="1" applyBorder="1" applyProtection="1">
      <alignment vertical="center"/>
      <protection locked="0"/>
    </xf>
    <xf numFmtId="180" fontId="52" fillId="0" borderId="70" xfId="0" applyNumberFormat="1" applyFont="1" applyBorder="1" applyAlignment="1" applyProtection="1">
      <alignment vertical="center" shrinkToFit="1"/>
      <protection locked="0"/>
    </xf>
    <xf numFmtId="180" fontId="52" fillId="0" borderId="56" xfId="0" applyNumberFormat="1" applyFont="1" applyBorder="1" applyAlignment="1" applyProtection="1">
      <alignment vertical="center" shrinkToFit="1"/>
      <protection locked="0"/>
    </xf>
    <xf numFmtId="180" fontId="52" fillId="0" borderId="68" xfId="0" applyNumberFormat="1" applyFont="1" applyBorder="1" applyAlignment="1" applyProtection="1">
      <alignment vertical="center" shrinkToFit="1"/>
      <protection locked="0"/>
    </xf>
    <xf numFmtId="180" fontId="15" fillId="0" borderId="73" xfId="0" applyNumberFormat="1" applyFont="1" applyBorder="1" applyAlignment="1" applyProtection="1">
      <alignment vertical="center" shrinkToFit="1"/>
      <protection locked="0"/>
    </xf>
    <xf numFmtId="180" fontId="15" fillId="0" borderId="74" xfId="0" applyNumberFormat="1" applyFont="1" applyBorder="1" applyAlignment="1" applyProtection="1">
      <alignment vertical="center" shrinkToFit="1"/>
      <protection locked="0"/>
    </xf>
    <xf numFmtId="180" fontId="15" fillId="0" borderId="75" xfId="0" applyNumberFormat="1" applyFont="1" applyBorder="1" applyAlignment="1" applyProtection="1">
      <alignment vertical="center" shrinkToFit="1"/>
      <protection locked="0"/>
    </xf>
    <xf numFmtId="180" fontId="15" fillId="0" borderId="72" xfId="0" applyNumberFormat="1" applyFont="1" applyBorder="1" applyAlignment="1" applyProtection="1">
      <alignment vertical="center" shrinkToFit="1"/>
      <protection locked="0"/>
    </xf>
    <xf numFmtId="180" fontId="15" fillId="0" borderId="76" xfId="0" applyNumberFormat="1" applyFont="1" applyBorder="1" applyAlignment="1" applyProtection="1">
      <alignment vertical="center" shrinkToFit="1"/>
      <protection locked="0"/>
    </xf>
    <xf numFmtId="180" fontId="16" fillId="11" borderId="71" xfId="0" applyNumberFormat="1" applyFont="1" applyFill="1" applyBorder="1" applyAlignment="1">
      <alignment vertical="center" shrinkToFit="1"/>
    </xf>
    <xf numFmtId="180" fontId="16" fillId="11" borderId="69" xfId="0" applyNumberFormat="1" applyFont="1" applyFill="1" applyBorder="1" applyAlignment="1">
      <alignment vertical="center" shrinkToFit="1"/>
    </xf>
    <xf numFmtId="180" fontId="89" fillId="0" borderId="0" xfId="0" applyNumberFormat="1" applyFont="1" applyAlignment="1">
      <alignment vertical="center" shrinkToFit="1"/>
    </xf>
    <xf numFmtId="0" fontId="30" fillId="0" borderId="0" xfId="0" applyFont="1">
      <alignment vertical="center"/>
    </xf>
    <xf numFmtId="0" fontId="88" fillId="0" borderId="0" xfId="0" applyFont="1" applyAlignment="1" applyProtection="1">
      <alignment horizontal="left" vertical="center"/>
      <protection locked="0"/>
    </xf>
    <xf numFmtId="180" fontId="89" fillId="12" borderId="71" xfId="0" applyNumberFormat="1" applyFont="1" applyFill="1" applyBorder="1" applyAlignment="1">
      <alignment vertical="center" shrinkToFit="1"/>
    </xf>
    <xf numFmtId="180" fontId="89" fillId="12" borderId="58" xfId="0" applyNumberFormat="1" applyFont="1" applyFill="1" applyBorder="1" applyAlignment="1">
      <alignment vertical="center" shrinkToFit="1"/>
    </xf>
    <xf numFmtId="180" fontId="89" fillId="12" borderId="57" xfId="0" applyNumberFormat="1" applyFont="1" applyFill="1" applyBorder="1" applyAlignment="1">
      <alignment vertical="center" shrinkToFit="1"/>
    </xf>
    <xf numFmtId="180" fontId="89" fillId="12" borderId="59" xfId="0" applyNumberFormat="1" applyFont="1" applyFill="1" applyBorder="1" applyAlignment="1">
      <alignment vertical="center" shrinkToFit="1"/>
    </xf>
    <xf numFmtId="180" fontId="89" fillId="12" borderId="69" xfId="0" applyNumberFormat="1" applyFont="1" applyFill="1" applyBorder="1" applyAlignment="1">
      <alignment vertical="center" shrinkToFit="1"/>
    </xf>
    <xf numFmtId="0" fontId="15" fillId="0" borderId="57" xfId="0" applyFont="1" applyBorder="1" applyAlignment="1" applyProtection="1">
      <alignment vertical="center" shrinkToFit="1"/>
      <protection locked="0"/>
    </xf>
    <xf numFmtId="0" fontId="15" fillId="0" borderId="69" xfId="0" applyFont="1" applyBorder="1" applyAlignment="1" applyProtection="1">
      <alignment vertical="center" shrinkToFit="1"/>
      <protection locked="0"/>
    </xf>
    <xf numFmtId="0" fontId="15" fillId="0" borderId="58" xfId="0" applyFont="1" applyBorder="1" applyAlignment="1" applyProtection="1">
      <alignment vertical="center" shrinkToFit="1"/>
      <protection locked="0"/>
    </xf>
    <xf numFmtId="0" fontId="72" fillId="0" borderId="0" xfId="1" applyNumberFormat="1" applyFont="1" applyFill="1" applyBorder="1" applyAlignment="1">
      <alignment vertical="center"/>
    </xf>
    <xf numFmtId="0" fontId="92" fillId="0" borderId="0" xfId="0" applyFont="1">
      <alignment vertical="center"/>
    </xf>
    <xf numFmtId="182" fontId="16" fillId="0" borderId="0" xfId="0" applyNumberFormat="1" applyFont="1" applyAlignment="1">
      <alignment horizontal="center" vertical="center"/>
    </xf>
    <xf numFmtId="180" fontId="15" fillId="0" borderId="0" xfId="0" applyNumberFormat="1" applyFont="1">
      <alignment vertical="center"/>
    </xf>
    <xf numFmtId="180" fontId="16" fillId="0" borderId="0" xfId="0" applyNumberFormat="1" applyFont="1">
      <alignment vertical="center"/>
    </xf>
    <xf numFmtId="0" fontId="73" fillId="0" borderId="0" xfId="0" applyFont="1">
      <alignment vertical="center"/>
    </xf>
    <xf numFmtId="180" fontId="70" fillId="0" borderId="0" xfId="1" applyNumberFormat="1" applyFont="1" applyFill="1" applyBorder="1" applyAlignment="1">
      <alignment vertical="center" shrinkToFit="1"/>
    </xf>
    <xf numFmtId="177" fontId="50" fillId="0" borderId="0" xfId="1" applyFont="1" applyAlignment="1">
      <alignment vertical="center" shrinkToFit="1"/>
    </xf>
    <xf numFmtId="0" fontId="30" fillId="0" borderId="2" xfId="1" applyNumberFormat="1" applyFont="1" applyFill="1" applyBorder="1" applyAlignment="1">
      <alignment horizontal="left" vertical="center" shrinkToFit="1"/>
    </xf>
    <xf numFmtId="184" fontId="30" fillId="0" borderId="2" xfId="0" applyNumberFormat="1" applyFont="1" applyBorder="1" applyAlignment="1">
      <alignment horizontal="center" vertical="center" shrinkToFit="1"/>
    </xf>
    <xf numFmtId="177" fontId="30" fillId="0" borderId="2" xfId="1" applyFont="1" applyFill="1" applyBorder="1" applyAlignment="1">
      <alignment horizontal="left" vertical="center"/>
    </xf>
    <xf numFmtId="177" fontId="30" fillId="0" borderId="2" xfId="1" applyFont="1" applyFill="1" applyBorder="1" applyAlignment="1">
      <alignment horizontal="center" vertical="center"/>
    </xf>
    <xf numFmtId="0" fontId="30" fillId="0" borderId="2" xfId="0" applyFont="1" applyBorder="1">
      <alignment vertical="center"/>
    </xf>
    <xf numFmtId="0" fontId="30" fillId="0" borderId="2" xfId="0" applyFont="1" applyBorder="1" applyAlignment="1">
      <alignment horizontal="center" vertical="center"/>
    </xf>
    <xf numFmtId="0" fontId="30" fillId="0" borderId="2" xfId="1" applyNumberFormat="1" applyFont="1" applyFill="1" applyBorder="1" applyAlignment="1">
      <alignment horizontal="center" vertical="center"/>
    </xf>
    <xf numFmtId="49" fontId="30" fillId="0" borderId="0" xfId="0" quotePrefix="1" applyNumberFormat="1" applyFont="1">
      <alignment vertical="center"/>
    </xf>
    <xf numFmtId="0" fontId="15" fillId="0" borderId="2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180" fontId="30" fillId="0" borderId="2" xfId="0" applyNumberFormat="1" applyFont="1" applyBorder="1" applyAlignment="1">
      <alignment vertical="center" shrinkToFit="1"/>
    </xf>
    <xf numFmtId="0" fontId="30" fillId="0" borderId="0" xfId="0" applyFont="1" applyAlignment="1">
      <alignment horizontal="center" vertical="center"/>
    </xf>
    <xf numFmtId="0" fontId="30" fillId="0" borderId="2" xfId="0" applyFont="1" applyBorder="1" applyAlignment="1">
      <alignment horizontal="left" vertical="center"/>
    </xf>
    <xf numFmtId="180" fontId="30" fillId="0" borderId="0" xfId="0" applyNumberFormat="1" applyFont="1">
      <alignment vertical="center"/>
    </xf>
    <xf numFmtId="186" fontId="30" fillId="0" borderId="0" xfId="0" applyNumberFormat="1" applyFont="1" applyAlignment="1">
      <alignment vertical="center" shrinkToFit="1"/>
    </xf>
    <xf numFmtId="0" fontId="15" fillId="0" borderId="0" xfId="0" applyFont="1">
      <alignment vertical="center"/>
    </xf>
    <xf numFmtId="9" fontId="96" fillId="14" borderId="0" xfId="4" applyFont="1" applyFill="1" applyAlignment="1">
      <alignment horizontal="center" vertical="center"/>
    </xf>
    <xf numFmtId="0" fontId="95" fillId="14" borderId="2" xfId="0" applyFont="1" applyFill="1" applyBorder="1" applyAlignment="1">
      <alignment horizontal="center" vertical="center"/>
    </xf>
    <xf numFmtId="0" fontId="97" fillId="0" borderId="0" xfId="0" applyFont="1">
      <alignment vertical="center"/>
    </xf>
    <xf numFmtId="0" fontId="98" fillId="0" borderId="0" xfId="1" applyNumberFormat="1" applyFont="1" applyFill="1" applyBorder="1" applyAlignment="1" applyProtection="1">
      <alignment horizontal="left" vertical="center"/>
      <protection locked="0"/>
    </xf>
    <xf numFmtId="49" fontId="99" fillId="15" borderId="2" xfId="5" applyNumberFormat="1" applyFont="1" applyFill="1" applyBorder="1" applyAlignment="1">
      <alignment horizontal="center" vertical="center"/>
    </xf>
    <xf numFmtId="0" fontId="101" fillId="0" borderId="0" xfId="0" applyFont="1">
      <alignment vertical="center"/>
    </xf>
    <xf numFmtId="191" fontId="15" fillId="0" borderId="0" xfId="0" applyNumberFormat="1" applyFont="1">
      <alignment vertical="center"/>
    </xf>
    <xf numFmtId="180" fontId="78" fillId="0" borderId="0" xfId="0" applyNumberFormat="1" applyFont="1" applyAlignment="1">
      <alignment vertical="center" shrinkToFit="1"/>
    </xf>
    <xf numFmtId="0" fontId="103" fillId="16" borderId="64" xfId="3" applyFont="1" applyFill="1" applyBorder="1" applyAlignment="1" applyProtection="1">
      <alignment horizontal="center" vertical="center"/>
      <protection locked="0"/>
    </xf>
    <xf numFmtId="180" fontId="103" fillId="16" borderId="64" xfId="3" applyNumberFormat="1" applyFont="1" applyFill="1" applyBorder="1" applyAlignment="1" applyProtection="1">
      <alignment vertical="center" shrinkToFit="1"/>
      <protection locked="0"/>
    </xf>
    <xf numFmtId="0" fontId="30" fillId="0" borderId="54" xfId="0" applyFont="1" applyBorder="1">
      <alignment vertical="center"/>
    </xf>
    <xf numFmtId="191" fontId="15" fillId="0" borderId="54" xfId="0" applyNumberFormat="1" applyFont="1" applyBorder="1">
      <alignment vertical="center"/>
    </xf>
    <xf numFmtId="180" fontId="78" fillId="0" borderId="54" xfId="0" applyNumberFormat="1" applyFont="1" applyBorder="1" applyAlignment="1">
      <alignment vertical="center" shrinkToFit="1"/>
    </xf>
    <xf numFmtId="180" fontId="89" fillId="0" borderId="54" xfId="0" applyNumberFormat="1" applyFont="1" applyBorder="1" applyAlignment="1">
      <alignment vertical="center" shrinkToFit="1"/>
    </xf>
    <xf numFmtId="0" fontId="16" fillId="0" borderId="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14" fontId="15" fillId="0" borderId="4" xfId="0" applyNumberFormat="1" applyFont="1" applyBorder="1" applyAlignment="1">
      <alignment horizontal="center" vertical="center"/>
    </xf>
    <xf numFmtId="14" fontId="15" fillId="0" borderId="1" xfId="0" applyNumberFormat="1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14" fontId="15" fillId="0" borderId="3" xfId="0" applyNumberFormat="1" applyFont="1" applyBorder="1" applyAlignment="1">
      <alignment horizontal="center" vertical="center"/>
    </xf>
    <xf numFmtId="14" fontId="15" fillId="0" borderId="9" xfId="0" applyNumberFormat="1" applyFont="1" applyBorder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5" fillId="0" borderId="4" xfId="0" applyFont="1" applyBorder="1" applyAlignment="1">
      <alignment horizontal="center" vertical="center"/>
    </xf>
    <xf numFmtId="0" fontId="15" fillId="0" borderId="68" xfId="0" applyFont="1" applyBorder="1" applyAlignment="1" applyProtection="1">
      <alignment horizontal="center" vertical="center"/>
      <protection locked="0"/>
    </xf>
    <xf numFmtId="180" fontId="15" fillId="0" borderId="68" xfId="0" applyNumberFormat="1" applyFont="1" applyBorder="1" applyAlignment="1" applyProtection="1">
      <alignment horizontal="center" vertical="center" shrinkToFit="1"/>
      <protection locked="0"/>
    </xf>
    <xf numFmtId="185" fontId="15" fillId="0" borderId="68" xfId="0" applyNumberFormat="1" applyFont="1" applyBorder="1" applyAlignment="1" applyProtection="1">
      <alignment horizontal="center" vertical="center" shrinkToFit="1"/>
      <protection locked="0"/>
    </xf>
    <xf numFmtId="0" fontId="15" fillId="0" borderId="68" xfId="1" applyNumberFormat="1" applyFont="1" applyFill="1" applyBorder="1" applyAlignment="1" applyProtection="1">
      <alignment horizontal="center" vertical="center" shrinkToFit="1"/>
      <protection locked="0"/>
    </xf>
    <xf numFmtId="188" fontId="15" fillId="0" borderId="68" xfId="1" applyNumberFormat="1" applyFont="1" applyFill="1" applyBorder="1" applyAlignment="1" applyProtection="1">
      <alignment horizontal="center" vertical="center" shrinkToFit="1"/>
      <protection locked="0"/>
    </xf>
    <xf numFmtId="49" fontId="15" fillId="0" borderId="69" xfId="0" applyNumberFormat="1" applyFont="1" applyBorder="1" applyAlignment="1" applyProtection="1">
      <alignment horizontal="center" vertical="center"/>
      <protection locked="0"/>
    </xf>
    <xf numFmtId="180" fontId="15" fillId="0" borderId="69" xfId="0" applyNumberFormat="1" applyFont="1" applyBorder="1" applyAlignment="1" applyProtection="1">
      <alignment horizontal="center" vertical="center" shrinkToFit="1"/>
      <protection locked="0"/>
    </xf>
    <xf numFmtId="188" fontId="15" fillId="0" borderId="76" xfId="1" applyNumberFormat="1" applyFont="1" applyFill="1" applyBorder="1" applyAlignment="1" applyProtection="1">
      <alignment horizontal="center" vertical="center" shrinkToFit="1"/>
      <protection locked="0"/>
    </xf>
    <xf numFmtId="0" fontId="63" fillId="0" borderId="0" xfId="0" applyFont="1" applyAlignment="1">
      <alignment horizontal="left" vertical="center"/>
    </xf>
    <xf numFmtId="177" fontId="85" fillId="0" borderId="61" xfId="1" applyFont="1" applyFill="1" applyBorder="1" applyAlignment="1">
      <alignment vertical="center" shrinkToFit="1"/>
    </xf>
    <xf numFmtId="177" fontId="85" fillId="0" borderId="0" xfId="1" applyFont="1" applyFill="1" applyBorder="1" applyAlignment="1">
      <alignment vertical="center" shrinkToFit="1"/>
    </xf>
    <xf numFmtId="177" fontId="70" fillId="0" borderId="0" xfId="1" applyFont="1" applyFill="1" applyBorder="1" applyAlignment="1">
      <alignment vertical="center" shrinkToFit="1"/>
    </xf>
    <xf numFmtId="180" fontId="70" fillId="0" borderId="61" xfId="1" applyNumberFormat="1" applyFont="1" applyFill="1" applyBorder="1" applyAlignment="1">
      <alignment horizontal="center" vertical="center" shrinkToFit="1"/>
    </xf>
    <xf numFmtId="180" fontId="70" fillId="0" borderId="0" xfId="1" applyNumberFormat="1" applyFont="1" applyFill="1" applyBorder="1" applyAlignment="1">
      <alignment horizontal="center" vertical="center" shrinkToFit="1"/>
    </xf>
    <xf numFmtId="179" fontId="70" fillId="0" borderId="61" xfId="1" applyNumberFormat="1" applyFont="1" applyFill="1" applyBorder="1" applyAlignment="1">
      <alignment vertical="center" shrinkToFit="1"/>
    </xf>
    <xf numFmtId="179" fontId="70" fillId="0" borderId="0" xfId="1" applyNumberFormat="1" applyFont="1" applyFill="1" applyBorder="1" applyAlignment="1">
      <alignment vertical="center" shrinkToFit="1"/>
    </xf>
    <xf numFmtId="180" fontId="70" fillId="0" borderId="61" xfId="1" applyNumberFormat="1" applyFont="1" applyFill="1" applyBorder="1" applyAlignment="1">
      <alignment vertical="center" shrinkToFit="1"/>
    </xf>
    <xf numFmtId="49" fontId="70" fillId="0" borderId="0" xfId="1" applyNumberFormat="1" applyFont="1" applyFill="1" applyBorder="1" applyAlignment="1">
      <alignment horizontal="center" vertical="center" shrinkToFit="1"/>
    </xf>
    <xf numFmtId="176" fontId="70" fillId="0" borderId="0" xfId="1" applyNumberFormat="1" applyFont="1" applyFill="1" applyBorder="1" applyAlignment="1">
      <alignment vertical="center" shrinkToFit="1"/>
    </xf>
    <xf numFmtId="0" fontId="70" fillId="0" borderId="61" xfId="0" applyFont="1" applyBorder="1" applyAlignment="1">
      <alignment horizontal="center" vertical="center" shrinkToFit="1"/>
    </xf>
    <xf numFmtId="180" fontId="70" fillId="0" borderId="0" xfId="0" applyNumberFormat="1" applyFont="1" applyAlignment="1">
      <alignment horizontal="center" vertical="center" shrinkToFit="1"/>
    </xf>
    <xf numFmtId="0" fontId="15" fillId="0" borderId="71" xfId="0" applyFont="1" applyBorder="1" applyAlignment="1" applyProtection="1">
      <alignment vertical="center" shrinkToFit="1"/>
      <protection locked="0"/>
    </xf>
    <xf numFmtId="176" fontId="37" fillId="0" borderId="0" xfId="2" applyNumberFormat="1" applyFill="1" applyBorder="1" applyAlignment="1">
      <alignment horizontal="left" vertical="center" shrinkToFit="1"/>
    </xf>
    <xf numFmtId="49" fontId="105" fillId="0" borderId="0" xfId="1" applyNumberFormat="1" applyFont="1" applyFill="1" applyBorder="1" applyAlignment="1">
      <alignment vertical="center" shrinkToFit="1"/>
    </xf>
    <xf numFmtId="0" fontId="68" fillId="0" borderId="63" xfId="0" applyFont="1" applyBorder="1" applyAlignment="1">
      <alignment horizontal="center" vertical="center" wrapText="1"/>
    </xf>
    <xf numFmtId="0" fontId="84" fillId="0" borderId="63" xfId="0" applyFont="1" applyBorder="1" applyAlignment="1">
      <alignment horizontal="center" vertical="center"/>
    </xf>
    <xf numFmtId="0" fontId="84" fillId="0" borderId="63" xfId="0" applyFont="1" applyBorder="1" applyAlignment="1">
      <alignment horizontal="center" vertical="center" wrapText="1"/>
    </xf>
    <xf numFmtId="0" fontId="106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54" fillId="0" borderId="85" xfId="0" applyFont="1" applyBorder="1" applyAlignment="1">
      <alignment horizontal="center" vertical="center"/>
    </xf>
    <xf numFmtId="49" fontId="30" fillId="0" borderId="86" xfId="0" applyNumberFormat="1" applyFont="1" applyBorder="1" applyAlignment="1">
      <alignment horizontal="center" vertical="center"/>
    </xf>
    <xf numFmtId="0" fontId="54" fillId="0" borderId="86" xfId="0" applyFont="1" applyBorder="1" applyAlignment="1">
      <alignment horizontal="center" vertical="center"/>
    </xf>
    <xf numFmtId="0" fontId="11" fillId="0" borderId="86" xfId="0" applyFont="1" applyBorder="1" applyAlignment="1">
      <alignment horizontal="center" vertical="center"/>
    </xf>
    <xf numFmtId="14" fontId="30" fillId="0" borderId="86" xfId="0" applyNumberFormat="1" applyFont="1" applyBorder="1" applyAlignment="1">
      <alignment horizontal="center" vertical="center"/>
    </xf>
    <xf numFmtId="0" fontId="12" fillId="0" borderId="87" xfId="0" applyFont="1" applyBorder="1" applyAlignment="1">
      <alignment horizontal="center" vertical="center"/>
    </xf>
    <xf numFmtId="0" fontId="11" fillId="0" borderId="85" xfId="0" applyFont="1" applyBorder="1" applyAlignment="1">
      <alignment horizontal="center" vertical="center"/>
    </xf>
    <xf numFmtId="0" fontId="11" fillId="0" borderId="87" xfId="0" applyFont="1" applyBorder="1" applyAlignment="1">
      <alignment horizontal="center" vertical="center"/>
    </xf>
    <xf numFmtId="0" fontId="107" fillId="0" borderId="2" xfId="0" applyFont="1" applyBorder="1" applyAlignment="1">
      <alignment horizontal="center" vertical="center"/>
    </xf>
    <xf numFmtId="0" fontId="107" fillId="0" borderId="8" xfId="0" applyFont="1" applyBorder="1" applyAlignment="1">
      <alignment horizontal="center" vertical="center"/>
    </xf>
    <xf numFmtId="180" fontId="30" fillId="0" borderId="5" xfId="0" applyNumberFormat="1" applyFont="1" applyBorder="1" applyAlignment="1">
      <alignment horizontal="center" vertical="center" shrinkToFit="1"/>
    </xf>
    <xf numFmtId="180" fontId="30" fillId="0" borderId="6" xfId="0" applyNumberFormat="1" applyFont="1" applyBorder="1" applyAlignment="1">
      <alignment horizontal="center" vertical="center" shrinkToFit="1"/>
    </xf>
    <xf numFmtId="0" fontId="30" fillId="0" borderId="6" xfId="0" applyFont="1" applyBorder="1" applyAlignment="1">
      <alignment horizontal="center" vertical="center" shrinkToFit="1"/>
    </xf>
    <xf numFmtId="180" fontId="30" fillId="0" borderId="7" xfId="0" applyNumberFormat="1" applyFont="1" applyBorder="1" applyAlignment="1">
      <alignment horizontal="center" vertical="center" shrinkToFit="1"/>
    </xf>
    <xf numFmtId="0" fontId="30" fillId="0" borderId="88" xfId="0" applyFont="1" applyBorder="1">
      <alignment vertical="center"/>
    </xf>
    <xf numFmtId="0" fontId="30" fillId="0" borderId="9" xfId="0" applyFont="1" applyBorder="1">
      <alignment vertical="center"/>
    </xf>
    <xf numFmtId="180" fontId="30" fillId="0" borderId="89" xfId="0" applyNumberFormat="1" applyFont="1" applyBorder="1" applyAlignment="1">
      <alignment horizontal="center" vertical="center" shrinkToFit="1"/>
    </xf>
    <xf numFmtId="180" fontId="30" fillId="0" borderId="90" xfId="0" applyNumberFormat="1" applyFont="1" applyBorder="1" applyAlignment="1">
      <alignment horizontal="center" vertical="center" shrinkToFit="1"/>
    </xf>
    <xf numFmtId="0" fontId="30" fillId="0" borderId="90" xfId="0" applyFont="1" applyBorder="1" applyAlignment="1">
      <alignment horizontal="center" vertical="center" shrinkToFit="1"/>
    </xf>
    <xf numFmtId="180" fontId="30" fillId="0" borderId="91" xfId="0" applyNumberFormat="1" applyFont="1" applyBorder="1" applyAlignment="1">
      <alignment horizontal="center" vertical="center" shrinkToFit="1"/>
    </xf>
    <xf numFmtId="0" fontId="108" fillId="0" borderId="85" xfId="0" applyFont="1" applyBorder="1" applyAlignment="1">
      <alignment horizontal="center" vertical="center"/>
    </xf>
    <xf numFmtId="0" fontId="108" fillId="0" borderId="86" xfId="0" applyFont="1" applyBorder="1" applyAlignment="1">
      <alignment horizontal="center" vertical="center"/>
    </xf>
    <xf numFmtId="0" fontId="108" fillId="0" borderId="87" xfId="0" applyFont="1" applyBorder="1" applyAlignment="1">
      <alignment horizontal="center" vertical="center"/>
    </xf>
    <xf numFmtId="14" fontId="30" fillId="0" borderId="89" xfId="0" applyNumberFormat="1" applyFont="1" applyBorder="1" applyAlignment="1">
      <alignment horizontal="center" vertical="center"/>
    </xf>
    <xf numFmtId="0" fontId="30" fillId="0" borderId="90" xfId="0" applyFont="1" applyBorder="1">
      <alignment vertical="center"/>
    </xf>
    <xf numFmtId="0" fontId="30" fillId="0" borderId="91" xfId="0" applyFont="1" applyBorder="1">
      <alignment vertical="center"/>
    </xf>
    <xf numFmtId="180" fontId="30" fillId="0" borderId="4" xfId="0" applyNumberFormat="1" applyFont="1" applyBorder="1" applyAlignment="1">
      <alignment horizontal="center" vertical="center"/>
    </xf>
    <xf numFmtId="180" fontId="30" fillId="0" borderId="1" xfId="0" applyNumberFormat="1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180" fontId="30" fillId="0" borderId="3" xfId="0" applyNumberFormat="1" applyFont="1" applyBorder="1" applyAlignment="1">
      <alignment horizontal="center" vertical="center"/>
    </xf>
    <xf numFmtId="14" fontId="30" fillId="0" borderId="4" xfId="0" applyNumberFormat="1" applyFont="1" applyBorder="1" applyAlignment="1">
      <alignment horizontal="center" vertical="center"/>
    </xf>
    <xf numFmtId="0" fontId="30" fillId="0" borderId="1" xfId="0" applyFont="1" applyBorder="1">
      <alignment vertical="center"/>
    </xf>
    <xf numFmtId="0" fontId="30" fillId="0" borderId="3" xfId="0" applyFont="1" applyBorder="1">
      <alignment vertical="center"/>
    </xf>
    <xf numFmtId="14" fontId="30" fillId="0" borderId="0" xfId="0" applyNumberFormat="1" applyFont="1" applyAlignment="1">
      <alignment horizontal="center" vertical="center"/>
    </xf>
    <xf numFmtId="0" fontId="30" fillId="0" borderId="89" xfId="0" applyFont="1" applyBorder="1" applyAlignment="1">
      <alignment horizontal="center" vertical="center"/>
    </xf>
    <xf numFmtId="0" fontId="30" fillId="0" borderId="90" xfId="0" applyFont="1" applyBorder="1" applyAlignment="1">
      <alignment horizontal="center" vertical="center"/>
    </xf>
    <xf numFmtId="190" fontId="30" fillId="0" borderId="90" xfId="0" applyNumberFormat="1" applyFont="1" applyBorder="1" applyAlignment="1">
      <alignment horizontal="center" vertical="center"/>
    </xf>
    <xf numFmtId="180" fontId="30" fillId="0" borderId="90" xfId="0" applyNumberFormat="1" applyFont="1" applyBorder="1" applyAlignment="1">
      <alignment horizontal="center" vertical="center"/>
    </xf>
    <xf numFmtId="0" fontId="30" fillId="0" borderId="91" xfId="0" applyFont="1" applyBorder="1" applyAlignment="1">
      <alignment vertical="center" wrapText="1"/>
    </xf>
    <xf numFmtId="14" fontId="30" fillId="0" borderId="0" xfId="0" applyNumberFormat="1" applyFont="1">
      <alignment vertical="center"/>
    </xf>
    <xf numFmtId="190" fontId="30" fillId="0" borderId="1" xfId="0" applyNumberFormat="1" applyFont="1" applyBorder="1" applyAlignment="1">
      <alignment horizontal="center" vertical="center"/>
    </xf>
    <xf numFmtId="3" fontId="18" fillId="2" borderId="0" xfId="0" applyNumberFormat="1" applyFont="1" applyFill="1" applyAlignment="1">
      <alignment horizontal="center" vertical="center" wrapText="1"/>
    </xf>
    <xf numFmtId="3" fontId="18" fillId="2" borderId="92" xfId="0" applyNumberFormat="1" applyFont="1" applyFill="1" applyBorder="1" applyAlignment="1">
      <alignment horizontal="center" vertical="center" wrapText="1"/>
    </xf>
    <xf numFmtId="182" fontId="15" fillId="0" borderId="0" xfId="0" applyNumberFormat="1" applyFont="1" applyAlignment="1">
      <alignment horizontal="center" vertical="center"/>
    </xf>
    <xf numFmtId="0" fontId="93" fillId="0" borderId="93" xfId="0" applyFont="1" applyBorder="1" applyAlignment="1">
      <alignment horizontal="center" vertical="center"/>
    </xf>
    <xf numFmtId="0" fontId="30" fillId="0" borderId="0" xfId="0" applyFont="1" applyAlignment="1">
      <alignment horizontal="right" vertical="center"/>
    </xf>
    <xf numFmtId="0" fontId="0" fillId="0" borderId="97" xfId="0" applyBorder="1" applyProtection="1">
      <alignment vertical="center"/>
      <protection locked="0"/>
    </xf>
    <xf numFmtId="0" fontId="116" fillId="0" borderId="0" xfId="0" applyFont="1" applyAlignment="1" applyProtection="1">
      <alignment horizontal="center" vertical="center"/>
      <protection locked="0"/>
    </xf>
    <xf numFmtId="0" fontId="119" fillId="10" borderId="0" xfId="1" applyNumberFormat="1" applyFont="1" applyFill="1" applyBorder="1" applyAlignment="1">
      <alignment vertical="center"/>
    </xf>
    <xf numFmtId="0" fontId="110" fillId="10" borderId="0" xfId="0" applyFont="1" applyFill="1">
      <alignment vertical="center"/>
    </xf>
    <xf numFmtId="0" fontId="125" fillId="10" borderId="0" xfId="0" applyFont="1" applyFill="1" applyAlignment="1">
      <alignment horizontal="right"/>
    </xf>
    <xf numFmtId="0" fontId="110" fillId="10" borderId="0" xfId="0" applyFont="1" applyFill="1" applyProtection="1">
      <alignment vertical="center"/>
      <protection locked="0"/>
    </xf>
    <xf numFmtId="0" fontId="126" fillId="0" borderId="0" xfId="0" applyFont="1" applyAlignment="1">
      <alignment horizontal="left" vertical="center"/>
    </xf>
    <xf numFmtId="0" fontId="127" fillId="0" borderId="0" xfId="0" applyFont="1" applyAlignment="1" applyProtection="1">
      <alignment horizontal="left" vertical="center"/>
      <protection locked="0"/>
    </xf>
    <xf numFmtId="0" fontId="127" fillId="0" borderId="0" xfId="0" applyFont="1" applyAlignment="1">
      <alignment horizontal="left" vertical="center"/>
    </xf>
    <xf numFmtId="0" fontId="110" fillId="0" borderId="0" xfId="0" applyFont="1" applyProtection="1">
      <alignment vertical="center"/>
      <protection locked="0"/>
    </xf>
    <xf numFmtId="189" fontId="15" fillId="0" borderId="0" xfId="0" applyNumberFormat="1" applyFont="1" applyProtection="1">
      <alignment vertical="center"/>
      <protection locked="0"/>
    </xf>
    <xf numFmtId="0" fontId="128" fillId="0" borderId="0" xfId="0" applyFont="1" applyProtection="1">
      <alignment vertical="center"/>
      <protection locked="0"/>
    </xf>
    <xf numFmtId="177" fontId="15" fillId="0" borderId="0" xfId="1" applyFont="1" applyAlignment="1" applyProtection="1">
      <alignment vertical="center" shrinkToFit="1"/>
      <protection locked="0"/>
    </xf>
    <xf numFmtId="0" fontId="129" fillId="0" borderId="0" xfId="0" applyFont="1" applyAlignment="1" applyProtection="1">
      <alignment horizontal="center" vertical="center"/>
      <protection locked="0"/>
    </xf>
    <xf numFmtId="0" fontId="130" fillId="0" borderId="0" xfId="0" applyFont="1" applyAlignment="1" applyProtection="1">
      <alignment horizontal="center" vertical="center"/>
      <protection locked="0"/>
    </xf>
    <xf numFmtId="0" fontId="34" fillId="0" borderId="0" xfId="0" applyFont="1" applyProtection="1">
      <alignment vertical="center"/>
      <protection locked="0"/>
    </xf>
    <xf numFmtId="0" fontId="131" fillId="0" borderId="0" xfId="0" applyFont="1" applyProtection="1">
      <alignment vertical="center"/>
      <protection locked="0"/>
    </xf>
    <xf numFmtId="177" fontId="129" fillId="0" borderId="0" xfId="1" applyFont="1" applyFill="1" applyBorder="1" applyProtection="1">
      <alignment vertical="center"/>
      <protection locked="0"/>
    </xf>
    <xf numFmtId="177" fontId="132" fillId="0" borderId="0" xfId="1" applyFont="1" applyFill="1" applyBorder="1" applyProtection="1">
      <alignment vertical="center"/>
      <protection locked="0"/>
    </xf>
    <xf numFmtId="0" fontId="64" fillId="10" borderId="0" xfId="1" applyNumberFormat="1" applyFont="1" applyFill="1" applyBorder="1" applyAlignment="1" applyProtection="1">
      <alignment vertical="center"/>
      <protection locked="0"/>
    </xf>
    <xf numFmtId="0" fontId="15" fillId="10" borderId="0" xfId="0" applyFont="1" applyFill="1" applyProtection="1">
      <alignment vertical="center"/>
      <protection locked="0"/>
    </xf>
    <xf numFmtId="0" fontId="111" fillId="0" borderId="95" xfId="0" applyFont="1" applyBorder="1" applyProtection="1">
      <alignment vertical="center"/>
      <protection locked="0"/>
    </xf>
    <xf numFmtId="0" fontId="111" fillId="0" borderId="0" xfId="0" applyFont="1" applyProtection="1">
      <alignment vertical="center"/>
      <protection locked="0"/>
    </xf>
    <xf numFmtId="0" fontId="111" fillId="0" borderId="97" xfId="0" applyFont="1" applyBorder="1" applyProtection="1">
      <alignment vertical="center"/>
      <protection locked="0"/>
    </xf>
    <xf numFmtId="0" fontId="104" fillId="0" borderId="95" xfId="0" applyFont="1" applyBorder="1" applyProtection="1">
      <alignment vertical="center"/>
      <protection locked="0"/>
    </xf>
    <xf numFmtId="0" fontId="15" fillId="0" borderId="95" xfId="0" applyFont="1" applyBorder="1" applyProtection="1">
      <alignment vertical="center"/>
      <protection locked="0"/>
    </xf>
    <xf numFmtId="0" fontId="134" fillId="0" borderId="95" xfId="0" applyFont="1" applyBorder="1" applyAlignment="1" applyProtection="1">
      <alignment horizontal="right" vertical="center"/>
      <protection locked="0"/>
    </xf>
    <xf numFmtId="0" fontId="15" fillId="0" borderId="97" xfId="0" applyFont="1" applyBorder="1" applyProtection="1">
      <alignment vertical="center"/>
      <protection locked="0"/>
    </xf>
    <xf numFmtId="0" fontId="51" fillId="0" borderId="0" xfId="0" applyFont="1" applyAlignment="1" applyProtection="1">
      <alignment horizontal="center" vertical="center"/>
      <protection locked="0"/>
    </xf>
    <xf numFmtId="0" fontId="51" fillId="0" borderId="97" xfId="0" applyFont="1" applyBorder="1" applyAlignment="1" applyProtection="1">
      <alignment horizontal="center" vertical="center"/>
      <protection locked="0"/>
    </xf>
    <xf numFmtId="0" fontId="113" fillId="0" borderId="96" xfId="0" applyFont="1" applyBorder="1" applyProtection="1">
      <alignment vertical="center"/>
      <protection locked="0"/>
    </xf>
    <xf numFmtId="0" fontId="6" fillId="0" borderId="96" xfId="0" applyFont="1" applyBorder="1" applyProtection="1">
      <alignment vertical="center"/>
      <protection locked="0"/>
    </xf>
    <xf numFmtId="0" fontId="104" fillId="0" borderId="104" xfId="0" applyFont="1" applyBorder="1" applyAlignment="1" applyProtection="1">
      <alignment horizontal="center" vertical="center"/>
      <protection locked="0"/>
    </xf>
    <xf numFmtId="0" fontId="16" fillId="0" borderId="104" xfId="0" applyFont="1" applyBorder="1" applyAlignment="1" applyProtection="1">
      <alignment horizontal="center" vertical="center"/>
      <protection locked="0"/>
    </xf>
    <xf numFmtId="0" fontId="30" fillId="0" borderId="121" xfId="0" applyFont="1" applyBorder="1" applyAlignment="1" applyProtection="1">
      <alignment horizontal="center" vertical="center"/>
      <protection locked="0"/>
    </xf>
    <xf numFmtId="0" fontId="94" fillId="0" borderId="126" xfId="0" applyFont="1" applyBorder="1" applyAlignment="1" applyProtection="1">
      <alignment horizontal="center" vertical="center"/>
      <protection locked="0"/>
    </xf>
    <xf numFmtId="0" fontId="94" fillId="0" borderId="117" xfId="0" applyFont="1" applyBorder="1" applyAlignment="1" applyProtection="1">
      <alignment horizontal="center" vertical="center"/>
      <protection locked="0"/>
    </xf>
    <xf numFmtId="0" fontId="17" fillId="0" borderId="0" xfId="0" applyFont="1" applyProtection="1">
      <alignment vertical="center"/>
      <protection locked="0"/>
    </xf>
    <xf numFmtId="0" fontId="17" fillId="0" borderId="97" xfId="0" applyFont="1" applyBorder="1" applyProtection="1">
      <alignment vertical="center"/>
      <protection locked="0"/>
    </xf>
    <xf numFmtId="0" fontId="52" fillId="0" borderId="0" xfId="0" applyFont="1" applyProtection="1">
      <alignment vertical="center"/>
      <protection locked="0"/>
    </xf>
    <xf numFmtId="0" fontId="70" fillId="0" borderId="97" xfId="0" applyFont="1" applyBorder="1" applyAlignment="1" applyProtection="1">
      <alignment horizontal="center" vertical="center"/>
      <protection locked="0"/>
    </xf>
    <xf numFmtId="0" fontId="16" fillId="0" borderId="105" xfId="0" applyFont="1" applyBorder="1" applyAlignment="1" applyProtection="1">
      <alignment horizontal="center" vertical="center"/>
      <protection locked="0"/>
    </xf>
    <xf numFmtId="0" fontId="15" fillId="0" borderId="97" xfId="0" applyFont="1" applyBorder="1" applyAlignment="1" applyProtection="1">
      <alignment horizontal="center" vertical="center"/>
      <protection locked="0"/>
    </xf>
    <xf numFmtId="0" fontId="16" fillId="0" borderId="118" xfId="0" applyFont="1" applyBorder="1" applyAlignment="1" applyProtection="1">
      <alignment horizontal="center" vertical="center"/>
      <protection locked="0"/>
    </xf>
    <xf numFmtId="0" fontId="16" fillId="0" borderId="98" xfId="0" applyFont="1" applyBorder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51" fillId="0" borderId="94" xfId="0" applyFont="1" applyBorder="1" applyProtection="1">
      <alignment vertical="center"/>
      <protection locked="0"/>
    </xf>
    <xf numFmtId="0" fontId="52" fillId="0" borderId="94" xfId="0" applyFont="1" applyBorder="1" applyProtection="1">
      <alignment vertical="center"/>
      <protection locked="0"/>
    </xf>
    <xf numFmtId="0" fontId="6" fillId="0" borderId="95" xfId="0" applyFont="1" applyBorder="1" applyProtection="1">
      <alignment vertical="center"/>
      <protection locked="0"/>
    </xf>
    <xf numFmtId="0" fontId="133" fillId="0" borderId="95" xfId="0" applyFont="1" applyBorder="1" applyAlignment="1" applyProtection="1">
      <alignment horizontal="right" vertical="center"/>
      <protection locked="0"/>
    </xf>
    <xf numFmtId="0" fontId="94" fillId="0" borderId="124" xfId="0" applyFont="1" applyBorder="1" applyAlignment="1" applyProtection="1">
      <alignment horizontal="center" vertical="center"/>
      <protection locked="0"/>
    </xf>
    <xf numFmtId="0" fontId="94" fillId="0" borderId="125" xfId="0" applyFont="1" applyBorder="1" applyAlignment="1" applyProtection="1">
      <alignment horizontal="center" vertical="center"/>
      <protection locked="0"/>
    </xf>
    <xf numFmtId="0" fontId="113" fillId="0" borderId="0" xfId="0" applyFont="1" applyAlignment="1" applyProtection="1">
      <alignment horizontal="center" vertical="center"/>
      <protection locked="0"/>
    </xf>
    <xf numFmtId="0" fontId="113" fillId="0" borderId="97" xfId="0" applyFont="1" applyBorder="1" applyAlignment="1" applyProtection="1">
      <alignment horizontal="center" vertical="center"/>
      <protection locked="0"/>
    </xf>
    <xf numFmtId="0" fontId="110" fillId="0" borderId="0" xfId="0" applyFont="1" applyAlignment="1" applyProtection="1">
      <alignment horizontal="center" vertical="center"/>
      <protection locked="0"/>
    </xf>
    <xf numFmtId="0" fontId="110" fillId="0" borderId="97" xfId="0" applyFont="1" applyBorder="1" applyAlignment="1" applyProtection="1">
      <alignment horizontal="center" vertical="center"/>
      <protection locked="0"/>
    </xf>
    <xf numFmtId="0" fontId="10" fillId="0" borderId="117" xfId="0" applyFont="1" applyBorder="1" applyAlignment="1" applyProtection="1">
      <alignment horizontal="center" vertical="center"/>
      <protection locked="0"/>
    </xf>
    <xf numFmtId="0" fontId="112" fillId="0" borderId="118" xfId="0" applyFont="1" applyBorder="1" applyAlignment="1" applyProtection="1">
      <alignment horizontal="center" vertical="center"/>
      <protection locked="0"/>
    </xf>
    <xf numFmtId="0" fontId="16" fillId="0" borderId="122" xfId="0" applyFont="1" applyBorder="1" applyAlignment="1" applyProtection="1">
      <alignment horizontal="center" vertical="center"/>
      <protection locked="0"/>
    </xf>
    <xf numFmtId="0" fontId="113" fillId="0" borderId="123" xfId="0" applyFont="1" applyBorder="1" applyAlignment="1" applyProtection="1">
      <alignment horizontal="center" vertical="center"/>
      <protection locked="0"/>
    </xf>
    <xf numFmtId="179" fontId="16" fillId="0" borderId="118" xfId="0" applyNumberFormat="1" applyFont="1" applyBorder="1" applyAlignment="1" applyProtection="1">
      <alignment vertical="center" shrinkToFit="1"/>
      <protection locked="0"/>
    </xf>
    <xf numFmtId="179" fontId="15" fillId="0" borderId="97" xfId="0" applyNumberFormat="1" applyFont="1" applyBorder="1" applyAlignment="1" applyProtection="1">
      <alignment vertical="center" shrinkToFit="1"/>
      <protection locked="0"/>
    </xf>
    <xf numFmtId="0" fontId="76" fillId="0" borderId="112" xfId="0" applyFont="1" applyBorder="1" applyAlignment="1" applyProtection="1">
      <alignment horizontal="center" vertical="center"/>
      <protection locked="0"/>
    </xf>
    <xf numFmtId="193" fontId="74" fillId="17" borderId="112" xfId="0" applyNumberFormat="1" applyFont="1" applyFill="1" applyBorder="1" applyAlignment="1" applyProtection="1">
      <alignment horizontal="right" vertical="center"/>
      <protection locked="0"/>
    </xf>
    <xf numFmtId="0" fontId="113" fillId="0" borderId="98" xfId="0" applyFont="1" applyBorder="1" applyAlignment="1" applyProtection="1">
      <alignment horizontal="center" vertical="center"/>
      <protection locked="0"/>
    </xf>
    <xf numFmtId="0" fontId="16" fillId="0" borderId="106" xfId="0" applyFont="1" applyBorder="1" applyAlignment="1" applyProtection="1">
      <alignment horizontal="center" vertical="center"/>
      <protection locked="0"/>
    </xf>
    <xf numFmtId="0" fontId="113" fillId="0" borderId="107" xfId="0" applyFont="1" applyBorder="1" applyAlignment="1" applyProtection="1">
      <alignment horizontal="center" vertical="center"/>
      <protection locked="0"/>
    </xf>
    <xf numFmtId="179" fontId="16" fillId="0" borderId="98" xfId="0" applyNumberFormat="1" applyFont="1" applyBorder="1" applyAlignment="1" applyProtection="1">
      <alignment vertical="center" shrinkToFit="1"/>
      <protection locked="0"/>
    </xf>
    <xf numFmtId="0" fontId="76" fillId="0" borderId="27" xfId="0" applyFont="1" applyBorder="1" applyAlignment="1" applyProtection="1">
      <alignment horizontal="center" vertical="center"/>
      <protection locked="0"/>
    </xf>
    <xf numFmtId="193" fontId="74" fillId="17" borderId="27" xfId="0" applyNumberFormat="1" applyFont="1" applyFill="1" applyBorder="1" applyAlignment="1" applyProtection="1">
      <alignment horizontal="right" vertical="center"/>
      <protection locked="0"/>
    </xf>
    <xf numFmtId="180" fontId="74" fillId="17" borderId="27" xfId="0" applyNumberFormat="1" applyFont="1" applyFill="1" applyBorder="1" applyAlignment="1" applyProtection="1">
      <alignment vertical="center" shrinkToFit="1"/>
      <protection locked="0"/>
    </xf>
    <xf numFmtId="0" fontId="113" fillId="0" borderId="105" xfId="0" applyFont="1" applyBorder="1" applyAlignment="1" applyProtection="1">
      <alignment horizontal="center" vertical="center"/>
      <protection locked="0"/>
    </xf>
    <xf numFmtId="0" fontId="16" fillId="0" borderId="108" xfId="0" applyFont="1" applyBorder="1" applyAlignment="1" applyProtection="1">
      <alignment horizontal="center" vertical="center"/>
      <protection locked="0"/>
    </xf>
    <xf numFmtId="0" fontId="113" fillId="0" borderId="109" xfId="0" applyFont="1" applyBorder="1" applyAlignment="1" applyProtection="1">
      <alignment horizontal="center" vertical="center"/>
      <protection locked="0"/>
    </xf>
    <xf numFmtId="179" fontId="16" fillId="0" borderId="105" xfId="0" applyNumberFormat="1" applyFont="1" applyBorder="1" applyAlignment="1" applyProtection="1">
      <alignment vertical="center" shrinkToFit="1"/>
      <protection locked="0"/>
    </xf>
    <xf numFmtId="193" fontId="74" fillId="17" borderId="115" xfId="0" applyNumberFormat="1" applyFont="1" applyFill="1" applyBorder="1" applyAlignment="1" applyProtection="1">
      <alignment horizontal="right" vertical="center"/>
      <protection locked="0"/>
    </xf>
    <xf numFmtId="180" fontId="74" fillId="17" borderId="115" xfId="0" applyNumberFormat="1" applyFont="1" applyFill="1" applyBorder="1" applyAlignment="1" applyProtection="1">
      <alignment vertical="center" shrinkToFit="1"/>
      <protection locked="0"/>
    </xf>
    <xf numFmtId="0" fontId="15" fillId="0" borderId="99" xfId="0" applyFont="1" applyBorder="1" applyProtection="1">
      <alignment vertical="center"/>
      <protection locked="0"/>
    </xf>
    <xf numFmtId="177" fontId="15" fillId="11" borderId="118" xfId="1" applyFont="1" applyFill="1" applyBorder="1" applyAlignment="1" applyProtection="1">
      <alignment vertical="center" wrapText="1" shrinkToFit="1"/>
      <protection hidden="1"/>
    </xf>
    <xf numFmtId="177" fontId="15" fillId="11" borderId="98" xfId="1" applyFont="1" applyFill="1" applyBorder="1" applyAlignment="1" applyProtection="1">
      <alignment vertical="center" wrapText="1" shrinkToFit="1"/>
      <protection hidden="1"/>
    </xf>
    <xf numFmtId="177" fontId="15" fillId="11" borderId="105" xfId="1" applyFont="1" applyFill="1" applyBorder="1" applyAlignment="1" applyProtection="1">
      <alignment vertical="center" wrapText="1" shrinkToFit="1"/>
      <protection hidden="1"/>
    </xf>
    <xf numFmtId="184" fontId="52" fillId="0" borderId="0" xfId="0" applyNumberFormat="1" applyFont="1" applyAlignment="1" applyProtection="1">
      <alignment horizontal="center" vertical="center"/>
      <protection locked="0"/>
    </xf>
    <xf numFmtId="0" fontId="135" fillId="14" borderId="2" xfId="0" applyFont="1" applyFill="1" applyBorder="1">
      <alignment vertical="center"/>
    </xf>
    <xf numFmtId="0" fontId="101" fillId="0" borderId="2" xfId="0" applyFont="1" applyBorder="1" applyAlignment="1">
      <alignment horizontal="center" vertical="center"/>
    </xf>
    <xf numFmtId="0" fontId="137" fillId="0" borderId="0" xfId="1" applyNumberFormat="1" applyFont="1" applyFill="1" applyAlignment="1" applyProtection="1">
      <alignment vertical="center"/>
      <protection locked="0"/>
    </xf>
    <xf numFmtId="0" fontId="131" fillId="0" borderId="0" xfId="1" applyNumberFormat="1" applyFont="1" applyFill="1" applyAlignment="1" applyProtection="1">
      <alignment vertical="center"/>
      <protection locked="0"/>
    </xf>
    <xf numFmtId="0" fontId="138" fillId="0" borderId="0" xfId="0" applyFont="1" applyAlignment="1" applyProtection="1">
      <alignment horizontal="left" vertical="center" wrapText="1"/>
      <protection locked="0"/>
    </xf>
    <xf numFmtId="0" fontId="139" fillId="0" borderId="0" xfId="0" applyFont="1" applyAlignment="1" applyProtection="1">
      <alignment horizontal="left" vertical="center"/>
      <protection locked="0"/>
    </xf>
    <xf numFmtId="0" fontId="17" fillId="0" borderId="0" xfId="0" applyFont="1" applyAlignment="1" applyProtection="1">
      <alignment vertical="center" wrapText="1"/>
      <protection locked="0"/>
    </xf>
    <xf numFmtId="0" fontId="141" fillId="0" borderId="0" xfId="0" applyFont="1" applyAlignment="1" applyProtection="1">
      <alignment horizontal="left" vertical="center"/>
      <protection locked="0"/>
    </xf>
    <xf numFmtId="0" fontId="95" fillId="0" borderId="0" xfId="0" applyFont="1" applyProtection="1">
      <alignment vertical="center"/>
      <protection locked="0"/>
    </xf>
    <xf numFmtId="0" fontId="142" fillId="0" borderId="0" xfId="0" applyFont="1" applyProtection="1">
      <alignment vertical="center"/>
      <protection locked="0"/>
    </xf>
    <xf numFmtId="0" fontId="15" fillId="0" borderId="0" xfId="0" applyFont="1" applyAlignment="1" applyProtection="1">
      <alignment horizontal="right" vertical="center"/>
      <protection locked="0"/>
    </xf>
    <xf numFmtId="0" fontId="67" fillId="0" borderId="0" xfId="0" applyFont="1" applyProtection="1">
      <alignment vertical="center"/>
      <protection locked="0"/>
    </xf>
    <xf numFmtId="0" fontId="52" fillId="0" borderId="70" xfId="0" applyFont="1" applyBorder="1" applyAlignment="1" applyProtection="1">
      <alignment horizontal="center" vertical="center"/>
      <protection locked="0"/>
    </xf>
    <xf numFmtId="0" fontId="52" fillId="0" borderId="70" xfId="0" applyFont="1" applyBorder="1" applyProtection="1">
      <alignment vertical="center"/>
      <protection locked="0"/>
    </xf>
    <xf numFmtId="0" fontId="143" fillId="0" borderId="0" xfId="0" applyFont="1" applyProtection="1">
      <alignment vertical="center"/>
      <protection locked="0"/>
    </xf>
    <xf numFmtId="0" fontId="52" fillId="0" borderId="56" xfId="0" applyFont="1" applyBorder="1" applyAlignment="1" applyProtection="1">
      <alignment horizontal="center" vertical="center"/>
      <protection locked="0"/>
    </xf>
    <xf numFmtId="0" fontId="52" fillId="0" borderId="56" xfId="0" applyFont="1" applyBorder="1" applyProtection="1">
      <alignment vertical="center"/>
      <protection locked="0"/>
    </xf>
    <xf numFmtId="0" fontId="52" fillId="9" borderId="56" xfId="0" applyFont="1" applyFill="1" applyBorder="1" applyAlignment="1">
      <alignment horizontal="center" vertical="center"/>
    </xf>
    <xf numFmtId="9" fontId="15" fillId="0" borderId="0" xfId="0" applyNumberFormat="1" applyFont="1" applyProtection="1">
      <alignment vertical="center"/>
      <protection locked="0"/>
    </xf>
    <xf numFmtId="0" fontId="52" fillId="0" borderId="68" xfId="0" applyFont="1" applyBorder="1" applyAlignment="1" applyProtection="1">
      <alignment horizontal="center" vertical="center"/>
      <protection locked="0"/>
    </xf>
    <xf numFmtId="0" fontId="52" fillId="0" borderId="68" xfId="0" applyFont="1" applyBorder="1" applyProtection="1">
      <alignment vertical="center"/>
      <protection locked="0"/>
    </xf>
    <xf numFmtId="0" fontId="52" fillId="9" borderId="68" xfId="0" applyFont="1" applyFill="1" applyBorder="1" applyAlignment="1">
      <alignment horizontal="center" vertical="center"/>
    </xf>
    <xf numFmtId="0" fontId="52" fillId="0" borderId="0" xfId="0" applyFont="1" applyAlignment="1" applyProtection="1">
      <alignment horizontal="center" vertical="center"/>
      <protection locked="0"/>
    </xf>
    <xf numFmtId="0" fontId="52" fillId="0" borderId="0" xfId="0" applyFont="1" applyAlignment="1" applyProtection="1">
      <alignment horizontal="right" vertical="center"/>
      <protection locked="0"/>
    </xf>
    <xf numFmtId="0" fontId="125" fillId="10" borderId="0" xfId="0" applyFont="1" applyFill="1" applyAlignment="1">
      <alignment horizontal="center" vertical="center"/>
    </xf>
    <xf numFmtId="0" fontId="110" fillId="0" borderId="0" xfId="0" applyFont="1">
      <alignment vertical="center"/>
    </xf>
    <xf numFmtId="0" fontId="110" fillId="0" borderId="0" xfId="0" applyFont="1" applyAlignment="1">
      <alignment horizontal="center" vertical="center"/>
    </xf>
    <xf numFmtId="0" fontId="136" fillId="0" borderId="0" xfId="1" applyNumberFormat="1" applyFont="1" applyFill="1" applyBorder="1" applyAlignment="1">
      <alignment horizontal="left" vertical="center"/>
    </xf>
    <xf numFmtId="177" fontId="144" fillId="0" borderId="0" xfId="1" applyFont="1" applyFill="1" applyAlignment="1">
      <alignment vertical="center"/>
    </xf>
    <xf numFmtId="177" fontId="144" fillId="0" borderId="0" xfId="1" applyFont="1" applyFill="1" applyAlignment="1">
      <alignment horizontal="center" vertical="center"/>
    </xf>
    <xf numFmtId="0" fontId="145" fillId="0" borderId="0" xfId="0" applyFont="1">
      <alignment vertical="center"/>
    </xf>
    <xf numFmtId="0" fontId="146" fillId="0" borderId="0" xfId="0" applyFont="1">
      <alignment vertical="center"/>
    </xf>
    <xf numFmtId="0" fontId="147" fillId="0" borderId="0" xfId="0" applyFont="1">
      <alignment vertical="center"/>
    </xf>
    <xf numFmtId="0" fontId="133" fillId="0" borderId="95" xfId="0" applyFont="1" applyBorder="1" applyProtection="1">
      <alignment vertical="center"/>
      <protection locked="0"/>
    </xf>
    <xf numFmtId="0" fontId="113" fillId="0" borderId="118" xfId="0" applyFont="1" applyBorder="1" applyAlignment="1" applyProtection="1">
      <alignment horizontal="center" vertical="center"/>
      <protection locked="0"/>
    </xf>
    <xf numFmtId="0" fontId="87" fillId="0" borderId="0" xfId="1" applyNumberFormat="1" applyFont="1" applyFill="1" applyBorder="1" applyAlignment="1">
      <alignment horizontal="left" vertical="center"/>
    </xf>
    <xf numFmtId="0" fontId="39" fillId="0" borderId="0" xfId="0" applyFont="1">
      <alignment vertical="center"/>
    </xf>
    <xf numFmtId="0" fontId="30" fillId="0" borderId="0" xfId="0" applyFont="1" applyAlignment="1" applyProtection="1">
      <alignment horizontal="center" vertical="center"/>
      <protection locked="0"/>
    </xf>
    <xf numFmtId="0" fontId="30" fillId="0" borderId="0" xfId="0" applyFont="1" applyAlignment="1" applyProtection="1">
      <alignment horizontal="center" vertical="center" wrapText="1"/>
      <protection locked="0"/>
    </xf>
    <xf numFmtId="0" fontId="30" fillId="0" borderId="70" xfId="0" applyFont="1" applyBorder="1" applyAlignment="1">
      <alignment horizontal="center" vertical="center"/>
    </xf>
    <xf numFmtId="0" fontId="30" fillId="0" borderId="56" xfId="0" applyFont="1" applyBorder="1" applyAlignment="1">
      <alignment horizontal="center" vertical="center"/>
    </xf>
    <xf numFmtId="0" fontId="30" fillId="0" borderId="68" xfId="0" applyFont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177" fontId="30" fillId="3" borderId="70" xfId="1" applyFont="1" applyFill="1" applyBorder="1" applyProtection="1">
      <alignment vertical="center"/>
      <protection locked="0"/>
    </xf>
    <xf numFmtId="177" fontId="30" fillId="3" borderId="56" xfId="1" applyFont="1" applyFill="1" applyBorder="1" applyProtection="1">
      <alignment vertical="center"/>
      <protection locked="0"/>
    </xf>
    <xf numFmtId="177" fontId="30" fillId="3" borderId="68" xfId="1" applyFont="1" applyFill="1" applyBorder="1" applyProtection="1">
      <alignment vertical="center"/>
      <protection locked="0"/>
    </xf>
    <xf numFmtId="177" fontId="52" fillId="0" borderId="0" xfId="1" applyFont="1" applyFill="1" applyBorder="1" applyAlignment="1">
      <alignment vertical="center" shrinkToFit="1"/>
    </xf>
    <xf numFmtId="177" fontId="52" fillId="0" borderId="0" xfId="1" applyFont="1" applyBorder="1" applyAlignment="1">
      <alignment vertical="center" shrinkToFit="1"/>
    </xf>
    <xf numFmtId="14" fontId="52" fillId="0" borderId="0" xfId="0" applyNumberFormat="1" applyFont="1">
      <alignment vertical="center"/>
    </xf>
    <xf numFmtId="177" fontId="52" fillId="0" borderId="0" xfId="1" applyFont="1" applyAlignment="1" applyProtection="1">
      <alignment vertical="center" shrinkToFit="1"/>
    </xf>
    <xf numFmtId="177" fontId="52" fillId="0" borderId="0" xfId="1" applyFont="1" applyFill="1" applyBorder="1" applyAlignment="1" applyProtection="1">
      <alignment vertical="center" shrinkToFit="1"/>
    </xf>
    <xf numFmtId="177" fontId="52" fillId="0" borderId="0" xfId="1" applyFont="1" applyBorder="1" applyAlignment="1" applyProtection="1">
      <alignment vertical="center" shrinkToFit="1"/>
    </xf>
    <xf numFmtId="0" fontId="52" fillId="0" borderId="0" xfId="0" applyFont="1" applyAlignment="1" applyProtection="1">
      <alignment horizontal="center" vertical="center" shrinkToFit="1"/>
      <protection locked="0"/>
    </xf>
    <xf numFmtId="49" fontId="52" fillId="0" borderId="0" xfId="0" applyNumberFormat="1" applyFont="1" applyAlignment="1" applyProtection="1">
      <alignment horizontal="center" vertical="center" shrinkToFit="1"/>
      <protection locked="0"/>
    </xf>
    <xf numFmtId="0" fontId="52" fillId="3" borderId="0" xfId="0" applyFont="1" applyFill="1" applyAlignment="1">
      <alignment horizontal="center" vertical="center" shrinkToFit="1"/>
    </xf>
    <xf numFmtId="14" fontId="52" fillId="0" borderId="0" xfId="0" applyNumberFormat="1" applyFont="1" applyAlignment="1" applyProtection="1">
      <alignment horizontal="center" vertical="center" shrinkToFit="1"/>
      <protection locked="0"/>
    </xf>
    <xf numFmtId="180" fontId="52" fillId="0" borderId="0" xfId="1" applyNumberFormat="1" applyFont="1" applyFill="1" applyBorder="1" applyAlignment="1" applyProtection="1">
      <alignment vertical="center" shrinkToFit="1"/>
      <protection locked="0"/>
    </xf>
    <xf numFmtId="0" fontId="52" fillId="0" borderId="61" xfId="1" applyNumberFormat="1" applyFont="1" applyFill="1" applyBorder="1" applyAlignment="1" applyProtection="1">
      <alignment vertical="center" shrinkToFit="1"/>
      <protection locked="0"/>
    </xf>
    <xf numFmtId="0" fontId="52" fillId="0" borderId="0" xfId="1" applyNumberFormat="1" applyFont="1" applyFill="1" applyBorder="1" applyAlignment="1" applyProtection="1">
      <alignment vertical="center" shrinkToFit="1"/>
      <protection locked="0"/>
    </xf>
    <xf numFmtId="180" fontId="52" fillId="0" borderId="61" xfId="1" applyNumberFormat="1" applyFont="1" applyFill="1" applyBorder="1" applyAlignment="1" applyProtection="1">
      <alignment horizontal="center" vertical="center" shrinkToFit="1"/>
      <protection locked="0"/>
    </xf>
    <xf numFmtId="180" fontId="52" fillId="0" borderId="0" xfId="1" applyNumberFormat="1" applyFont="1" applyFill="1" applyBorder="1" applyAlignment="1" applyProtection="1">
      <alignment horizontal="center" vertical="center" shrinkToFit="1"/>
      <protection locked="0"/>
    </xf>
    <xf numFmtId="179" fontId="52" fillId="0" borderId="61" xfId="1" applyNumberFormat="1" applyFont="1" applyFill="1" applyBorder="1" applyAlignment="1" applyProtection="1">
      <alignment vertical="center" shrinkToFit="1"/>
      <protection locked="0"/>
    </xf>
    <xf numFmtId="179" fontId="52" fillId="0" borderId="0" xfId="1" applyNumberFormat="1" applyFont="1" applyFill="1" applyBorder="1" applyAlignment="1" applyProtection="1">
      <alignment vertical="center" shrinkToFit="1"/>
      <protection locked="0"/>
    </xf>
    <xf numFmtId="180" fontId="52" fillId="0" borderId="61" xfId="1" applyNumberFormat="1" applyFont="1" applyFill="1" applyBorder="1" applyAlignment="1" applyProtection="1">
      <alignment vertical="center" shrinkToFit="1"/>
      <protection locked="0"/>
    </xf>
    <xf numFmtId="49" fontId="52" fillId="0" borderId="0" xfId="1" applyNumberFormat="1" applyFont="1" applyFill="1" applyBorder="1" applyAlignment="1" applyProtection="1">
      <alignment horizontal="center" vertical="center" shrinkToFit="1"/>
      <protection locked="0"/>
    </xf>
    <xf numFmtId="176" fontId="52" fillId="0" borderId="0" xfId="1" applyNumberFormat="1" applyFont="1" applyFill="1" applyBorder="1" applyAlignment="1" applyProtection="1">
      <alignment vertical="center" shrinkToFit="1"/>
      <protection locked="0"/>
    </xf>
    <xf numFmtId="176" fontId="150" fillId="0" borderId="0" xfId="2" applyNumberFormat="1" applyFont="1" applyFill="1" applyBorder="1" applyAlignment="1" applyProtection="1">
      <alignment horizontal="left" vertical="center" shrinkToFit="1"/>
      <protection locked="0"/>
    </xf>
    <xf numFmtId="49" fontId="52" fillId="0" borderId="0" xfId="1" applyNumberFormat="1" applyFont="1" applyFill="1" applyBorder="1" applyAlignment="1" applyProtection="1">
      <alignment vertical="center" shrinkToFit="1"/>
      <protection locked="0"/>
    </xf>
    <xf numFmtId="0" fontId="52" fillId="0" borderId="61" xfId="0" applyFont="1" applyBorder="1" applyAlignment="1" applyProtection="1">
      <alignment horizontal="center" vertical="center" shrinkToFit="1"/>
      <protection locked="0"/>
    </xf>
    <xf numFmtId="180" fontId="52" fillId="0" borderId="0" xfId="0" applyNumberFormat="1" applyFont="1" applyAlignment="1" applyProtection="1">
      <alignment horizontal="center" vertical="center" shrinkToFit="1"/>
      <protection locked="0"/>
    </xf>
    <xf numFmtId="179" fontId="52" fillId="0" borderId="61" xfId="0" applyNumberFormat="1" applyFont="1" applyBorder="1" applyAlignment="1" applyProtection="1">
      <alignment vertical="center" shrinkToFit="1"/>
      <protection locked="0"/>
    </xf>
    <xf numFmtId="179" fontId="52" fillId="0" borderId="0" xfId="0" applyNumberFormat="1" applyFont="1" applyAlignment="1" applyProtection="1">
      <alignment vertical="center" shrinkToFit="1"/>
      <protection locked="0"/>
    </xf>
    <xf numFmtId="176" fontId="52" fillId="0" borderId="0" xfId="0" applyNumberFormat="1" applyFont="1" applyAlignment="1" applyProtection="1">
      <alignment vertical="center" shrinkToFit="1"/>
      <protection locked="0"/>
    </xf>
    <xf numFmtId="176" fontId="52" fillId="0" borderId="0" xfId="0" applyNumberFormat="1" applyFont="1" applyAlignment="1" applyProtection="1">
      <alignment horizontal="left" vertical="center" shrinkToFit="1"/>
      <protection locked="0"/>
    </xf>
    <xf numFmtId="49" fontId="150" fillId="0" borderId="0" xfId="2" applyNumberFormat="1" applyFont="1" applyFill="1" applyBorder="1" applyAlignment="1" applyProtection="1">
      <alignment vertical="center" shrinkToFit="1"/>
      <protection locked="0"/>
    </xf>
    <xf numFmtId="176" fontId="52" fillId="0" borderId="0" xfId="1" applyNumberFormat="1" applyFont="1" applyFill="1" applyBorder="1" applyAlignment="1" applyProtection="1">
      <alignment horizontal="left" vertical="center" shrinkToFit="1"/>
      <protection locked="0"/>
    </xf>
    <xf numFmtId="49" fontId="52" fillId="0" borderId="0" xfId="0" applyNumberFormat="1" applyFont="1" applyAlignment="1" applyProtection="1">
      <alignment horizontal="center" vertical="center"/>
      <protection locked="0"/>
    </xf>
    <xf numFmtId="14" fontId="52" fillId="0" borderId="0" xfId="0" applyNumberFormat="1" applyFont="1" applyAlignment="1" applyProtection="1">
      <alignment horizontal="center" vertical="center"/>
      <protection locked="0"/>
    </xf>
    <xf numFmtId="180" fontId="86" fillId="0" borderId="0" xfId="0" applyNumberFormat="1" applyFont="1" applyAlignment="1" applyProtection="1">
      <alignment vertical="center" shrinkToFit="1"/>
      <protection locked="0"/>
    </xf>
    <xf numFmtId="0" fontId="52" fillId="0" borderId="0" xfId="1" applyNumberFormat="1" applyFont="1" applyBorder="1" applyAlignment="1" applyProtection="1">
      <alignment vertical="center" shrinkToFit="1"/>
      <protection locked="0"/>
    </xf>
    <xf numFmtId="49" fontId="52" fillId="0" borderId="0" xfId="1" applyNumberFormat="1" applyFont="1" applyBorder="1" applyAlignment="1" applyProtection="1">
      <alignment vertical="center" shrinkToFit="1"/>
      <protection locked="0"/>
    </xf>
    <xf numFmtId="14" fontId="10" fillId="0" borderId="0" xfId="0" applyNumberFormat="1" applyFont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178" fontId="10" fillId="0" borderId="0" xfId="0" applyNumberFormat="1" applyFont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 wrapText="1"/>
      <protection locked="0"/>
    </xf>
    <xf numFmtId="180" fontId="86" fillId="12" borderId="0" xfId="0" applyNumberFormat="1" applyFont="1" applyFill="1" applyAlignment="1">
      <alignment vertical="center" shrinkToFit="1"/>
    </xf>
    <xf numFmtId="180" fontId="86" fillId="3" borderId="0" xfId="0" applyNumberFormat="1" applyFont="1" applyFill="1" applyAlignment="1">
      <alignment vertical="center" shrinkToFit="1"/>
    </xf>
    <xf numFmtId="180" fontId="51" fillId="0" borderId="0" xfId="0" applyNumberFormat="1" applyFont="1" applyAlignment="1" applyProtection="1">
      <alignment horizontal="center" vertical="center" shrinkToFit="1"/>
      <protection locked="0"/>
    </xf>
    <xf numFmtId="0" fontId="151" fillId="0" borderId="0" xfId="0" applyFont="1" applyAlignment="1" applyProtection="1">
      <alignment horizontal="center" vertical="center"/>
      <protection locked="0"/>
    </xf>
    <xf numFmtId="185" fontId="52" fillId="0" borderId="0" xfId="0" applyNumberFormat="1" applyFont="1" applyProtection="1">
      <alignment vertical="center"/>
      <protection locked="0"/>
    </xf>
    <xf numFmtId="185" fontId="52" fillId="0" borderId="0" xfId="0" applyNumberFormat="1" applyFont="1" applyAlignment="1" applyProtection="1">
      <alignment vertical="center" shrinkToFit="1"/>
      <protection locked="0"/>
    </xf>
    <xf numFmtId="180" fontId="51" fillId="0" borderId="0" xfId="0" applyNumberFormat="1" applyFont="1" applyAlignment="1" applyProtection="1">
      <alignment vertical="center" shrinkToFit="1"/>
      <protection locked="0"/>
    </xf>
    <xf numFmtId="14" fontId="15" fillId="0" borderId="0" xfId="0" applyNumberFormat="1" applyFont="1" applyAlignment="1" applyProtection="1">
      <alignment horizontal="center" vertical="center"/>
      <protection locked="0"/>
    </xf>
    <xf numFmtId="185" fontId="52" fillId="12" borderId="0" xfId="0" applyNumberFormat="1" applyFont="1" applyFill="1">
      <alignment vertical="center"/>
    </xf>
    <xf numFmtId="185" fontId="52" fillId="12" borderId="0" xfId="0" applyNumberFormat="1" applyFont="1" applyFill="1" applyAlignment="1">
      <alignment vertical="center" shrinkToFit="1"/>
    </xf>
    <xf numFmtId="180" fontId="52" fillId="12" borderId="0" xfId="0" applyNumberFormat="1" applyFont="1" applyFill="1" applyAlignment="1">
      <alignment vertical="center" shrinkToFit="1"/>
    </xf>
    <xf numFmtId="185" fontId="16" fillId="12" borderId="0" xfId="0" applyNumberFormat="1" applyFont="1" applyFill="1" applyAlignment="1">
      <alignment vertical="center" shrinkToFit="1"/>
    </xf>
    <xf numFmtId="178" fontId="10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86" fillId="12" borderId="0" xfId="0" applyFont="1" applyFill="1" applyAlignment="1">
      <alignment vertical="center" shrinkToFit="1"/>
    </xf>
    <xf numFmtId="0" fontId="52" fillId="0" borderId="0" xfId="0" applyFont="1" applyAlignment="1" applyProtection="1">
      <alignment vertical="center" shrinkToFit="1"/>
      <protection locked="0"/>
    </xf>
    <xf numFmtId="0" fontId="86" fillId="4" borderId="0" xfId="0" applyFont="1" applyFill="1" applyAlignment="1">
      <alignment vertical="center" shrinkToFit="1"/>
    </xf>
    <xf numFmtId="180" fontId="86" fillId="4" borderId="0" xfId="0" applyNumberFormat="1" applyFont="1" applyFill="1" applyAlignment="1">
      <alignment vertical="center" shrinkToFit="1"/>
    </xf>
    <xf numFmtId="180" fontId="152" fillId="0" borderId="0" xfId="0" applyNumberFormat="1" applyFont="1" applyAlignment="1" applyProtection="1">
      <alignment horizontal="center" vertical="center" shrinkToFit="1"/>
      <protection locked="0"/>
    </xf>
    <xf numFmtId="0" fontId="151" fillId="0" borderId="0" xfId="0" applyFont="1" applyProtection="1">
      <alignment vertical="center"/>
      <protection locked="0"/>
    </xf>
    <xf numFmtId="180" fontId="152" fillId="0" borderId="0" xfId="0" applyNumberFormat="1" applyFont="1" applyAlignment="1" applyProtection="1">
      <alignment vertical="center" shrinkToFit="1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2" fillId="12" borderId="0" xfId="0" applyFont="1" applyFill="1" applyAlignment="1">
      <alignment vertical="center" shrinkToFit="1"/>
    </xf>
    <xf numFmtId="0" fontId="86" fillId="0" borderId="0" xfId="0" applyFont="1" applyAlignment="1" applyProtection="1">
      <alignment vertical="center" shrinkToFit="1"/>
      <protection locked="0"/>
    </xf>
    <xf numFmtId="0" fontId="52" fillId="12" borderId="0" xfId="0" applyFont="1" applyFill="1">
      <alignment vertical="center"/>
    </xf>
    <xf numFmtId="181" fontId="15" fillId="0" borderId="0" xfId="0" applyNumberFormat="1" applyFont="1" applyAlignment="1" applyProtection="1">
      <alignment horizontal="center" vertical="center"/>
      <protection locked="0"/>
    </xf>
    <xf numFmtId="0" fontId="30" fillId="0" borderId="64" xfId="0" applyFont="1" applyBorder="1" applyAlignment="1">
      <alignment horizontal="center" vertical="center"/>
    </xf>
    <xf numFmtId="0" fontId="30" fillId="0" borderId="54" xfId="0" applyFont="1" applyBorder="1" applyAlignment="1">
      <alignment horizontal="center" vertical="center"/>
    </xf>
    <xf numFmtId="0" fontId="30" fillId="0" borderId="59" xfId="0" applyFont="1" applyBorder="1" applyAlignment="1">
      <alignment horizontal="center" vertical="center" shrinkToFit="1"/>
    </xf>
    <xf numFmtId="0" fontId="30" fillId="0" borderId="54" xfId="0" applyFont="1" applyBorder="1" applyAlignment="1">
      <alignment horizontal="center" vertical="center" shrinkToFit="1"/>
    </xf>
    <xf numFmtId="0" fontId="30" fillId="0" borderId="59" xfId="0" applyFont="1" applyBorder="1" applyAlignment="1">
      <alignment horizontal="center" vertical="center"/>
    </xf>
    <xf numFmtId="0" fontId="30" fillId="0" borderId="54" xfId="0" applyFont="1" applyBorder="1" applyAlignment="1">
      <alignment horizontal="center" vertical="center" wrapText="1"/>
    </xf>
    <xf numFmtId="0" fontId="30" fillId="0" borderId="72" xfId="0" applyFont="1" applyBorder="1" applyAlignment="1">
      <alignment horizontal="center" vertical="center" wrapText="1"/>
    </xf>
    <xf numFmtId="0" fontId="30" fillId="0" borderId="72" xfId="0" applyFont="1" applyBorder="1" applyAlignment="1">
      <alignment horizontal="center" vertical="center"/>
    </xf>
    <xf numFmtId="180" fontId="30" fillId="0" borderId="0" xfId="1" applyNumberFormat="1" applyFont="1" applyFill="1" applyBorder="1" applyAlignment="1" applyProtection="1">
      <alignment vertical="center" shrinkToFit="1"/>
      <protection locked="0"/>
    </xf>
    <xf numFmtId="180" fontId="30" fillId="0" borderId="0" xfId="0" applyNumberFormat="1" applyFont="1" applyAlignment="1" applyProtection="1">
      <alignment vertical="center" shrinkToFit="1"/>
      <protection locked="0"/>
    </xf>
    <xf numFmtId="49" fontId="30" fillId="0" borderId="0" xfId="0" applyNumberFormat="1" applyFont="1" applyAlignment="1" applyProtection="1">
      <alignment horizontal="center" vertical="center" shrinkToFit="1"/>
      <protection locked="0"/>
    </xf>
    <xf numFmtId="49" fontId="30" fillId="0" borderId="0" xfId="0" applyNumberFormat="1" applyFont="1" applyAlignment="1" applyProtection="1">
      <alignment horizontal="center" vertical="center"/>
      <protection locked="0"/>
    </xf>
    <xf numFmtId="0" fontId="52" fillId="0" borderId="0" xfId="0" applyFont="1" applyAlignment="1">
      <alignment horizontal="center" vertical="center" shrinkToFit="1"/>
    </xf>
    <xf numFmtId="49" fontId="30" fillId="0" borderId="0" xfId="0" applyNumberFormat="1" applyFont="1" applyAlignment="1">
      <alignment horizontal="center" vertical="center" shrinkToFit="1"/>
    </xf>
    <xf numFmtId="14" fontId="52" fillId="0" borderId="0" xfId="0" applyNumberFormat="1" applyFont="1" applyAlignment="1">
      <alignment horizontal="center" vertical="center" shrinkToFit="1"/>
    </xf>
    <xf numFmtId="180" fontId="30" fillId="0" borderId="61" xfId="0" applyNumberFormat="1" applyFont="1" applyBorder="1" applyAlignment="1">
      <alignment vertical="center" shrinkToFit="1"/>
    </xf>
    <xf numFmtId="180" fontId="30" fillId="0" borderId="0" xfId="1" applyNumberFormat="1" applyFont="1" applyFill="1" applyBorder="1" applyAlignment="1">
      <alignment vertical="center" shrinkToFit="1"/>
    </xf>
    <xf numFmtId="0" fontId="15" fillId="0" borderId="2" xfId="0" applyFont="1" applyBorder="1">
      <alignment vertical="center"/>
    </xf>
    <xf numFmtId="0" fontId="153" fillId="0" borderId="0" xfId="0" applyFont="1" applyAlignment="1" applyProtection="1">
      <alignment horizontal="center" vertical="center" shrinkToFit="1"/>
      <protection locked="0"/>
    </xf>
    <xf numFmtId="0" fontId="15" fillId="0" borderId="14" xfId="0" applyFont="1" applyBorder="1" applyAlignment="1">
      <alignment horizontal="center" vertical="center"/>
    </xf>
    <xf numFmtId="38" fontId="15" fillId="0" borderId="0" xfId="0" applyNumberFormat="1" applyFont="1">
      <alignment vertical="center"/>
    </xf>
    <xf numFmtId="0" fontId="17" fillId="0" borderId="2" xfId="0" applyFont="1" applyBorder="1" applyAlignment="1">
      <alignment horizontal="center" vertical="center"/>
    </xf>
    <xf numFmtId="14" fontId="17" fillId="0" borderId="0" xfId="0" applyNumberFormat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14" fontId="15" fillId="0" borderId="2" xfId="0" applyNumberFormat="1" applyFont="1" applyBorder="1" applyAlignment="1">
      <alignment horizontal="center" vertical="center"/>
    </xf>
    <xf numFmtId="180" fontId="15" fillId="0" borderId="2" xfId="0" applyNumberFormat="1" applyFont="1" applyBorder="1" applyAlignment="1">
      <alignment vertical="center" shrinkToFit="1"/>
    </xf>
    <xf numFmtId="0" fontId="15" fillId="0" borderId="20" xfId="0" applyFont="1" applyBorder="1">
      <alignment vertical="center"/>
    </xf>
    <xf numFmtId="0" fontId="15" fillId="0" borderId="21" xfId="0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186" fontId="15" fillId="0" borderId="21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 shrinkToFit="1"/>
    </xf>
    <xf numFmtId="0" fontId="15" fillId="0" borderId="0" xfId="0" quotePrefix="1" applyFont="1">
      <alignment vertical="center"/>
    </xf>
    <xf numFmtId="0" fontId="132" fillId="0" borderId="0" xfId="0" applyFont="1" applyAlignment="1">
      <alignment horizontal="left" vertical="center"/>
    </xf>
    <xf numFmtId="0" fontId="15" fillId="0" borderId="62" xfId="0" applyFont="1" applyBorder="1" applyAlignment="1">
      <alignment horizontal="center" vertical="center"/>
    </xf>
    <xf numFmtId="190" fontId="15" fillId="0" borderId="2" xfId="0" applyNumberFormat="1" applyFont="1" applyBorder="1" applyAlignment="1">
      <alignment horizontal="center" vertical="center"/>
    </xf>
    <xf numFmtId="180" fontId="15" fillId="0" borderId="2" xfId="0" applyNumberFormat="1" applyFont="1" applyBorder="1">
      <alignment vertical="center"/>
    </xf>
    <xf numFmtId="14" fontId="17" fillId="0" borderId="0" xfId="0" applyNumberFormat="1" applyFont="1">
      <alignment vertical="center"/>
    </xf>
    <xf numFmtId="0" fontId="15" fillId="0" borderId="10" xfId="0" applyFont="1" applyBorder="1" applyAlignment="1">
      <alignment horizontal="center" vertical="center"/>
    </xf>
    <xf numFmtId="14" fontId="15" fillId="0" borderId="17" xfId="0" applyNumberFormat="1" applyFont="1" applyBorder="1" applyAlignment="1">
      <alignment horizontal="center" vertical="center"/>
    </xf>
    <xf numFmtId="0" fontId="15" fillId="0" borderId="18" xfId="0" applyFont="1" applyBorder="1" applyAlignment="1">
      <alignment horizontal="right" vertical="center"/>
    </xf>
    <xf numFmtId="0" fontId="15" fillId="0" borderId="9" xfId="0" applyFont="1" applyBorder="1" applyAlignment="1">
      <alignment horizontal="center" vertical="center"/>
    </xf>
    <xf numFmtId="0" fontId="15" fillId="0" borderId="0" xfId="0" applyFont="1" applyAlignment="1">
      <alignment horizontal="right" vertical="center"/>
    </xf>
    <xf numFmtId="0" fontId="15" fillId="0" borderId="21" xfId="0" applyFont="1" applyBorder="1" applyAlignment="1">
      <alignment horizontal="right" vertical="center"/>
    </xf>
    <xf numFmtId="0" fontId="15" fillId="0" borderId="2" xfId="0" applyFont="1" applyBorder="1" applyAlignment="1">
      <alignment horizontal="left" vertical="center"/>
    </xf>
    <xf numFmtId="3" fontId="15" fillId="0" borderId="0" xfId="0" applyNumberFormat="1" applyFont="1">
      <alignment vertical="center"/>
    </xf>
    <xf numFmtId="14" fontId="15" fillId="0" borderId="0" xfId="0" applyNumberFormat="1" applyFont="1">
      <alignment vertical="center"/>
    </xf>
    <xf numFmtId="0" fontId="15" fillId="0" borderId="0" xfId="0" applyFont="1" applyAlignment="1">
      <alignment vertical="center" wrapText="1"/>
    </xf>
    <xf numFmtId="0" fontId="15" fillId="10" borderId="0" xfId="0" applyFont="1" applyFill="1">
      <alignment vertical="center"/>
    </xf>
    <xf numFmtId="0" fontId="16" fillId="0" borderId="127" xfId="0" applyFont="1" applyBorder="1" applyAlignment="1" applyProtection="1">
      <alignment horizontal="center" vertical="center"/>
      <protection locked="0"/>
    </xf>
    <xf numFmtId="0" fontId="154" fillId="0" borderId="0" xfId="0" applyFont="1" applyProtection="1">
      <alignment vertical="center"/>
      <protection locked="0"/>
    </xf>
    <xf numFmtId="0" fontId="113" fillId="0" borderId="0" xfId="0" applyFont="1" applyProtection="1">
      <alignment vertical="center"/>
      <protection locked="0"/>
    </xf>
    <xf numFmtId="0" fontId="6" fillId="0" borderId="0" xfId="0" applyFont="1" applyProtection="1">
      <alignment vertical="center"/>
      <protection locked="0"/>
    </xf>
    <xf numFmtId="0" fontId="104" fillId="0" borderId="127" xfId="0" applyFont="1" applyBorder="1" applyAlignment="1" applyProtection="1">
      <alignment horizontal="center" vertical="center"/>
      <protection locked="0"/>
    </xf>
    <xf numFmtId="0" fontId="16" fillId="11" borderId="77" xfId="0" applyFont="1" applyFill="1" applyBorder="1" applyAlignment="1">
      <alignment horizontal="center" vertical="center"/>
    </xf>
    <xf numFmtId="180" fontId="16" fillId="11" borderId="77" xfId="0" applyNumberFormat="1" applyFont="1" applyFill="1" applyBorder="1" applyAlignment="1">
      <alignment horizontal="center" vertical="center"/>
    </xf>
    <xf numFmtId="180" fontId="16" fillId="11" borderId="77" xfId="0" applyNumberFormat="1" applyFont="1" applyFill="1" applyBorder="1" applyAlignment="1">
      <alignment vertical="center" shrinkToFit="1"/>
    </xf>
    <xf numFmtId="0" fontId="15" fillId="11" borderId="79" xfId="0" applyFont="1" applyFill="1" applyBorder="1" applyAlignment="1">
      <alignment horizontal="center" vertical="center"/>
    </xf>
    <xf numFmtId="181" fontId="16" fillId="0" borderId="0" xfId="0" applyNumberFormat="1" applyFont="1" applyAlignment="1" applyProtection="1">
      <alignment horizontal="center" vertical="center"/>
      <protection locked="0"/>
    </xf>
    <xf numFmtId="0" fontId="160" fillId="0" borderId="0" xfId="0" applyFont="1" applyAlignment="1" applyProtection="1">
      <alignment horizontal="left" vertical="center"/>
      <protection locked="0"/>
    </xf>
    <xf numFmtId="0" fontId="30" fillId="8" borderId="0" xfId="0" applyFont="1" applyFill="1" applyProtection="1">
      <alignment vertical="center"/>
      <protection locked="0"/>
    </xf>
    <xf numFmtId="0" fontId="161" fillId="0" borderId="0" xfId="0" applyFont="1" applyProtection="1">
      <alignment vertical="center"/>
      <protection locked="0"/>
    </xf>
    <xf numFmtId="0" fontId="36" fillId="0" borderId="0" xfId="0" applyFont="1" applyProtection="1">
      <alignment vertical="center"/>
      <protection locked="0"/>
    </xf>
    <xf numFmtId="0" fontId="14" fillId="0" borderId="0" xfId="0" applyFont="1" applyProtection="1">
      <alignment vertical="center"/>
      <protection locked="0"/>
    </xf>
    <xf numFmtId="0" fontId="131" fillId="8" borderId="0" xfId="0" applyFont="1" applyFill="1" applyProtection="1">
      <alignment vertical="center"/>
      <protection locked="0"/>
    </xf>
    <xf numFmtId="0" fontId="139" fillId="8" borderId="0" xfId="0" applyFont="1" applyFill="1" applyProtection="1">
      <alignment vertical="center"/>
      <protection locked="0"/>
    </xf>
    <xf numFmtId="0" fontId="30" fillId="0" borderId="51" xfId="0" applyFont="1" applyBorder="1" applyProtection="1">
      <alignment vertical="center"/>
      <protection locked="0"/>
    </xf>
    <xf numFmtId="0" fontId="164" fillId="0" borderId="0" xfId="0" applyFont="1" applyAlignment="1">
      <alignment vertical="top"/>
    </xf>
    <xf numFmtId="0" fontId="19" fillId="0" borderId="0" xfId="0" applyFont="1" applyProtection="1">
      <alignment vertical="center"/>
      <protection locked="0"/>
    </xf>
    <xf numFmtId="0" fontId="119" fillId="0" borderId="0" xfId="1" applyNumberFormat="1" applyFont="1" applyFill="1" applyBorder="1" applyAlignment="1">
      <alignment vertical="center"/>
    </xf>
    <xf numFmtId="0" fontId="125" fillId="0" borderId="0" xfId="0" applyFont="1" applyAlignment="1">
      <alignment horizontal="right"/>
    </xf>
    <xf numFmtId="0" fontId="74" fillId="0" borderId="0" xfId="0" applyFont="1" applyProtection="1">
      <alignment vertical="center"/>
      <protection locked="0"/>
    </xf>
    <xf numFmtId="180" fontId="17" fillId="0" borderId="0" xfId="0" applyNumberFormat="1" applyFont="1" applyAlignment="1" applyProtection="1">
      <alignment vertical="center" shrinkToFit="1"/>
      <protection locked="0"/>
    </xf>
    <xf numFmtId="176" fontId="30" fillId="0" borderId="0" xfId="0" applyNumberFormat="1" applyFont="1" applyProtection="1">
      <alignment vertical="center"/>
      <protection locked="0"/>
    </xf>
    <xf numFmtId="176" fontId="30" fillId="0" borderId="82" xfId="0" applyNumberFormat="1" applyFont="1" applyBorder="1" applyAlignment="1" applyProtection="1">
      <alignment horizontal="left" vertical="center"/>
      <protection locked="0"/>
    </xf>
    <xf numFmtId="0" fontId="30" fillId="0" borderId="82" xfId="0" applyFont="1" applyBorder="1" applyProtection="1">
      <alignment vertical="center"/>
      <protection locked="0"/>
    </xf>
    <xf numFmtId="176" fontId="30" fillId="0" borderId="82" xfId="0" applyNumberFormat="1" applyFont="1" applyBorder="1" applyProtection="1">
      <alignment vertical="center"/>
      <protection locked="0"/>
    </xf>
    <xf numFmtId="179" fontId="30" fillId="0" borderId="82" xfId="0" applyNumberFormat="1" applyFont="1" applyBorder="1" applyProtection="1">
      <alignment vertical="center"/>
      <protection locked="0"/>
    </xf>
    <xf numFmtId="0" fontId="110" fillId="13" borderId="0" xfId="0" applyFont="1" applyFill="1">
      <alignment vertical="center"/>
    </xf>
    <xf numFmtId="0" fontId="39" fillId="0" borderId="0" xfId="0" applyFont="1" applyProtection="1">
      <alignment vertical="center"/>
      <protection locked="0"/>
    </xf>
    <xf numFmtId="0" fontId="172" fillId="0" borderId="0" xfId="0" applyFont="1" applyAlignment="1" applyProtection="1">
      <alignment vertical="top"/>
      <protection locked="0"/>
    </xf>
    <xf numFmtId="180" fontId="22" fillId="0" borderId="0" xfId="0" applyNumberFormat="1" applyFont="1" applyAlignment="1" applyProtection="1">
      <alignment vertical="center" shrinkToFit="1"/>
      <protection locked="0"/>
    </xf>
    <xf numFmtId="0" fontId="110" fillId="18" borderId="0" xfId="0" applyFont="1" applyFill="1" applyProtection="1">
      <alignment vertical="center"/>
      <protection locked="0"/>
    </xf>
    <xf numFmtId="0" fontId="174" fillId="0" borderId="0" xfId="1" applyNumberFormat="1" applyFont="1" applyFill="1" applyBorder="1" applyAlignment="1">
      <alignment horizontal="left" vertical="center"/>
    </xf>
    <xf numFmtId="0" fontId="36" fillId="0" borderId="0" xfId="1" applyNumberFormat="1" applyFont="1" applyFill="1" applyBorder="1" applyAlignment="1" applyProtection="1">
      <alignment vertical="center"/>
      <protection locked="0"/>
    </xf>
    <xf numFmtId="0" fontId="70" fillId="0" borderId="0" xfId="0" applyFont="1" applyAlignment="1">
      <alignment horizontal="center" vertical="center"/>
    </xf>
    <xf numFmtId="0" fontId="70" fillId="0" borderId="0" xfId="0" applyFont="1">
      <alignment vertical="center"/>
    </xf>
    <xf numFmtId="0" fontId="16" fillId="0" borderId="54" xfId="0" applyFont="1" applyBorder="1">
      <alignment vertical="center"/>
    </xf>
    <xf numFmtId="0" fontId="78" fillId="0" borderId="54" xfId="0" applyFont="1" applyBorder="1">
      <alignment vertical="center"/>
    </xf>
    <xf numFmtId="0" fontId="16" fillId="0" borderId="0" xfId="0" applyFont="1">
      <alignment vertical="center"/>
    </xf>
    <xf numFmtId="0" fontId="78" fillId="0" borderId="0" xfId="0" applyFont="1">
      <alignment vertical="center"/>
    </xf>
    <xf numFmtId="0" fontId="131" fillId="0" borderId="0" xfId="0" applyFont="1" applyAlignment="1">
      <alignment horizontal="left" vertical="center"/>
    </xf>
    <xf numFmtId="0" fontId="67" fillId="0" borderId="0" xfId="1" applyNumberFormat="1" applyFont="1" applyFill="1" applyBorder="1" applyAlignment="1">
      <alignment vertical="center"/>
    </xf>
    <xf numFmtId="0" fontId="36" fillId="0" borderId="0" xfId="1" applyNumberFormat="1" applyFont="1" applyFill="1" applyBorder="1" applyAlignment="1">
      <alignment vertical="center"/>
    </xf>
    <xf numFmtId="0" fontId="30" fillId="19" borderId="54" xfId="0" applyFont="1" applyFill="1" applyBorder="1" applyAlignment="1">
      <alignment horizontal="center" vertical="center"/>
    </xf>
    <xf numFmtId="0" fontId="15" fillId="19" borderId="70" xfId="0" applyFont="1" applyFill="1" applyBorder="1" applyAlignment="1" applyProtection="1">
      <alignment horizontal="center" vertical="center"/>
      <protection locked="0"/>
    </xf>
    <xf numFmtId="0" fontId="15" fillId="19" borderId="55" xfId="0" applyFont="1" applyFill="1" applyBorder="1" applyAlignment="1" applyProtection="1">
      <alignment horizontal="center" vertical="center"/>
      <protection locked="0"/>
    </xf>
    <xf numFmtId="0" fontId="15" fillId="19" borderId="56" xfId="0" applyFont="1" applyFill="1" applyBorder="1" applyAlignment="1" applyProtection="1">
      <alignment horizontal="center" vertical="center"/>
      <protection locked="0"/>
    </xf>
    <xf numFmtId="0" fontId="15" fillId="19" borderId="54" xfId="0" applyFont="1" applyFill="1" applyBorder="1" applyAlignment="1" applyProtection="1">
      <alignment horizontal="center" vertical="center"/>
      <protection locked="0"/>
    </xf>
    <xf numFmtId="0" fontId="15" fillId="19" borderId="68" xfId="0" applyFont="1" applyFill="1" applyBorder="1" applyAlignment="1" applyProtection="1">
      <alignment horizontal="center" vertical="center"/>
      <protection locked="0"/>
    </xf>
    <xf numFmtId="180" fontId="103" fillId="16" borderId="138" xfId="3" applyNumberFormat="1" applyFont="1" applyFill="1" applyBorder="1" applyAlignment="1" applyProtection="1">
      <alignment vertical="center" shrinkToFit="1"/>
      <protection locked="0"/>
    </xf>
    <xf numFmtId="0" fontId="52" fillId="0" borderId="0" xfId="0" applyFont="1">
      <alignment vertical="center"/>
    </xf>
    <xf numFmtId="180" fontId="52" fillId="0" borderId="54" xfId="0" applyNumberFormat="1" applyFont="1" applyBorder="1" applyAlignment="1">
      <alignment vertical="center" shrinkToFit="1"/>
    </xf>
    <xf numFmtId="180" fontId="52" fillId="0" borderId="0" xfId="0" applyNumberFormat="1" applyFont="1" applyAlignment="1">
      <alignment vertical="center" shrinkToFit="1"/>
    </xf>
    <xf numFmtId="0" fontId="52" fillId="0" borderId="54" xfId="0" applyFont="1" applyBorder="1">
      <alignment vertical="center"/>
    </xf>
    <xf numFmtId="0" fontId="16" fillId="0" borderId="0" xfId="0" applyFont="1" applyAlignment="1">
      <alignment horizontal="left" vertical="center"/>
    </xf>
    <xf numFmtId="179" fontId="131" fillId="0" borderId="0" xfId="0" applyNumberFormat="1" applyFont="1" applyAlignment="1">
      <alignment vertical="center" shrinkToFit="1"/>
    </xf>
    <xf numFmtId="49" fontId="15" fillId="0" borderId="54" xfId="0" applyNumberFormat="1" applyFont="1" applyBorder="1" applyAlignment="1">
      <alignment vertical="center" shrinkToFit="1"/>
    </xf>
    <xf numFmtId="49" fontId="15" fillId="0" borderId="0" xfId="0" applyNumberFormat="1" applyFont="1" applyAlignment="1">
      <alignment vertical="center" shrinkToFit="1"/>
    </xf>
    <xf numFmtId="49" fontId="103" fillId="16" borderId="64" xfId="3" applyNumberFormat="1" applyFont="1" applyFill="1" applyBorder="1" applyProtection="1">
      <alignment vertical="center"/>
      <protection locked="0"/>
    </xf>
    <xf numFmtId="0" fontId="16" fillId="0" borderId="62" xfId="0" applyFont="1" applyBorder="1" applyAlignment="1">
      <alignment horizontal="center" vertical="center"/>
    </xf>
    <xf numFmtId="0" fontId="111" fillId="0" borderId="2" xfId="0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0" fontId="54" fillId="3" borderId="22" xfId="0" applyFont="1" applyFill="1" applyBorder="1" applyAlignment="1">
      <alignment horizontal="center" vertical="center" shrinkToFit="1"/>
    </xf>
    <xf numFmtId="0" fontId="54" fillId="3" borderId="22" xfId="0" applyFont="1" applyFill="1" applyBorder="1" applyAlignment="1">
      <alignment horizontal="center" vertical="center"/>
    </xf>
    <xf numFmtId="0" fontId="54" fillId="3" borderId="22" xfId="0" applyFont="1" applyFill="1" applyBorder="1" applyAlignment="1">
      <alignment horizontal="center" vertical="center" wrapText="1"/>
    </xf>
    <xf numFmtId="0" fontId="16" fillId="0" borderId="22" xfId="0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 wrapText="1"/>
    </xf>
    <xf numFmtId="0" fontId="15" fillId="0" borderId="18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26" xfId="0" applyFont="1" applyBorder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5" fillId="0" borderId="12" xfId="0" applyFont="1" applyBorder="1" applyAlignment="1">
      <alignment horizontal="center" vertical="center" shrinkToFit="1"/>
    </xf>
    <xf numFmtId="0" fontId="178" fillId="0" borderId="22" xfId="0" applyFont="1" applyBorder="1" applyAlignment="1">
      <alignment horizontal="center" vertical="center"/>
    </xf>
    <xf numFmtId="0" fontId="15" fillId="0" borderId="55" xfId="0" applyFont="1" applyBorder="1" applyAlignment="1" applyProtection="1">
      <alignment horizontal="center" vertical="center"/>
      <protection locked="0"/>
    </xf>
    <xf numFmtId="0" fontId="15" fillId="0" borderId="56" xfId="0" applyFont="1" applyBorder="1" applyAlignment="1" applyProtection="1">
      <alignment horizontal="center" vertical="center"/>
      <protection locked="0"/>
    </xf>
    <xf numFmtId="0" fontId="15" fillId="0" borderId="54" xfId="0" applyFont="1" applyBorder="1" applyAlignment="1" applyProtection="1">
      <alignment horizontal="center" vertical="center"/>
      <protection locked="0"/>
    </xf>
    <xf numFmtId="0" fontId="15" fillId="0" borderId="70" xfId="0" applyFont="1" applyBorder="1" applyAlignment="1" applyProtection="1">
      <alignment horizontal="center" vertical="center"/>
      <protection locked="0"/>
    </xf>
    <xf numFmtId="0" fontId="101" fillId="0" borderId="0" xfId="0" applyFont="1" applyProtection="1">
      <alignment vertical="center"/>
      <protection locked="0"/>
    </xf>
    <xf numFmtId="0" fontId="101" fillId="0" borderId="0" xfId="0" applyFont="1" applyAlignment="1" applyProtection="1">
      <alignment horizontal="center" vertical="center"/>
      <protection locked="0"/>
    </xf>
    <xf numFmtId="179" fontId="16" fillId="0" borderId="0" xfId="0" applyNumberFormat="1" applyFont="1" applyAlignment="1">
      <alignment vertical="center" shrinkToFit="1"/>
    </xf>
    <xf numFmtId="180" fontId="177" fillId="16" borderId="138" xfId="3" applyNumberFormat="1" applyFont="1" applyFill="1" applyBorder="1" applyAlignment="1" applyProtection="1">
      <alignment vertical="center" shrinkToFit="1"/>
      <protection locked="0"/>
    </xf>
    <xf numFmtId="180" fontId="177" fillId="16" borderId="64" xfId="3" applyNumberFormat="1" applyFont="1" applyFill="1" applyBorder="1" applyAlignment="1" applyProtection="1">
      <alignment vertical="center" shrinkToFit="1"/>
      <protection locked="0"/>
    </xf>
    <xf numFmtId="0" fontId="70" fillId="0" borderId="150" xfId="0" applyFont="1" applyBorder="1" applyAlignment="1">
      <alignment horizontal="center" vertical="center"/>
    </xf>
    <xf numFmtId="0" fontId="70" fillId="0" borderId="151" xfId="0" applyFont="1" applyBorder="1" applyAlignment="1">
      <alignment horizontal="center" vertical="center"/>
    </xf>
    <xf numFmtId="180" fontId="89" fillId="12" borderId="64" xfId="3" applyNumberFormat="1" applyFont="1" applyFill="1" applyBorder="1" applyAlignment="1" applyProtection="1">
      <alignment vertical="center" shrinkToFit="1"/>
      <protection locked="0"/>
    </xf>
    <xf numFmtId="0" fontId="118" fillId="0" borderId="0" xfId="0" applyFont="1" applyAlignment="1">
      <alignment horizontal="center" vertical="center"/>
    </xf>
    <xf numFmtId="179" fontId="52" fillId="0" borderId="54" xfId="0" applyNumberFormat="1" applyFont="1" applyBorder="1" applyAlignment="1">
      <alignment vertical="center" shrinkToFit="1"/>
    </xf>
    <xf numFmtId="179" fontId="78" fillId="0" borderId="54" xfId="0" applyNumberFormat="1" applyFont="1" applyBorder="1" applyAlignment="1">
      <alignment vertical="center" shrinkToFit="1"/>
    </xf>
    <xf numFmtId="179" fontId="89" fillId="0" borderId="54" xfId="0" applyNumberFormat="1" applyFont="1" applyBorder="1" applyAlignment="1">
      <alignment vertical="center" shrinkToFit="1"/>
    </xf>
    <xf numFmtId="179" fontId="52" fillId="0" borderId="0" xfId="0" applyNumberFormat="1" applyFont="1" applyAlignment="1">
      <alignment vertical="center" shrinkToFit="1"/>
    </xf>
    <xf numFmtId="179" fontId="78" fillId="0" borderId="0" xfId="0" applyNumberFormat="1" applyFont="1" applyAlignment="1">
      <alignment vertical="center" shrinkToFit="1"/>
    </xf>
    <xf numFmtId="179" fontId="89" fillId="0" borderId="0" xfId="0" applyNumberFormat="1" applyFont="1" applyAlignment="1">
      <alignment vertical="center" shrinkToFit="1"/>
    </xf>
    <xf numFmtId="179" fontId="86" fillId="0" borderId="0" xfId="0" applyNumberFormat="1" applyFont="1" applyAlignment="1">
      <alignment vertical="center" shrinkToFit="1"/>
    </xf>
    <xf numFmtId="179" fontId="86" fillId="0" borderId="54" xfId="0" applyNumberFormat="1" applyFont="1" applyBorder="1" applyAlignment="1">
      <alignment vertical="center" shrinkToFit="1"/>
    </xf>
    <xf numFmtId="0" fontId="22" fillId="0" borderId="0" xfId="0" applyFont="1">
      <alignment vertical="center"/>
    </xf>
    <xf numFmtId="0" fontId="136" fillId="0" borderId="0" xfId="1" applyNumberFormat="1" applyFont="1" applyFill="1" applyBorder="1" applyAlignment="1">
      <alignment vertical="center"/>
    </xf>
    <xf numFmtId="0" fontId="126" fillId="0" borderId="0" xfId="0" applyFont="1">
      <alignment vertical="center"/>
    </xf>
    <xf numFmtId="0" fontId="179" fillId="0" borderId="0" xfId="0" applyFont="1">
      <alignment vertical="center"/>
    </xf>
    <xf numFmtId="0" fontId="139" fillId="0" borderId="0" xfId="0" applyFont="1">
      <alignment vertical="center"/>
    </xf>
    <xf numFmtId="194" fontId="94" fillId="0" borderId="0" xfId="0" applyNumberFormat="1" applyFont="1" applyAlignment="1">
      <alignment horizontal="center" vertical="center"/>
    </xf>
    <xf numFmtId="14" fontId="52" fillId="0" borderId="0" xfId="0" applyNumberFormat="1" applyFont="1" applyAlignment="1">
      <alignment horizontal="center" vertical="center"/>
    </xf>
    <xf numFmtId="177" fontId="189" fillId="0" borderId="0" xfId="1" applyFont="1" applyAlignment="1">
      <alignment vertical="center" wrapText="1"/>
    </xf>
    <xf numFmtId="177" fontId="52" fillId="0" borderId="0" xfId="1" applyFont="1" applyAlignment="1">
      <alignment vertical="center" wrapText="1"/>
    </xf>
    <xf numFmtId="0" fontId="110" fillId="0" borderId="0" xfId="0" applyFont="1" applyAlignment="1" applyProtection="1">
      <alignment vertical="center" shrinkToFit="1"/>
      <protection hidden="1"/>
    </xf>
    <xf numFmtId="0" fontId="110" fillId="3" borderId="0" xfId="0" applyFont="1" applyFill="1" applyAlignment="1" applyProtection="1">
      <alignment vertical="center" shrinkToFit="1"/>
      <protection hidden="1"/>
    </xf>
    <xf numFmtId="0" fontId="19" fillId="3" borderId="0" xfId="0" applyFont="1" applyFill="1" applyAlignment="1" applyProtection="1">
      <alignment horizontal="center" vertical="center" shrinkToFit="1"/>
      <protection hidden="1"/>
    </xf>
    <xf numFmtId="0" fontId="183" fillId="3" borderId="0" xfId="0" applyFont="1" applyFill="1" applyAlignment="1" applyProtection="1">
      <alignment horizontal="center" vertical="center" shrinkToFit="1"/>
      <protection hidden="1"/>
    </xf>
    <xf numFmtId="0" fontId="110" fillId="3" borderId="52" xfId="0" applyFont="1" applyFill="1" applyBorder="1" applyAlignment="1" applyProtection="1">
      <alignment vertical="center" shrinkToFit="1"/>
      <protection hidden="1"/>
    </xf>
    <xf numFmtId="0" fontId="183" fillId="3" borderId="0" xfId="0" applyFont="1" applyFill="1" applyAlignment="1" applyProtection="1">
      <alignment vertical="center" shrinkToFit="1"/>
      <protection hidden="1"/>
    </xf>
    <xf numFmtId="0" fontId="183" fillId="3" borderId="152" xfId="0" applyFont="1" applyFill="1" applyBorder="1" applyAlignment="1" applyProtection="1">
      <alignment horizontal="center" vertical="center" shrinkToFit="1"/>
      <protection hidden="1"/>
    </xf>
    <xf numFmtId="0" fontId="183" fillId="3" borderId="32" xfId="0" applyFont="1" applyFill="1" applyBorder="1" applyAlignment="1" applyProtection="1">
      <alignment horizontal="center" vertical="center" shrinkToFit="1"/>
      <protection hidden="1"/>
    </xf>
    <xf numFmtId="0" fontId="182" fillId="0" borderId="0" xfId="0" applyFont="1" applyAlignment="1" applyProtection="1">
      <alignment vertical="center" shrinkToFit="1"/>
      <protection hidden="1"/>
    </xf>
    <xf numFmtId="0" fontId="143" fillId="0" borderId="0" xfId="0" applyFont="1" applyAlignment="1" applyProtection="1">
      <alignment horizontal="center" vertical="center" shrinkToFit="1"/>
      <protection hidden="1"/>
    </xf>
    <xf numFmtId="0" fontId="180" fillId="0" borderId="0" xfId="0" applyFont="1" applyAlignment="1" applyProtection="1">
      <alignment horizontal="center" vertical="center" shrinkToFit="1"/>
      <protection hidden="1"/>
    </xf>
    <xf numFmtId="0" fontId="15" fillId="3" borderId="0" xfId="0" applyFont="1" applyFill="1" applyAlignment="1" applyProtection="1">
      <alignment horizontal="center" vertical="center" shrinkToFit="1"/>
      <protection hidden="1"/>
    </xf>
    <xf numFmtId="0" fontId="15" fillId="3" borderId="152" xfId="0" applyFont="1" applyFill="1" applyBorder="1" applyAlignment="1" applyProtection="1">
      <alignment horizontal="center" vertical="center" shrinkToFit="1"/>
      <protection hidden="1"/>
    </xf>
    <xf numFmtId="0" fontId="184" fillId="3" borderId="0" xfId="0" applyFont="1" applyFill="1" applyAlignment="1" applyProtection="1">
      <alignment horizontal="center" vertical="center" shrinkToFit="1"/>
      <protection hidden="1"/>
    </xf>
    <xf numFmtId="0" fontId="15" fillId="0" borderId="0" xfId="0" applyFont="1" applyAlignment="1" applyProtection="1">
      <alignment horizontal="center" vertical="center" shrinkToFit="1"/>
      <protection hidden="1"/>
    </xf>
    <xf numFmtId="0" fontId="181" fillId="3" borderId="0" xfId="0" applyFont="1" applyFill="1" applyAlignment="1" applyProtection="1">
      <alignment horizontal="center" vertical="center" shrinkToFit="1"/>
      <protection hidden="1"/>
    </xf>
    <xf numFmtId="0" fontId="112" fillId="0" borderId="0" xfId="0" applyFont="1" applyAlignment="1">
      <alignment horizontal="center" vertical="center"/>
    </xf>
    <xf numFmtId="0" fontId="0" fillId="0" borderId="0" xfId="0" applyAlignment="1">
      <alignment vertical="center" shrinkToFit="1"/>
    </xf>
    <xf numFmtId="177" fontId="15" fillId="0" borderId="0" xfId="1" applyFont="1" applyFill="1" applyBorder="1" applyAlignment="1">
      <alignment horizontal="center" vertical="center" shrinkToFit="1"/>
    </xf>
    <xf numFmtId="177" fontId="15" fillId="0" borderId="0" xfId="1" applyFont="1" applyBorder="1" applyAlignment="1">
      <alignment horizontal="center" vertical="center" shrinkToFit="1"/>
    </xf>
    <xf numFmtId="177" fontId="15" fillId="0" borderId="0" xfId="1" applyFont="1" applyAlignment="1">
      <alignment horizontal="center" vertical="center" shrinkToFit="1"/>
    </xf>
    <xf numFmtId="0" fontId="30" fillId="0" borderId="140" xfId="0" applyFont="1" applyBorder="1" applyAlignment="1" applyProtection="1">
      <alignment horizontal="center" vertical="center" wrapText="1"/>
      <protection locked="0"/>
    </xf>
    <xf numFmtId="14" fontId="15" fillId="0" borderId="140" xfId="0" applyNumberFormat="1" applyFont="1" applyBorder="1" applyAlignment="1">
      <alignment horizontal="center" vertical="center"/>
    </xf>
    <xf numFmtId="0" fontId="15" fillId="0" borderId="159" xfId="0" applyFont="1" applyBorder="1" applyAlignment="1">
      <alignment horizontal="center" vertical="center"/>
    </xf>
    <xf numFmtId="177" fontId="15" fillId="0" borderId="159" xfId="1" applyFont="1" applyFill="1" applyBorder="1" applyAlignment="1">
      <alignment horizontal="center" vertical="center" shrinkToFit="1"/>
    </xf>
    <xf numFmtId="14" fontId="15" fillId="0" borderId="160" xfId="0" applyNumberFormat="1" applyFont="1" applyBorder="1" applyAlignment="1">
      <alignment horizontal="center" vertical="center"/>
    </xf>
    <xf numFmtId="0" fontId="30" fillId="0" borderId="127" xfId="0" applyFont="1" applyBorder="1" applyAlignment="1">
      <alignment horizontal="center" vertical="center"/>
    </xf>
    <xf numFmtId="177" fontId="188" fillId="0" borderId="0" xfId="1" applyFont="1" applyBorder="1" applyAlignment="1">
      <alignment vertical="center" shrinkToFit="1"/>
    </xf>
    <xf numFmtId="177" fontId="188" fillId="0" borderId="0" xfId="1" applyFont="1" applyAlignment="1">
      <alignment vertical="center" shrinkToFit="1"/>
    </xf>
    <xf numFmtId="0" fontId="30" fillId="0" borderId="161" xfId="0" applyFont="1" applyBorder="1" applyAlignment="1">
      <alignment horizontal="center" vertical="center"/>
    </xf>
    <xf numFmtId="177" fontId="188" fillId="0" borderId="137" xfId="1" applyFont="1" applyBorder="1" applyAlignment="1">
      <alignment vertical="center" shrinkToFit="1"/>
    </xf>
    <xf numFmtId="177" fontId="15" fillId="0" borderId="163" xfId="1" applyFont="1" applyBorder="1" applyAlignment="1">
      <alignment horizontal="center" vertical="center" shrinkToFit="1"/>
    </xf>
    <xf numFmtId="177" fontId="188" fillId="0" borderId="163" xfId="1" applyFont="1" applyBorder="1" applyAlignment="1">
      <alignment vertical="center" shrinkToFit="1"/>
    </xf>
    <xf numFmtId="177" fontId="188" fillId="0" borderId="142" xfId="1" applyFont="1" applyBorder="1" applyAlignment="1">
      <alignment horizontal="center" vertical="center" shrinkToFit="1"/>
    </xf>
    <xf numFmtId="177" fontId="188" fillId="0" borderId="0" xfId="1" applyFont="1" applyBorder="1" applyAlignment="1">
      <alignment horizontal="center" vertical="center" shrinkToFit="1"/>
    </xf>
    <xf numFmtId="177" fontId="188" fillId="0" borderId="0" xfId="1" applyFont="1" applyAlignment="1">
      <alignment horizontal="center" vertical="center" shrinkToFit="1"/>
    </xf>
    <xf numFmtId="0" fontId="70" fillId="0" borderId="165" xfId="0" applyFont="1" applyBorder="1" applyAlignment="1" applyProtection="1">
      <alignment horizontal="center" vertical="center"/>
      <protection locked="0"/>
    </xf>
    <xf numFmtId="0" fontId="111" fillId="0" borderId="0" xfId="0" applyFont="1" applyAlignment="1" applyProtection="1">
      <alignment horizontal="center" vertical="center" shrinkToFit="1"/>
      <protection hidden="1"/>
    </xf>
    <xf numFmtId="14" fontId="181" fillId="3" borderId="0" xfId="0" applyNumberFormat="1" applyFont="1" applyFill="1" applyAlignment="1" applyProtection="1">
      <alignment horizontal="center" vertical="center" shrinkToFit="1"/>
      <protection hidden="1"/>
    </xf>
    <xf numFmtId="0" fontId="30" fillId="0" borderId="63" xfId="0" applyFont="1" applyBorder="1" applyAlignment="1">
      <alignment horizontal="center" vertical="center"/>
    </xf>
    <xf numFmtId="0" fontId="30" fillId="0" borderId="166" xfId="0" applyFont="1" applyBorder="1" applyAlignment="1">
      <alignment horizontal="center" vertical="center" wrapText="1"/>
    </xf>
    <xf numFmtId="0" fontId="30" fillId="0" borderId="167" xfId="0" applyFont="1" applyBorder="1" applyAlignment="1">
      <alignment horizontal="center" vertical="center"/>
    </xf>
    <xf numFmtId="0" fontId="30" fillId="0" borderId="168" xfId="0" applyFont="1" applyBorder="1" applyAlignment="1">
      <alignment horizontal="center" vertical="center"/>
    </xf>
    <xf numFmtId="0" fontId="94" fillId="0" borderId="169" xfId="0" applyFont="1" applyBorder="1" applyAlignment="1">
      <alignment horizontal="center" vertical="center"/>
    </xf>
    <xf numFmtId="0" fontId="70" fillId="0" borderId="165" xfId="0" applyFont="1" applyBorder="1" applyAlignment="1">
      <alignment horizontal="center" vertical="center"/>
    </xf>
    <xf numFmtId="0" fontId="30" fillId="0" borderId="142" xfId="0" applyFont="1" applyBorder="1" applyAlignment="1">
      <alignment horizontal="center" vertical="center"/>
    </xf>
    <xf numFmtId="0" fontId="15" fillId="3" borderId="0" xfId="0" applyFont="1" applyFill="1" applyAlignment="1" applyProtection="1">
      <alignment horizontal="center" vertical="center"/>
      <protection hidden="1"/>
    </xf>
    <xf numFmtId="0" fontId="110" fillId="0" borderId="0" xfId="0" applyFont="1" applyAlignment="1">
      <alignment vertical="center" shrinkToFit="1"/>
    </xf>
    <xf numFmtId="0" fontId="183" fillId="3" borderId="32" xfId="0" applyFont="1" applyFill="1" applyBorder="1" applyAlignment="1" applyProtection="1">
      <alignment vertical="center" shrinkToFit="1"/>
      <protection hidden="1"/>
    </xf>
    <xf numFmtId="0" fontId="183" fillId="3" borderId="152" xfId="0" applyFont="1" applyFill="1" applyBorder="1" applyAlignment="1" applyProtection="1">
      <alignment vertical="center" shrinkToFit="1"/>
      <protection hidden="1"/>
    </xf>
    <xf numFmtId="0" fontId="112" fillId="0" borderId="0" xfId="0" applyFont="1" applyAlignment="1" applyProtection="1">
      <alignment horizontal="center" vertical="center" shrinkToFit="1"/>
      <protection locked="0"/>
    </xf>
    <xf numFmtId="0" fontId="113" fillId="0" borderId="0" xfId="0" applyFont="1" applyAlignment="1" applyProtection="1">
      <alignment horizontal="center" vertical="center" shrinkToFit="1"/>
      <protection locked="0"/>
    </xf>
    <xf numFmtId="0" fontId="15" fillId="3" borderId="0" xfId="0" applyFont="1" applyFill="1" applyProtection="1">
      <alignment vertical="center"/>
      <protection hidden="1"/>
    </xf>
    <xf numFmtId="0" fontId="110" fillId="3" borderId="139" xfId="0" applyFont="1" applyFill="1" applyBorder="1" applyAlignment="1" applyProtection="1">
      <alignment vertical="center" shrinkToFit="1"/>
      <protection hidden="1"/>
    </xf>
    <xf numFmtId="0" fontId="15" fillId="3" borderId="172" xfId="0" applyFont="1" applyFill="1" applyBorder="1" applyAlignment="1" applyProtection="1">
      <alignment horizontal="center" vertical="center" shrinkToFit="1"/>
      <protection hidden="1"/>
    </xf>
    <xf numFmtId="0" fontId="111" fillId="0" borderId="0" xfId="7" applyFont="1">
      <alignment vertical="center"/>
    </xf>
    <xf numFmtId="0" fontId="15" fillId="0" borderId="2" xfId="7" applyFont="1" applyBorder="1">
      <alignment vertical="center"/>
    </xf>
    <xf numFmtId="0" fontId="15" fillId="0" borderId="0" xfId="7" applyFont="1">
      <alignment vertical="center"/>
    </xf>
    <xf numFmtId="0" fontId="15" fillId="22" borderId="2" xfId="7" applyFont="1" applyFill="1" applyBorder="1">
      <alignment vertical="center"/>
    </xf>
    <xf numFmtId="3" fontId="15" fillId="22" borderId="2" xfId="7" applyNumberFormat="1" applyFont="1" applyFill="1" applyBorder="1">
      <alignment vertical="center"/>
    </xf>
    <xf numFmtId="9" fontId="15" fillId="0" borderId="0" xfId="7" applyNumberFormat="1" applyFont="1">
      <alignment vertical="center"/>
    </xf>
    <xf numFmtId="198" fontId="15" fillId="22" borderId="2" xfId="7" applyNumberFormat="1" applyFont="1" applyFill="1" applyBorder="1">
      <alignment vertical="center"/>
    </xf>
    <xf numFmtId="3" fontId="15" fillId="0" borderId="0" xfId="7" applyNumberFormat="1" applyFont="1">
      <alignment vertical="center"/>
    </xf>
    <xf numFmtId="196" fontId="15" fillId="22" borderId="2" xfId="7" applyNumberFormat="1" applyFont="1" applyFill="1" applyBorder="1">
      <alignment vertical="center"/>
    </xf>
    <xf numFmtId="3" fontId="15" fillId="22" borderId="14" xfId="7" applyNumberFormat="1" applyFont="1" applyFill="1" applyBorder="1">
      <alignment vertical="center"/>
    </xf>
    <xf numFmtId="9" fontId="15" fillId="22" borderId="2" xfId="8" applyFont="1" applyFill="1" applyBorder="1">
      <alignment vertical="center"/>
    </xf>
    <xf numFmtId="9" fontId="15" fillId="0" borderId="0" xfId="8" applyFont="1">
      <alignment vertical="center"/>
    </xf>
    <xf numFmtId="197" fontId="15" fillId="22" borderId="2" xfId="7" applyNumberFormat="1" applyFont="1" applyFill="1" applyBorder="1">
      <alignment vertical="center"/>
    </xf>
    <xf numFmtId="1" fontId="15" fillId="22" borderId="2" xfId="7" applyNumberFormat="1" applyFont="1" applyFill="1" applyBorder="1">
      <alignment vertical="center"/>
    </xf>
    <xf numFmtId="0" fontId="15" fillId="0" borderId="2" xfId="7" applyFont="1" applyBorder="1" applyAlignment="1">
      <alignment horizontal="center" vertical="center"/>
    </xf>
    <xf numFmtId="0" fontId="15" fillId="0" borderId="0" xfId="7" applyFont="1" applyAlignment="1">
      <alignment horizontal="center" vertical="center"/>
    </xf>
    <xf numFmtId="9" fontId="15" fillId="3" borderId="26" xfId="8" applyFont="1" applyFill="1" applyBorder="1">
      <alignment vertical="center"/>
    </xf>
    <xf numFmtId="179" fontId="15" fillId="22" borderId="2" xfId="7" applyNumberFormat="1" applyFont="1" applyFill="1" applyBorder="1">
      <alignment vertical="center"/>
    </xf>
    <xf numFmtId="0" fontId="6" fillId="0" borderId="0" xfId="7" applyFont="1">
      <alignment vertical="center"/>
    </xf>
    <xf numFmtId="0" fontId="110" fillId="3" borderId="0" xfId="9" applyFont="1" applyFill="1" applyProtection="1">
      <alignment vertical="center"/>
      <protection locked="0"/>
    </xf>
    <xf numFmtId="0" fontId="192" fillId="3" borderId="0" xfId="10" applyNumberFormat="1" applyFont="1" applyFill="1" applyBorder="1" applyAlignment="1">
      <alignment horizontal="center" vertical="center"/>
    </xf>
    <xf numFmtId="0" fontId="15" fillId="3" borderId="0" xfId="9" applyFont="1" applyFill="1" applyAlignment="1"/>
    <xf numFmtId="0" fontId="110" fillId="3" borderId="0" xfId="9" applyFont="1" applyFill="1">
      <alignment vertical="center"/>
    </xf>
    <xf numFmtId="0" fontId="182" fillId="3" borderId="0" xfId="9" applyFont="1" applyFill="1">
      <alignment vertical="center"/>
    </xf>
    <xf numFmtId="0" fontId="182" fillId="3" borderId="0" xfId="9" applyFont="1" applyFill="1" applyProtection="1">
      <alignment vertical="center"/>
      <protection locked="0"/>
    </xf>
    <xf numFmtId="0" fontId="110" fillId="23" borderId="0" xfId="9" applyFont="1" applyFill="1" applyProtection="1">
      <alignment vertical="center"/>
      <protection locked="0"/>
    </xf>
    <xf numFmtId="0" fontId="110" fillId="23" borderId="0" xfId="9" applyFont="1" applyFill="1" applyAlignment="1" applyProtection="1">
      <alignment horizontal="center" vertical="center"/>
      <protection locked="0"/>
    </xf>
    <xf numFmtId="0" fontId="182" fillId="23" borderId="0" xfId="9" applyFont="1" applyFill="1" applyProtection="1">
      <alignment vertical="center"/>
      <protection locked="0"/>
    </xf>
    <xf numFmtId="0" fontId="193" fillId="23" borderId="0" xfId="9" applyFont="1" applyFill="1" applyProtection="1">
      <alignment vertical="center"/>
      <protection locked="0"/>
    </xf>
    <xf numFmtId="0" fontId="110" fillId="23" borderId="0" xfId="9" applyFont="1" applyFill="1">
      <alignment vertical="center"/>
    </xf>
    <xf numFmtId="0" fontId="110" fillId="20" borderId="0" xfId="9" applyFont="1" applyFill="1" applyProtection="1">
      <alignment vertical="center"/>
      <protection locked="0"/>
    </xf>
    <xf numFmtId="0" fontId="198" fillId="20" borderId="0" xfId="9" applyFont="1" applyFill="1" applyAlignment="1" applyProtection="1">
      <alignment horizontal="left" vertical="center"/>
      <protection locked="0"/>
    </xf>
    <xf numFmtId="0" fontId="110" fillId="20" borderId="0" xfId="9" applyFont="1" applyFill="1" applyAlignment="1" applyProtection="1">
      <alignment horizontal="center" vertical="center"/>
      <protection locked="0"/>
    </xf>
    <xf numFmtId="0" fontId="182" fillId="20" borderId="0" xfId="9" applyFont="1" applyFill="1" applyProtection="1">
      <alignment vertical="center"/>
      <protection locked="0"/>
    </xf>
    <xf numFmtId="199" fontId="196" fillId="20" borderId="0" xfId="9" applyNumberFormat="1" applyFont="1" applyFill="1" applyProtection="1">
      <alignment vertical="center"/>
      <protection locked="0"/>
    </xf>
    <xf numFmtId="0" fontId="182" fillId="20" borderId="0" xfId="9" applyFont="1" applyFill="1" applyAlignment="1" applyProtection="1">
      <alignment horizontal="center" vertical="center"/>
      <protection locked="0"/>
    </xf>
    <xf numFmtId="0" fontId="199" fillId="20" borderId="0" xfId="9" applyFont="1" applyFill="1" applyAlignment="1" applyProtection="1">
      <alignment horizontal="center" vertical="center"/>
      <protection locked="0"/>
    </xf>
    <xf numFmtId="0" fontId="200" fillId="3" borderId="0" xfId="9" applyFont="1" applyFill="1" applyAlignment="1" applyProtection="1">
      <alignment horizontal="center" vertical="center"/>
      <protection locked="0"/>
    </xf>
    <xf numFmtId="0" fontId="24" fillId="3" borderId="0" xfId="9" applyFont="1" applyFill="1" applyAlignment="1" applyProtection="1">
      <alignment horizontal="center" vertical="center"/>
      <protection locked="0"/>
    </xf>
    <xf numFmtId="0" fontId="24" fillId="3" borderId="182" xfId="9" applyFont="1" applyFill="1" applyBorder="1" applyAlignment="1" applyProtection="1">
      <alignment horizontal="center" vertical="center"/>
      <protection locked="0"/>
    </xf>
    <xf numFmtId="0" fontId="201" fillId="3" borderId="182" xfId="9" applyFont="1" applyFill="1" applyBorder="1" applyAlignment="1" applyProtection="1">
      <alignment horizontal="center" vertical="center"/>
      <protection locked="0"/>
    </xf>
    <xf numFmtId="0" fontId="24" fillId="3" borderId="182" xfId="9" applyFont="1" applyFill="1" applyBorder="1" applyAlignment="1" applyProtection="1">
      <alignment horizontal="center" vertical="center" wrapText="1"/>
      <protection locked="0"/>
    </xf>
    <xf numFmtId="0" fontId="200" fillId="3" borderId="183" xfId="9" applyFont="1" applyFill="1" applyBorder="1" applyAlignment="1" applyProtection="1">
      <alignment horizontal="center" vertical="center"/>
      <protection locked="0"/>
    </xf>
    <xf numFmtId="192" fontId="143" fillId="3" borderId="0" xfId="10" applyNumberFormat="1" applyFont="1" applyFill="1" applyBorder="1" applyAlignment="1" applyProtection="1">
      <alignment horizontal="center" vertical="center" shrinkToFit="1"/>
      <protection locked="0"/>
    </xf>
    <xf numFmtId="180" fontId="194" fillId="21" borderId="184" xfId="9" applyNumberFormat="1" applyFont="1" applyFill="1" applyBorder="1" applyAlignment="1" applyProtection="1">
      <alignment horizontal="center" vertical="center" shrinkToFit="1"/>
      <protection locked="0"/>
    </xf>
    <xf numFmtId="180" fontId="194" fillId="21" borderId="184" xfId="9" applyNumberFormat="1" applyFont="1" applyFill="1" applyBorder="1" applyAlignment="1" applyProtection="1">
      <alignment vertical="center" shrinkToFit="1"/>
      <protection locked="0"/>
    </xf>
    <xf numFmtId="180" fontId="195" fillId="21" borderId="184" xfId="9" applyNumberFormat="1" applyFont="1" applyFill="1" applyBorder="1" applyAlignment="1" applyProtection="1">
      <alignment vertical="center" shrinkToFit="1"/>
      <protection locked="0"/>
    </xf>
    <xf numFmtId="0" fontId="199" fillId="3" borderId="0" xfId="9" applyFont="1" applyFill="1" applyAlignment="1" applyProtection="1">
      <alignment horizontal="center" vertical="center"/>
      <protection locked="0"/>
    </xf>
    <xf numFmtId="0" fontId="199" fillId="21" borderId="0" xfId="9" applyFont="1" applyFill="1" applyAlignment="1" applyProtection="1">
      <alignment horizontal="center" vertical="center"/>
      <protection locked="0"/>
    </xf>
    <xf numFmtId="0" fontId="202" fillId="21" borderId="183" xfId="9" applyFont="1" applyFill="1" applyBorder="1" applyAlignment="1" applyProtection="1">
      <alignment horizontal="center" vertical="center"/>
      <protection locked="0"/>
    </xf>
    <xf numFmtId="192" fontId="203" fillId="2" borderId="179" xfId="10" applyNumberFormat="1" applyFont="1" applyFill="1" applyBorder="1" applyAlignment="1" applyProtection="1">
      <alignment horizontal="center" vertical="center" shrinkToFit="1"/>
      <protection locked="0"/>
    </xf>
    <xf numFmtId="180" fontId="197" fillId="2" borderId="173" xfId="9" applyNumberFormat="1" applyFont="1" applyFill="1" applyBorder="1" applyAlignment="1" applyProtection="1">
      <alignment horizontal="center" vertical="center" shrinkToFit="1"/>
      <protection locked="0"/>
    </xf>
    <xf numFmtId="180" fontId="203" fillId="2" borderId="174" xfId="9" applyNumberFormat="1" applyFont="1" applyFill="1" applyBorder="1" applyAlignment="1" applyProtection="1">
      <alignment vertical="center" shrinkToFit="1"/>
      <protection locked="0"/>
    </xf>
    <xf numFmtId="180" fontId="203" fillId="2" borderId="179" xfId="9" applyNumberFormat="1" applyFont="1" applyFill="1" applyBorder="1" applyAlignment="1" applyProtection="1">
      <alignment vertical="center" shrinkToFit="1"/>
      <protection locked="0"/>
    </xf>
    <xf numFmtId="180" fontId="204" fillId="2" borderId="173" xfId="9" applyNumberFormat="1" applyFont="1" applyFill="1" applyBorder="1" applyAlignment="1" applyProtection="1">
      <alignment vertical="center" shrinkToFit="1"/>
      <protection locked="0"/>
    </xf>
    <xf numFmtId="180" fontId="204" fillId="2" borderId="174" xfId="9" applyNumberFormat="1" applyFont="1" applyFill="1" applyBorder="1" applyAlignment="1" applyProtection="1">
      <alignment vertical="center" shrinkToFit="1"/>
      <protection locked="0"/>
    </xf>
    <xf numFmtId="192" fontId="203" fillId="2" borderId="180" xfId="10" applyNumberFormat="1" applyFont="1" applyFill="1" applyBorder="1" applyAlignment="1" applyProtection="1">
      <alignment horizontal="center" vertical="center" shrinkToFit="1"/>
      <protection locked="0"/>
    </xf>
    <xf numFmtId="180" fontId="197" fillId="2" borderId="175" xfId="9" applyNumberFormat="1" applyFont="1" applyFill="1" applyBorder="1" applyAlignment="1" applyProtection="1">
      <alignment horizontal="center" vertical="center" shrinkToFit="1"/>
      <protection locked="0"/>
    </xf>
    <xf numFmtId="180" fontId="203" fillId="2" borderId="176" xfId="9" applyNumberFormat="1" applyFont="1" applyFill="1" applyBorder="1" applyAlignment="1" applyProtection="1">
      <alignment vertical="center" shrinkToFit="1"/>
      <protection locked="0"/>
    </xf>
    <xf numFmtId="180" fontId="203" fillId="2" borderId="180" xfId="9" applyNumberFormat="1" applyFont="1" applyFill="1" applyBorder="1" applyAlignment="1" applyProtection="1">
      <alignment vertical="center" shrinkToFit="1"/>
      <protection locked="0"/>
    </xf>
    <xf numFmtId="180" fontId="204" fillId="2" borderId="175" xfId="9" applyNumberFormat="1" applyFont="1" applyFill="1" applyBorder="1" applyAlignment="1" applyProtection="1">
      <alignment vertical="center" shrinkToFit="1"/>
      <protection locked="0"/>
    </xf>
    <xf numFmtId="180" fontId="204" fillId="2" borderId="176" xfId="9" applyNumberFormat="1" applyFont="1" applyFill="1" applyBorder="1" applyAlignment="1" applyProtection="1">
      <alignment vertical="center" shrinkToFit="1"/>
      <protection locked="0"/>
    </xf>
    <xf numFmtId="0" fontId="139" fillId="20" borderId="0" xfId="9" applyFont="1" applyFill="1" applyProtection="1">
      <alignment vertical="center"/>
      <protection locked="0"/>
    </xf>
    <xf numFmtId="192" fontId="203" fillId="2" borderId="181" xfId="10" applyNumberFormat="1" applyFont="1" applyFill="1" applyBorder="1" applyAlignment="1" applyProtection="1">
      <alignment horizontal="center" vertical="center" shrinkToFit="1"/>
      <protection locked="0"/>
    </xf>
    <xf numFmtId="180" fontId="197" fillId="2" borderId="177" xfId="9" applyNumberFormat="1" applyFont="1" applyFill="1" applyBorder="1" applyAlignment="1" applyProtection="1">
      <alignment horizontal="center" vertical="center" shrinkToFit="1"/>
      <protection locked="0"/>
    </xf>
    <xf numFmtId="180" fontId="203" fillId="2" borderId="178" xfId="9" applyNumberFormat="1" applyFont="1" applyFill="1" applyBorder="1" applyAlignment="1" applyProtection="1">
      <alignment vertical="center" shrinkToFit="1"/>
      <protection locked="0"/>
    </xf>
    <xf numFmtId="180" fontId="203" fillId="2" borderId="181" xfId="9" applyNumberFormat="1" applyFont="1" applyFill="1" applyBorder="1" applyAlignment="1" applyProtection="1">
      <alignment vertical="center" shrinkToFit="1"/>
      <protection locked="0"/>
    </xf>
    <xf numFmtId="180" fontId="204" fillId="2" borderId="177" xfId="9" applyNumberFormat="1" applyFont="1" applyFill="1" applyBorder="1" applyAlignment="1" applyProtection="1">
      <alignment vertical="center" shrinkToFit="1"/>
      <protection locked="0"/>
    </xf>
    <xf numFmtId="180" fontId="204" fillId="2" borderId="178" xfId="9" applyNumberFormat="1" applyFont="1" applyFill="1" applyBorder="1" applyAlignment="1" applyProtection="1">
      <alignment vertical="center" shrinkToFit="1"/>
      <protection locked="0"/>
    </xf>
    <xf numFmtId="0" fontId="182" fillId="20" borderId="0" xfId="9" applyFont="1" applyFill="1" applyAlignment="1">
      <alignment horizontal="center" vertical="center"/>
    </xf>
    <xf numFmtId="0" fontId="182" fillId="20" borderId="0" xfId="9" applyFont="1" applyFill="1">
      <alignment vertical="center"/>
    </xf>
    <xf numFmtId="0" fontId="110" fillId="24" borderId="0" xfId="9" applyFont="1" applyFill="1" applyProtection="1">
      <alignment vertical="center"/>
      <protection locked="0"/>
    </xf>
    <xf numFmtId="0" fontId="192" fillId="24" borderId="0" xfId="10" applyNumberFormat="1" applyFont="1" applyFill="1" applyBorder="1" applyAlignment="1">
      <alignment horizontal="center" vertical="center"/>
    </xf>
    <xf numFmtId="0" fontId="15" fillId="24" borderId="0" xfId="9" applyFont="1" applyFill="1" applyAlignment="1"/>
    <xf numFmtId="0" fontId="110" fillId="24" borderId="0" xfId="9" applyFont="1" applyFill="1">
      <alignment vertical="center"/>
    </xf>
    <xf numFmtId="0" fontId="182" fillId="24" borderId="0" xfId="9" applyFont="1" applyFill="1">
      <alignment vertical="center"/>
    </xf>
    <xf numFmtId="0" fontId="182" fillId="24" borderId="0" xfId="9" applyFont="1" applyFill="1" applyProtection="1">
      <alignment vertical="center"/>
      <protection locked="0"/>
    </xf>
    <xf numFmtId="0" fontId="110" fillId="25" borderId="0" xfId="9" applyFont="1" applyFill="1" applyProtection="1">
      <alignment vertical="center"/>
      <protection locked="0"/>
    </xf>
    <xf numFmtId="0" fontId="110" fillId="25" borderId="0" xfId="9" applyFont="1" applyFill="1" applyAlignment="1" applyProtection="1">
      <alignment horizontal="center" vertical="center"/>
      <protection locked="0"/>
    </xf>
    <xf numFmtId="0" fontId="182" fillId="25" borderId="0" xfId="9" applyFont="1" applyFill="1" applyProtection="1">
      <alignment vertical="center"/>
      <protection locked="0"/>
    </xf>
    <xf numFmtId="0" fontId="193" fillId="25" borderId="0" xfId="9" applyFont="1" applyFill="1" applyProtection="1">
      <alignment vertical="center"/>
      <protection locked="0"/>
    </xf>
    <xf numFmtId="0" fontId="110" fillId="25" borderId="0" xfId="9" applyFont="1" applyFill="1">
      <alignment vertical="center"/>
    </xf>
    <xf numFmtId="0" fontId="110" fillId="26" borderId="0" xfId="9" applyFont="1" applyFill="1" applyProtection="1">
      <alignment vertical="center"/>
      <protection locked="0"/>
    </xf>
    <xf numFmtId="0" fontId="206" fillId="26" borderId="0" xfId="9" applyFont="1" applyFill="1" applyAlignment="1" applyProtection="1">
      <alignment horizontal="left" vertical="center"/>
      <protection locked="0"/>
    </xf>
    <xf numFmtId="0" fontId="110" fillId="26" borderId="0" xfId="9" applyFont="1" applyFill="1" applyAlignment="1" applyProtection="1">
      <alignment horizontal="center" vertical="center"/>
      <protection locked="0"/>
    </xf>
    <xf numFmtId="0" fontId="182" fillId="26" borderId="0" xfId="9" applyFont="1" applyFill="1" applyProtection="1">
      <alignment vertical="center"/>
      <protection locked="0"/>
    </xf>
    <xf numFmtId="199" fontId="207" fillId="26" borderId="0" xfId="9" applyNumberFormat="1" applyFont="1" applyFill="1" applyProtection="1">
      <alignment vertical="center"/>
      <protection locked="0"/>
    </xf>
    <xf numFmtId="0" fontId="182" fillId="26" borderId="0" xfId="9" applyFont="1" applyFill="1" applyAlignment="1" applyProtection="1">
      <alignment horizontal="center" vertical="center"/>
      <protection locked="0"/>
    </xf>
    <xf numFmtId="0" fontId="199" fillId="26" borderId="0" xfId="9" applyFont="1" applyFill="1" applyAlignment="1" applyProtection="1">
      <alignment horizontal="center" vertical="center"/>
      <protection locked="0"/>
    </xf>
    <xf numFmtId="0" fontId="206" fillId="24" borderId="0" xfId="9" applyFont="1" applyFill="1" applyAlignment="1" applyProtection="1">
      <alignment horizontal="center" vertical="center"/>
      <protection locked="0"/>
    </xf>
    <xf numFmtId="0" fontId="200" fillId="24" borderId="0" xfId="9" applyFont="1" applyFill="1" applyAlignment="1" applyProtection="1">
      <alignment horizontal="center" vertical="center"/>
      <protection locked="0"/>
    </xf>
    <xf numFmtId="192" fontId="143" fillId="24" borderId="0" xfId="10" applyNumberFormat="1" applyFont="1" applyFill="1" applyBorder="1" applyAlignment="1" applyProtection="1">
      <alignment horizontal="center" vertical="center" shrinkToFit="1"/>
      <protection locked="0"/>
    </xf>
    <xf numFmtId="0" fontId="199" fillId="24" borderId="186" xfId="9" applyFont="1" applyFill="1" applyBorder="1" applyAlignment="1" applyProtection="1">
      <alignment horizontal="center" vertical="center"/>
      <protection locked="0"/>
    </xf>
    <xf numFmtId="0" fontId="199" fillId="24" borderId="187" xfId="9" applyFont="1" applyFill="1" applyBorder="1" applyAlignment="1" applyProtection="1">
      <alignment horizontal="center" vertical="center"/>
      <protection locked="0"/>
    </xf>
    <xf numFmtId="0" fontId="202" fillId="24" borderId="187" xfId="9" applyFont="1" applyFill="1" applyBorder="1" applyAlignment="1" applyProtection="1">
      <alignment horizontal="center" vertical="center"/>
      <protection locked="0"/>
    </xf>
    <xf numFmtId="0" fontId="199" fillId="24" borderId="188" xfId="9" applyFont="1" applyFill="1" applyBorder="1" applyAlignment="1" applyProtection="1">
      <alignment horizontal="center" vertical="center"/>
      <protection locked="0"/>
    </xf>
    <xf numFmtId="192" fontId="208" fillId="24" borderId="189" xfId="10" applyNumberFormat="1" applyFont="1" applyFill="1" applyBorder="1" applyAlignment="1" applyProtection="1">
      <alignment horizontal="center" vertical="center" shrinkToFit="1"/>
      <protection locked="0"/>
    </xf>
    <xf numFmtId="180" fontId="208" fillId="24" borderId="191" xfId="9" applyNumberFormat="1" applyFont="1" applyFill="1" applyBorder="1" applyAlignment="1" applyProtection="1">
      <alignment vertical="center" shrinkToFit="1"/>
      <protection locked="0"/>
    </xf>
    <xf numFmtId="180" fontId="208" fillId="24" borderId="189" xfId="9" applyNumberFormat="1" applyFont="1" applyFill="1" applyBorder="1" applyAlignment="1" applyProtection="1">
      <alignment vertical="center" shrinkToFit="1"/>
      <protection locked="0"/>
    </xf>
    <xf numFmtId="180" fontId="209" fillId="24" borderId="190" xfId="9" applyNumberFormat="1" applyFont="1" applyFill="1" applyBorder="1" applyAlignment="1" applyProtection="1">
      <alignment vertical="center" shrinkToFit="1"/>
      <protection locked="0"/>
    </xf>
    <xf numFmtId="180" fontId="209" fillId="24" borderId="191" xfId="9" applyNumberFormat="1" applyFont="1" applyFill="1" applyBorder="1" applyAlignment="1" applyProtection="1">
      <alignment vertical="center" shrinkToFit="1"/>
      <protection locked="0"/>
    </xf>
    <xf numFmtId="0" fontId="139" fillId="26" borderId="0" xfId="9" applyFont="1" applyFill="1" applyProtection="1">
      <alignment vertical="center"/>
      <protection locked="0"/>
    </xf>
    <xf numFmtId="192" fontId="208" fillId="24" borderId="192" xfId="10" applyNumberFormat="1" applyFont="1" applyFill="1" applyBorder="1" applyAlignment="1" applyProtection="1">
      <alignment horizontal="center" vertical="center" shrinkToFit="1"/>
      <protection locked="0"/>
    </xf>
    <xf numFmtId="180" fontId="208" fillId="24" borderId="194" xfId="9" applyNumberFormat="1" applyFont="1" applyFill="1" applyBorder="1" applyAlignment="1" applyProtection="1">
      <alignment vertical="center" shrinkToFit="1"/>
      <protection locked="0"/>
    </xf>
    <xf numFmtId="180" fontId="208" fillId="24" borderId="192" xfId="9" applyNumberFormat="1" applyFont="1" applyFill="1" applyBorder="1" applyAlignment="1" applyProtection="1">
      <alignment vertical="center" shrinkToFit="1"/>
      <protection locked="0"/>
    </xf>
    <xf numFmtId="180" fontId="209" fillId="24" borderId="193" xfId="9" applyNumberFormat="1" applyFont="1" applyFill="1" applyBorder="1" applyAlignment="1" applyProtection="1">
      <alignment vertical="center" shrinkToFit="1"/>
      <protection locked="0"/>
    </xf>
    <xf numFmtId="180" fontId="209" fillId="24" borderId="194" xfId="9" applyNumberFormat="1" applyFont="1" applyFill="1" applyBorder="1" applyAlignment="1" applyProtection="1">
      <alignment vertical="center" shrinkToFit="1"/>
      <protection locked="0"/>
    </xf>
    <xf numFmtId="0" fontId="182" fillId="26" borderId="0" xfId="9" applyFont="1" applyFill="1" applyAlignment="1">
      <alignment horizontal="center" vertical="center"/>
    </xf>
    <xf numFmtId="0" fontId="182" fillId="26" borderId="0" xfId="9" applyFont="1" applyFill="1">
      <alignment vertical="center"/>
    </xf>
    <xf numFmtId="180" fontId="211" fillId="24" borderId="190" xfId="9" applyNumberFormat="1" applyFont="1" applyFill="1" applyBorder="1" applyAlignment="1" applyProtection="1">
      <alignment horizontal="center" vertical="center" shrinkToFit="1"/>
      <protection locked="0"/>
    </xf>
    <xf numFmtId="180" fontId="211" fillId="24" borderId="193" xfId="9" applyNumberFormat="1" applyFont="1" applyFill="1" applyBorder="1" applyAlignment="1" applyProtection="1">
      <alignment horizontal="center" vertical="center" shrinkToFit="1"/>
      <protection locked="0"/>
    </xf>
    <xf numFmtId="0" fontId="206" fillId="24" borderId="185" xfId="9" applyFont="1" applyFill="1" applyBorder="1" applyAlignment="1" applyProtection="1">
      <alignment horizontal="center" vertical="center"/>
      <protection locked="0"/>
    </xf>
    <xf numFmtId="0" fontId="212" fillId="24" borderId="185" xfId="9" applyFont="1" applyFill="1" applyBorder="1" applyAlignment="1" applyProtection="1">
      <alignment horizontal="center" vertical="center"/>
      <protection locked="0"/>
    </xf>
    <xf numFmtId="0" fontId="206" fillId="24" borderId="185" xfId="9" applyFont="1" applyFill="1" applyBorder="1" applyAlignment="1" applyProtection="1">
      <alignment horizontal="center" vertical="center" wrapText="1"/>
      <protection locked="0"/>
    </xf>
    <xf numFmtId="0" fontId="17" fillId="20" borderId="0" xfId="9" applyFont="1" applyFill="1" applyProtection="1">
      <alignment vertical="center"/>
      <protection locked="0"/>
    </xf>
    <xf numFmtId="0" fontId="213" fillId="20" borderId="0" xfId="9" applyFont="1" applyFill="1" applyProtection="1">
      <alignment vertical="center"/>
      <protection locked="0"/>
    </xf>
    <xf numFmtId="0" fontId="214" fillId="20" borderId="0" xfId="9" applyFont="1" applyFill="1" applyProtection="1">
      <alignment vertical="center"/>
      <protection locked="0"/>
    </xf>
    <xf numFmtId="197" fontId="131" fillId="22" borderId="0" xfId="7" applyNumberFormat="1" applyFont="1" applyFill="1">
      <alignment vertical="center"/>
    </xf>
    <xf numFmtId="3" fontId="6" fillId="0" borderId="0" xfId="7" applyNumberFormat="1" applyFont="1">
      <alignment vertical="center"/>
    </xf>
    <xf numFmtId="0" fontId="6" fillId="0" borderId="2" xfId="7" applyFont="1" applyBorder="1" applyAlignment="1">
      <alignment horizontal="center" vertical="center"/>
    </xf>
    <xf numFmtId="14" fontId="15" fillId="0" borderId="2" xfId="7" applyNumberFormat="1" applyFont="1" applyBorder="1" applyAlignment="1">
      <alignment horizontal="center" vertical="center"/>
    </xf>
    <xf numFmtId="0" fontId="24" fillId="22" borderId="2" xfId="7" applyFont="1" applyFill="1" applyBorder="1">
      <alignment vertical="center"/>
    </xf>
    <xf numFmtId="0" fontId="15" fillId="27" borderId="0" xfId="7" applyFont="1" applyFill="1">
      <alignment vertical="center"/>
    </xf>
    <xf numFmtId="0" fontId="15" fillId="22" borderId="2" xfId="9" applyFont="1" applyFill="1" applyBorder="1">
      <alignment vertical="center"/>
    </xf>
    <xf numFmtId="179" fontId="15" fillId="22" borderId="2" xfId="9" applyNumberFormat="1" applyFont="1" applyFill="1" applyBorder="1">
      <alignment vertical="center"/>
    </xf>
    <xf numFmtId="0" fontId="15" fillId="0" borderId="0" xfId="9" applyFont="1">
      <alignment vertical="center"/>
    </xf>
    <xf numFmtId="195" fontId="15" fillId="22" borderId="2" xfId="9" applyNumberFormat="1" applyFont="1" applyFill="1" applyBorder="1">
      <alignment vertical="center"/>
    </xf>
    <xf numFmtId="3" fontId="15" fillId="0" borderId="0" xfId="9" applyNumberFormat="1" applyFont="1">
      <alignment vertical="center"/>
    </xf>
    <xf numFmtId="0" fontId="215" fillId="0" borderId="2" xfId="7" applyFont="1" applyBorder="1">
      <alignment vertical="center"/>
    </xf>
    <xf numFmtId="0" fontId="111" fillId="0" borderId="2" xfId="7" applyFont="1" applyBorder="1">
      <alignment vertical="center"/>
    </xf>
    <xf numFmtId="180" fontId="15" fillId="0" borderId="56" xfId="0" applyNumberFormat="1" applyFont="1" applyBorder="1" applyAlignment="1" applyProtection="1">
      <alignment horizontal="center" vertical="center" shrinkToFit="1"/>
      <protection locked="0"/>
    </xf>
    <xf numFmtId="185" fontId="15" fillId="0" borderId="56" xfId="0" applyNumberFormat="1" applyFont="1" applyBorder="1" applyAlignment="1" applyProtection="1">
      <alignment horizontal="center" vertical="center" shrinkToFit="1"/>
      <protection locked="0"/>
    </xf>
    <xf numFmtId="0" fontId="15" fillId="0" borderId="56" xfId="1" applyNumberFormat="1" applyFont="1" applyFill="1" applyBorder="1" applyAlignment="1" applyProtection="1">
      <alignment horizontal="center" vertical="center" shrinkToFit="1"/>
      <protection locked="0"/>
    </xf>
    <xf numFmtId="188" fontId="15" fillId="0" borderId="56" xfId="1" applyNumberFormat="1" applyFont="1" applyFill="1" applyBorder="1" applyAlignment="1" applyProtection="1">
      <alignment horizontal="center" vertical="center" shrinkToFit="1"/>
      <protection locked="0"/>
    </xf>
    <xf numFmtId="180" fontId="15" fillId="0" borderId="54" xfId="0" applyNumberFormat="1" applyFont="1" applyBorder="1" applyAlignment="1" applyProtection="1">
      <alignment horizontal="center" vertical="center" shrinkToFit="1"/>
      <protection locked="0"/>
    </xf>
    <xf numFmtId="185" fontId="15" fillId="0" borderId="54" xfId="0" applyNumberFormat="1" applyFont="1" applyBorder="1" applyAlignment="1" applyProtection="1">
      <alignment horizontal="center" vertical="center" shrinkToFit="1"/>
      <protection locked="0"/>
    </xf>
    <xf numFmtId="0" fontId="15" fillId="0" borderId="54" xfId="1" applyNumberFormat="1" applyFont="1" applyFill="1" applyBorder="1" applyAlignment="1" applyProtection="1">
      <alignment horizontal="center" vertical="center" shrinkToFit="1"/>
      <protection locked="0"/>
    </xf>
    <xf numFmtId="188" fontId="15" fillId="0" borderId="54" xfId="1" applyNumberFormat="1" applyFont="1" applyFill="1" applyBorder="1" applyAlignment="1" applyProtection="1">
      <alignment horizontal="center" vertical="center" shrinkToFit="1"/>
      <protection locked="0"/>
    </xf>
    <xf numFmtId="49" fontId="15" fillId="0" borderId="57" xfId="0" applyNumberFormat="1" applyFont="1" applyBorder="1" applyAlignment="1" applyProtection="1">
      <alignment horizontal="center" vertical="center"/>
      <protection locked="0"/>
    </xf>
    <xf numFmtId="49" fontId="15" fillId="0" borderId="59" xfId="0" applyNumberFormat="1" applyFont="1" applyBorder="1" applyAlignment="1" applyProtection="1">
      <alignment horizontal="center" vertical="center"/>
      <protection locked="0"/>
    </xf>
    <xf numFmtId="180" fontId="15" fillId="0" borderId="57" xfId="0" applyNumberFormat="1" applyFont="1" applyBorder="1" applyAlignment="1" applyProtection="1">
      <alignment horizontal="center" vertical="center" shrinkToFit="1"/>
      <protection locked="0"/>
    </xf>
    <xf numFmtId="180" fontId="15" fillId="0" borderId="59" xfId="0" applyNumberFormat="1" applyFont="1" applyBorder="1" applyAlignment="1" applyProtection="1">
      <alignment horizontal="center" vertical="center" shrinkToFit="1"/>
      <protection locked="0"/>
    </xf>
    <xf numFmtId="188" fontId="15" fillId="0" borderId="75" xfId="1" applyNumberFormat="1" applyFont="1" applyFill="1" applyBorder="1" applyAlignment="1" applyProtection="1">
      <alignment horizontal="center" vertical="center" shrinkToFit="1"/>
      <protection locked="0"/>
    </xf>
    <xf numFmtId="188" fontId="15" fillId="0" borderId="72" xfId="1" applyNumberFormat="1" applyFont="1" applyFill="1" applyBorder="1" applyAlignment="1" applyProtection="1">
      <alignment horizontal="center" vertical="center" shrinkToFit="1"/>
      <protection locked="0"/>
    </xf>
    <xf numFmtId="0" fontId="10" fillId="0" borderId="195" xfId="0" applyFont="1" applyBorder="1" applyAlignment="1" applyProtection="1">
      <alignment horizontal="center" vertical="center"/>
      <protection locked="0"/>
    </xf>
    <xf numFmtId="0" fontId="10" fillId="0" borderId="196" xfId="0" applyFont="1" applyBorder="1" applyAlignment="1" applyProtection="1">
      <alignment horizontal="center" vertical="center"/>
      <protection locked="0"/>
    </xf>
    <xf numFmtId="0" fontId="10" fillId="0" borderId="197" xfId="0" applyFont="1" applyBorder="1" applyAlignment="1" applyProtection="1">
      <alignment horizontal="center" vertical="center"/>
      <protection locked="0"/>
    </xf>
    <xf numFmtId="180" fontId="54" fillId="0" borderId="61" xfId="0" applyNumberFormat="1" applyFont="1" applyBorder="1" applyAlignment="1" applyProtection="1">
      <alignment vertical="center" shrinkToFit="1"/>
      <protection locked="0"/>
    </xf>
    <xf numFmtId="0" fontId="113" fillId="0" borderId="0" xfId="0" applyFont="1" applyAlignment="1">
      <alignment horizontal="center" vertical="center" shrinkToFit="1"/>
    </xf>
    <xf numFmtId="180" fontId="54" fillId="0" borderId="61" xfId="0" applyNumberFormat="1" applyFont="1" applyBorder="1" applyAlignment="1">
      <alignment vertical="center" shrinkToFit="1"/>
    </xf>
    <xf numFmtId="0" fontId="112" fillId="0" borderId="0" xfId="0" applyFont="1" applyAlignment="1">
      <alignment horizontal="center" vertical="center" shrinkToFit="1"/>
    </xf>
    <xf numFmtId="177" fontId="101" fillId="3" borderId="56" xfId="1" applyFont="1" applyFill="1" applyBorder="1" applyProtection="1">
      <alignment vertical="center"/>
      <protection locked="0"/>
    </xf>
    <xf numFmtId="0" fontId="94" fillId="0" borderId="2" xfId="0" applyFont="1" applyBorder="1" applyAlignment="1">
      <alignment horizontal="left" vertical="center"/>
    </xf>
    <xf numFmtId="0" fontId="129" fillId="0" borderId="0" xfId="0" applyFont="1" applyProtection="1">
      <alignment vertical="center"/>
      <protection locked="0"/>
    </xf>
    <xf numFmtId="0" fontId="52" fillId="0" borderId="61" xfId="1" applyNumberFormat="1" applyFont="1" applyFill="1" applyBorder="1" applyAlignment="1">
      <alignment vertical="center" shrinkToFit="1"/>
    </xf>
    <xf numFmtId="0" fontId="52" fillId="0" borderId="0" xfId="1" applyNumberFormat="1" applyFont="1" applyFill="1" applyBorder="1" applyAlignment="1">
      <alignment vertical="center" shrinkToFit="1"/>
    </xf>
    <xf numFmtId="180" fontId="52" fillId="0" borderId="61" xfId="1" applyNumberFormat="1" applyFont="1" applyFill="1" applyBorder="1" applyAlignment="1">
      <alignment horizontal="center" vertical="center" shrinkToFit="1"/>
    </xf>
    <xf numFmtId="180" fontId="52" fillId="0" borderId="0" xfId="1" applyNumberFormat="1" applyFont="1" applyFill="1" applyBorder="1" applyAlignment="1">
      <alignment horizontal="center" vertical="center" shrinkToFit="1"/>
    </xf>
    <xf numFmtId="179" fontId="52" fillId="0" borderId="61" xfId="1" applyNumberFormat="1" applyFont="1" applyFill="1" applyBorder="1" applyAlignment="1">
      <alignment vertical="center" shrinkToFit="1"/>
    </xf>
    <xf numFmtId="179" fontId="52" fillId="0" borderId="0" xfId="1" applyNumberFormat="1" applyFont="1" applyFill="1" applyBorder="1" applyAlignment="1">
      <alignment vertical="center" shrinkToFit="1"/>
    </xf>
    <xf numFmtId="180" fontId="52" fillId="0" borderId="61" xfId="1" applyNumberFormat="1" applyFont="1" applyFill="1" applyBorder="1" applyAlignment="1">
      <alignment vertical="center" shrinkToFit="1"/>
    </xf>
    <xf numFmtId="180" fontId="52" fillId="0" borderId="0" xfId="1" applyNumberFormat="1" applyFont="1" applyFill="1" applyBorder="1" applyAlignment="1">
      <alignment vertical="center" shrinkToFit="1"/>
    </xf>
    <xf numFmtId="49" fontId="52" fillId="0" borderId="0" xfId="1" applyNumberFormat="1" applyFont="1" applyFill="1" applyBorder="1" applyAlignment="1">
      <alignment horizontal="center" vertical="center" shrinkToFit="1"/>
    </xf>
    <xf numFmtId="176" fontId="52" fillId="0" borderId="0" xfId="1" applyNumberFormat="1" applyFont="1" applyFill="1" applyBorder="1" applyAlignment="1">
      <alignment vertical="center" shrinkToFit="1"/>
    </xf>
    <xf numFmtId="176" fontId="150" fillId="0" borderId="0" xfId="2" applyNumberFormat="1" applyFont="1" applyFill="1" applyBorder="1" applyAlignment="1">
      <alignment horizontal="left" vertical="center" shrinkToFit="1"/>
    </xf>
    <xf numFmtId="49" fontId="52" fillId="0" borderId="0" xfId="1" applyNumberFormat="1" applyFont="1" applyFill="1" applyBorder="1" applyAlignment="1">
      <alignment vertical="center" shrinkToFit="1"/>
    </xf>
    <xf numFmtId="0" fontId="52" fillId="0" borderId="61" xfId="0" applyFont="1" applyBorder="1" applyAlignment="1">
      <alignment horizontal="center" vertical="center" shrinkToFit="1"/>
    </xf>
    <xf numFmtId="180" fontId="52" fillId="0" borderId="0" xfId="0" applyNumberFormat="1" applyFont="1" applyAlignment="1">
      <alignment horizontal="center" vertical="center" shrinkToFit="1"/>
    </xf>
    <xf numFmtId="179" fontId="52" fillId="0" borderId="61" xfId="0" applyNumberFormat="1" applyFont="1" applyBorder="1" applyAlignment="1">
      <alignment vertical="center" shrinkToFit="1"/>
    </xf>
    <xf numFmtId="49" fontId="52" fillId="0" borderId="0" xfId="0" applyNumberFormat="1" applyFont="1" applyAlignment="1">
      <alignment horizontal="center" vertical="center" shrinkToFit="1"/>
    </xf>
    <xf numFmtId="176" fontId="52" fillId="0" borderId="0" xfId="0" applyNumberFormat="1" applyFont="1" applyAlignment="1">
      <alignment vertical="center" shrinkToFit="1"/>
    </xf>
    <xf numFmtId="176" fontId="52" fillId="0" borderId="0" xfId="0" applyNumberFormat="1" applyFont="1" applyAlignment="1">
      <alignment horizontal="left" vertical="center" shrinkToFit="1"/>
    </xf>
    <xf numFmtId="49" fontId="150" fillId="0" borderId="0" xfId="2" applyNumberFormat="1" applyFont="1" applyFill="1" applyBorder="1" applyAlignment="1">
      <alignment vertical="center" shrinkToFit="1"/>
    </xf>
    <xf numFmtId="177" fontId="15" fillId="0" borderId="170" xfId="1" applyFont="1" applyBorder="1" applyAlignment="1">
      <alignment horizontal="center" vertical="center" shrinkToFit="1"/>
    </xf>
    <xf numFmtId="0" fontId="217" fillId="3" borderId="0" xfId="10" applyNumberFormat="1" applyFont="1" applyFill="1" applyBorder="1" applyAlignment="1">
      <alignment horizontal="left" vertical="center"/>
    </xf>
    <xf numFmtId="0" fontId="219" fillId="24" borderId="0" xfId="10" applyNumberFormat="1" applyFont="1" applyFill="1" applyBorder="1" applyAlignment="1">
      <alignment horizontal="left" vertical="center"/>
    </xf>
    <xf numFmtId="177" fontId="188" fillId="0" borderId="162" xfId="1" applyFont="1" applyBorder="1" applyAlignment="1">
      <alignment vertical="center" shrinkToFit="1"/>
    </xf>
    <xf numFmtId="177" fontId="188" fillId="0" borderId="159" xfId="1" applyFont="1" applyBorder="1" applyAlignment="1">
      <alignment vertical="center" shrinkToFit="1"/>
    </xf>
    <xf numFmtId="177" fontId="188" fillId="0" borderId="164" xfId="1" applyFont="1" applyBorder="1" applyAlignment="1">
      <alignment vertical="center" shrinkToFit="1"/>
    </xf>
    <xf numFmtId="0" fontId="221" fillId="0" borderId="0" xfId="0" applyFont="1">
      <alignment vertical="center"/>
    </xf>
    <xf numFmtId="0" fontId="182" fillId="0" borderId="0" xfId="0" applyFont="1">
      <alignment vertical="center"/>
    </xf>
    <xf numFmtId="0" fontId="222" fillId="0" borderId="0" xfId="0" applyFont="1">
      <alignment vertical="center"/>
    </xf>
    <xf numFmtId="180" fontId="15" fillId="0" borderId="55" xfId="0" applyNumberFormat="1" applyFont="1" applyBorder="1" applyAlignment="1" applyProtection="1">
      <alignment horizontal="center" vertical="center" shrinkToFit="1"/>
      <protection locked="0"/>
    </xf>
    <xf numFmtId="185" fontId="15" fillId="0" borderId="55" xfId="0" applyNumberFormat="1" applyFont="1" applyBorder="1" applyAlignment="1" applyProtection="1">
      <alignment horizontal="center" vertical="center" shrinkToFit="1"/>
      <protection locked="0"/>
    </xf>
    <xf numFmtId="0" fontId="15" fillId="0" borderId="55" xfId="1" applyNumberFormat="1" applyFont="1" applyFill="1" applyBorder="1" applyAlignment="1" applyProtection="1">
      <alignment horizontal="center" vertical="center" shrinkToFit="1"/>
      <protection locked="0"/>
    </xf>
    <xf numFmtId="188" fontId="15" fillId="0" borderId="55" xfId="1" applyNumberFormat="1" applyFont="1" applyFill="1" applyBorder="1" applyAlignment="1" applyProtection="1">
      <alignment horizontal="center" vertical="center" shrinkToFit="1"/>
      <protection locked="0"/>
    </xf>
    <xf numFmtId="180" fontId="15" fillId="0" borderId="70" xfId="0" applyNumberFormat="1" applyFont="1" applyBorder="1" applyAlignment="1" applyProtection="1">
      <alignment horizontal="center" vertical="center" shrinkToFit="1"/>
      <protection locked="0"/>
    </xf>
    <xf numFmtId="185" fontId="15" fillId="0" borderId="70" xfId="0" applyNumberFormat="1" applyFont="1" applyBorder="1" applyAlignment="1" applyProtection="1">
      <alignment horizontal="center" vertical="center" shrinkToFit="1"/>
      <protection locked="0"/>
    </xf>
    <xf numFmtId="0" fontId="15" fillId="0" borderId="70" xfId="1" applyNumberFormat="1" applyFont="1" applyFill="1" applyBorder="1" applyAlignment="1" applyProtection="1">
      <alignment horizontal="center" vertical="center" shrinkToFit="1"/>
      <protection locked="0"/>
    </xf>
    <xf numFmtId="188" fontId="15" fillId="0" borderId="70" xfId="1" applyNumberFormat="1" applyFont="1" applyFill="1" applyBorder="1" applyAlignment="1" applyProtection="1">
      <alignment horizontal="center" vertical="center" shrinkToFit="1"/>
      <protection locked="0"/>
    </xf>
    <xf numFmtId="49" fontId="15" fillId="0" borderId="71" xfId="0" applyNumberFormat="1" applyFont="1" applyBorder="1" applyAlignment="1" applyProtection="1">
      <alignment horizontal="center" vertical="center"/>
      <protection locked="0"/>
    </xf>
    <xf numFmtId="49" fontId="15" fillId="0" borderId="58" xfId="0" applyNumberFormat="1" applyFont="1" applyBorder="1" applyAlignment="1" applyProtection="1">
      <alignment horizontal="center" vertical="center"/>
      <protection locked="0"/>
    </xf>
    <xf numFmtId="180" fontId="15" fillId="0" borderId="71" xfId="0" applyNumberFormat="1" applyFont="1" applyBorder="1" applyAlignment="1" applyProtection="1">
      <alignment horizontal="center" vertical="center" shrinkToFit="1"/>
      <protection locked="0"/>
    </xf>
    <xf numFmtId="180" fontId="15" fillId="0" borderId="58" xfId="0" applyNumberFormat="1" applyFont="1" applyBorder="1" applyAlignment="1" applyProtection="1">
      <alignment horizontal="center" vertical="center" shrinkToFit="1"/>
      <protection locked="0"/>
    </xf>
    <xf numFmtId="188" fontId="15" fillId="0" borderId="73" xfId="1" applyNumberFormat="1" applyFont="1" applyFill="1" applyBorder="1" applyAlignment="1" applyProtection="1">
      <alignment horizontal="center" vertical="center" shrinkToFit="1"/>
      <protection locked="0"/>
    </xf>
    <xf numFmtId="188" fontId="15" fillId="0" borderId="74" xfId="1" applyNumberFormat="1" applyFont="1" applyFill="1" applyBorder="1" applyAlignment="1" applyProtection="1">
      <alignment horizontal="center" vertical="center" shrinkToFit="1"/>
      <protection locked="0"/>
    </xf>
    <xf numFmtId="0" fontId="52" fillId="0" borderId="163" xfId="1" applyNumberFormat="1" applyFont="1" applyFill="1" applyBorder="1" applyAlignment="1" applyProtection="1">
      <alignment vertical="center" shrinkToFit="1"/>
      <protection locked="0"/>
    </xf>
    <xf numFmtId="0" fontId="223" fillId="0" borderId="137" xfId="0" applyFont="1" applyBorder="1" applyAlignment="1">
      <alignment horizontal="center" vertical="center"/>
    </xf>
    <xf numFmtId="0" fontId="223" fillId="0" borderId="0" xfId="0" applyFont="1" applyAlignment="1">
      <alignment horizontal="center" vertical="center"/>
    </xf>
    <xf numFmtId="0" fontId="223" fillId="0" borderId="161" xfId="0" applyFont="1" applyBorder="1" applyAlignment="1">
      <alignment horizontal="center" vertical="center"/>
    </xf>
    <xf numFmtId="0" fontId="182" fillId="10" borderId="0" xfId="0" applyFont="1" applyFill="1" applyProtection="1">
      <alignment vertical="center"/>
      <protection locked="0"/>
    </xf>
    <xf numFmtId="0" fontId="182" fillId="0" borderId="0" xfId="0" applyFont="1" applyProtection="1">
      <alignment vertical="center"/>
      <protection locked="0"/>
    </xf>
    <xf numFmtId="0" fontId="222" fillId="0" borderId="0" xfId="0" applyFont="1" applyProtection="1">
      <alignment vertical="center"/>
      <protection locked="0"/>
    </xf>
    <xf numFmtId="0" fontId="105" fillId="0" borderId="0" xfId="0" applyFont="1" applyAlignment="1">
      <alignment horizontal="center" vertical="center"/>
    </xf>
    <xf numFmtId="0" fontId="176" fillId="0" borderId="139" xfId="0" applyFont="1" applyBorder="1" applyAlignment="1">
      <alignment horizontal="center" vertical="center"/>
    </xf>
    <xf numFmtId="0" fontId="176" fillId="0" borderId="0" xfId="0" applyFont="1" applyAlignment="1">
      <alignment horizontal="center" vertical="center"/>
    </xf>
    <xf numFmtId="0" fontId="176" fillId="0" borderId="202" xfId="0" applyFont="1" applyBorder="1" applyAlignment="1">
      <alignment horizontal="center" vertical="center"/>
    </xf>
    <xf numFmtId="0" fontId="118" fillId="0" borderId="203" xfId="0" applyFont="1" applyBorder="1" applyAlignment="1">
      <alignment horizontal="center" vertical="center"/>
    </xf>
    <xf numFmtId="0" fontId="118" fillId="0" borderId="205" xfId="0" applyFont="1" applyBorder="1" applyAlignment="1">
      <alignment horizontal="center" vertical="center"/>
    </xf>
    <xf numFmtId="0" fontId="30" fillId="0" borderId="89" xfId="0" applyFont="1" applyBorder="1" applyAlignment="1">
      <alignment horizontal="center" vertical="center" wrapText="1"/>
    </xf>
    <xf numFmtId="0" fontId="30" fillId="0" borderId="4" xfId="0" applyFont="1" applyBorder="1" applyAlignment="1">
      <alignment horizontal="center" vertical="center" wrapText="1"/>
    </xf>
    <xf numFmtId="180" fontId="177" fillId="16" borderId="207" xfId="3" applyNumberFormat="1" applyFont="1" applyFill="1" applyBorder="1" applyAlignment="1" applyProtection="1">
      <alignment vertical="center" shrinkToFit="1"/>
      <protection locked="0"/>
    </xf>
    <xf numFmtId="0" fontId="224" fillId="10" borderId="0" xfId="1" applyNumberFormat="1" applyFont="1" applyFill="1" applyBorder="1" applyAlignment="1" applyProtection="1">
      <alignment vertical="center"/>
      <protection locked="0"/>
    </xf>
    <xf numFmtId="0" fontId="224" fillId="10" borderId="0" xfId="1" applyNumberFormat="1" applyFont="1" applyFill="1" applyBorder="1" applyAlignment="1">
      <alignment vertical="center"/>
    </xf>
    <xf numFmtId="0" fontId="74" fillId="0" borderId="0" xfId="1" applyNumberFormat="1" applyFont="1" applyFill="1" applyBorder="1" applyAlignment="1">
      <alignment vertical="center"/>
    </xf>
    <xf numFmtId="0" fontId="226" fillId="0" borderId="0" xfId="0" applyFont="1" applyAlignment="1" applyProtection="1">
      <alignment horizontal="center" vertical="center" shrinkToFit="1"/>
      <protection locked="0"/>
    </xf>
    <xf numFmtId="194" fontId="52" fillId="0" borderId="0" xfId="0" applyNumberFormat="1" applyFont="1">
      <alignment vertical="center"/>
    </xf>
    <xf numFmtId="0" fontId="69" fillId="0" borderId="0" xfId="0" applyFont="1" applyAlignment="1">
      <alignment horizontal="center" vertical="center"/>
    </xf>
    <xf numFmtId="0" fontId="36" fillId="0" borderId="0" xfId="1" applyNumberFormat="1" applyFont="1" applyFill="1" applyBorder="1" applyAlignment="1" applyProtection="1">
      <alignment vertical="center"/>
      <protection locked="0"/>
    </xf>
    <xf numFmtId="0" fontId="18" fillId="0" borderId="0" xfId="0" applyFont="1">
      <alignment vertical="center"/>
    </xf>
    <xf numFmtId="0" fontId="18" fillId="0" borderId="0" xfId="0" applyFont="1" applyProtection="1">
      <alignment vertical="center"/>
      <protection locked="0"/>
    </xf>
    <xf numFmtId="180" fontId="74" fillId="17" borderId="27" xfId="0" applyNumberFormat="1" applyFont="1" applyFill="1" applyBorder="1" applyAlignment="1" applyProtection="1">
      <alignment vertical="center" shrinkToFit="1"/>
      <protection locked="0"/>
    </xf>
    <xf numFmtId="0" fontId="76" fillId="0" borderId="29" xfId="0" applyFont="1" applyBorder="1" applyAlignment="1" applyProtection="1">
      <alignment horizontal="left" vertical="center" indent="1" shrinkToFit="1"/>
      <protection locked="0"/>
    </xf>
    <xf numFmtId="0" fontId="81" fillId="0" borderId="29" xfId="0" applyFont="1" applyBorder="1" applyAlignment="1" applyProtection="1">
      <alignment horizontal="left" vertical="center" indent="1" shrinkToFit="1"/>
      <protection locked="0"/>
    </xf>
    <xf numFmtId="0" fontId="78" fillId="0" borderId="28" xfId="0" applyFont="1" applyBorder="1" applyAlignment="1" applyProtection="1">
      <alignment vertical="center" wrapText="1"/>
      <protection locked="0"/>
    </xf>
    <xf numFmtId="0" fontId="78" fillId="0" borderId="28" xfId="0" applyFont="1" applyBorder="1" applyProtection="1">
      <alignment vertical="center"/>
      <protection locked="0"/>
    </xf>
    <xf numFmtId="0" fontId="80" fillId="0" borderId="27" xfId="0" applyFont="1" applyBorder="1" applyProtection="1">
      <alignment vertical="center"/>
      <protection locked="0"/>
    </xf>
    <xf numFmtId="0" fontId="76" fillId="0" borderId="29" xfId="0" applyFont="1" applyBorder="1" applyAlignment="1" applyProtection="1">
      <alignment horizontal="left" vertical="center" indent="1"/>
      <protection locked="0"/>
    </xf>
    <xf numFmtId="0" fontId="82" fillId="0" borderId="116" xfId="0" applyFont="1" applyBorder="1" applyAlignment="1" applyProtection="1">
      <alignment horizontal="left" vertical="center" indent="1"/>
      <protection locked="0"/>
    </xf>
    <xf numFmtId="0" fontId="78" fillId="0" borderId="114" xfId="0" applyFont="1" applyBorder="1" applyAlignment="1" applyProtection="1">
      <alignment vertical="center" wrapText="1"/>
      <protection locked="0"/>
    </xf>
    <xf numFmtId="0" fontId="78" fillId="0" borderId="114" xfId="0" applyFont="1" applyBorder="1" applyProtection="1">
      <alignment vertical="center"/>
      <protection locked="0"/>
    </xf>
    <xf numFmtId="0" fontId="80" fillId="0" borderId="115" xfId="0" applyFont="1" applyBorder="1" applyProtection="1">
      <alignment vertical="center"/>
      <protection locked="0"/>
    </xf>
    <xf numFmtId="0" fontId="75" fillId="0" borderId="98" xfId="0" applyFont="1" applyBorder="1" applyAlignment="1" applyProtection="1">
      <alignment horizontal="center" vertical="center"/>
      <protection locked="0"/>
    </xf>
    <xf numFmtId="0" fontId="75" fillId="0" borderId="28" xfId="0" applyFont="1" applyBorder="1" applyAlignment="1" applyProtection="1">
      <alignment horizontal="center" vertical="center"/>
      <protection locked="0"/>
    </xf>
    <xf numFmtId="0" fontId="17" fillId="0" borderId="0" xfId="0" applyFont="1" applyProtection="1">
      <alignment vertical="center"/>
      <protection locked="0"/>
    </xf>
    <xf numFmtId="0" fontId="10" fillId="0" borderId="117" xfId="0" applyFont="1" applyBorder="1" applyAlignment="1" applyProtection="1">
      <alignment horizontal="center" vertical="center"/>
      <protection locked="0"/>
    </xf>
    <xf numFmtId="180" fontId="74" fillId="17" borderId="112" xfId="0" applyNumberFormat="1" applyFont="1" applyFill="1" applyBorder="1" applyAlignment="1" applyProtection="1">
      <alignment vertical="center" shrinkToFit="1"/>
      <protection locked="0"/>
    </xf>
    <xf numFmtId="0" fontId="77" fillId="0" borderId="113" xfId="0" applyFont="1" applyBorder="1" applyAlignment="1" applyProtection="1">
      <alignment horizontal="left" vertical="center" indent="1" shrinkToFit="1"/>
      <protection locked="0"/>
    </xf>
    <xf numFmtId="0" fontId="77" fillId="0" borderId="29" xfId="0" applyFont="1" applyBorder="1" applyAlignment="1" applyProtection="1">
      <alignment horizontal="left" vertical="center" indent="1" shrinkToFit="1"/>
      <protection locked="0"/>
    </xf>
    <xf numFmtId="0" fontId="75" fillId="0" borderId="110" xfId="0" applyFont="1" applyBorder="1" applyAlignment="1" applyProtection="1">
      <alignment horizontal="center" vertical="center"/>
      <protection locked="0"/>
    </xf>
    <xf numFmtId="0" fontId="75" fillId="0" borderId="111" xfId="0" applyFont="1" applyBorder="1" applyAlignment="1" applyProtection="1">
      <alignment horizontal="center" vertical="center"/>
      <protection locked="0"/>
    </xf>
    <xf numFmtId="0" fontId="78" fillId="0" borderId="29" xfId="0" applyFont="1" applyBorder="1" applyAlignment="1" applyProtection="1">
      <alignment horizontal="left" vertical="center" wrapText="1" indent="1" shrinkToFit="1"/>
      <protection locked="0"/>
    </xf>
    <xf numFmtId="0" fontId="80" fillId="0" borderId="29" xfId="0" applyFont="1" applyBorder="1" applyAlignment="1" applyProtection="1">
      <alignment horizontal="left" vertical="center" indent="1" shrinkToFit="1"/>
      <protection locked="0"/>
    </xf>
    <xf numFmtId="10" fontId="117" fillId="0" borderId="29" xfId="0" applyNumberFormat="1" applyFont="1" applyBorder="1" applyAlignment="1" applyProtection="1">
      <alignment horizontal="left" vertical="center" wrapText="1" indent="1" shrinkToFit="1"/>
      <protection locked="0"/>
    </xf>
    <xf numFmtId="0" fontId="112" fillId="0" borderId="94" xfId="0" applyFont="1" applyBorder="1" applyProtection="1">
      <alignment vertical="center"/>
      <protection locked="0"/>
    </xf>
    <xf numFmtId="0" fontId="0" fillId="0" borderId="94" xfId="0" applyBorder="1" applyProtection="1">
      <alignment vertical="center"/>
      <protection locked="0"/>
    </xf>
    <xf numFmtId="0" fontId="16" fillId="17" borderId="0" xfId="0" applyFont="1" applyFill="1" applyAlignment="1" applyProtection="1">
      <alignment horizontal="center" vertical="center"/>
      <protection hidden="1"/>
    </xf>
    <xf numFmtId="0" fontId="111" fillId="0" borderId="95" xfId="0" applyFont="1" applyBorder="1" applyProtection="1">
      <alignment vertical="center"/>
      <protection locked="0"/>
    </xf>
    <xf numFmtId="0" fontId="0" fillId="0" borderId="95" xfId="0" applyBorder="1" applyProtection="1">
      <alignment vertical="center"/>
      <protection locked="0"/>
    </xf>
    <xf numFmtId="0" fontId="112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112" fillId="0" borderId="96" xfId="0" applyFont="1" applyBorder="1" applyProtection="1">
      <alignment vertical="center"/>
      <protection locked="0"/>
    </xf>
    <xf numFmtId="0" fontId="0" fillId="0" borderId="96" xfId="0" applyBorder="1" applyProtection="1">
      <alignment vertical="center"/>
      <protection locked="0"/>
    </xf>
    <xf numFmtId="0" fontId="16" fillId="0" borderId="94" xfId="0" applyFont="1" applyBorder="1" applyProtection="1">
      <alignment vertical="center"/>
      <protection locked="0"/>
    </xf>
    <xf numFmtId="0" fontId="114" fillId="0" borderId="94" xfId="0" applyFont="1" applyBorder="1" applyProtection="1">
      <alignment vertical="center"/>
      <protection locked="0"/>
    </xf>
    <xf numFmtId="0" fontId="115" fillId="0" borderId="95" xfId="0" applyFont="1" applyBorder="1" applyProtection="1">
      <alignment vertical="center"/>
      <protection locked="0"/>
    </xf>
    <xf numFmtId="0" fontId="114" fillId="0" borderId="95" xfId="0" applyFont="1" applyBorder="1" applyProtection="1">
      <alignment vertical="center"/>
      <protection locked="0"/>
    </xf>
    <xf numFmtId="0" fontId="16" fillId="0" borderId="95" xfId="0" applyFont="1" applyBorder="1" applyProtection="1">
      <alignment vertical="center"/>
      <protection locked="0"/>
    </xf>
    <xf numFmtId="0" fontId="16" fillId="0" borderId="98" xfId="0" applyFont="1" applyBorder="1" applyAlignment="1" applyProtection="1">
      <alignment horizontal="center" vertical="center"/>
      <protection locked="0"/>
    </xf>
    <xf numFmtId="0" fontId="16" fillId="0" borderId="127" xfId="0" applyFont="1" applyBorder="1" applyAlignment="1" applyProtection="1">
      <alignment horizontal="center" vertical="center"/>
      <protection locked="0"/>
    </xf>
    <xf numFmtId="0" fontId="22" fillId="0" borderId="127" xfId="0" applyFont="1" applyBorder="1" applyAlignment="1" applyProtection="1">
      <alignment horizontal="center" vertical="center"/>
      <protection locked="0"/>
    </xf>
    <xf numFmtId="0" fontId="114" fillId="0" borderId="98" xfId="0" applyFont="1" applyBorder="1" applyAlignment="1" applyProtection="1">
      <alignment horizontal="center" vertical="center"/>
      <protection locked="0"/>
    </xf>
    <xf numFmtId="0" fontId="16" fillId="0" borderId="104" xfId="0" applyFont="1" applyBorder="1" applyAlignment="1" applyProtection="1">
      <alignment horizontal="center" vertical="center"/>
      <protection locked="0"/>
    </xf>
    <xf numFmtId="0" fontId="114" fillId="0" borderId="104" xfId="0" applyFont="1" applyBorder="1" applyAlignment="1" applyProtection="1">
      <alignment horizontal="center" vertical="center"/>
      <protection locked="0"/>
    </xf>
    <xf numFmtId="0" fontId="113" fillId="0" borderId="0" xfId="0" applyFont="1" applyProtection="1">
      <alignment vertical="center"/>
      <protection locked="0"/>
    </xf>
    <xf numFmtId="0" fontId="0" fillId="0" borderId="0" xfId="0">
      <alignment vertical="center"/>
    </xf>
    <xf numFmtId="177" fontId="15" fillId="11" borderId="102" xfId="1" applyFont="1" applyFill="1" applyBorder="1" applyAlignment="1" applyProtection="1">
      <alignment vertical="center" shrinkToFit="1"/>
      <protection hidden="1"/>
    </xf>
    <xf numFmtId="177" fontId="0" fillId="11" borderId="103" xfId="1" applyFont="1" applyFill="1" applyBorder="1" applyAlignment="1" applyProtection="1">
      <alignment vertical="center" shrinkToFit="1"/>
      <protection hidden="1"/>
    </xf>
    <xf numFmtId="0" fontId="216" fillId="0" borderId="98" xfId="0" applyFont="1" applyBorder="1" applyAlignment="1" applyProtection="1">
      <alignment horizontal="center" vertical="center"/>
      <protection locked="0"/>
    </xf>
    <xf numFmtId="0" fontId="16" fillId="0" borderId="105" xfId="0" applyFont="1" applyBorder="1" applyAlignment="1" applyProtection="1">
      <alignment horizontal="center" vertical="center"/>
      <protection locked="0"/>
    </xf>
    <xf numFmtId="0" fontId="114" fillId="0" borderId="105" xfId="0" applyFont="1" applyBorder="1" applyAlignment="1" applyProtection="1">
      <alignment horizontal="center" vertical="center"/>
      <protection locked="0"/>
    </xf>
    <xf numFmtId="0" fontId="227" fillId="17" borderId="0" xfId="0" applyFont="1" applyFill="1" applyAlignment="1" applyProtection="1">
      <alignment horizontal="center" vertical="center"/>
      <protection locked="0"/>
    </xf>
    <xf numFmtId="0" fontId="6" fillId="17" borderId="0" xfId="0" applyFont="1" applyFill="1" applyAlignment="1" applyProtection="1">
      <alignment horizontal="center" vertical="center"/>
      <protection locked="0"/>
    </xf>
    <xf numFmtId="177" fontId="15" fillId="11" borderId="100" xfId="1" applyFont="1" applyFill="1" applyBorder="1" applyAlignment="1" applyProtection="1">
      <alignment vertical="center" shrinkToFit="1"/>
      <protection hidden="1"/>
    </xf>
    <xf numFmtId="177" fontId="0" fillId="11" borderId="101" xfId="1" applyFont="1" applyFill="1" applyBorder="1" applyAlignment="1" applyProtection="1">
      <alignment vertical="center" shrinkToFit="1"/>
      <protection hidden="1"/>
    </xf>
    <xf numFmtId="0" fontId="94" fillId="0" borderId="117" xfId="0" applyFont="1" applyBorder="1" applyAlignment="1" applyProtection="1">
      <alignment horizontal="center" vertical="center"/>
      <protection locked="0"/>
    </xf>
    <xf numFmtId="0" fontId="44" fillId="0" borderId="117" xfId="0" applyFont="1" applyBorder="1" applyAlignment="1" applyProtection="1">
      <alignment horizontal="center" vertical="center"/>
      <protection locked="0"/>
    </xf>
    <xf numFmtId="177" fontId="15" fillId="11" borderId="119" xfId="1" applyFont="1" applyFill="1" applyBorder="1" applyAlignment="1" applyProtection="1">
      <alignment vertical="center" shrinkToFit="1"/>
      <protection hidden="1"/>
    </xf>
    <xf numFmtId="177" fontId="0" fillId="11" borderId="120" xfId="1" applyFont="1" applyFill="1" applyBorder="1" applyAlignment="1" applyProtection="1">
      <alignment vertical="center" shrinkToFit="1"/>
      <protection hidden="1"/>
    </xf>
    <xf numFmtId="0" fontId="16" fillId="0" borderId="118" xfId="0" applyFont="1" applyBorder="1" applyAlignment="1" applyProtection="1">
      <alignment horizontal="center" vertical="center"/>
      <protection locked="0"/>
    </xf>
    <xf numFmtId="0" fontId="113" fillId="0" borderId="94" xfId="0" applyFont="1" applyBorder="1" applyProtection="1">
      <alignment vertical="center"/>
      <protection locked="0"/>
    </xf>
    <xf numFmtId="0" fontId="0" fillId="0" borderId="94" xfId="0" applyBorder="1">
      <alignment vertical="center"/>
    </xf>
    <xf numFmtId="0" fontId="22" fillId="0" borderId="105" xfId="0" applyFont="1" applyBorder="1" applyAlignment="1" applyProtection="1">
      <alignment horizontal="center" vertical="center"/>
      <protection locked="0"/>
    </xf>
    <xf numFmtId="0" fontId="184" fillId="3" borderId="0" xfId="0" applyFont="1" applyFill="1" applyAlignment="1" applyProtection="1">
      <alignment horizontal="center" vertical="center" shrinkToFit="1"/>
      <protection hidden="1"/>
    </xf>
    <xf numFmtId="0" fontId="185" fillId="3" borderId="0" xfId="0" applyFont="1" applyFill="1" applyAlignment="1" applyProtection="1">
      <alignment horizontal="center" vertical="center" shrinkToFit="1"/>
      <protection hidden="1"/>
    </xf>
    <xf numFmtId="0" fontId="186" fillId="0" borderId="0" xfId="0" applyFont="1" applyAlignment="1" applyProtection="1">
      <alignment horizontal="center" vertical="center" shrinkToFit="1"/>
      <protection hidden="1"/>
    </xf>
    <xf numFmtId="0" fontId="187" fillId="3" borderId="0" xfId="0" applyFont="1" applyFill="1" applyAlignment="1" applyProtection="1">
      <alignment horizontal="center" vertical="center" shrinkToFit="1"/>
      <protection hidden="1"/>
    </xf>
    <xf numFmtId="0" fontId="184" fillId="0" borderId="0" xfId="0" applyFont="1" applyAlignment="1" applyProtection="1">
      <alignment horizontal="center" vertical="center" shrinkToFit="1"/>
      <protection hidden="1"/>
    </xf>
    <xf numFmtId="0" fontId="110" fillId="0" borderId="0" xfId="0" applyFont="1" applyAlignment="1" applyProtection="1">
      <alignment horizontal="center" vertical="center" shrinkToFit="1"/>
      <protection hidden="1"/>
    </xf>
    <xf numFmtId="0" fontId="136" fillId="0" borderId="0" xfId="1" applyNumberFormat="1" applyFont="1" applyFill="1" applyBorder="1" applyAlignment="1">
      <alignment horizontal="left" vertical="center"/>
    </xf>
    <xf numFmtId="0" fontId="126" fillId="0" borderId="0" xfId="0" applyFont="1" applyAlignment="1">
      <alignment horizontal="left" vertical="center"/>
    </xf>
    <xf numFmtId="0" fontId="147" fillId="0" borderId="0" xfId="0" applyFont="1">
      <alignment vertical="center"/>
    </xf>
    <xf numFmtId="0" fontId="15" fillId="0" borderId="0" xfId="0" applyFont="1">
      <alignment vertical="center"/>
    </xf>
    <xf numFmtId="0" fontId="36" fillId="0" borderId="0" xfId="1" applyNumberFormat="1" applyFont="1" applyFill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0" fillId="0" borderId="195" xfId="0" applyFont="1" applyBorder="1" applyAlignment="1" applyProtection="1">
      <alignment horizontal="center" vertical="center"/>
      <protection locked="0"/>
    </xf>
    <xf numFmtId="0" fontId="31" fillId="0" borderId="195" xfId="0" applyFont="1" applyBorder="1" applyAlignment="1" applyProtection="1">
      <alignment horizontal="center" vertical="center"/>
      <protection locked="0"/>
    </xf>
    <xf numFmtId="0" fontId="10" fillId="0" borderId="199" xfId="0" applyFont="1" applyBorder="1" applyAlignment="1" applyProtection="1">
      <alignment horizontal="center" vertical="center"/>
      <protection locked="0"/>
    </xf>
    <xf numFmtId="0" fontId="31" fillId="0" borderId="200" xfId="0" applyFont="1" applyBorder="1" applyAlignment="1" applyProtection="1">
      <alignment horizontal="center" vertical="center"/>
      <protection locked="0"/>
    </xf>
    <xf numFmtId="0" fontId="10" fillId="0" borderId="201" xfId="0" applyFont="1" applyBorder="1" applyAlignment="1" applyProtection="1">
      <alignment horizontal="center" vertical="center"/>
      <protection locked="0"/>
    </xf>
    <xf numFmtId="0" fontId="10" fillId="0" borderId="197" xfId="0" applyFont="1" applyBorder="1" applyAlignment="1" applyProtection="1">
      <alignment horizontal="center" vertical="center"/>
      <protection locked="0"/>
    </xf>
    <xf numFmtId="0" fontId="31" fillId="0" borderId="198" xfId="0" applyFont="1" applyBorder="1" applyAlignment="1" applyProtection="1">
      <alignment horizontal="center" vertical="center"/>
      <protection locked="0"/>
    </xf>
    <xf numFmtId="181" fontId="16" fillId="0" borderId="145" xfId="0" applyNumberFormat="1" applyFont="1" applyBorder="1" applyAlignment="1" applyProtection="1">
      <alignment horizontal="center" vertical="center" wrapText="1"/>
      <protection locked="0"/>
    </xf>
    <xf numFmtId="181" fontId="16" fillId="0" borderId="0" xfId="0" applyNumberFormat="1" applyFont="1" applyAlignment="1" applyProtection="1">
      <alignment horizontal="center" vertical="center"/>
      <protection locked="0"/>
    </xf>
    <xf numFmtId="181" fontId="22" fillId="0" borderId="0" xfId="0" applyNumberFormat="1" applyFont="1" applyAlignment="1" applyProtection="1">
      <alignment horizontal="center" vertical="center"/>
      <protection locked="0"/>
    </xf>
    <xf numFmtId="0" fontId="10" fillId="0" borderId="197" xfId="0" applyFont="1" applyBorder="1" applyAlignment="1" applyProtection="1">
      <alignment horizontal="center" vertical="center" wrapText="1"/>
      <protection locked="0"/>
    </xf>
    <xf numFmtId="0" fontId="31" fillId="0" borderId="196" xfId="0" applyFont="1" applyBorder="1" applyAlignment="1" applyProtection="1">
      <alignment horizontal="center" vertical="center"/>
      <protection locked="0"/>
    </xf>
    <xf numFmtId="181" fontId="16" fillId="0" borderId="143" xfId="0" applyNumberFormat="1" applyFont="1" applyBorder="1" applyAlignment="1" applyProtection="1">
      <alignment horizontal="center" vertical="center" wrapText="1"/>
      <protection locked="0"/>
    </xf>
    <xf numFmtId="181" fontId="22" fillId="0" borderId="144" xfId="0" applyNumberFormat="1" applyFont="1" applyBorder="1" applyAlignment="1" applyProtection="1">
      <alignment horizontal="center" vertical="center"/>
      <protection locked="0"/>
    </xf>
    <xf numFmtId="181" fontId="16" fillId="0" borderId="137" xfId="0" applyNumberFormat="1" applyFont="1" applyBorder="1" applyAlignment="1" applyProtection="1">
      <alignment horizontal="center" vertical="center" wrapText="1"/>
      <protection locked="0"/>
    </xf>
    <xf numFmtId="181" fontId="22" fillId="0" borderId="142" xfId="0" applyNumberFormat="1" applyFont="1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16" fillId="0" borderId="93" xfId="0" applyFont="1" applyBorder="1" applyAlignment="1" applyProtection="1">
      <alignment horizontal="center" vertical="center"/>
      <protection locked="0"/>
    </xf>
    <xf numFmtId="0" fontId="9" fillId="0" borderId="137" xfId="0" applyFont="1" applyBorder="1" applyAlignment="1" applyProtection="1">
      <alignment horizontal="center" vertical="center"/>
      <protection locked="0"/>
    </xf>
    <xf numFmtId="0" fontId="158" fillId="0" borderId="0" xfId="0" applyFont="1" applyAlignment="1" applyProtection="1">
      <alignment horizontal="center" vertical="center"/>
      <protection locked="0"/>
    </xf>
    <xf numFmtId="0" fontId="158" fillId="0" borderId="140" xfId="0" applyFont="1" applyBorder="1" applyAlignment="1" applyProtection="1">
      <alignment horizontal="center" vertical="center"/>
      <protection locked="0"/>
    </xf>
    <xf numFmtId="0" fontId="9" fillId="0" borderId="137" xfId="0" applyFont="1" applyBorder="1" applyAlignment="1" applyProtection="1">
      <alignment horizontal="center" vertical="center" wrapText="1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16" fillId="0" borderId="137" xfId="0" applyFont="1" applyBorder="1" applyAlignment="1" applyProtection="1">
      <alignment horizontal="center" vertical="center" wrapText="1"/>
      <protection locked="0"/>
    </xf>
    <xf numFmtId="0" fontId="16" fillId="0" borderId="0" xfId="0" applyFont="1" applyAlignment="1" applyProtection="1">
      <alignment horizontal="center" vertical="center" wrapText="1"/>
      <protection locked="0"/>
    </xf>
    <xf numFmtId="0" fontId="16" fillId="0" borderId="95" xfId="0" applyFont="1" applyBorder="1" applyAlignment="1" applyProtection="1">
      <alignment horizontal="center" vertical="center" wrapText="1"/>
      <protection locked="0"/>
    </xf>
    <xf numFmtId="177" fontId="54" fillId="0" borderId="64" xfId="1" applyFont="1" applyFill="1" applyBorder="1" applyAlignment="1" applyProtection="1">
      <alignment horizontal="left" vertical="center"/>
      <protection locked="0"/>
    </xf>
    <xf numFmtId="0" fontId="54" fillId="0" borderId="64" xfId="0" applyFont="1" applyBorder="1" applyAlignment="1" applyProtection="1">
      <alignment horizontal="left" vertical="center"/>
      <protection locked="0"/>
    </xf>
    <xf numFmtId="0" fontId="54" fillId="0" borderId="64" xfId="0" applyFont="1" applyBorder="1" applyAlignment="1">
      <alignment horizontal="center" vertical="center"/>
    </xf>
    <xf numFmtId="0" fontId="30" fillId="11" borderId="67" xfId="0" applyFont="1" applyFill="1" applyBorder="1" applyAlignment="1">
      <alignment horizontal="center" vertical="center"/>
    </xf>
    <xf numFmtId="0" fontId="30" fillId="11" borderId="59" xfId="0" applyFont="1" applyFill="1" applyBorder="1" applyAlignment="1">
      <alignment horizontal="center" vertical="center"/>
    </xf>
    <xf numFmtId="177" fontId="41" fillId="0" borderId="0" xfId="1" applyFont="1" applyFill="1" applyBorder="1" applyAlignment="1" applyProtection="1">
      <alignment horizontal="left" vertical="center"/>
      <protection locked="0"/>
    </xf>
    <xf numFmtId="177" fontId="140" fillId="0" borderId="0" xfId="1" applyFont="1" applyBorder="1" applyAlignment="1" applyProtection="1">
      <alignment horizontal="left" vertical="center"/>
      <protection locked="0"/>
    </xf>
    <xf numFmtId="0" fontId="54" fillId="0" borderId="78" xfId="0" applyFont="1" applyBorder="1" applyAlignment="1" applyProtection="1">
      <alignment horizontal="left" vertical="center"/>
      <protection locked="0"/>
    </xf>
    <xf numFmtId="0" fontId="54" fillId="11" borderId="67" xfId="0" applyFont="1" applyFill="1" applyBorder="1" applyAlignment="1">
      <alignment horizontal="center" vertical="center"/>
    </xf>
    <xf numFmtId="0" fontId="19" fillId="11" borderId="59" xfId="0" applyFont="1" applyFill="1" applyBorder="1" applyAlignment="1">
      <alignment horizontal="center" vertical="center"/>
    </xf>
    <xf numFmtId="0" fontId="54" fillId="12" borderId="64" xfId="0" applyFont="1" applyFill="1" applyBorder="1" applyAlignment="1">
      <alignment horizontal="center" vertical="center"/>
    </xf>
    <xf numFmtId="0" fontId="19" fillId="12" borderId="59" xfId="0" applyFont="1" applyFill="1" applyBorder="1" applyAlignment="1">
      <alignment horizontal="center" vertical="center"/>
    </xf>
    <xf numFmtId="0" fontId="54" fillId="0" borderId="65" xfId="0" applyFont="1" applyBorder="1" applyAlignment="1">
      <alignment horizontal="center" vertical="center"/>
    </xf>
    <xf numFmtId="0" fontId="54" fillId="11" borderId="66" xfId="0" applyFont="1" applyFill="1" applyBorder="1" applyAlignment="1">
      <alignment horizontal="center" vertical="center"/>
    </xf>
    <xf numFmtId="0" fontId="54" fillId="11" borderId="59" xfId="0" applyFont="1" applyFill="1" applyBorder="1" applyAlignment="1">
      <alignment horizontal="center" vertical="center"/>
    </xf>
    <xf numFmtId="0" fontId="30" fillId="0" borderId="0" xfId="0" applyFont="1" applyAlignment="1" applyProtection="1">
      <alignment horizontal="center" vertical="center"/>
      <protection locked="0"/>
    </xf>
    <xf numFmtId="182" fontId="16" fillId="11" borderId="77" xfId="0" applyNumberFormat="1" applyFont="1" applyFill="1" applyBorder="1" applyAlignment="1" applyProtection="1">
      <alignment horizontal="center" vertical="center"/>
      <protection locked="0"/>
    </xf>
    <xf numFmtId="0" fontId="15" fillId="11" borderId="77" xfId="0" applyFont="1" applyFill="1" applyBorder="1" applyAlignment="1" applyProtection="1">
      <alignment horizontal="center" vertical="center"/>
      <protection locked="0"/>
    </xf>
    <xf numFmtId="0" fontId="30" fillId="0" borderId="64" xfId="0" applyFont="1" applyBorder="1" applyAlignment="1">
      <alignment horizontal="center" vertical="center"/>
    </xf>
    <xf numFmtId="0" fontId="46" fillId="0" borderId="128" xfId="0" applyFont="1" applyBorder="1" applyAlignment="1" applyProtection="1">
      <alignment horizontal="center" vertical="center" shrinkToFit="1"/>
      <protection locked="0"/>
    </xf>
    <xf numFmtId="0" fontId="15" fillId="0" borderId="129" xfId="0" applyFont="1" applyBorder="1" applyAlignment="1" applyProtection="1">
      <alignment horizontal="center" vertical="center" shrinkToFit="1"/>
      <protection locked="0"/>
    </xf>
    <xf numFmtId="0" fontId="46" fillId="0" borderId="129" xfId="0" applyFont="1" applyBorder="1" applyAlignment="1" applyProtection="1">
      <alignment horizontal="center" vertical="center" shrinkToFit="1"/>
      <protection locked="0"/>
    </xf>
    <xf numFmtId="0" fontId="15" fillId="0" borderId="130" xfId="0" applyFont="1" applyBorder="1" applyAlignment="1" applyProtection="1">
      <alignment horizontal="center" vertical="center" shrinkToFit="1"/>
      <protection locked="0"/>
    </xf>
    <xf numFmtId="179" fontId="46" fillId="0" borderId="129" xfId="0" applyNumberFormat="1" applyFont="1" applyBorder="1" applyAlignment="1" applyProtection="1">
      <alignment horizontal="center" vertical="center" shrinkToFit="1"/>
      <protection locked="0"/>
    </xf>
    <xf numFmtId="179" fontId="15" fillId="0" borderId="129" xfId="0" applyNumberFormat="1" applyFont="1" applyBorder="1" applyAlignment="1" applyProtection="1">
      <alignment horizontal="center" vertical="center" shrinkToFit="1"/>
      <protection locked="0"/>
    </xf>
    <xf numFmtId="179" fontId="15" fillId="0" borderId="130" xfId="0" applyNumberFormat="1" applyFont="1" applyBorder="1" applyAlignment="1" applyProtection="1">
      <alignment horizontal="center" vertical="center" shrinkToFit="1"/>
      <protection locked="0"/>
    </xf>
    <xf numFmtId="0" fontId="46" fillId="6" borderId="128" xfId="0" applyFont="1" applyFill="1" applyBorder="1" applyAlignment="1" applyProtection="1">
      <alignment horizontal="center" vertical="center" shrinkToFit="1"/>
      <protection locked="0"/>
    </xf>
    <xf numFmtId="0" fontId="15" fillId="6" borderId="129" xfId="0" applyFont="1" applyFill="1" applyBorder="1" applyAlignment="1" applyProtection="1">
      <alignment horizontal="center" vertical="center" shrinkToFit="1"/>
      <protection locked="0"/>
    </xf>
    <xf numFmtId="0" fontId="46" fillId="6" borderId="129" xfId="0" applyFont="1" applyFill="1" applyBorder="1" applyAlignment="1" applyProtection="1">
      <alignment horizontal="center" vertical="center" shrinkToFit="1"/>
      <protection locked="0"/>
    </xf>
    <xf numFmtId="0" fontId="15" fillId="6" borderId="130" xfId="0" applyFont="1" applyFill="1" applyBorder="1" applyAlignment="1" applyProtection="1">
      <alignment horizontal="center" vertical="center" shrinkToFit="1"/>
      <protection locked="0"/>
    </xf>
    <xf numFmtId="180" fontId="17" fillId="0" borderId="33" xfId="0" applyNumberFormat="1" applyFont="1" applyBorder="1" applyAlignment="1" applyProtection="1">
      <alignment vertical="center" shrinkToFit="1"/>
      <protection locked="0"/>
    </xf>
    <xf numFmtId="0" fontId="18" fillId="0" borderId="33" xfId="0" applyFont="1" applyBorder="1" applyAlignment="1" applyProtection="1">
      <alignment horizontal="left" vertical="center" indent="1"/>
      <protection locked="0"/>
    </xf>
    <xf numFmtId="0" fontId="17" fillId="0" borderId="33" xfId="0" applyFont="1" applyBorder="1" applyAlignment="1" applyProtection="1">
      <alignment horizontal="left" vertical="center" indent="1"/>
      <protection locked="0"/>
    </xf>
    <xf numFmtId="0" fontId="18" fillId="0" borderId="33" xfId="1" applyNumberFormat="1" applyFont="1" applyFill="1" applyBorder="1" applyAlignment="1" applyProtection="1">
      <alignment horizontal="left" vertical="center" indent="1"/>
      <protection locked="0"/>
    </xf>
    <xf numFmtId="0" fontId="17" fillId="0" borderId="33" xfId="1" applyNumberFormat="1" applyFont="1" applyFill="1" applyBorder="1" applyAlignment="1" applyProtection="1">
      <alignment horizontal="left" vertical="center" indent="1"/>
      <protection locked="0"/>
    </xf>
    <xf numFmtId="0" fontId="19" fillId="0" borderId="0" xfId="0" applyFont="1" applyProtection="1">
      <alignment vertical="center"/>
      <protection locked="0"/>
    </xf>
    <xf numFmtId="0" fontId="17" fillId="0" borderId="80" xfId="0" applyFont="1" applyBorder="1" applyAlignment="1" applyProtection="1">
      <alignment horizontal="left" vertical="center" indent="1"/>
      <protection locked="0"/>
    </xf>
    <xf numFmtId="0" fontId="18" fillId="0" borderId="32" xfId="1" applyNumberFormat="1" applyFont="1" applyFill="1" applyBorder="1" applyAlignment="1" applyProtection="1">
      <alignment horizontal="left" vertical="center" indent="1"/>
      <protection locked="0"/>
    </xf>
    <xf numFmtId="0" fontId="17" fillId="0" borderId="32" xfId="1" applyNumberFormat="1" applyFont="1" applyFill="1" applyBorder="1" applyAlignment="1" applyProtection="1">
      <alignment horizontal="left" vertical="center" indent="1"/>
      <protection locked="0"/>
    </xf>
    <xf numFmtId="0" fontId="60" fillId="0" borderId="50" xfId="0" applyFont="1" applyBorder="1" applyAlignment="1" applyProtection="1">
      <alignment horizontal="left" vertical="center" indent="1"/>
      <protection locked="0"/>
    </xf>
    <xf numFmtId="0" fontId="60" fillId="0" borderId="50" xfId="1" applyNumberFormat="1" applyFont="1" applyFill="1" applyBorder="1" applyAlignment="1" applyProtection="1">
      <alignment horizontal="left" vertical="center" indent="1"/>
      <protection locked="0"/>
    </xf>
    <xf numFmtId="180" fontId="17" fillId="0" borderId="50" xfId="0" applyNumberFormat="1" applyFont="1" applyBorder="1" applyAlignment="1" applyProtection="1">
      <alignment vertical="center" shrinkToFit="1"/>
      <protection locked="0"/>
    </xf>
    <xf numFmtId="0" fontId="60" fillId="0" borderId="52" xfId="1" applyNumberFormat="1" applyFont="1" applyFill="1" applyBorder="1" applyAlignment="1" applyProtection="1">
      <alignment horizontal="left" vertical="center" indent="1"/>
      <protection locked="0"/>
    </xf>
    <xf numFmtId="180" fontId="17" fillId="0" borderId="52" xfId="0" applyNumberFormat="1" applyFont="1" applyBorder="1" applyAlignment="1" applyProtection="1">
      <alignment vertical="center" shrinkToFit="1"/>
      <protection locked="0"/>
    </xf>
    <xf numFmtId="0" fontId="18" fillId="0" borderId="52" xfId="0" applyFont="1" applyBorder="1" applyAlignment="1" applyProtection="1">
      <alignment horizontal="left" vertical="center" indent="1"/>
      <protection locked="0"/>
    </xf>
    <xf numFmtId="0" fontId="17" fillId="0" borderId="52" xfId="0" applyFont="1" applyBorder="1" applyAlignment="1" applyProtection="1">
      <alignment horizontal="left" vertical="center" indent="1"/>
      <protection locked="0"/>
    </xf>
    <xf numFmtId="0" fontId="18" fillId="0" borderId="60" xfId="1" applyNumberFormat="1" applyFont="1" applyFill="1" applyBorder="1" applyAlignment="1" applyProtection="1">
      <alignment horizontal="left" vertical="center" indent="1"/>
      <protection locked="0"/>
    </xf>
    <xf numFmtId="0" fontId="17" fillId="0" borderId="60" xfId="1" applyNumberFormat="1" applyFont="1" applyFill="1" applyBorder="1" applyAlignment="1" applyProtection="1">
      <alignment horizontal="left" vertical="center" indent="1"/>
      <protection locked="0"/>
    </xf>
    <xf numFmtId="180" fontId="17" fillId="0" borderId="60" xfId="0" applyNumberFormat="1" applyFont="1" applyBorder="1" applyAlignment="1" applyProtection="1">
      <alignment vertical="center" shrinkToFit="1"/>
      <protection locked="0"/>
    </xf>
    <xf numFmtId="0" fontId="18" fillId="0" borderId="60" xfId="0" applyFont="1" applyBorder="1" applyAlignment="1" applyProtection="1">
      <alignment horizontal="left" vertical="center" indent="1"/>
      <protection locked="0"/>
    </xf>
    <xf numFmtId="0" fontId="17" fillId="0" borderId="60" xfId="0" applyFont="1" applyBorder="1" applyAlignment="1" applyProtection="1">
      <alignment horizontal="left" vertical="center" indent="1"/>
      <protection locked="0"/>
    </xf>
    <xf numFmtId="0" fontId="18" fillId="0" borderId="52" xfId="1" applyNumberFormat="1" applyFont="1" applyFill="1" applyBorder="1" applyAlignment="1" applyProtection="1">
      <alignment horizontal="left" vertical="center" indent="1"/>
      <protection locked="0"/>
    </xf>
    <xf numFmtId="0" fontId="17" fillId="0" borderId="52" xfId="1" applyNumberFormat="1" applyFont="1" applyFill="1" applyBorder="1" applyAlignment="1" applyProtection="1">
      <alignment horizontal="left" vertical="center" indent="1"/>
      <protection locked="0"/>
    </xf>
    <xf numFmtId="0" fontId="60" fillId="0" borderId="53" xfId="0" applyFont="1" applyBorder="1" applyAlignment="1" applyProtection="1">
      <alignment horizontal="left" vertical="center" indent="1"/>
      <protection locked="0"/>
    </xf>
    <xf numFmtId="0" fontId="60" fillId="0" borderId="53" xfId="1" applyNumberFormat="1" applyFont="1" applyFill="1" applyBorder="1" applyAlignment="1" applyProtection="1">
      <alignment horizontal="left" vertical="center" indent="1"/>
      <protection locked="0"/>
    </xf>
    <xf numFmtId="180" fontId="17" fillId="0" borderId="53" xfId="0" applyNumberFormat="1" applyFont="1" applyBorder="1" applyAlignment="1" applyProtection="1">
      <alignment vertical="center" shrinkToFit="1"/>
      <protection locked="0"/>
    </xf>
    <xf numFmtId="0" fontId="18" fillId="0" borderId="53" xfId="1" applyNumberFormat="1" applyFont="1" applyFill="1" applyBorder="1" applyAlignment="1" applyProtection="1">
      <alignment horizontal="left" vertical="center" indent="1"/>
      <protection locked="0"/>
    </xf>
    <xf numFmtId="0" fontId="17" fillId="0" borderId="53" xfId="1" applyNumberFormat="1" applyFont="1" applyFill="1" applyBorder="1" applyAlignment="1" applyProtection="1">
      <alignment horizontal="left" vertical="center" indent="1"/>
      <protection locked="0"/>
    </xf>
    <xf numFmtId="0" fontId="18" fillId="0" borderId="53" xfId="0" applyFont="1" applyBorder="1" applyAlignment="1" applyProtection="1">
      <alignment horizontal="left" vertical="center" indent="1"/>
      <protection locked="0"/>
    </xf>
    <xf numFmtId="0" fontId="17" fillId="0" borderId="53" xfId="0" applyFont="1" applyBorder="1" applyAlignment="1" applyProtection="1">
      <alignment horizontal="left" vertical="center" indent="1"/>
      <protection locked="0"/>
    </xf>
    <xf numFmtId="0" fontId="46" fillId="6" borderId="34" xfId="0" applyFont="1" applyFill="1" applyBorder="1" applyAlignment="1" applyProtection="1">
      <alignment horizontal="center" vertical="center"/>
      <protection locked="0"/>
    </xf>
    <xf numFmtId="0" fontId="46" fillId="6" borderId="35" xfId="0" applyFont="1" applyFill="1" applyBorder="1" applyAlignment="1" applyProtection="1">
      <alignment horizontal="center" vertical="center"/>
      <protection locked="0"/>
    </xf>
    <xf numFmtId="0" fontId="46" fillId="6" borderId="35" xfId="0" applyFont="1" applyFill="1" applyBorder="1" applyAlignment="1" applyProtection="1">
      <alignment horizontal="center" vertical="center" wrapText="1"/>
      <protection locked="0"/>
    </xf>
    <xf numFmtId="0" fontId="46" fillId="6" borderId="36" xfId="0" applyFont="1" applyFill="1" applyBorder="1" applyAlignment="1" applyProtection="1">
      <alignment horizontal="center" vertical="center"/>
      <protection locked="0"/>
    </xf>
    <xf numFmtId="0" fontId="46" fillId="0" borderId="37" xfId="0" applyFont="1" applyBorder="1" applyAlignment="1" applyProtection="1">
      <alignment horizontal="center" vertical="center" shrinkToFit="1"/>
      <protection locked="0"/>
    </xf>
    <xf numFmtId="0" fontId="46" fillId="0" borderId="38" xfId="0" applyFont="1" applyBorder="1" applyAlignment="1" applyProtection="1">
      <alignment horizontal="center" vertical="center" shrinkToFit="1"/>
      <protection locked="0"/>
    </xf>
    <xf numFmtId="180" fontId="46" fillId="0" borderId="38" xfId="0" applyNumberFormat="1" applyFont="1" applyBorder="1" applyAlignment="1" applyProtection="1">
      <alignment vertical="center" shrinkToFit="1"/>
      <protection locked="0"/>
    </xf>
    <xf numFmtId="180" fontId="46" fillId="0" borderId="39" xfId="0" applyNumberFormat="1" applyFont="1" applyBorder="1" applyAlignment="1" applyProtection="1">
      <alignment vertical="center" shrinkToFit="1"/>
      <protection locked="0"/>
    </xf>
    <xf numFmtId="0" fontId="167" fillId="0" borderId="80" xfId="0" applyFont="1" applyBorder="1" applyAlignment="1" applyProtection="1">
      <alignment horizontal="left" vertical="center" indent="1"/>
      <protection locked="0"/>
    </xf>
    <xf numFmtId="0" fontId="169" fillId="0" borderId="50" xfId="1" applyNumberFormat="1" applyFont="1" applyFill="1" applyBorder="1" applyAlignment="1" applyProtection="1">
      <alignment horizontal="left" vertical="center" indent="1"/>
      <protection locked="0"/>
    </xf>
    <xf numFmtId="177" fontId="36" fillId="0" borderId="0" xfId="1" applyFont="1" applyFill="1" applyBorder="1" applyAlignment="1" applyProtection="1">
      <alignment horizontal="left" vertical="center"/>
      <protection locked="0"/>
    </xf>
    <xf numFmtId="177" fontId="14" fillId="0" borderId="0" xfId="1" applyFont="1" applyFill="1" applyBorder="1" applyAlignment="1" applyProtection="1">
      <alignment horizontal="left" vertical="center"/>
      <protection locked="0"/>
    </xf>
    <xf numFmtId="0" fontId="19" fillId="0" borderId="0" xfId="0" applyFont="1" applyAlignment="1" applyProtection="1">
      <alignment horizontal="left" vertical="center"/>
      <protection locked="0"/>
    </xf>
    <xf numFmtId="0" fontId="39" fillId="0" borderId="0" xfId="0" applyFont="1" applyAlignment="1" applyProtection="1">
      <alignment horizontal="left" vertical="center"/>
      <protection locked="0"/>
    </xf>
    <xf numFmtId="183" fontId="32" fillId="0" borderId="0" xfId="0" applyNumberFormat="1" applyFont="1" applyAlignment="1" applyProtection="1">
      <alignment horizontal="left" vertical="center"/>
      <protection locked="0"/>
    </xf>
    <xf numFmtId="183" fontId="33" fillId="0" borderId="0" xfId="0" applyNumberFormat="1" applyFont="1" applyAlignment="1" applyProtection="1">
      <alignment horizontal="left" vertical="center"/>
      <protection locked="0"/>
    </xf>
    <xf numFmtId="177" fontId="18" fillId="0" borderId="10" xfId="1" applyFont="1" applyFill="1" applyBorder="1" applyAlignment="1" applyProtection="1">
      <alignment horizontal="left" vertical="center"/>
      <protection locked="0"/>
    </xf>
    <xf numFmtId="177" fontId="17" fillId="0" borderId="10" xfId="1" applyFont="1" applyFill="1" applyBorder="1" applyAlignment="1" applyProtection="1">
      <alignment horizontal="left" vertical="center"/>
      <protection locked="0"/>
    </xf>
    <xf numFmtId="182" fontId="36" fillId="0" borderId="10" xfId="0" applyNumberFormat="1" applyFont="1" applyBorder="1" applyAlignment="1" applyProtection="1">
      <alignment horizontal="left" vertical="center"/>
      <protection locked="0"/>
    </xf>
    <xf numFmtId="182" fontId="14" fillId="0" borderId="10" xfId="0" applyNumberFormat="1" applyFont="1" applyBorder="1" applyAlignment="1" applyProtection="1">
      <alignment horizontal="left" vertical="center"/>
      <protection locked="0"/>
    </xf>
    <xf numFmtId="187" fontId="36" fillId="0" borderId="10" xfId="0" applyNumberFormat="1" applyFont="1" applyBorder="1" applyAlignment="1" applyProtection="1">
      <alignment horizontal="left" vertical="center"/>
      <protection locked="0"/>
    </xf>
    <xf numFmtId="187" fontId="14" fillId="0" borderId="10" xfId="0" applyNumberFormat="1" applyFont="1" applyBorder="1" applyAlignment="1" applyProtection="1">
      <alignment horizontal="left" vertical="center"/>
      <protection locked="0"/>
    </xf>
    <xf numFmtId="0" fontId="110" fillId="0" borderId="0" xfId="0" applyFont="1" applyProtection="1">
      <alignment vertical="center"/>
      <protection locked="0"/>
    </xf>
    <xf numFmtId="177" fontId="18" fillId="0" borderId="80" xfId="1" applyFont="1" applyFill="1" applyBorder="1" applyAlignment="1" applyProtection="1">
      <alignment horizontal="left" vertical="center"/>
      <protection locked="0"/>
    </xf>
    <xf numFmtId="177" fontId="17" fillId="0" borderId="80" xfId="1" applyFont="1" applyFill="1" applyBorder="1" applyAlignment="1" applyProtection="1">
      <alignment horizontal="left" vertical="center"/>
      <protection locked="0"/>
    </xf>
    <xf numFmtId="0" fontId="60" fillId="0" borderId="80" xfId="0" applyFont="1" applyBorder="1" applyAlignment="1" applyProtection="1">
      <alignment horizontal="left" vertical="center" shrinkToFit="1"/>
      <protection locked="0"/>
    </xf>
    <xf numFmtId="177" fontId="18" fillId="0" borderId="0" xfId="1" applyFont="1" applyFill="1" applyBorder="1" applyAlignment="1" applyProtection="1">
      <alignment horizontal="left" vertical="center"/>
      <protection locked="0"/>
    </xf>
    <xf numFmtId="177" fontId="17" fillId="0" borderId="0" xfId="1" applyFont="1" applyFill="1" applyBorder="1" applyAlignment="1" applyProtection="1">
      <alignment horizontal="left" vertical="center"/>
      <protection locked="0"/>
    </xf>
    <xf numFmtId="0" fontId="60" fillId="0" borderId="0" xfId="0" applyFont="1" applyAlignment="1" applyProtection="1">
      <alignment horizontal="left" vertical="center" shrinkToFit="1"/>
      <protection locked="0"/>
    </xf>
    <xf numFmtId="49" fontId="60" fillId="0" borderId="0" xfId="0" applyNumberFormat="1" applyFont="1" applyAlignment="1" applyProtection="1">
      <alignment horizontal="left" vertical="center" shrinkToFit="1"/>
      <protection locked="0"/>
    </xf>
    <xf numFmtId="180" fontId="17" fillId="0" borderId="32" xfId="0" applyNumberFormat="1" applyFont="1" applyBorder="1" applyAlignment="1" applyProtection="1">
      <alignment vertical="center" shrinkToFit="1"/>
      <protection locked="0"/>
    </xf>
    <xf numFmtId="0" fontId="18" fillId="0" borderId="32" xfId="0" applyFont="1" applyBorder="1" applyAlignment="1" applyProtection="1">
      <alignment horizontal="left" vertical="center" indent="1"/>
      <protection locked="0"/>
    </xf>
    <xf numFmtId="0" fontId="17" fillId="0" borderId="32" xfId="0" applyFont="1" applyBorder="1" applyAlignment="1" applyProtection="1">
      <alignment horizontal="left" vertical="center" indent="1"/>
      <protection locked="0"/>
    </xf>
    <xf numFmtId="177" fontId="36" fillId="12" borderId="82" xfId="1" applyFont="1" applyFill="1" applyBorder="1" applyAlignment="1" applyProtection="1">
      <alignment horizontal="left" vertical="center"/>
      <protection locked="0"/>
    </xf>
    <xf numFmtId="177" fontId="14" fillId="12" borderId="82" xfId="1" applyFont="1" applyFill="1" applyBorder="1" applyAlignment="1" applyProtection="1">
      <alignment horizontal="left" vertical="center"/>
      <protection locked="0"/>
    </xf>
    <xf numFmtId="180" fontId="14" fillId="12" borderId="82" xfId="0" applyNumberFormat="1" applyFont="1" applyFill="1" applyBorder="1" applyAlignment="1" applyProtection="1">
      <alignment vertical="center" shrinkToFit="1"/>
      <protection locked="0"/>
    </xf>
    <xf numFmtId="0" fontId="18" fillId="12" borderId="82" xfId="0" applyFont="1" applyFill="1" applyBorder="1" applyAlignment="1" applyProtection="1">
      <alignment horizontal="left" vertical="center" indent="1"/>
      <protection locked="0"/>
    </xf>
    <xf numFmtId="0" fontId="17" fillId="12" borderId="82" xfId="0" applyFont="1" applyFill="1" applyBorder="1" applyAlignment="1" applyProtection="1">
      <alignment horizontal="left" vertical="center" indent="1"/>
      <protection locked="0"/>
    </xf>
    <xf numFmtId="0" fontId="165" fillId="0" borderId="0" xfId="0" applyFont="1" applyAlignment="1">
      <alignment horizontal="right" vertical="center" indent="5"/>
    </xf>
    <xf numFmtId="0" fontId="166" fillId="0" borderId="0" xfId="0" applyFont="1" applyAlignment="1">
      <alignment horizontal="right" vertical="center" indent="5"/>
    </xf>
    <xf numFmtId="0" fontId="34" fillId="0" borderId="15" xfId="0" applyFont="1" applyBorder="1" applyProtection="1">
      <alignment vertical="center"/>
      <protection locked="0"/>
    </xf>
    <xf numFmtId="0" fontId="35" fillId="0" borderId="15" xfId="0" applyFont="1" applyBorder="1" applyProtection="1">
      <alignment vertical="center"/>
      <protection locked="0"/>
    </xf>
    <xf numFmtId="180" fontId="34" fillId="0" borderId="15" xfId="0" applyNumberFormat="1" applyFont="1" applyBorder="1" applyAlignment="1" applyProtection="1">
      <alignment vertical="center" shrinkToFit="1"/>
      <protection locked="0"/>
    </xf>
    <xf numFmtId="180" fontId="35" fillId="0" borderId="15" xfId="0" applyNumberFormat="1" applyFont="1" applyBorder="1" applyAlignment="1" applyProtection="1">
      <alignment vertical="center" shrinkToFit="1"/>
      <protection locked="0"/>
    </xf>
    <xf numFmtId="0" fontId="39" fillId="0" borderId="0" xfId="0" applyFont="1" applyAlignment="1" applyProtection="1">
      <alignment horizontal="center" vertical="center"/>
      <protection locked="0"/>
    </xf>
    <xf numFmtId="0" fontId="110" fillId="0" borderId="0" xfId="0" applyFont="1" applyAlignment="1" applyProtection="1">
      <alignment horizontal="center" vertical="center"/>
      <protection locked="0"/>
    </xf>
    <xf numFmtId="181" fontId="19" fillId="0" borderId="0" xfId="0" applyNumberFormat="1" applyFont="1" applyAlignment="1" applyProtection="1">
      <alignment horizontal="center" vertical="center" shrinkToFit="1"/>
      <protection locked="0"/>
    </xf>
    <xf numFmtId="181" fontId="22" fillId="0" borderId="0" xfId="0" applyNumberFormat="1" applyFont="1" applyAlignment="1" applyProtection="1">
      <alignment horizontal="center" vertical="center" shrinkToFit="1"/>
      <protection locked="0"/>
    </xf>
    <xf numFmtId="180" fontId="14" fillId="0" borderId="0" xfId="0" applyNumberFormat="1" applyFont="1" applyAlignment="1" applyProtection="1">
      <alignment vertical="center" shrinkToFit="1"/>
      <protection locked="0"/>
    </xf>
    <xf numFmtId="0" fontId="163" fillId="0" borderId="0" xfId="0" applyFont="1" applyAlignment="1" applyProtection="1">
      <alignment vertical="top"/>
      <protection locked="0"/>
    </xf>
    <xf numFmtId="0" fontId="164" fillId="0" borderId="0" xfId="0" applyFont="1" applyAlignment="1">
      <alignment vertical="top"/>
    </xf>
    <xf numFmtId="176" fontId="60" fillId="0" borderId="84" xfId="1" applyNumberFormat="1" applyFont="1" applyFill="1" applyBorder="1" applyAlignment="1" applyProtection="1">
      <alignment horizontal="left" vertical="center"/>
      <protection locked="0"/>
    </xf>
    <xf numFmtId="0" fontId="60" fillId="0" borderId="84" xfId="1" applyNumberFormat="1" applyFont="1" applyFill="1" applyBorder="1" applyAlignment="1" applyProtection="1">
      <alignment horizontal="left" vertical="center"/>
      <protection locked="0"/>
    </xf>
    <xf numFmtId="179" fontId="60" fillId="0" borderId="84" xfId="1" applyNumberFormat="1" applyFont="1" applyFill="1" applyBorder="1" applyAlignment="1" applyProtection="1">
      <alignment horizontal="left" vertical="center"/>
      <protection locked="0"/>
    </xf>
    <xf numFmtId="0" fontId="110" fillId="0" borderId="84" xfId="0" applyFont="1" applyBorder="1" applyAlignment="1">
      <alignment horizontal="left" vertical="center"/>
    </xf>
    <xf numFmtId="176" fontId="60" fillId="0" borderId="83" xfId="1" applyNumberFormat="1" applyFont="1" applyFill="1" applyBorder="1" applyAlignment="1" applyProtection="1">
      <alignment horizontal="left" vertical="center"/>
      <protection locked="0"/>
    </xf>
    <xf numFmtId="0" fontId="60" fillId="0" borderId="83" xfId="1" applyNumberFormat="1" applyFont="1" applyFill="1" applyBorder="1" applyAlignment="1" applyProtection="1">
      <alignment horizontal="left" vertical="center"/>
      <protection locked="0"/>
    </xf>
    <xf numFmtId="0" fontId="22" fillId="0" borderId="0" xfId="0" applyFont="1" applyAlignment="1" applyProtection="1">
      <alignment horizontal="left" vertical="center"/>
      <protection locked="0"/>
    </xf>
    <xf numFmtId="176" fontId="167" fillId="0" borderId="80" xfId="0" applyNumberFormat="1" applyFont="1" applyBorder="1" applyAlignment="1" applyProtection="1">
      <alignment horizontal="left" vertical="center" indent="1"/>
      <protection locked="0"/>
    </xf>
    <xf numFmtId="176" fontId="60" fillId="0" borderId="53" xfId="1" applyNumberFormat="1" applyFont="1" applyFill="1" applyBorder="1" applyAlignment="1" applyProtection="1">
      <alignment vertical="center"/>
      <protection locked="0"/>
    </xf>
    <xf numFmtId="179" fontId="60" fillId="0" borderId="53" xfId="1" applyNumberFormat="1" applyFont="1" applyFill="1" applyBorder="1" applyAlignment="1" applyProtection="1">
      <alignment horizontal="right" vertical="center"/>
      <protection locked="0"/>
    </xf>
    <xf numFmtId="176" fontId="36" fillId="12" borderId="82" xfId="1" applyNumberFormat="1" applyFont="1" applyFill="1" applyBorder="1" applyAlignment="1" applyProtection="1">
      <alignment vertical="center"/>
      <protection locked="0"/>
    </xf>
    <xf numFmtId="177" fontId="36" fillId="12" borderId="82" xfId="1" applyFont="1" applyFill="1" applyBorder="1" applyAlignment="1" applyProtection="1">
      <alignment horizontal="center" vertical="center"/>
      <protection locked="0"/>
    </xf>
    <xf numFmtId="0" fontId="39" fillId="0" borderId="0" xfId="0" applyFont="1" applyProtection="1">
      <alignment vertical="center"/>
      <protection locked="0"/>
    </xf>
    <xf numFmtId="176" fontId="60" fillId="0" borderId="81" xfId="1" applyNumberFormat="1" applyFont="1" applyFill="1" applyBorder="1" applyAlignment="1" applyProtection="1">
      <alignment vertical="center"/>
      <protection locked="0"/>
    </xf>
    <xf numFmtId="177" fontId="60" fillId="0" borderId="81" xfId="1" applyFont="1" applyFill="1" applyBorder="1" applyAlignment="1" applyProtection="1">
      <alignment horizontal="center" vertical="center"/>
      <protection locked="0"/>
    </xf>
    <xf numFmtId="0" fontId="46" fillId="6" borderId="131" xfId="0" applyFont="1" applyFill="1" applyBorder="1" applyAlignment="1" applyProtection="1">
      <alignment horizontal="center" vertical="center" shrinkToFit="1"/>
      <protection locked="0"/>
    </xf>
    <xf numFmtId="0" fontId="15" fillId="6" borderId="132" xfId="0" applyFont="1" applyFill="1" applyBorder="1" applyAlignment="1" applyProtection="1">
      <alignment horizontal="center" vertical="center" shrinkToFit="1"/>
      <protection locked="0"/>
    </xf>
    <xf numFmtId="0" fontId="46" fillId="6" borderId="132" xfId="0" applyFont="1" applyFill="1" applyBorder="1" applyAlignment="1" applyProtection="1">
      <alignment horizontal="center" vertical="center" shrinkToFit="1"/>
      <protection locked="0"/>
    </xf>
    <xf numFmtId="0" fontId="15" fillId="6" borderId="133" xfId="0" applyFont="1" applyFill="1" applyBorder="1" applyAlignment="1" applyProtection="1">
      <alignment horizontal="center" vertical="center" shrinkToFit="1"/>
      <protection locked="0"/>
    </xf>
    <xf numFmtId="0" fontId="46" fillId="0" borderId="134" xfId="0" applyFont="1" applyBorder="1" applyAlignment="1" applyProtection="1">
      <alignment horizontal="center" vertical="center" shrinkToFit="1"/>
      <protection locked="0"/>
    </xf>
    <xf numFmtId="0" fontId="15" fillId="0" borderId="135" xfId="0" applyFont="1" applyBorder="1" applyAlignment="1" applyProtection="1">
      <alignment horizontal="center" vertical="center" shrinkToFit="1"/>
      <protection locked="0"/>
    </xf>
    <xf numFmtId="0" fontId="46" fillId="0" borderId="135" xfId="0" applyFont="1" applyBorder="1" applyAlignment="1" applyProtection="1">
      <alignment horizontal="center" vertical="center" shrinkToFit="1"/>
      <protection locked="0"/>
    </xf>
    <xf numFmtId="0" fontId="15" fillId="0" borderId="136" xfId="0" applyFont="1" applyBorder="1" applyAlignment="1" applyProtection="1">
      <alignment horizontal="center" vertical="center" shrinkToFit="1"/>
      <protection locked="0"/>
    </xf>
    <xf numFmtId="179" fontId="46" fillId="0" borderId="135" xfId="0" applyNumberFormat="1" applyFont="1" applyBorder="1" applyAlignment="1" applyProtection="1">
      <alignment horizontal="center" vertical="center" shrinkToFit="1"/>
      <protection locked="0"/>
    </xf>
    <xf numFmtId="179" fontId="15" fillId="0" borderId="135" xfId="0" applyNumberFormat="1" applyFont="1" applyBorder="1" applyAlignment="1" applyProtection="1">
      <alignment horizontal="center" vertical="center" shrinkToFit="1"/>
      <protection locked="0"/>
    </xf>
    <xf numFmtId="179" fontId="15" fillId="0" borderId="136" xfId="0" applyNumberFormat="1" applyFont="1" applyBorder="1" applyAlignment="1" applyProtection="1">
      <alignment horizontal="center" vertical="center" shrinkToFit="1"/>
      <protection locked="0"/>
    </xf>
    <xf numFmtId="180" fontId="46" fillId="0" borderId="135" xfId="0" applyNumberFormat="1" applyFont="1" applyBorder="1" applyAlignment="1" applyProtection="1">
      <alignment vertical="center" shrinkToFit="1"/>
      <protection locked="0"/>
    </xf>
    <xf numFmtId="180" fontId="46" fillId="0" borderId="136" xfId="0" applyNumberFormat="1" applyFont="1" applyBorder="1" applyAlignment="1" applyProtection="1">
      <alignment vertical="center" shrinkToFit="1"/>
      <protection locked="0"/>
    </xf>
    <xf numFmtId="0" fontId="46" fillId="6" borderId="131" xfId="0" applyFont="1" applyFill="1" applyBorder="1" applyAlignment="1" applyProtection="1">
      <alignment horizontal="center" vertical="center"/>
      <protection locked="0"/>
    </xf>
    <xf numFmtId="0" fontId="46" fillId="6" borderId="132" xfId="0" applyFont="1" applyFill="1" applyBorder="1" applyAlignment="1" applyProtection="1">
      <alignment horizontal="center" vertical="center"/>
      <protection locked="0"/>
    </xf>
    <xf numFmtId="0" fontId="46" fillId="6" borderId="132" xfId="0" applyFont="1" applyFill="1" applyBorder="1" applyAlignment="1" applyProtection="1">
      <alignment horizontal="center" vertical="center" wrapText="1"/>
      <protection locked="0"/>
    </xf>
    <xf numFmtId="0" fontId="46" fillId="6" borderId="133" xfId="0" applyFont="1" applyFill="1" applyBorder="1" applyAlignment="1" applyProtection="1">
      <alignment horizontal="center" vertical="center"/>
      <protection locked="0"/>
    </xf>
    <xf numFmtId="0" fontId="118" fillId="0" borderId="52" xfId="0" applyFont="1" applyBorder="1" applyAlignment="1">
      <alignment horizontal="center" vertical="center"/>
    </xf>
    <xf numFmtId="0" fontId="158" fillId="0" borderId="52" xfId="0" applyFont="1" applyBorder="1" applyAlignment="1">
      <alignment horizontal="center" vertical="center"/>
    </xf>
    <xf numFmtId="0" fontId="158" fillId="0" borderId="141" xfId="0" applyFont="1" applyBorder="1" applyAlignment="1">
      <alignment horizontal="center" vertical="center"/>
    </xf>
    <xf numFmtId="179" fontId="104" fillId="0" borderId="137" xfId="0" applyNumberFormat="1" applyFont="1" applyBorder="1" applyAlignment="1">
      <alignment horizontal="center" vertical="center" shrinkToFit="1"/>
    </xf>
    <xf numFmtId="0" fontId="158" fillId="0" borderId="146" xfId="0" applyFont="1" applyBorder="1" applyAlignment="1">
      <alignment horizontal="center" vertical="center" shrinkToFit="1"/>
    </xf>
    <xf numFmtId="0" fontId="158" fillId="0" borderId="147" xfId="0" applyFont="1" applyBorder="1" applyAlignment="1">
      <alignment horizontal="center" vertical="center" shrinkToFit="1"/>
    </xf>
    <xf numFmtId="179" fontId="104" fillId="0" borderId="143" xfId="0" applyNumberFormat="1" applyFont="1" applyBorder="1" applyAlignment="1">
      <alignment horizontal="center" vertical="center" shrinkToFit="1"/>
    </xf>
    <xf numFmtId="0" fontId="158" fillId="0" borderId="148" xfId="0" applyFont="1" applyBorder="1" applyAlignment="1">
      <alignment horizontal="center" vertical="center" shrinkToFit="1"/>
    </xf>
    <xf numFmtId="0" fontId="158" fillId="0" borderId="149" xfId="0" applyFont="1" applyBorder="1" applyAlignment="1">
      <alignment horizontal="center" vertical="center" shrinkToFit="1"/>
    </xf>
    <xf numFmtId="0" fontId="118" fillId="0" borderId="203" xfId="0" applyFont="1" applyBorder="1" applyAlignment="1">
      <alignment horizontal="center" vertical="center"/>
    </xf>
    <xf numFmtId="0" fontId="158" fillId="0" borderId="204" xfId="0" applyFont="1" applyBorder="1" applyAlignment="1">
      <alignment horizontal="center" vertical="center"/>
    </xf>
    <xf numFmtId="0" fontId="118" fillId="0" borderId="206" xfId="0" applyFont="1" applyBorder="1" applyAlignment="1">
      <alignment horizontal="center" vertical="center"/>
    </xf>
    <xf numFmtId="0" fontId="16" fillId="0" borderId="118" xfId="0" applyFont="1" applyBorder="1" applyAlignment="1">
      <alignment horizontal="center" vertical="center"/>
    </xf>
    <xf numFmtId="0" fontId="22" fillId="0" borderId="118" xfId="0" applyFont="1" applyBorder="1" applyAlignment="1">
      <alignment horizontal="center" vertical="center"/>
    </xf>
    <xf numFmtId="0" fontId="22" fillId="0" borderId="156" xfId="0" applyFont="1" applyBorder="1" applyAlignment="1">
      <alignment horizontal="center" vertical="center"/>
    </xf>
    <xf numFmtId="0" fontId="54" fillId="0" borderId="118" xfId="0" applyFont="1" applyBorder="1" applyAlignment="1">
      <alignment horizontal="center" vertical="center" wrapText="1"/>
    </xf>
    <xf numFmtId="0" fontId="15" fillId="0" borderId="118" xfId="0" applyFont="1" applyBorder="1" applyAlignment="1">
      <alignment horizontal="center" vertical="center" wrapText="1"/>
    </xf>
    <xf numFmtId="0" fontId="54" fillId="0" borderId="157" xfId="0" applyFont="1" applyBorder="1" applyAlignment="1">
      <alignment horizontal="center" vertical="center"/>
    </xf>
    <xf numFmtId="0" fontId="54" fillId="0" borderId="118" xfId="0" applyFont="1" applyBorder="1" applyAlignment="1">
      <alignment horizontal="center" vertical="center"/>
    </xf>
    <xf numFmtId="0" fontId="54" fillId="0" borderId="158" xfId="0" applyFont="1" applyBorder="1" applyAlignment="1">
      <alignment horizontal="center" vertical="center"/>
    </xf>
    <xf numFmtId="0" fontId="190" fillId="0" borderId="0" xfId="0" applyFont="1" applyAlignment="1">
      <alignment horizontal="center" vertical="center" shrinkToFit="1"/>
    </xf>
    <xf numFmtId="0" fontId="110" fillId="0" borderId="0" xfId="0" applyFont="1" applyAlignment="1">
      <alignment vertical="center" shrinkToFit="1"/>
    </xf>
    <xf numFmtId="0" fontId="180" fillId="10" borderId="153" xfId="0" applyFont="1" applyFill="1" applyBorder="1" applyAlignment="1" applyProtection="1">
      <alignment horizontal="center" vertical="center" shrinkToFit="1"/>
      <protection hidden="1"/>
    </xf>
    <xf numFmtId="0" fontId="180" fillId="10" borderId="154" xfId="0" applyFont="1" applyFill="1" applyBorder="1" applyAlignment="1" applyProtection="1">
      <alignment horizontal="center" vertical="center" shrinkToFit="1"/>
      <protection hidden="1"/>
    </xf>
    <xf numFmtId="0" fontId="15" fillId="3" borderId="171" xfId="0" applyFont="1" applyFill="1" applyBorder="1" applyAlignment="1" applyProtection="1">
      <alignment horizontal="center" vertical="center" shrinkToFit="1"/>
      <protection hidden="1"/>
    </xf>
    <xf numFmtId="0" fontId="15" fillId="3" borderId="155" xfId="0" applyFont="1" applyFill="1" applyBorder="1" applyAlignment="1" applyProtection="1">
      <alignment horizontal="center" vertical="center" shrinkToFit="1"/>
      <protection hidden="1"/>
    </xf>
    <xf numFmtId="0" fontId="18" fillId="2" borderId="30" xfId="0" applyFont="1" applyFill="1" applyBorder="1" applyAlignment="1">
      <alignment horizontal="center" vertical="center"/>
    </xf>
    <xf numFmtId="0" fontId="18" fillId="2" borderId="47" xfId="0" applyFont="1" applyFill="1" applyBorder="1" applyAlignment="1">
      <alignment horizontal="center" vertical="center"/>
    </xf>
    <xf numFmtId="0" fontId="18" fillId="2" borderId="48" xfId="0" applyFont="1" applyFill="1" applyBorder="1" applyAlignment="1">
      <alignment horizontal="center" vertical="center"/>
    </xf>
    <xf numFmtId="0" fontId="18" fillId="2" borderId="49" xfId="0" applyFont="1" applyFill="1" applyBorder="1" applyAlignment="1">
      <alignment horizontal="center" vertical="center"/>
    </xf>
    <xf numFmtId="0" fontId="18" fillId="0" borderId="48" xfId="0" applyFont="1" applyBorder="1" applyAlignment="1">
      <alignment horizontal="center" vertical="center"/>
    </xf>
    <xf numFmtId="0" fontId="39" fillId="0" borderId="48" xfId="0" applyFont="1" applyBorder="1" applyAlignment="1">
      <alignment horizontal="center" vertical="center"/>
    </xf>
    <xf numFmtId="0" fontId="90" fillId="0" borderId="0" xfId="0" applyFont="1" applyAlignment="1">
      <alignment horizontal="left" vertical="center"/>
    </xf>
    <xf numFmtId="0" fontId="53" fillId="2" borderId="41" xfId="0" applyFont="1" applyFill="1" applyBorder="1" applyAlignment="1">
      <alignment horizontal="center" vertical="center" wrapText="1"/>
    </xf>
    <xf numFmtId="0" fontId="53" fillId="2" borderId="43" xfId="0" applyFont="1" applyFill="1" applyBorder="1" applyAlignment="1">
      <alignment horizontal="center" vertical="center" wrapText="1"/>
    </xf>
    <xf numFmtId="0" fontId="53" fillId="2" borderId="41" xfId="0" applyFont="1" applyFill="1" applyBorder="1" applyAlignment="1">
      <alignment horizontal="center" vertical="center"/>
    </xf>
    <xf numFmtId="0" fontId="17" fillId="2" borderId="42" xfId="0" applyFont="1" applyFill="1" applyBorder="1" applyAlignment="1">
      <alignment horizontal="center" vertical="center" shrinkToFit="1"/>
    </xf>
    <xf numFmtId="0" fontId="17" fillId="2" borderId="44" xfId="0" applyFont="1" applyFill="1" applyBorder="1" applyAlignment="1">
      <alignment horizontal="center" vertical="center" shrinkToFit="1"/>
    </xf>
    <xf numFmtId="0" fontId="18" fillId="2" borderId="31" xfId="0" applyFont="1" applyFill="1" applyBorder="1" applyAlignment="1">
      <alignment horizontal="center" vertical="center"/>
    </xf>
    <xf numFmtId="0" fontId="18" fillId="2" borderId="46" xfId="0" applyFont="1" applyFill="1" applyBorder="1" applyAlignment="1">
      <alignment horizontal="center" vertical="center"/>
    </xf>
  </cellXfs>
  <cellStyles count="11">
    <cellStyle name="백분율" xfId="4" builtinId="5"/>
    <cellStyle name="백분율 2" xfId="8"/>
    <cellStyle name="쉼표 [0]" xfId="1" builtinId="6"/>
    <cellStyle name="쉼표 [0] 2" xfId="6"/>
    <cellStyle name="쉼표 [0] 2 2" xfId="10"/>
    <cellStyle name="표준" xfId="0" builtinId="0"/>
    <cellStyle name="표준 2" xfId="3"/>
    <cellStyle name="표준 3" xfId="7"/>
    <cellStyle name="표준 3 2" xfId="9"/>
    <cellStyle name="표준 4" xfId="5"/>
    <cellStyle name="하이퍼링크" xfId="2" builtinId="8" customBuiltin="1"/>
  </cellStyles>
  <dxfs count="141"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numFmt numFmtId="177" formatCode="_(* #,##0_);_(* \(#,##0\);_(* &quot;-&quot;_);_(@_)"/>
      <alignment horizontal="center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numFmt numFmtId="177" formatCode="_(* #,##0_);_(* \(#,##0\);_(* &quot;-&quot;_);_(@_)"/>
      <alignment horizontal="center" vertical="center" textRotation="0" wrapText="0" indent="0" justifyLastLine="0" shrinkToFit="1" readingOrder="0"/>
      <border diagonalUp="0" diagonalDown="0" outline="0">
        <left style="thin">
          <color theme="0" tint="-0.14993743705557422"/>
        </left>
        <right style="thin">
          <color theme="0" tint="-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Verdana"/>
        <scheme val="none"/>
      </font>
      <alignment horizontal="center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9"/>
        <color theme="1" tint="0.499984740745262"/>
        <name val="Verdana"/>
        <scheme val="none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9"/>
        <color theme="1" tint="0.499984740745262"/>
        <name val="Verdana"/>
        <scheme val="none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9"/>
        <color theme="1" tint="0.499984740745262"/>
        <name val="Verdana"/>
        <scheme val="none"/>
      </font>
      <alignment horizontal="general" vertical="center" textRotation="0" wrapText="0" indent="0" justifyLastLine="0" shrinkToFit="1" readingOrder="0"/>
      <border diagonalUp="0" diagonalDown="0" outline="0">
        <left style="thin">
          <color theme="0" tint="-0.14996795556505021"/>
        </left>
        <right/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yyyy/mm/dd"/>
      <alignment horizontal="center" vertical="center" textRotation="0" indent="0" justifyLastLine="0" readingOrder="0"/>
      <border diagonalUp="0" diagonalDown="0" outline="0">
        <left/>
        <right style="thin">
          <color theme="0" tint="-0.14996795556505021"/>
        </right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indent="0" justifyLastLine="0" readingOrder="0"/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indent="0" justifyLastLine="0" readingOrder="0"/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indent="0" justifyLastLine="0" readingOrder="0"/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indent="0" justifyLastLine="0" readingOrder="0"/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indent="0" justifyLastLine="0" readingOrder="0"/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numFmt numFmtId="0" formatCode="General"/>
      <alignment horizontal="center" vertical="center" textRotation="0" wrapText="0" indent="0" justifyLastLine="0" shrinkToFit="0" readingOrder="0"/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indent="0" justifyLastLine="0" readingOrder="0"/>
    </dxf>
    <dxf>
      <font>
        <b val="0"/>
        <strike val="0"/>
        <outline val="0"/>
        <shadow val="0"/>
        <u val="none"/>
        <vertAlign val="baseline"/>
        <sz val="9"/>
        <color auto="1"/>
        <name val="Verdana"/>
        <scheme val="none"/>
      </font>
      <alignment horizontal="center" vertical="center" textRotation="0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맑은 고딕"/>
        <scheme val="major"/>
      </font>
      <numFmt numFmtId="180" formatCode="#,##0_ ;[Red]\-#,##0\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180" formatCode="#,##0_ ;[Red]\-#,##0\ "/>
      <fill>
        <patternFill patternType="solid">
          <fgColor indexed="64"/>
          <bgColor rgb="FFF7F8FB"/>
        </patternFill>
      </fill>
      <alignment horizontal="general" vertical="center" textRotation="0" wrapText="0" indent="0" justifyLastLine="0" shrinkToFit="1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180" formatCode="#,##0_ ;[Red]\-#,##0\ "/>
      <fill>
        <patternFill patternType="solid">
          <fgColor indexed="64"/>
          <bgColor rgb="FFF5F7F9"/>
        </patternFill>
      </fill>
      <alignment horizontal="general" vertical="center" textRotation="0" wrapText="0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180" formatCode="#,##0_ ;[Red]\-#,##0\ 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180" formatCode="#,##0_ ;[Red]\-#,##0\ 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180" formatCode="#,##0_ ;[Red]\-#,##0\ 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180" formatCode="#,##0_ ;[Red]\-#,##0\ "/>
      <alignment horizontal="general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180" formatCode="#,##0_ ;[Red]\-#,##0\ "/>
      <alignment horizontal="general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180" formatCode="#,##0_ ;[Red]\-#,##0\ 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0" formatCode="General"/>
      <fill>
        <patternFill patternType="solid">
          <fgColor indexed="64"/>
          <bgColor rgb="FFF7F8FB"/>
        </patternFill>
      </fill>
      <alignment horizontal="general" vertical="center" textRotation="0" wrapText="0" indent="0" justifyLastLine="0" shrinkToFit="1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0" formatCode="General"/>
      <fill>
        <patternFill patternType="solid">
          <fgColor indexed="64"/>
          <bgColor rgb="FFF5F7F9"/>
        </patternFill>
      </fill>
      <alignment horizontal="general" vertical="center" textRotation="0" wrapText="0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0" formatCode="General"/>
      <fill>
        <patternFill patternType="solid">
          <fgColor indexed="64"/>
          <bgColor rgb="FFF7F8FB"/>
        </patternFill>
      </fill>
      <alignment horizontal="general" vertical="center" textRotation="0" wrapText="0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0" formatCode="General"/>
      <fill>
        <patternFill patternType="solid">
          <fgColor indexed="64"/>
          <bgColor rgb="FFF7F8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180" formatCode="#,##0_ ;[Red]\-#,##0\ "/>
      <alignment horizontal="general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180" formatCode="#,##0_ ;[Red]\-#,##0\ "/>
      <alignment horizontal="general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yyyy/mm/dd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맑은 고딕"/>
        <scheme val="none"/>
      </font>
      <fill>
        <patternFill patternType="none">
          <fgColor rgb="FF000000"/>
          <bgColor auto="1"/>
        </patternFill>
      </fill>
      <protection locked="0" hidden="0"/>
    </dxf>
    <dxf>
      <border>
        <bottom style="medium">
          <color theme="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맑은 고딕"/>
        <scheme val="minor"/>
      </font>
      <numFmt numFmtId="180" formatCode="#,##0_ ;[Red]\-#,##0\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180" formatCode="#,##0_ ;[Red]\-#,##0\ 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180" formatCode="#,##0_ ;[Red]\-#,##0\ "/>
      <alignment horizontal="general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180" formatCode="#,##0_ ;[Red]\-#,##0\ 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180" formatCode="#,##0_ ;[Red]\-#,##0\ 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180" formatCode="#,##0_ ;[Red]\-#,##0\ 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180" formatCode="#,##0_ ;[Red]\-#,##0\ 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85" formatCode="#,##0.0_ ;[Red]\-#,##0.0\ "/>
      <fill>
        <patternFill patternType="solid">
          <fgColor indexed="64"/>
          <bgColor rgb="FFF7F8FB"/>
        </patternFill>
      </fill>
      <alignment horizontal="general" vertical="center" textRotation="0" wrapText="0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180" formatCode="#,##0_ ;[Red]\-#,##0\ "/>
      <fill>
        <patternFill patternType="solid">
          <fgColor indexed="64"/>
          <bgColor rgb="FFF7F8FB"/>
        </patternFill>
      </fill>
      <alignment horizontal="general" vertical="center" textRotation="0" wrapText="0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185" formatCode="#,##0.0_ ;[Red]\-#,##0.0\ "/>
      <fill>
        <patternFill patternType="solid">
          <fgColor indexed="64"/>
          <bgColor rgb="FFF7F8FB"/>
        </patternFill>
      </fill>
      <alignment horizontal="general" vertical="center" textRotation="0" wrapText="0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185" formatCode="#,##0.0_ ;[Red]\-#,##0.0\ "/>
      <fill>
        <patternFill patternType="solid">
          <fgColor indexed="64"/>
          <bgColor rgb="FFF7F8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yyyy/mm/dd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맑은 고딕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179" formatCode="#,##0_ 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179" formatCode="#,##0_ 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179" formatCode="#,##0_ 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179" formatCode="#,##0_ 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179" formatCode="#,##0_ 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179" formatCode="#,##0_ 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179" formatCode="#,##0_ 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179" formatCode="#,##0_ 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179" formatCode="#,##0_ 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179" formatCode="#,##0_ 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theme="0" tint="-4.9989318521683403E-2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180" formatCode="#,##0_ ;[Red]\-#,##0\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180" formatCode="#,##0_ ;[Red]\-#,##0\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180" formatCode="#,##0_ ;[Red]\-#,##0\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180" formatCode="#,##0_ ;[Red]\-#,##0\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176" formatCode="_(&quot;₩&quot;* #,##0_);_(&quot;₩&quot;* \(#,##0\);_(&quot;₩&quot;* &quot;-&quot;_);_(@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176" formatCode="_(&quot;₩&quot;* #,##0_);_(&quot;₩&quot;* \(#,##0\);_(&quot;₩&quot;* &quot;-&quot;_);_(@_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176" formatCode="_(&quot;₩&quot;* #,##0_);_(&quot;₩&quot;* \(#,##0\);_(&quot;₩&quot;* &quot;-&quot;_);_(@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180" formatCode="#,##0_ ;[Red]\-#,##0\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theme="0" tint="-4.9989318521683403E-2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180" formatCode="#,##0_ ;[Red]\-#,##0\ 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180" formatCode="#,##0_ ;[Red]\-#,##0\ 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180" formatCode="#,##0_ ;[Red]\-#,##0\ 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180" formatCode="#,##0_ ;[Red]\-#,##0\ 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4.9989318521683403E-2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179" formatCode="#,##0_ 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179" formatCode="#,##0_ 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179" formatCode="#,##0_ 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4.9989318521683403E-2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180" formatCode="#,##0_ ;[Red]\-#,##0\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180" formatCode="#,##0_ ;[Red]\-#,##0\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theme="0" tint="-4.9989318521683403E-2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scheme val="none"/>
      </font>
      <numFmt numFmtId="180" formatCode="#,##0_ ;[Red]\-#,##0\ 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scheme val="none"/>
      </font>
      <numFmt numFmtId="180" formatCode="#,##0_ ;[Red]\-#,##0\ 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scheme val="none"/>
      </font>
      <numFmt numFmtId="180" formatCode="#,##0_ ;[Red]\-#,##0\ 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194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194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protection locked="0" hidden="0"/>
    </dxf>
    <dxf>
      <border diagonalUp="0" diagonalDown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protection locked="0" hidden="0"/>
    </dxf>
    <dxf>
      <border>
        <bottom style="medium">
          <color theme="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  <protection locked="0" hidden="0"/>
    </dxf>
    <dxf>
      <font>
        <color theme="0" tint="-0.499984740745262"/>
      </font>
      <fill>
        <patternFill>
          <bgColor theme="2"/>
        </patternFill>
      </fill>
    </dxf>
    <dxf>
      <font>
        <b val="0"/>
        <i val="0"/>
        <color rgb="FFC00000"/>
      </font>
    </dxf>
    <dxf>
      <font>
        <strike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alignment horizontal="general" vertical="center" textRotation="0" wrapText="0" indent="0" justifyLastLine="0" readingOrder="0"/>
      <protection locked="1" hidden="0"/>
    </dxf>
    <dxf>
      <font>
        <strike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194" formatCode="m/d/yyyy"/>
      <alignment horizontal="general" vertical="center" textRotation="0" wrapText="0" indent="0" justifyLastLine="0" shrinkToFit="0" readingOrder="0"/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alignment horizontal="general" vertical="center" textRotation="0" wrapText="0" indent="0" justifyLastLine="0" readingOrder="0"/>
    </dxf>
    <dxf>
      <font>
        <b val="0"/>
        <strike val="0"/>
        <outline val="0"/>
        <shadow val="0"/>
        <u val="none"/>
        <vertAlign val="baseline"/>
        <sz val="9"/>
        <color auto="1"/>
        <name val="Verdana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200" formatCode="m\/d\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scheme val="none"/>
      </font>
      <numFmt numFmtId="194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34998626667073579"/>
        <name val="Verdana"/>
        <scheme val="none"/>
      </font>
    </dxf>
    <dxf>
      <font>
        <strike val="0"/>
        <outline val="0"/>
        <shadow val="0"/>
        <u val="none"/>
        <vertAlign val="baseline"/>
        <sz val="9"/>
        <color theme="1" tint="0.34998626667073579"/>
        <name val="Verdana"/>
        <scheme val="none"/>
      </font>
      <numFmt numFmtId="19" formatCode="yyyy/mm/dd"/>
      <alignment horizontal="center" vertical="center" textRotation="0" wrapText="0" indent="0" justifyLastLine="0" shrinkToFit="0" readingOrder="0"/>
      <border diagonalUp="0" diagonalDown="0">
        <left/>
        <right style="thin">
          <color theme="0" tint="-4.9989318521683403E-2"/>
        </right>
        <top/>
        <bottom/>
        <vertical/>
        <horizontal/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sz val="9"/>
        <color theme="1" tint="0.34998626667073579"/>
        <name val="Verdana"/>
        <scheme val="none"/>
      </font>
    </dxf>
    <dxf>
      <font>
        <b val="0"/>
        <strike val="0"/>
        <outline val="0"/>
        <shadow val="0"/>
        <u val="none"/>
        <vertAlign val="baseline"/>
        <sz val="9"/>
        <color auto="1"/>
        <name val="Verdana"/>
        <scheme val="none"/>
      </font>
    </dxf>
    <dxf>
      <border>
        <left/>
        <right/>
        <top/>
        <bottom style="medium">
          <color theme="3"/>
        </bottom>
        <vertical/>
        <horizontal/>
      </border>
    </dxf>
    <dxf>
      <border>
        <left/>
        <right/>
        <top/>
        <bottom style="thin">
          <color theme="3"/>
        </bottom>
        <vertical/>
        <horizontal style="hair">
          <color theme="0" tint="-0.14996795556505021"/>
        </horizontal>
      </border>
    </dxf>
    <dxf>
      <border>
        <left/>
        <right/>
        <top style="medium">
          <color auto="1"/>
        </top>
        <bottom style="thin">
          <color auto="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none">
          <bgColor auto="1"/>
        </patternFill>
      </fill>
      <border>
        <left/>
        <right/>
        <top style="thin">
          <color auto="1"/>
        </top>
        <bottom style="thin">
          <color auto="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/>
        <right/>
        <top/>
        <bottom style="thin">
          <color theme="1" tint="0.499984740745262"/>
        </bottom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 style="thin">
          <color theme="1" tint="0.499984740745262"/>
        </bottom>
        <vertical/>
        <horizontal style="thin">
          <color theme="0" tint="-4.9989318521683403E-2"/>
        </horizontal>
      </border>
    </dxf>
    <dxf>
      <border>
        <left/>
        <right/>
        <top style="medium">
          <color theme="6"/>
        </top>
        <bottom style="thin">
          <color theme="6"/>
        </bottom>
        <vertical style="thin">
          <color rgb="FFD9E5EB"/>
        </vertical>
        <horizontal style="thin">
          <color rgb="FFD9E5EB"/>
        </horizontal>
      </border>
    </dxf>
    <dxf>
      <border>
        <left/>
        <right/>
        <top style="thin">
          <color theme="6"/>
        </top>
        <bottom style="thin">
          <color theme="6"/>
        </bottom>
        <vertical style="thin">
          <color theme="0" tint="-0.14996795556505021"/>
        </vertical>
        <horizontal style="thin">
          <color theme="0" tint="-0.14996795556505021"/>
        </horizontal>
      </border>
    </dxf>
  </dxfs>
  <tableStyles count="5" defaultTableStyle="표 스타일 1" defaultPivotStyle="PivotStyleLight16">
    <tableStyle name="사용내역sheet" pivot="0" count="2">
      <tableStyleElement type="wholeTable" dxfId="140"/>
      <tableStyleElement type="headerRow" dxfId="139"/>
    </tableStyle>
    <tableStyle name="표 스타일 1" pivot="0" count="2">
      <tableStyleElement type="wholeTable" dxfId="138"/>
      <tableStyleElement type="headerRow" dxfId="137"/>
    </tableStyle>
    <tableStyle name="표 스타일 1 2" pivot="0" count="2">
      <tableStyleElement type="wholeTable" dxfId="136"/>
      <tableStyleElement type="headerRow" dxfId="135"/>
    </tableStyle>
    <tableStyle name="표 스타일 1 2 2" pivot="0" count="0"/>
    <tableStyle name="표 스타일 2" pivot="0" count="2">
      <tableStyleElement type="wholeTable" dxfId="134"/>
      <tableStyleElement type="headerRow" dxfId="133"/>
    </tableStyle>
  </tableStyles>
  <colors>
    <mruColors>
      <color rgb="FF808080"/>
      <color rgb="FF55A3FF"/>
      <color rgb="FF11CBE9"/>
      <color rgb="FF5562FF"/>
      <color rgb="FF3241FF"/>
      <color rgb="FF4BD9F1"/>
      <color rgb="FF3C91FE"/>
      <color rgb="FFE4ECF4"/>
      <color rgb="FFDD6807"/>
      <color rgb="FF4289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4956672"/>
        <c:axId val="230167040"/>
      </c:barChart>
      <c:catAx>
        <c:axId val="244956672"/>
        <c:scaling>
          <c:orientation val="minMax"/>
        </c:scaling>
        <c:delete val="0"/>
        <c:axPos val="b"/>
        <c:majorTickMark val="out"/>
        <c:minorTickMark val="none"/>
        <c:tickLblPos val="nextTo"/>
        <c:crossAx val="230167040"/>
        <c:crosses val="autoZero"/>
        <c:auto val="1"/>
        <c:lblAlgn val="ctr"/>
        <c:lblOffset val="100"/>
        <c:noMultiLvlLbl val="0"/>
      </c:catAx>
      <c:valAx>
        <c:axId val="23016704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244956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지급</c:v>
          </c:tx>
          <c:spPr>
            <a:solidFill>
              <a:srgbClr val="91D8FE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  <c:pt idx="8">
                <c:v>SEP</c:v>
              </c:pt>
              <c:pt idx="9">
                <c:v>OCT</c:v>
              </c:pt>
              <c:pt idx="10">
                <c:v>NOV</c:v>
              </c:pt>
              <c:pt idx="11">
                <c:v>DEC</c:v>
              </c:pt>
            </c:strLit>
          </c:cat>
          <c:val>
            <c:numRef>
              <c:f>Dashboard!$G$27:$G$38</c:f>
              <c:numCache>
                <c:formatCode>#,##0_ ;[Red]\-#,##0\ </c:formatCode>
                <c:ptCount val="1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280-469F-A9AD-866DB0845200}"/>
            </c:ext>
          </c:extLst>
        </c:ser>
        <c:ser>
          <c:idx val="1"/>
          <c:order val="1"/>
          <c:tx>
            <c:v>공제</c:v>
          </c:tx>
          <c:spPr>
            <a:solidFill>
              <a:srgbClr val="2B7BF4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  <c:pt idx="8">
                <c:v>SEP</c:v>
              </c:pt>
              <c:pt idx="9">
                <c:v>OCT</c:v>
              </c:pt>
              <c:pt idx="10">
                <c:v>NOV</c:v>
              </c:pt>
              <c:pt idx="11">
                <c:v>DEC</c:v>
              </c:pt>
            </c:strLit>
          </c:cat>
          <c:val>
            <c:numRef>
              <c:f>Dashboard!$N$27:$N$38</c:f>
              <c:numCache>
                <c:formatCode>#,##0_ ;[Red]\-#,##0\ </c:formatCode>
                <c:ptCount val="1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280-469F-A9AD-866DB0845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1"/>
        <c:overlap val="-13"/>
        <c:axId val="248173056"/>
        <c:axId val="244567424"/>
      </c:barChart>
      <c:catAx>
        <c:axId val="248173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7E8D9E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44567424"/>
        <c:crosses val="autoZero"/>
        <c:auto val="1"/>
        <c:lblAlgn val="ctr"/>
        <c:lblOffset val="100"/>
        <c:noMultiLvlLbl val="0"/>
      </c:catAx>
      <c:valAx>
        <c:axId val="244567424"/>
        <c:scaling>
          <c:orientation val="minMax"/>
        </c:scaling>
        <c:delete val="0"/>
        <c:axPos val="l"/>
        <c:numFmt formatCode="#,##0_ ;[Red]\-#,##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7E8D9E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ko-KR"/>
          </a:p>
        </c:txPr>
        <c:crossAx val="248173056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86672157701465202"/>
          <c:y val="1.9473736737950286E-2"/>
          <c:w val="0.12967789122558415"/>
          <c:h val="8.5430795411195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3B3B55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107479749925375"/>
          <c:y val="0.15488254593175854"/>
          <c:w val="0.33264776795997275"/>
          <c:h val="0.64058792650918628"/>
        </c:manualLayout>
      </c:layout>
      <c:doughnutChart>
        <c:varyColors val="1"/>
        <c:ser>
          <c:idx val="0"/>
          <c:order val="0"/>
          <c:tx>
            <c:strRef>
              <c:f>Dashboard_option!$C$9:$C$11</c:f>
              <c:strCache>
                <c:ptCount val="1"/>
                <c:pt idx="0">
                  <c:v>기본급 시간외수당 기타수당</c:v>
                </c:pt>
              </c:strCache>
            </c:strRef>
          </c:tx>
          <c:dPt>
            <c:idx val="0"/>
            <c:bubble3D val="0"/>
            <c:spPr>
              <a:solidFill>
                <a:srgbClr val="3241FF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093B-4B82-AD42-8C660582A20D}"/>
              </c:ext>
            </c:extLst>
          </c:dPt>
          <c:dPt>
            <c:idx val="1"/>
            <c:bubble3D val="0"/>
            <c:spPr>
              <a:solidFill>
                <a:srgbClr val="3C91FE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093B-4B82-AD42-8C660582A20D}"/>
              </c:ext>
            </c:extLst>
          </c:dPt>
          <c:dPt>
            <c:idx val="2"/>
            <c:bubble3D val="0"/>
            <c:spPr>
              <a:solidFill>
                <a:srgbClr val="4BD9F1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093B-4B82-AD42-8C660582A20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 기본급</c:v>
              </c:pt>
              <c:pt idx="1">
                <c:v> 시간외수당</c:v>
              </c:pt>
              <c:pt idx="2">
                <c:v> 기타수당</c:v>
              </c:pt>
            </c:strLit>
          </c:cat>
          <c:val>
            <c:numRef>
              <c:f>Dashboard_option!$E$9:$E$11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093B-4B82-AD42-8C660582A2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4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7797752808988756"/>
          <c:y val="0.24790901137357829"/>
          <c:w val="0.24865680261783607"/>
          <c:h val="0.464746888878608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3B3B55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1"/>
          <c:order val="0"/>
          <c:tx>
            <c:strRef>
              <c:f>Dashboard_option!$C$18</c:f>
              <c:strCache>
                <c:ptCount val="1"/>
                <c:pt idx="0">
                  <c:v>신규 입사자</c:v>
                </c:pt>
              </c:strCache>
            </c:strRef>
          </c:tx>
          <c:spPr>
            <a:solidFill>
              <a:srgbClr val="4289F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3CF72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2656-4DB4-A4D7-F27461EB101E}"/>
              </c:ext>
            </c:extLst>
          </c:dPt>
          <c:cat>
            <c:numRef>
              <c:f>Dashboard_option!$D$17</c:f>
              <c:numCache>
                <c:formatCode>0"명"</c:formatCode>
                <c:ptCount val="1"/>
                <c:pt idx="0">
                  <c:v>1</c:v>
                </c:pt>
              </c:numCache>
            </c:numRef>
          </c:cat>
          <c:val>
            <c:numRef>
              <c:f>Dashboard_option!$D$18</c:f>
              <c:numCache>
                <c:formatCode>0"명"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112-4CFD-A08E-67489D624D2B}"/>
            </c:ext>
          </c:extLst>
        </c:ser>
        <c:ser>
          <c:idx val="2"/>
          <c:order val="1"/>
          <c:tx>
            <c:strRef>
              <c:f>Dashboard_option!$C$17</c:f>
              <c:strCache>
                <c:ptCount val="1"/>
                <c:pt idx="0">
                  <c:v>기존 재직자</c:v>
                </c:pt>
              </c:strCache>
            </c:strRef>
          </c:tx>
          <c:spPr>
            <a:solidFill>
              <a:srgbClr val="4289F5"/>
            </a:solidFill>
          </c:spPr>
          <c:invertIfNegative val="0"/>
          <c:cat>
            <c:numRef>
              <c:f>Dashboard_option!$D$17</c:f>
              <c:numCache>
                <c:formatCode>0"명"</c:formatCode>
                <c:ptCount val="1"/>
                <c:pt idx="0">
                  <c:v>1</c:v>
                </c:pt>
              </c:numCache>
            </c:numRef>
          </c:cat>
          <c:val>
            <c:numRef>
              <c:f>Dashboard_option!$D$17</c:f>
              <c:numCache>
                <c:formatCode>0"명"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112-4CFD-A08E-67489D624D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9180672"/>
        <c:axId val="244570880"/>
      </c:barChart>
      <c:catAx>
        <c:axId val="249180672"/>
        <c:scaling>
          <c:orientation val="minMax"/>
        </c:scaling>
        <c:delete val="1"/>
        <c:axPos val="l"/>
        <c:numFmt formatCode="0&quot;명&quot;" sourceLinked="1"/>
        <c:majorTickMark val="none"/>
        <c:minorTickMark val="none"/>
        <c:tickLblPos val="nextTo"/>
        <c:crossAx val="244570880"/>
        <c:crosses val="autoZero"/>
        <c:auto val="1"/>
        <c:lblAlgn val="ctr"/>
        <c:lblOffset val="100"/>
        <c:noMultiLvlLbl val="0"/>
      </c:catAx>
      <c:valAx>
        <c:axId val="24457088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249180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143208670385335"/>
          <c:y val="8.2191780821917804E-2"/>
          <c:w val="0.54460137777628848"/>
          <c:h val="0.685175996836011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Dashboard_option!$C$15:$C$16</c:f>
              <c:strCache>
                <c:ptCount val="1"/>
                <c:pt idx="0">
                  <c:v>2025 2026</c:v>
                </c:pt>
              </c:strCache>
            </c:strRef>
          </c:tx>
          <c:spPr>
            <a:solidFill>
              <a:schemeClr val="accent4"/>
            </a:solidFill>
            <a:ln w="19050"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4DFEB"/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8BF8-4686-920C-076FCD7FD116}"/>
              </c:ext>
            </c:extLst>
          </c:dPt>
          <c:dPt>
            <c:idx val="1"/>
            <c:invertIfNegative val="0"/>
            <c:bubble3D val="0"/>
            <c:spPr>
              <a:solidFill>
                <a:srgbClr val="6D7987"/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8BF8-4686-920C-076FCD7FD11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3B3B55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Dashboard_option!$C$15:$C$16</c:f>
              <c:numCache>
                <c:formatCode>General</c:formatCode>
                <c:ptCount val="2"/>
                <c:pt idx="0">
                  <c:v>2025</c:v>
                </c:pt>
                <c:pt idx="1">
                  <c:v>2026</c:v>
                </c:pt>
              </c:numCache>
            </c:numRef>
          </c:cat>
          <c:val>
            <c:numRef>
              <c:f>Dashboard_option!$D$15:$D$16</c:f>
              <c:numCache>
                <c:formatCode>0"명"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8BF8-4686-920C-076FCD7FD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49182208"/>
        <c:axId val="249570432"/>
      </c:barChart>
      <c:catAx>
        <c:axId val="249182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3B3B55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ko-KR"/>
          </a:p>
        </c:txPr>
        <c:crossAx val="249570432"/>
        <c:crosses val="autoZero"/>
        <c:auto val="1"/>
        <c:lblAlgn val="ctr"/>
        <c:lblOffset val="100"/>
        <c:noMultiLvlLbl val="0"/>
      </c:catAx>
      <c:valAx>
        <c:axId val="249570432"/>
        <c:scaling>
          <c:orientation val="minMax"/>
          <c:max val="150"/>
          <c:min val="0"/>
        </c:scaling>
        <c:delete val="1"/>
        <c:axPos val="l"/>
        <c:numFmt formatCode="0&quot;명&quot;" sourceLinked="1"/>
        <c:majorTickMark val="out"/>
        <c:minorTickMark val="none"/>
        <c:tickLblPos val="nextTo"/>
        <c:crossAx val="249182208"/>
        <c:crosses val="autoZero"/>
        <c:crossBetween val="between"/>
        <c:majorUnit val="20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Dashboard_option!$C$27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rgbClr val="E4ECF4"/>
            </a:solidFill>
          </c:spPr>
          <c:invertIfNegative val="0"/>
          <c:cat>
            <c:numRef>
              <c:f>Dashboard_option!$C$27:$C$28</c:f>
              <c:numCache>
                <c:formatCode>General</c:formatCode>
                <c:ptCount val="2"/>
                <c:pt idx="0">
                  <c:v>2025</c:v>
                </c:pt>
                <c:pt idx="1">
                  <c:v>2026</c:v>
                </c:pt>
              </c:numCache>
            </c:numRef>
          </c:cat>
          <c:val>
            <c:numRef>
              <c:f>Dashboard_option!$D$27</c:f>
              <c:numCache>
                <c:formatCode>#,##0_ </c:formatCode>
                <c:ptCount val="1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820-4C60-9B4D-A6D1C8460A02}"/>
            </c:ext>
          </c:extLst>
        </c:ser>
        <c:ser>
          <c:idx val="1"/>
          <c:order val="1"/>
          <c:tx>
            <c:strRef>
              <c:f>Dashboard_option!$C$28</c:f>
              <c:strCache>
                <c:ptCount val="1"/>
                <c:pt idx="0">
                  <c:v>2026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3C91FE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0E3D-4482-BBCA-28E666C26A13}"/>
              </c:ext>
            </c:extLst>
          </c:dPt>
          <c:val>
            <c:numRef>
              <c:f>Dashboard_option!$D$28</c:f>
              <c:numCache>
                <c:formatCode>#,##0_ </c:formatCode>
                <c:ptCount val="1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2BC-4427-92A8-48EC5075AE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-34"/>
        <c:axId val="249408000"/>
        <c:axId val="249571584"/>
      </c:barChart>
      <c:catAx>
        <c:axId val="24940800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49571584"/>
        <c:crosses val="autoZero"/>
        <c:auto val="1"/>
        <c:lblAlgn val="ctr"/>
        <c:lblOffset val="100"/>
        <c:noMultiLvlLbl val="0"/>
      </c:catAx>
      <c:valAx>
        <c:axId val="249571584"/>
        <c:scaling>
          <c:orientation val="minMax"/>
        </c:scaling>
        <c:delete val="1"/>
        <c:axPos val="l"/>
        <c:numFmt formatCode="#,##0_ " sourceLinked="1"/>
        <c:majorTickMark val="none"/>
        <c:minorTickMark val="none"/>
        <c:tickLblPos val="nextTo"/>
        <c:crossAx val="249408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Dashboard_option!$C$23:$C$24</c:f>
              <c:strCache>
                <c:ptCount val="1"/>
                <c:pt idx="0">
                  <c:v>2025 2026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E4ECF4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48DA-4619-8F5C-AC7564F911A2}"/>
              </c:ext>
            </c:extLst>
          </c:dPt>
          <c:dPt>
            <c:idx val="1"/>
            <c:invertIfNegative val="0"/>
            <c:bubble3D val="0"/>
            <c:spPr>
              <a:solidFill>
                <a:srgbClr val="3241FF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48DA-4619-8F5C-AC7564F911A2}"/>
              </c:ext>
            </c:extLst>
          </c:dPt>
          <c:val>
            <c:numRef>
              <c:f>Dashboard_option!$D$23:$D$24</c:f>
              <c:numCache>
                <c:formatCode>#,##0_ 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DD9E-4A18-8996-DFA11FCF04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-34"/>
        <c:axId val="249485824"/>
        <c:axId val="249573888"/>
      </c:barChart>
      <c:catAx>
        <c:axId val="2494858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49573888"/>
        <c:crosses val="autoZero"/>
        <c:auto val="1"/>
        <c:lblAlgn val="ctr"/>
        <c:lblOffset val="100"/>
        <c:noMultiLvlLbl val="0"/>
      </c:catAx>
      <c:valAx>
        <c:axId val="249573888"/>
        <c:scaling>
          <c:orientation val="minMax"/>
        </c:scaling>
        <c:delete val="1"/>
        <c:axPos val="l"/>
        <c:numFmt formatCode="#,##0_ " sourceLinked="1"/>
        <c:majorTickMark val="none"/>
        <c:minorTickMark val="none"/>
        <c:tickLblPos val="nextTo"/>
        <c:crossAx val="249485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Dashboard_option!$C$31:$C$32</c:f>
              <c:strCache>
                <c:ptCount val="1"/>
                <c:pt idx="0">
                  <c:v>2025 2026</c:v>
                </c:pt>
              </c:strCache>
            </c:strRef>
          </c:tx>
          <c:spPr>
            <a:solidFill>
              <a:srgbClr val="DD6807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4ECF4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B59-4AAB-AAC1-20A737FD8F19}"/>
              </c:ext>
            </c:extLst>
          </c:dPt>
          <c:dPt>
            <c:idx val="1"/>
            <c:invertIfNegative val="0"/>
            <c:bubble3D val="0"/>
            <c:spPr>
              <a:solidFill>
                <a:srgbClr val="4BD9F1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B59-4AAB-AAC1-20A737FD8F19}"/>
              </c:ext>
            </c:extLst>
          </c:dPt>
          <c:cat>
            <c:numLit>
              <c:formatCode>General</c:formatCode>
              <c:ptCount val="2"/>
              <c:pt idx="0">
                <c:v>2024</c:v>
              </c:pt>
              <c:pt idx="1">
                <c:v>2025</c:v>
              </c:pt>
            </c:numLit>
          </c:cat>
          <c:val>
            <c:numRef>
              <c:f>Dashboard_option!$D$31:$D$32</c:f>
              <c:numCache>
                <c:formatCode>#,##0_ 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B59-4AAB-AAC1-20A737FD8F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-34"/>
        <c:axId val="249731584"/>
        <c:axId val="249575616"/>
      </c:barChart>
      <c:catAx>
        <c:axId val="24973158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49575616"/>
        <c:crosses val="autoZero"/>
        <c:auto val="1"/>
        <c:lblAlgn val="ctr"/>
        <c:lblOffset val="100"/>
        <c:noMultiLvlLbl val="0"/>
      </c:catAx>
      <c:valAx>
        <c:axId val="249575616"/>
        <c:scaling>
          <c:orientation val="minMax"/>
        </c:scaling>
        <c:delete val="1"/>
        <c:axPos val="l"/>
        <c:numFmt formatCode="#,##0_ " sourceLinked="1"/>
        <c:majorTickMark val="none"/>
        <c:minorTickMark val="none"/>
        <c:tickLblPos val="nextTo"/>
        <c:crossAx val="249731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지급</c:v>
          </c:tx>
          <c:spPr>
            <a:solidFill>
              <a:srgbClr val="4A8DFF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  <c:pt idx="8">
                <c:v>SEP</c:v>
              </c:pt>
              <c:pt idx="9">
                <c:v>OCT</c:v>
              </c:pt>
              <c:pt idx="10">
                <c:v>NOV</c:v>
              </c:pt>
              <c:pt idx="11">
                <c:v>DEC</c:v>
              </c:pt>
            </c:strLit>
          </c:cat>
          <c:val>
            <c:numRef>
              <c:f>Dashboard_2!$G$27:$G$38</c:f>
              <c:numCache>
                <c:formatCode>#,##0_ ;[Red]\-#,##0\ </c:formatCode>
                <c:ptCount val="1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A5E-47B1-83F2-2790CFE977AC}"/>
            </c:ext>
          </c:extLst>
        </c:ser>
        <c:ser>
          <c:idx val="1"/>
          <c:order val="1"/>
          <c:tx>
            <c:v>공제</c:v>
          </c:tx>
          <c:spPr>
            <a:solidFill>
              <a:srgbClr val="4CBEEB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  <c:pt idx="8">
                <c:v>SEP</c:v>
              </c:pt>
              <c:pt idx="9">
                <c:v>OCT</c:v>
              </c:pt>
              <c:pt idx="10">
                <c:v>NOV</c:v>
              </c:pt>
              <c:pt idx="11">
                <c:v>DEC</c:v>
              </c:pt>
            </c:strLit>
          </c:cat>
          <c:val>
            <c:numRef>
              <c:f>Dashboard_2!$N$27:$N$38</c:f>
              <c:numCache>
                <c:formatCode>#,##0_ ;[Red]\-#,##0\ </c:formatCode>
                <c:ptCount val="1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A5E-47B1-83F2-2790CFE977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1"/>
        <c:overlap val="-13"/>
        <c:axId val="250387968"/>
        <c:axId val="249680960"/>
      </c:barChart>
      <c:catAx>
        <c:axId val="250387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49506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B8C4D6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49680960"/>
        <c:crosses val="autoZero"/>
        <c:auto val="1"/>
        <c:lblAlgn val="ctr"/>
        <c:lblOffset val="100"/>
        <c:noMultiLvlLbl val="0"/>
      </c:catAx>
      <c:valAx>
        <c:axId val="249680960"/>
        <c:scaling>
          <c:orientation val="minMax"/>
        </c:scaling>
        <c:delete val="0"/>
        <c:axPos val="l"/>
        <c:numFmt formatCode="#,##0_ ;[Red]\-#,##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B8C4D6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ko-KR"/>
          </a:p>
        </c:txPr>
        <c:crossAx val="250387968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86672157701465202"/>
          <c:y val="1.9473736737950286E-2"/>
          <c:w val="0.12967789122558415"/>
          <c:h val="8.5430795411195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B8C4D6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107479749925375"/>
          <c:y val="0.15488254593175854"/>
          <c:w val="0.33264776795997275"/>
          <c:h val="0.64058792650918628"/>
        </c:manualLayout>
      </c:layout>
      <c:doughnutChart>
        <c:varyColors val="1"/>
        <c:ser>
          <c:idx val="0"/>
          <c:order val="0"/>
          <c:tx>
            <c:strRef>
              <c:f>Dashboard_option!$C$9:$C$11</c:f>
              <c:strCache>
                <c:ptCount val="1"/>
                <c:pt idx="0">
                  <c:v>기본급 시간외수당 기타수당</c:v>
                </c:pt>
              </c:strCache>
            </c:strRef>
          </c:tx>
          <c:dPt>
            <c:idx val="0"/>
            <c:bubble3D val="0"/>
            <c:spPr>
              <a:solidFill>
                <a:srgbClr val="5562FF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15E-49B2-A11A-234E86255E42}"/>
              </c:ext>
            </c:extLst>
          </c:dPt>
          <c:dPt>
            <c:idx val="1"/>
            <c:bubble3D val="0"/>
            <c:spPr>
              <a:solidFill>
                <a:srgbClr val="55A3FF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15E-49B2-A11A-234E86255E42}"/>
              </c:ext>
            </c:extLst>
          </c:dPt>
          <c:dPt>
            <c:idx val="2"/>
            <c:bubble3D val="0"/>
            <c:spPr>
              <a:solidFill>
                <a:srgbClr val="11CBE9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15E-49B2-A11A-234E86255E4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 기본급</c:v>
              </c:pt>
              <c:pt idx="1">
                <c:v> 시간외수당</c:v>
              </c:pt>
              <c:pt idx="2">
                <c:v> 기타수당</c:v>
              </c:pt>
            </c:strLit>
          </c:cat>
          <c:val>
            <c:numRef>
              <c:f>Dashboard_option!$E$9:$E$11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615E-49B2-A11A-234E86255E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4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7797752808988756"/>
          <c:y val="0.24790901137357829"/>
          <c:w val="0.24865680261783607"/>
          <c:h val="0.464746888878608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1"/>
          <c:order val="0"/>
          <c:tx>
            <c:v>신규 입사자</c:v>
          </c:tx>
          <c:spPr>
            <a:solidFill>
              <a:srgbClr val="55CE7E"/>
            </a:solidFill>
            <a:ln>
              <a:noFill/>
            </a:ln>
            <a:effectLst/>
          </c:spPr>
          <c:invertIfNegative val="0"/>
          <c:cat>
            <c:numRef>
              <c:f>Dashboard_option!$D$18</c:f>
              <c:numCache>
                <c:formatCode>0"명"</c:formatCode>
                <c:ptCount val="1"/>
                <c:pt idx="0">
                  <c:v>1</c:v>
                </c:pt>
              </c:numCache>
            </c:numRef>
          </c:cat>
          <c:val>
            <c:numLit>
              <c:formatCode>General</c:formatCode>
              <c:ptCount val="1"/>
              <c:pt idx="0">
                <c:v>25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E71-40C5-9D53-21C032921E95}"/>
            </c:ext>
          </c:extLst>
        </c:ser>
        <c:ser>
          <c:idx val="2"/>
          <c:order val="1"/>
          <c:tx>
            <c:v>기존 재직자</c:v>
          </c:tx>
          <c:spPr>
            <a:solidFill>
              <a:srgbClr val="4289F5"/>
            </a:solidFill>
            <a:ln>
              <a:noFill/>
            </a:ln>
            <a:effectLst/>
          </c:spPr>
          <c:invertIfNegative val="0"/>
          <c:cat>
            <c:numRef>
              <c:f>Dashboard_option!$D$18</c:f>
              <c:numCache>
                <c:formatCode>0"명"</c:formatCode>
                <c:ptCount val="1"/>
                <c:pt idx="0">
                  <c:v>1</c:v>
                </c:pt>
              </c:numCache>
            </c:numRef>
          </c:cat>
          <c:val>
            <c:numRef>
              <c:f>Dashboard_option!$D$17</c:f>
              <c:numCache>
                <c:formatCode>0"명"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E71-40C5-9D53-21C032921E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0843648"/>
        <c:axId val="249504320"/>
      </c:barChart>
      <c:catAx>
        <c:axId val="250843648"/>
        <c:scaling>
          <c:orientation val="minMax"/>
        </c:scaling>
        <c:delete val="1"/>
        <c:axPos val="l"/>
        <c:numFmt formatCode="0&quot;명&quot;" sourceLinked="1"/>
        <c:majorTickMark val="none"/>
        <c:minorTickMark val="none"/>
        <c:tickLblPos val="nextTo"/>
        <c:crossAx val="249504320"/>
        <c:crosses val="autoZero"/>
        <c:auto val="1"/>
        <c:lblAlgn val="ctr"/>
        <c:lblOffset val="100"/>
        <c:noMultiLvlLbl val="0"/>
      </c:catAx>
      <c:valAx>
        <c:axId val="2495043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250843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143208670385335"/>
          <c:y val="8.2191780821917804E-2"/>
          <c:w val="0.54460137777628848"/>
          <c:h val="0.685175996836011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Dashboard_option!$C$15:$C$16</c:f>
              <c:strCache>
                <c:ptCount val="1"/>
                <c:pt idx="0">
                  <c:v>2025 2026</c:v>
                </c:pt>
              </c:strCache>
            </c:strRef>
          </c:tx>
          <c:spPr>
            <a:solidFill>
              <a:schemeClr val="accent4"/>
            </a:solidFill>
            <a:ln w="19050"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3A4658"/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748-4CBC-AB4D-CDD357294057}"/>
              </c:ext>
            </c:extLst>
          </c:dPt>
          <c:dPt>
            <c:idx val="1"/>
            <c:invertIfNegative val="0"/>
            <c:bubble3D val="0"/>
            <c:spPr>
              <a:solidFill>
                <a:srgbClr val="A6B0C2"/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748-4CBC-AB4D-CDD35729405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B8C4D6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Dashboard_option!$C$15:$C$16</c:f>
              <c:numCache>
                <c:formatCode>General</c:formatCode>
                <c:ptCount val="2"/>
                <c:pt idx="0">
                  <c:v>2025</c:v>
                </c:pt>
                <c:pt idx="1">
                  <c:v>2026</c:v>
                </c:pt>
              </c:numCache>
            </c:numRef>
          </c:cat>
          <c:val>
            <c:numRef>
              <c:f>Dashboard_option!$D$15:$D$16</c:f>
              <c:numCache>
                <c:formatCode>0"명"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D748-4CBC-AB4D-CDD3572940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50845184"/>
        <c:axId val="249506048"/>
      </c:barChart>
      <c:catAx>
        <c:axId val="250845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B8C4D6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ko-KR"/>
          </a:p>
        </c:txPr>
        <c:crossAx val="249506048"/>
        <c:crosses val="autoZero"/>
        <c:auto val="1"/>
        <c:lblAlgn val="ctr"/>
        <c:lblOffset val="100"/>
        <c:noMultiLvlLbl val="0"/>
      </c:catAx>
      <c:valAx>
        <c:axId val="249506048"/>
        <c:scaling>
          <c:orientation val="minMax"/>
          <c:max val="150"/>
          <c:min val="0"/>
        </c:scaling>
        <c:delete val="1"/>
        <c:axPos val="l"/>
        <c:numFmt formatCode="0&quot;명&quot;" sourceLinked="1"/>
        <c:majorTickMark val="out"/>
        <c:minorTickMark val="none"/>
        <c:tickLblPos val="nextTo"/>
        <c:crossAx val="250845184"/>
        <c:crosses val="autoZero"/>
        <c:crossBetween val="between"/>
        <c:majorUnit val="20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Dashboard_option!$C$27:$C$28</c:f>
              <c:strCache>
                <c:ptCount val="1"/>
                <c:pt idx="0">
                  <c:v>2025 2026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49506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F05A-4016-B6AD-3564DF6BB749}"/>
              </c:ext>
            </c:extLst>
          </c:dPt>
          <c:dPt>
            <c:idx val="1"/>
            <c:invertIfNegative val="0"/>
            <c:bubble3D val="0"/>
            <c:spPr>
              <a:solidFill>
                <a:srgbClr val="3C91FE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E587-4F69-A4B5-3390E8F58211}"/>
              </c:ext>
            </c:extLst>
          </c:dPt>
          <c:cat>
            <c:numRef>
              <c:f>Dashboard_option!$D$27:$D$28</c:f>
              <c:numCache>
                <c:formatCode>#,##0_ </c:formatCode>
                <c:ptCount val="2"/>
              </c:numCache>
            </c:numRef>
          </c:cat>
          <c:val>
            <c:numRef>
              <c:f>Dashboard_option!$D$27:$D$28</c:f>
              <c:numCache>
                <c:formatCode>#,##0_ 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F05A-4016-B6AD-3564DF6BB7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-34"/>
        <c:axId val="250611200"/>
        <c:axId val="249507200"/>
      </c:barChart>
      <c:catAx>
        <c:axId val="250611200"/>
        <c:scaling>
          <c:orientation val="minMax"/>
        </c:scaling>
        <c:delete val="1"/>
        <c:axPos val="b"/>
        <c:numFmt formatCode="#,##0_ " sourceLinked="1"/>
        <c:majorTickMark val="none"/>
        <c:minorTickMark val="none"/>
        <c:tickLblPos val="nextTo"/>
        <c:crossAx val="249507200"/>
        <c:crosses val="autoZero"/>
        <c:auto val="1"/>
        <c:lblAlgn val="ctr"/>
        <c:lblOffset val="100"/>
        <c:noMultiLvlLbl val="0"/>
      </c:catAx>
      <c:valAx>
        <c:axId val="249507200"/>
        <c:scaling>
          <c:orientation val="minMax"/>
        </c:scaling>
        <c:delete val="1"/>
        <c:axPos val="l"/>
        <c:numFmt formatCode="#,##0_ " sourceLinked="1"/>
        <c:majorTickMark val="none"/>
        <c:minorTickMark val="none"/>
        <c:tickLblPos val="nextTo"/>
        <c:crossAx val="250611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Dashboard_option!$C$23:$C$24</c:f>
              <c:strCache>
                <c:ptCount val="1"/>
                <c:pt idx="0">
                  <c:v>2025 2026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95060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4CF-43A4-89CD-36F2CCC02A1F}"/>
              </c:ext>
            </c:extLst>
          </c:dPt>
          <c:dPt>
            <c:idx val="1"/>
            <c:invertIfNegative val="0"/>
            <c:bubble3D val="0"/>
            <c:spPr>
              <a:solidFill>
                <a:srgbClr val="5562FF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54CF-43A4-89CD-36F2CCC02A1F}"/>
              </c:ext>
            </c:extLst>
          </c:dPt>
          <c:val>
            <c:numRef>
              <c:f>Dashboard_option!$D$23:$D$24</c:f>
              <c:numCache>
                <c:formatCode>#,##0_ 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C4FE-4FF8-BC2B-408EF76866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-34"/>
        <c:axId val="250672640"/>
        <c:axId val="249508928"/>
      </c:barChart>
      <c:catAx>
        <c:axId val="250672640"/>
        <c:scaling>
          <c:orientation val="minMax"/>
        </c:scaling>
        <c:delete val="1"/>
        <c:axPos val="b"/>
        <c:numFmt formatCode="#,##0_ " sourceLinked="1"/>
        <c:majorTickMark val="none"/>
        <c:minorTickMark val="none"/>
        <c:tickLblPos val="nextTo"/>
        <c:crossAx val="249508928"/>
        <c:crosses val="autoZero"/>
        <c:auto val="1"/>
        <c:lblAlgn val="ctr"/>
        <c:lblOffset val="100"/>
        <c:noMultiLvlLbl val="0"/>
      </c:catAx>
      <c:valAx>
        <c:axId val="249508928"/>
        <c:scaling>
          <c:orientation val="minMax"/>
        </c:scaling>
        <c:delete val="1"/>
        <c:axPos val="l"/>
        <c:numFmt formatCode="#,##0_ " sourceLinked="1"/>
        <c:majorTickMark val="none"/>
        <c:minorTickMark val="none"/>
        <c:tickLblPos val="nextTo"/>
        <c:crossAx val="250672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Dashboard_option!$C$31:$C$32</c:f>
              <c:strCache>
                <c:ptCount val="1"/>
                <c:pt idx="0">
                  <c:v>2025 2026</c:v>
                </c:pt>
              </c:strCache>
            </c:strRef>
          </c:tx>
          <c:spPr>
            <a:solidFill>
              <a:srgbClr val="DD6807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95060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4A61-4056-AFE9-B930B90C61F6}"/>
              </c:ext>
            </c:extLst>
          </c:dPt>
          <c:dPt>
            <c:idx val="1"/>
            <c:invertIfNegative val="0"/>
            <c:bubble3D val="0"/>
            <c:spPr>
              <a:solidFill>
                <a:srgbClr val="4BD9F1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4A61-4056-AFE9-B930B90C61F6}"/>
              </c:ext>
            </c:extLst>
          </c:dPt>
          <c:val>
            <c:numRef>
              <c:f>Dashboard_option!$D$31:$D$32</c:f>
              <c:numCache>
                <c:formatCode>#,##0_ 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F68-4029-B82E-F944EE795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-34"/>
        <c:axId val="251123200"/>
        <c:axId val="249510656"/>
      </c:barChart>
      <c:catAx>
        <c:axId val="251123200"/>
        <c:scaling>
          <c:orientation val="minMax"/>
        </c:scaling>
        <c:delete val="1"/>
        <c:axPos val="b"/>
        <c:numFmt formatCode="#,##0_ " sourceLinked="1"/>
        <c:majorTickMark val="none"/>
        <c:minorTickMark val="none"/>
        <c:tickLblPos val="nextTo"/>
        <c:crossAx val="249510656"/>
        <c:crosses val="autoZero"/>
        <c:auto val="1"/>
        <c:lblAlgn val="ctr"/>
        <c:lblOffset val="100"/>
        <c:noMultiLvlLbl val="0"/>
      </c:catAx>
      <c:valAx>
        <c:axId val="249510656"/>
        <c:scaling>
          <c:orientation val="minMax"/>
        </c:scaling>
        <c:delete val="1"/>
        <c:axPos val="l"/>
        <c:numFmt formatCode="#,##0_ " sourceLinked="1"/>
        <c:majorTickMark val="none"/>
        <c:minorTickMark val="none"/>
        <c:tickLblPos val="nextTo"/>
        <c:crossAx val="251123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4" Type="http://schemas.openxmlformats.org/officeDocument/2006/relationships/image" Target="../media/image5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5" Type="http://schemas.openxmlformats.org/officeDocument/2006/relationships/image" Target="../media/image4.png"/><Relationship Id="rId4" Type="http://schemas.openxmlformats.org/officeDocument/2006/relationships/image" Target="../media/image5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svg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image" Target="../media/image12.svg"/><Relationship Id="rId7" Type="http://schemas.openxmlformats.org/officeDocument/2006/relationships/image" Target="../media/image16.sv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image" Target="../media/image10.png"/><Relationship Id="rId11" Type="http://schemas.openxmlformats.org/officeDocument/2006/relationships/image" Target="../media/image20.svg"/><Relationship Id="rId5" Type="http://schemas.openxmlformats.org/officeDocument/2006/relationships/image" Target="../media/image14.svg"/><Relationship Id="rId10" Type="http://schemas.openxmlformats.org/officeDocument/2006/relationships/image" Target="../media/image12.png"/><Relationship Id="rId4" Type="http://schemas.openxmlformats.org/officeDocument/2006/relationships/image" Target="../media/image9.png"/><Relationship Id="rId9" Type="http://schemas.openxmlformats.org/officeDocument/2006/relationships/image" Target="../media/image18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23.svg"/><Relationship Id="rId3" Type="http://schemas.openxmlformats.org/officeDocument/2006/relationships/image" Target="../media/image12.svg"/><Relationship Id="rId7" Type="http://schemas.openxmlformats.org/officeDocument/2006/relationships/image" Target="../media/image16.svg"/><Relationship Id="rId12" Type="http://schemas.openxmlformats.org/officeDocument/2006/relationships/image" Target="../media/image14.png"/><Relationship Id="rId2" Type="http://schemas.openxmlformats.org/officeDocument/2006/relationships/image" Target="../media/image8.png"/><Relationship Id="rId1" Type="http://schemas.openxmlformats.org/officeDocument/2006/relationships/image" Target="../media/image13.png"/><Relationship Id="rId6" Type="http://schemas.openxmlformats.org/officeDocument/2006/relationships/image" Target="../media/image10.png"/><Relationship Id="rId11" Type="http://schemas.openxmlformats.org/officeDocument/2006/relationships/image" Target="../media/image20.svg"/><Relationship Id="rId5" Type="http://schemas.openxmlformats.org/officeDocument/2006/relationships/image" Target="../media/image14.svg"/><Relationship Id="rId10" Type="http://schemas.openxmlformats.org/officeDocument/2006/relationships/image" Target="../media/image12.png"/><Relationship Id="rId4" Type="http://schemas.openxmlformats.org/officeDocument/2006/relationships/image" Target="../media/image9.png"/><Relationship Id="rId9" Type="http://schemas.openxmlformats.org/officeDocument/2006/relationships/image" Target="../media/image18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svg"/><Relationship Id="rId13" Type="http://schemas.openxmlformats.org/officeDocument/2006/relationships/image" Target="../media/image14.png"/><Relationship Id="rId3" Type="http://schemas.openxmlformats.org/officeDocument/2006/relationships/image" Target="../media/image8.png"/><Relationship Id="rId7" Type="http://schemas.openxmlformats.org/officeDocument/2006/relationships/image" Target="../media/image10.png"/><Relationship Id="rId12" Type="http://schemas.openxmlformats.org/officeDocument/2006/relationships/image" Target="../media/image20.svg"/><Relationship Id="rId2" Type="http://schemas.openxmlformats.org/officeDocument/2006/relationships/image" Target="../media/image15.png"/><Relationship Id="rId16" Type="http://schemas.openxmlformats.org/officeDocument/2006/relationships/image" Target="../media/image26.svg"/><Relationship Id="rId1" Type="http://schemas.openxmlformats.org/officeDocument/2006/relationships/image" Target="../media/image13.png"/><Relationship Id="rId6" Type="http://schemas.openxmlformats.org/officeDocument/2006/relationships/image" Target="../media/image14.svg"/><Relationship Id="rId11" Type="http://schemas.openxmlformats.org/officeDocument/2006/relationships/image" Target="../media/image12.png"/><Relationship Id="rId5" Type="http://schemas.openxmlformats.org/officeDocument/2006/relationships/image" Target="../media/image9.png"/><Relationship Id="rId15" Type="http://schemas.openxmlformats.org/officeDocument/2006/relationships/image" Target="../media/image16.png"/><Relationship Id="rId10" Type="http://schemas.openxmlformats.org/officeDocument/2006/relationships/image" Target="../media/image18.svg"/><Relationship Id="rId4" Type="http://schemas.openxmlformats.org/officeDocument/2006/relationships/image" Target="../media/image12.svg"/><Relationship Id="rId9" Type="http://schemas.openxmlformats.org/officeDocument/2006/relationships/image" Target="../media/image11.png"/><Relationship Id="rId14" Type="http://schemas.openxmlformats.org/officeDocument/2006/relationships/image" Target="../media/image23.sv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svg"/><Relationship Id="rId2" Type="http://schemas.openxmlformats.org/officeDocument/2006/relationships/image" Target="../media/image18.png"/><Relationship Id="rId1" Type="http://schemas.openxmlformats.org/officeDocument/2006/relationships/image" Target="../media/image17.png"/><Relationship Id="rId5" Type="http://schemas.openxmlformats.org/officeDocument/2006/relationships/image" Target="../media/image20.svg"/><Relationship Id="rId4" Type="http://schemas.openxmlformats.org/officeDocument/2006/relationships/image" Target="../media/image12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svg"/><Relationship Id="rId3" Type="http://schemas.openxmlformats.org/officeDocument/2006/relationships/image" Target="../media/image11.png"/><Relationship Id="rId7" Type="http://schemas.openxmlformats.org/officeDocument/2006/relationships/image" Target="../media/image14.png"/><Relationship Id="rId2" Type="http://schemas.openxmlformats.org/officeDocument/2006/relationships/image" Target="../media/image16.svg"/><Relationship Id="rId1" Type="http://schemas.openxmlformats.org/officeDocument/2006/relationships/image" Target="../media/image10.png"/><Relationship Id="rId6" Type="http://schemas.openxmlformats.org/officeDocument/2006/relationships/image" Target="../media/image31.svg"/><Relationship Id="rId5" Type="http://schemas.openxmlformats.org/officeDocument/2006/relationships/image" Target="../media/image19.png"/><Relationship Id="rId10" Type="http://schemas.openxmlformats.org/officeDocument/2006/relationships/image" Target="../media/image33.svg"/><Relationship Id="rId4" Type="http://schemas.openxmlformats.org/officeDocument/2006/relationships/image" Target="../media/image18.svg"/><Relationship Id="rId9" Type="http://schemas.openxmlformats.org/officeDocument/2006/relationships/image" Target="../media/image20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8.svg"/><Relationship Id="rId3" Type="http://schemas.openxmlformats.org/officeDocument/2006/relationships/image" Target="../media/image12.png"/><Relationship Id="rId7" Type="http://schemas.openxmlformats.org/officeDocument/2006/relationships/image" Target="../media/image23.png"/><Relationship Id="rId2" Type="http://schemas.openxmlformats.org/officeDocument/2006/relationships/image" Target="../media/image21.png"/><Relationship Id="rId1" Type="http://schemas.openxmlformats.org/officeDocument/2006/relationships/hyperlink" Target="https://stamp.yesform.com/" TargetMode="External"/><Relationship Id="rId6" Type="http://schemas.openxmlformats.org/officeDocument/2006/relationships/image" Target="../media/image36.svg"/><Relationship Id="rId5" Type="http://schemas.openxmlformats.org/officeDocument/2006/relationships/image" Target="../media/image22.png"/><Relationship Id="rId4" Type="http://schemas.openxmlformats.org/officeDocument/2006/relationships/image" Target="../media/image20.svg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8.svg"/><Relationship Id="rId3" Type="http://schemas.openxmlformats.org/officeDocument/2006/relationships/image" Target="../media/image12.png"/><Relationship Id="rId7" Type="http://schemas.openxmlformats.org/officeDocument/2006/relationships/image" Target="../media/image23.png"/><Relationship Id="rId2" Type="http://schemas.openxmlformats.org/officeDocument/2006/relationships/image" Target="../media/image21.png"/><Relationship Id="rId1" Type="http://schemas.openxmlformats.org/officeDocument/2006/relationships/hyperlink" Target="https://stamp.yesform.com/" TargetMode="External"/><Relationship Id="rId6" Type="http://schemas.openxmlformats.org/officeDocument/2006/relationships/image" Target="../media/image36.svg"/><Relationship Id="rId5" Type="http://schemas.openxmlformats.org/officeDocument/2006/relationships/image" Target="../media/image22.png"/><Relationship Id="rId4" Type="http://schemas.openxmlformats.org/officeDocument/2006/relationships/image" Target="../media/image20.sv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8.svg"/><Relationship Id="rId3" Type="http://schemas.openxmlformats.org/officeDocument/2006/relationships/image" Target="../media/image18.png"/><Relationship Id="rId7" Type="http://schemas.openxmlformats.org/officeDocument/2006/relationships/image" Target="../media/image23.png"/><Relationship Id="rId2" Type="http://schemas.openxmlformats.org/officeDocument/2006/relationships/image" Target="../media/image20.svg"/><Relationship Id="rId1" Type="http://schemas.openxmlformats.org/officeDocument/2006/relationships/image" Target="../media/image12.png"/><Relationship Id="rId6" Type="http://schemas.openxmlformats.org/officeDocument/2006/relationships/image" Target="../media/image36.svg"/><Relationship Id="rId5" Type="http://schemas.openxmlformats.org/officeDocument/2006/relationships/image" Target="../media/image22.png"/><Relationship Id="rId4" Type="http://schemas.openxmlformats.org/officeDocument/2006/relationships/image" Target="../media/image29.sv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8.svg"/><Relationship Id="rId3" Type="http://schemas.openxmlformats.org/officeDocument/2006/relationships/image" Target="../media/image18.png"/><Relationship Id="rId7" Type="http://schemas.openxmlformats.org/officeDocument/2006/relationships/image" Target="../media/image23.png"/><Relationship Id="rId2" Type="http://schemas.openxmlformats.org/officeDocument/2006/relationships/image" Target="../media/image20.svg"/><Relationship Id="rId1" Type="http://schemas.openxmlformats.org/officeDocument/2006/relationships/image" Target="../media/image12.png"/><Relationship Id="rId6" Type="http://schemas.openxmlformats.org/officeDocument/2006/relationships/image" Target="../media/image36.svg"/><Relationship Id="rId5" Type="http://schemas.openxmlformats.org/officeDocument/2006/relationships/image" Target="../media/image22.png"/><Relationship Id="rId4" Type="http://schemas.openxmlformats.org/officeDocument/2006/relationships/image" Target="../media/image29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svg"/><Relationship Id="rId3" Type="http://schemas.openxmlformats.org/officeDocument/2006/relationships/image" Target="../media/image24.png"/><Relationship Id="rId7" Type="http://schemas.openxmlformats.org/officeDocument/2006/relationships/image" Target="../media/image11.png"/><Relationship Id="rId2" Type="http://schemas.openxmlformats.org/officeDocument/2006/relationships/image" Target="../media/image31.svg"/><Relationship Id="rId1" Type="http://schemas.openxmlformats.org/officeDocument/2006/relationships/image" Target="../media/image19.png"/><Relationship Id="rId6" Type="http://schemas.openxmlformats.org/officeDocument/2006/relationships/image" Target="../media/image16.svg"/><Relationship Id="rId5" Type="http://schemas.openxmlformats.org/officeDocument/2006/relationships/image" Target="../media/image10.png"/><Relationship Id="rId10" Type="http://schemas.openxmlformats.org/officeDocument/2006/relationships/image" Target="../media/image20.svg"/><Relationship Id="rId4" Type="http://schemas.openxmlformats.org/officeDocument/2006/relationships/image" Target="../media/image40.svg"/><Relationship Id="rId9" Type="http://schemas.openxmlformats.org/officeDocument/2006/relationships/image" Target="../media/image12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svg"/><Relationship Id="rId3" Type="http://schemas.openxmlformats.org/officeDocument/2006/relationships/image" Target="../media/image22.png"/><Relationship Id="rId7" Type="http://schemas.openxmlformats.org/officeDocument/2006/relationships/image" Target="../media/image25.png"/><Relationship Id="rId2" Type="http://schemas.openxmlformats.org/officeDocument/2006/relationships/image" Target="../media/image20.svg"/><Relationship Id="rId1" Type="http://schemas.openxmlformats.org/officeDocument/2006/relationships/image" Target="../media/image12.png"/><Relationship Id="rId6" Type="http://schemas.openxmlformats.org/officeDocument/2006/relationships/image" Target="../media/image38.svg"/><Relationship Id="rId5" Type="http://schemas.openxmlformats.org/officeDocument/2006/relationships/image" Target="../media/image23.png"/><Relationship Id="rId4" Type="http://schemas.openxmlformats.org/officeDocument/2006/relationships/image" Target="../media/image36.sv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46.svg"/><Relationship Id="rId13" Type="http://schemas.openxmlformats.org/officeDocument/2006/relationships/chart" Target="../charts/chart6.xml"/><Relationship Id="rId3" Type="http://schemas.openxmlformats.org/officeDocument/2006/relationships/chart" Target="../charts/chart4.xml"/><Relationship Id="rId7" Type="http://schemas.openxmlformats.org/officeDocument/2006/relationships/image" Target="../media/image27.png"/><Relationship Id="rId12" Type="http://schemas.openxmlformats.org/officeDocument/2006/relationships/image" Target="../media/image50.svg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image" Target="../media/image44.svg"/><Relationship Id="rId11" Type="http://schemas.openxmlformats.org/officeDocument/2006/relationships/image" Target="../media/image29.png"/><Relationship Id="rId5" Type="http://schemas.openxmlformats.org/officeDocument/2006/relationships/image" Target="../media/image26.png"/><Relationship Id="rId15" Type="http://schemas.openxmlformats.org/officeDocument/2006/relationships/chart" Target="../charts/chart8.xml"/><Relationship Id="rId10" Type="http://schemas.openxmlformats.org/officeDocument/2006/relationships/image" Target="../media/image48.svg"/><Relationship Id="rId4" Type="http://schemas.openxmlformats.org/officeDocument/2006/relationships/chart" Target="../charts/chart5.xml"/><Relationship Id="rId9" Type="http://schemas.openxmlformats.org/officeDocument/2006/relationships/image" Target="../media/image28.png"/><Relationship Id="rId14" Type="http://schemas.openxmlformats.org/officeDocument/2006/relationships/chart" Target="../charts/chart7.xml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54.svg"/><Relationship Id="rId13" Type="http://schemas.openxmlformats.org/officeDocument/2006/relationships/chart" Target="../charts/chart13.xml"/><Relationship Id="rId3" Type="http://schemas.openxmlformats.org/officeDocument/2006/relationships/chart" Target="../charts/chart11.xml"/><Relationship Id="rId7" Type="http://schemas.openxmlformats.org/officeDocument/2006/relationships/image" Target="../media/image31.png"/><Relationship Id="rId12" Type="http://schemas.openxmlformats.org/officeDocument/2006/relationships/image" Target="../media/image58.svg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image" Target="../media/image52.svg"/><Relationship Id="rId11" Type="http://schemas.openxmlformats.org/officeDocument/2006/relationships/image" Target="../media/image33.png"/><Relationship Id="rId5" Type="http://schemas.openxmlformats.org/officeDocument/2006/relationships/image" Target="../media/image30.png"/><Relationship Id="rId15" Type="http://schemas.openxmlformats.org/officeDocument/2006/relationships/chart" Target="../charts/chart15.xml"/><Relationship Id="rId10" Type="http://schemas.openxmlformats.org/officeDocument/2006/relationships/image" Target="../media/image56.svg"/><Relationship Id="rId4" Type="http://schemas.openxmlformats.org/officeDocument/2006/relationships/chart" Target="../charts/chart12.xml"/><Relationship Id="rId9" Type="http://schemas.openxmlformats.org/officeDocument/2006/relationships/image" Target="../media/image32.png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990600</xdr:colOff>
      <xdr:row>7</xdr:row>
      <xdr:rowOff>95250</xdr:rowOff>
    </xdr:from>
    <xdr:to>
      <xdr:col>16</xdr:col>
      <xdr:colOff>1341837</xdr:colOff>
      <xdr:row>32</xdr:row>
      <xdr:rowOff>0</xdr:rowOff>
    </xdr:to>
    <xdr:grpSp>
      <xdr:nvGrpSpPr>
        <xdr:cNvPr id="2" name="IM_1000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7448550" y="1819275"/>
          <a:ext cx="6418662" cy="4905375"/>
          <a:chOff x="5124450" y="962025"/>
          <a:chExt cx="6418662" cy="4905375"/>
        </a:xfrm>
      </xdr:grpSpPr>
      <xdr:grpSp>
        <xdr:nvGrpSpPr>
          <xdr:cNvPr id="3" name="IM1_10">
            <a:extLst>
              <a:ext uri="{FF2B5EF4-FFF2-40B4-BE49-F238E27FC236}">
                <a16:creationId xmlns="" xmlns:a16="http://schemas.microsoft.com/office/drawing/2014/main" id="{00000000-0008-0000-0000-000003000000}"/>
              </a:ext>
            </a:extLst>
          </xdr:cNvPr>
          <xdr:cNvGrpSpPr/>
        </xdr:nvGrpSpPr>
        <xdr:grpSpPr>
          <a:xfrm>
            <a:off x="5124450" y="962025"/>
            <a:ext cx="6418662" cy="4905375"/>
            <a:chOff x="2390775" y="3260609"/>
            <a:chExt cx="6354074" cy="4898596"/>
          </a:xfrm>
        </xdr:grpSpPr>
        <xdr:grpSp>
          <xdr:nvGrpSpPr>
            <xdr:cNvPr id="5" name="그룹 4">
              <a:extLst>
                <a:ext uri="{FF2B5EF4-FFF2-40B4-BE49-F238E27FC236}">
                  <a16:creationId xmlns="" xmlns:a16="http://schemas.microsoft.com/office/drawing/2014/main" id="{00000000-0008-0000-0000-000005000000}"/>
                </a:ext>
              </a:extLst>
            </xdr:cNvPr>
            <xdr:cNvGrpSpPr/>
          </xdr:nvGrpSpPr>
          <xdr:grpSpPr>
            <a:xfrm>
              <a:off x="2390775" y="3260609"/>
              <a:ext cx="6354074" cy="4898596"/>
              <a:chOff x="1581150" y="1643362"/>
              <a:chExt cx="4843610" cy="4896047"/>
            </a:xfrm>
          </xdr:grpSpPr>
          <xdr:sp macro="" textlink="">
            <xdr:nvSpPr>
              <xdr:cNvPr id="7" name="IM1_100">
                <a:extLst>
                  <a:ext uri="{FF2B5EF4-FFF2-40B4-BE49-F238E27FC236}">
                    <a16:creationId xmlns="" xmlns:a16="http://schemas.microsoft.com/office/drawing/2014/main" id="{00000000-0008-0000-0000-000007000000}"/>
                  </a:ext>
                </a:extLst>
              </xdr:cNvPr>
              <xdr:cNvSpPr txBox="1"/>
            </xdr:nvSpPr>
            <xdr:spPr>
              <a:xfrm>
                <a:off x="1581151" y="1671925"/>
                <a:ext cx="4843609" cy="4867484"/>
              </a:xfrm>
              <a:prstGeom prst="rect">
                <a:avLst/>
              </a:prstGeom>
              <a:solidFill>
                <a:srgbClr val="FFFFFF"/>
              </a:solidFill>
              <a:ln w="9525" cmpd="sng">
                <a:noFill/>
              </a:ln>
              <a:effectLst>
                <a:outerShdw blurRad="317500" dist="127000" dir="4440000" algn="tl" rotWithShape="0">
                  <a:prstClr val="black">
                    <a:alpha val="10000"/>
                  </a:prstClr>
                </a:outerShdw>
              </a:effectLst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endParaRPr lang="en-US" altLang="ko-KR" sz="1000" b="1">
                  <a:latin typeface="+mj-ea"/>
                  <a:ea typeface="+mj-ea"/>
                </a:endParaRPr>
              </a:p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en-US" altLang="ko-KR" sz="1000" b="1" i="0" u="none" strike="noStrike" kern="0" cap="none" spc="0" normalizeH="0" baseline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endParaRPr>
              </a:p>
              <a:p>
                <a:pPr marL="0" marR="0" lvl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en-US" altLang="ko-KR" sz="1000" b="0" i="0" u="none" strike="noStrike" kern="0" cap="none" spc="0" normalizeH="0" baseline="0" noProof="0">
                    <a:ln>
                      <a:noFill/>
                    </a:ln>
                    <a:solidFill>
                      <a:srgbClr val="626262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01</a:t>
                </a:r>
                <a:r>
                  <a:rPr kumimoji="0" lang="en-US" altLang="ko-KR" sz="1000" b="1" i="0" u="none" strike="noStrike" kern="0" cap="none" spc="0" normalizeH="0" baseline="0" noProof="0">
                    <a:ln>
                      <a:noFill/>
                    </a:ln>
                    <a:solidFill>
                      <a:prstClr val="black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 </a:t>
                </a:r>
                <a:r>
                  <a:rPr kumimoji="0" lang="ko-KR" altLang="en-US" sz="1000" b="1" i="0" u="none" strike="noStrike" kern="0" cap="none" spc="0" normalizeH="0" baseline="0" noProof="0">
                    <a:ln>
                      <a:noFill/>
                    </a:ln>
                    <a:solidFill>
                      <a:prstClr val="black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지급</a:t>
                </a:r>
                <a:r>
                  <a:rPr kumimoji="0" lang="en-US" altLang="ko-KR" sz="1000" b="1" i="0" u="none" strike="noStrike" kern="0" cap="none" spc="0" normalizeH="0" baseline="0" noProof="0">
                    <a:ln>
                      <a:noFill/>
                    </a:ln>
                    <a:solidFill>
                      <a:prstClr val="black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/</a:t>
                </a:r>
                <a:r>
                  <a:rPr kumimoji="0" lang="ko-KR" altLang="en-US" sz="1000" b="1" i="0" u="none" strike="noStrike" kern="0" cap="none" spc="0" normalizeH="0" baseline="0" noProof="0">
                    <a:ln>
                      <a:noFill/>
                    </a:ln>
                    <a:solidFill>
                      <a:prstClr val="black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공제항목 설정</a:t>
                </a:r>
                <a:endParaRPr kumimoji="0" lang="en-US" altLang="ko-KR" sz="10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endParaRPr>
              </a:p>
              <a:p>
                <a:pPr marL="0" marR="0" lvl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ko-KR" altLang="en-US" sz="900">
                    <a:solidFill>
                      <a:schemeClr val="bg1">
                        <a:lumMod val="50000"/>
                      </a:schemeClr>
                    </a:solidFill>
                    <a:latin typeface="+mj-ea"/>
                    <a:ea typeface="+mj-ea"/>
                  </a:rPr>
                  <a:t>    지급</a:t>
                </a:r>
                <a:r>
                  <a:rPr lang="en-US" altLang="ko-KR" sz="900">
                    <a:solidFill>
                      <a:schemeClr val="bg1">
                        <a:lumMod val="50000"/>
                      </a:schemeClr>
                    </a:solidFill>
                    <a:latin typeface="+mj-ea"/>
                    <a:ea typeface="+mj-ea"/>
                  </a:rPr>
                  <a:t>/</a:t>
                </a:r>
                <a:r>
                  <a:rPr lang="ko-KR" altLang="en-US" sz="900">
                    <a:solidFill>
                      <a:schemeClr val="bg1">
                        <a:lumMod val="50000"/>
                      </a:schemeClr>
                    </a:solidFill>
                    <a:latin typeface="+mj-ea"/>
                    <a:ea typeface="+mj-ea"/>
                  </a:rPr>
                  <a:t>공제 항목은 최대 </a:t>
                </a:r>
                <a:r>
                  <a:rPr lang="en-US" altLang="ko-KR" sz="900">
                    <a:solidFill>
                      <a:schemeClr val="bg1">
                        <a:lumMod val="50000"/>
                      </a:schemeClr>
                    </a:solidFill>
                    <a:latin typeface="+mj-ea"/>
                    <a:ea typeface="+mj-ea"/>
                  </a:rPr>
                  <a:t>30</a:t>
                </a:r>
                <a:r>
                  <a:rPr lang="ko-KR" altLang="en-US" sz="900">
                    <a:solidFill>
                      <a:schemeClr val="bg1">
                        <a:lumMod val="50000"/>
                      </a:schemeClr>
                    </a:solidFill>
                    <a:latin typeface="+mj-ea"/>
                    <a:ea typeface="+mj-ea"/>
                  </a:rPr>
                  <a:t>개</a:t>
                </a:r>
                <a:r>
                  <a:rPr lang="ko-KR" altLang="en-US" sz="900" baseline="0">
                    <a:solidFill>
                      <a:schemeClr val="bg1">
                        <a:lumMod val="50000"/>
                      </a:schemeClr>
                    </a:solidFill>
                    <a:latin typeface="+mj-ea"/>
                    <a:ea typeface="+mj-ea"/>
                  </a:rPr>
                  <a:t>까지 설정이 가능하며</a:t>
                </a:r>
                <a:r>
                  <a:rPr lang="en-US" altLang="ko-KR" sz="900">
                    <a:solidFill>
                      <a:schemeClr val="bg1">
                        <a:lumMod val="50000"/>
                      </a:schemeClr>
                    </a:solidFill>
                    <a:latin typeface="+mj-ea"/>
                    <a:ea typeface="+mj-ea"/>
                  </a:rPr>
                  <a:t> </a:t>
                </a:r>
                <a:r>
                  <a:rPr lang="ko-KR" altLang="en-US" sz="900">
                    <a:solidFill>
                      <a:srgbClr val="C00000"/>
                    </a:solidFill>
                    <a:latin typeface="+mj-ea"/>
                    <a:ea typeface="+mj-ea"/>
                  </a:rPr>
                  <a:t>한 번 입력된 위치는 고정</a:t>
                </a:r>
                <a:r>
                  <a:rPr lang="ko-KR" altLang="en-US" sz="900">
                    <a:solidFill>
                      <a:schemeClr val="bg1">
                        <a:lumMod val="50000"/>
                      </a:schemeClr>
                    </a:solidFill>
                    <a:latin typeface="+mj-ea"/>
                    <a:ea typeface="+mj-ea"/>
                  </a:rPr>
                  <a:t>됩니다</a:t>
                </a:r>
                <a:r>
                  <a:rPr lang="en-US" altLang="ko-KR" sz="900">
                    <a:solidFill>
                      <a:schemeClr val="bg1">
                        <a:lumMod val="50000"/>
                      </a:schemeClr>
                    </a:solidFill>
                    <a:latin typeface="+mj-ea"/>
                    <a:ea typeface="+mj-ea"/>
                  </a:rPr>
                  <a:t>.</a:t>
                </a:r>
              </a:p>
              <a:p>
                <a:pPr marL="0" marR="0" lvl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ko-KR" altLang="en-US" sz="900">
                    <a:solidFill>
                      <a:schemeClr val="bg1">
                        <a:lumMod val="50000"/>
                      </a:schemeClr>
                    </a:solidFill>
                    <a:latin typeface="+mj-ea"/>
                    <a:ea typeface="+mj-ea"/>
                  </a:rPr>
                  <a:t>    급여대장에서 항목명이 별도로 저장되지 않으므로 설정한 내용이 삭제되지 않도록 유의해 주시기 바랍니다</a:t>
                </a:r>
                <a:r>
                  <a:rPr lang="en-US" altLang="ko-KR" sz="900">
                    <a:solidFill>
                      <a:schemeClr val="bg1">
                        <a:lumMod val="50000"/>
                      </a:schemeClr>
                    </a:solidFill>
                    <a:latin typeface="+mj-ea"/>
                    <a:ea typeface="+mj-ea"/>
                  </a:rPr>
                  <a:t>.</a:t>
                </a:r>
              </a:p>
              <a:p>
                <a:pPr marL="0" marR="0" lvl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en-US" altLang="ko-KR" sz="900" b="0" i="0" u="none" strike="noStrike" kern="0" cap="none" spc="0" normalizeH="0" baseline="0" noProof="0">
                  <a:ln>
                    <a:noFill/>
                  </a:ln>
                  <a:solidFill>
                    <a:srgbClr val="797979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endParaRPr>
              </a:p>
              <a:p>
                <a:pPr marL="0" marR="0" lvl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en-US" altLang="ko-KR" sz="1000" b="0" i="0" u="none" strike="noStrike" kern="0" cap="none" spc="0" normalizeH="0" baseline="0" noProof="0">
                    <a:ln>
                      <a:noFill/>
                    </a:ln>
                    <a:solidFill>
                      <a:srgbClr val="626262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02</a:t>
                </a:r>
                <a:r>
                  <a:rPr kumimoji="0" lang="en-US" altLang="ko-KR" sz="1000" b="1" i="0" u="none" strike="noStrike" kern="0" cap="none" spc="0" normalizeH="0" baseline="0" noProof="0">
                    <a:ln>
                      <a:noFill/>
                    </a:ln>
                    <a:solidFill>
                      <a:prstClr val="black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 </a:t>
                </a:r>
                <a:r>
                  <a:rPr kumimoji="0" lang="ko-KR" altLang="en-US" sz="1000" b="1" i="0" u="none" strike="noStrike" kern="0" cap="none" spc="0" normalizeH="0" baseline="0" noProof="0">
                    <a:ln>
                      <a:noFill/>
                    </a:ln>
                    <a:solidFill>
                      <a:prstClr val="black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과세구분</a:t>
                </a:r>
                <a:endParaRPr kumimoji="0" lang="en-US" altLang="ko-KR" sz="10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endParaRPr>
              </a:p>
              <a:p>
                <a:pPr marL="0" marR="0" lvl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ko-KR" altLang="en-US" sz="900" b="0" i="0" u="none" strike="noStrike" kern="0" cap="none" spc="0" normalizeH="0" baseline="0" noProof="0">
                    <a:ln>
                      <a:noFill/>
                    </a:ln>
                    <a:solidFill>
                      <a:srgbClr val="797979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     과세여부를 설정합니다</a:t>
                </a:r>
                <a:r>
                  <a:rPr kumimoji="0" lang="en-US" altLang="ko-KR" sz="900" b="0" i="0" u="none" strike="noStrike" kern="0" cap="none" spc="0" normalizeH="0" baseline="0" noProof="0">
                    <a:ln>
                      <a:noFill/>
                    </a:ln>
                    <a:solidFill>
                      <a:srgbClr val="797979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. </a:t>
                </a:r>
                <a:r>
                  <a:rPr kumimoji="0" lang="ko-KR" altLang="en-US" sz="900" b="0" i="0" u="none" strike="noStrike" kern="0" cap="none" spc="0" normalizeH="0" baseline="0" noProof="0">
                    <a:ln>
                      <a:noFill/>
                    </a:ln>
                    <a:solidFill>
                      <a:srgbClr val="797979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부분 비과세일 경우</a:t>
                </a:r>
                <a:r>
                  <a:rPr kumimoji="0" lang="en-US" altLang="ko-KR" sz="900" b="0" i="0" u="none" strike="noStrike" kern="0" cap="none" spc="0" normalizeH="0" baseline="0" noProof="0">
                    <a:ln>
                      <a:noFill/>
                    </a:ln>
                    <a:solidFill>
                      <a:srgbClr val="797979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,</a:t>
                </a:r>
                <a:r>
                  <a:rPr kumimoji="0" lang="ko-KR" altLang="en-US" sz="900" b="0" i="0" u="none" strike="noStrike" kern="0" cap="none" spc="0" normalizeH="0" baseline="0" noProof="0">
                    <a:ln>
                      <a:noFill/>
                    </a:ln>
                    <a:solidFill>
                      <a:srgbClr val="797979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 부분 비과세액 항목에 </a:t>
                </a:r>
                <a:r>
                  <a:rPr kumimoji="0" lang="ko-KR" altLang="en-US" sz="900" b="0" i="0" u="none" strike="noStrike" kern="0" cap="none" spc="0" normalizeH="0" baseline="0" noProof="0">
                    <a:ln>
                      <a:noFill/>
                    </a:ln>
                    <a:solidFill>
                      <a:srgbClr val="C00000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비과세 한도 금액을 함께</a:t>
                </a:r>
                <a:r>
                  <a:rPr kumimoji="0" lang="ko-KR" altLang="en-US" sz="900" b="0" i="0" u="none" strike="noStrike" kern="0" cap="none" spc="0" normalizeH="0" baseline="0" noProof="0">
                    <a:ln>
                      <a:noFill/>
                    </a:ln>
                    <a:solidFill>
                      <a:srgbClr val="797979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 입력합니다</a:t>
                </a:r>
                <a:r>
                  <a:rPr kumimoji="0" lang="en-US" altLang="ko-KR" sz="900" b="0" i="0" u="none" strike="noStrike" kern="0" cap="none" spc="0" normalizeH="0" baseline="0" noProof="0">
                    <a:ln>
                      <a:noFill/>
                    </a:ln>
                    <a:solidFill>
                      <a:srgbClr val="797979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.</a:t>
                </a:r>
              </a:p>
              <a:p>
                <a:pPr marL="0" marR="0" lvl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en-US" altLang="ko-KR" sz="900" b="0" i="0" u="none" strike="noStrike" kern="0" cap="none" spc="0" normalizeH="0" baseline="0" noProof="0">
                  <a:ln>
                    <a:noFill/>
                  </a:ln>
                  <a:solidFill>
                    <a:srgbClr val="797979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endParaRPr>
              </a:p>
              <a:p>
                <a:pPr marL="0" marR="0" lvl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en-US" altLang="ko-KR" sz="1000" b="0" i="0" u="none" strike="noStrike" kern="0" cap="none" spc="0" normalizeH="0" baseline="0" noProof="0">
                    <a:ln>
                      <a:noFill/>
                    </a:ln>
                    <a:solidFill>
                      <a:srgbClr val="626262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03</a:t>
                </a:r>
                <a:r>
                  <a:rPr kumimoji="0" lang="en-US" altLang="ko-KR" sz="1000" b="1" i="0" u="none" strike="noStrike" kern="0" cap="none" spc="0" normalizeH="0" baseline="0" noProof="0">
                    <a:ln>
                      <a:noFill/>
                    </a:ln>
                    <a:solidFill>
                      <a:prstClr val="black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 </a:t>
                </a:r>
                <a:r>
                  <a:rPr kumimoji="0" lang="ko-KR" altLang="en-US" sz="1000" b="1" i="0" u="none" strike="noStrike" kern="0" cap="none" spc="0" normalizeH="0" baseline="0" noProof="0">
                    <a:ln>
                      <a:noFill/>
                    </a:ln>
                    <a:solidFill>
                      <a:prstClr val="black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통상임금</a:t>
                </a:r>
                <a:endParaRPr kumimoji="0" lang="en-US" altLang="ko-KR" sz="1000" b="1" i="0" u="none" strike="noStrike" kern="0" cap="none" spc="0" normalizeH="0" baseline="0" noProof="0">
                  <a:ln>
                    <a:noFill/>
                  </a:ln>
                  <a:solidFill>
                    <a:srgbClr val="C00000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endParaRPr>
              </a:p>
              <a:p>
                <a:pPr marL="0" marR="0" lvl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ko-KR" altLang="en-US" sz="900" b="0" i="0" u="none" strike="noStrike" kern="0" cap="none" spc="0" normalizeH="0" baseline="0" noProof="0">
                    <a:ln>
                      <a:noFill/>
                    </a:ln>
                    <a:solidFill>
                      <a:srgbClr val="797979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     연장</a:t>
                </a:r>
                <a:r>
                  <a:rPr kumimoji="0" lang="en-US" altLang="ko-KR" sz="900" b="0" i="0" u="none" strike="noStrike" kern="0" cap="none" spc="0" normalizeH="0" baseline="0" noProof="0">
                    <a:ln>
                      <a:noFill/>
                    </a:ln>
                    <a:solidFill>
                      <a:srgbClr val="797979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/</a:t>
                </a:r>
                <a:r>
                  <a:rPr kumimoji="0" lang="ko-KR" altLang="en-US" sz="900" b="0" i="0" u="none" strike="noStrike" kern="0" cap="none" spc="0" normalizeH="0" baseline="0" noProof="0">
                    <a:ln>
                      <a:noFill/>
                    </a:ln>
                    <a:solidFill>
                      <a:srgbClr val="797979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야간</a:t>
                </a:r>
                <a:r>
                  <a:rPr kumimoji="0" lang="en-US" altLang="ko-KR" sz="900" b="0" i="0" u="none" strike="noStrike" kern="0" cap="none" spc="0" normalizeH="0" baseline="0" noProof="0">
                    <a:ln>
                      <a:noFill/>
                    </a:ln>
                    <a:solidFill>
                      <a:srgbClr val="797979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/</a:t>
                </a:r>
                <a:r>
                  <a:rPr kumimoji="0" lang="ko-KR" altLang="en-US" sz="900" b="0" i="0" u="none" strike="noStrike" kern="0" cap="none" spc="0" normalizeH="0" baseline="0" noProof="0">
                    <a:ln>
                      <a:noFill/>
                    </a:ln>
                    <a:solidFill>
                      <a:srgbClr val="797979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휴일근무 수당의 기준이 되는 </a:t>
                </a:r>
                <a:r>
                  <a:rPr kumimoji="0" lang="ko-KR" altLang="en-US" sz="900" b="0" i="0" u="none" strike="noStrike" kern="0" cap="none" spc="0" normalizeH="0" baseline="0" noProof="0">
                    <a:ln>
                      <a:noFill/>
                    </a:ln>
                    <a:solidFill>
                      <a:srgbClr val="C00000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통상임금에 포함되는 항목일 경우 </a:t>
                </a:r>
                <a:r>
                  <a:rPr kumimoji="0" lang="en-US" altLang="ko-KR" sz="900" b="0" i="0" u="none" strike="noStrike" kern="0" cap="none" spc="0" normalizeH="0" baseline="0" noProof="0">
                    <a:ln>
                      <a:noFill/>
                    </a:ln>
                    <a:solidFill>
                      <a:srgbClr val="C00000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'</a:t>
                </a:r>
                <a:r>
                  <a:rPr kumimoji="0" lang="ko-KR" altLang="en-US" sz="900" b="0" i="0" u="none" strike="noStrike" kern="0" cap="none" spc="0" normalizeH="0" baseline="0" noProof="0">
                    <a:ln>
                      <a:noFill/>
                    </a:ln>
                    <a:solidFill>
                      <a:srgbClr val="C00000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포함</a:t>
                </a:r>
                <a:r>
                  <a:rPr kumimoji="0" lang="en-US" altLang="ko-KR" sz="900" b="0" i="0" u="none" strike="noStrike" kern="0" cap="none" spc="0" normalizeH="0" baseline="0" noProof="0">
                    <a:ln>
                      <a:noFill/>
                    </a:ln>
                    <a:solidFill>
                      <a:srgbClr val="C00000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'</a:t>
                </a:r>
                <a:r>
                  <a:rPr kumimoji="0" lang="ko-KR" altLang="en-US" sz="900" b="0" i="0" u="none" strike="noStrike" kern="0" cap="none" spc="0" normalizeH="0" baseline="0" noProof="0">
                    <a:ln>
                      <a:noFill/>
                    </a:ln>
                    <a:solidFill>
                      <a:srgbClr val="797979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을 설정합니다</a:t>
                </a:r>
                <a:r>
                  <a:rPr kumimoji="0" lang="en-US" altLang="ko-KR" sz="900" b="0" i="0" u="none" strike="noStrike" kern="0" cap="none" spc="0" normalizeH="0" baseline="0" noProof="0">
                    <a:ln>
                      <a:noFill/>
                    </a:ln>
                    <a:solidFill>
                      <a:srgbClr val="797979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.</a:t>
                </a:r>
              </a:p>
              <a:p>
                <a:pPr marL="0" marR="0" lvl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en-US" altLang="ko-KR" sz="900" b="0" i="0" u="none" strike="noStrike" kern="0" cap="none" spc="0" normalizeH="0" baseline="0" noProof="0">
                  <a:ln>
                    <a:noFill/>
                  </a:ln>
                  <a:solidFill>
                    <a:srgbClr val="797979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endParaRPr>
              </a:p>
              <a:p>
                <a:pPr marL="0" marR="0" lvl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en-US" altLang="ko-KR" sz="1000" b="0" i="0" u="none" strike="noStrike" kern="0" cap="none" spc="0" normalizeH="0" baseline="0" noProof="0">
                    <a:ln>
                      <a:noFill/>
                    </a:ln>
                    <a:solidFill>
                      <a:srgbClr val="626262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04</a:t>
                </a:r>
                <a:r>
                  <a:rPr kumimoji="0" lang="en-US" altLang="ko-KR" sz="1000" b="1" i="0" u="none" strike="noStrike" kern="0" cap="none" spc="0" normalizeH="0" baseline="0" noProof="0">
                    <a:ln>
                      <a:noFill/>
                    </a:ln>
                    <a:solidFill>
                      <a:prstClr val="black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 </a:t>
                </a:r>
                <a:r>
                  <a:rPr kumimoji="0" lang="ko-KR" altLang="en-US" sz="1000" b="1" i="0" u="none" strike="noStrike" kern="0" cap="none" spc="0" normalizeH="0" baseline="0" noProof="0">
                    <a:ln>
                      <a:noFill/>
                    </a:ln>
                    <a:solidFill>
                      <a:prstClr val="black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항목표시</a:t>
                </a:r>
                <a:endParaRPr kumimoji="0" lang="en-US" altLang="ko-KR" sz="1000" b="1" i="0" u="none" strike="noStrike" kern="0" cap="none" spc="0" normalizeH="0" baseline="0" noProof="0">
                  <a:ln>
                    <a:noFill/>
                  </a:ln>
                  <a:solidFill>
                    <a:srgbClr val="C00000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endParaRPr>
              </a:p>
              <a:p>
                <a:pPr marL="0" marR="0" lvl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ko-KR" altLang="en-US" sz="900" b="0" i="0" u="none" strike="noStrike" kern="0" cap="none" spc="0" normalizeH="0" baseline="0" noProof="0">
                    <a:ln>
                      <a:noFill/>
                    </a:ln>
                    <a:solidFill>
                      <a:srgbClr val="797979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     급여대장 </a:t>
                </a:r>
                <a:r>
                  <a:rPr kumimoji="0" lang="en-US" altLang="ko-KR" sz="900" b="0" i="0" u="none" strike="noStrike" kern="0" cap="none" spc="0" normalizeH="0" baseline="0" noProof="0">
                    <a:ln>
                      <a:noFill/>
                    </a:ln>
                    <a:solidFill>
                      <a:srgbClr val="797979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· </a:t>
                </a:r>
                <a:r>
                  <a:rPr kumimoji="0" lang="ko-KR" altLang="en-US" sz="900" b="0" i="0" u="none" strike="noStrike" kern="0" cap="none" spc="0" normalizeH="0" baseline="0" noProof="0">
                    <a:ln>
                      <a:noFill/>
                    </a:ln>
                    <a:solidFill>
                      <a:srgbClr val="797979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급여명세서에 </a:t>
                </a:r>
                <a:r>
                  <a:rPr kumimoji="0" lang="ko-KR" altLang="en-US" sz="900" b="0" i="0" u="none" strike="noStrike" kern="0" cap="none" spc="0" normalizeH="0" baseline="0" noProof="0">
                    <a:ln>
                      <a:noFill/>
                    </a:ln>
                    <a:solidFill>
                      <a:srgbClr val="C00000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표시할 항목을 </a:t>
                </a:r>
                <a:r>
                  <a:rPr kumimoji="0" lang="en-US" altLang="ko-KR" sz="900" b="0" i="0" u="none" strike="noStrike" kern="0" cap="none" spc="0" normalizeH="0" baseline="0" noProof="0">
                    <a:ln>
                      <a:noFill/>
                    </a:ln>
                    <a:solidFill>
                      <a:srgbClr val="C00000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'</a:t>
                </a:r>
                <a:r>
                  <a:rPr kumimoji="0" lang="ko-KR" altLang="en-US" sz="900" b="0" i="0" u="none" strike="noStrike" kern="0" cap="none" spc="0" normalizeH="0" baseline="0" noProof="0">
                    <a:ln>
                      <a:noFill/>
                    </a:ln>
                    <a:solidFill>
                      <a:srgbClr val="C00000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표시</a:t>
                </a:r>
                <a:r>
                  <a:rPr kumimoji="0" lang="en-US" altLang="ko-KR" sz="900" b="0" i="0" u="none" strike="noStrike" kern="0" cap="none" spc="0" normalizeH="0" baseline="0" noProof="0">
                    <a:ln>
                      <a:noFill/>
                    </a:ln>
                    <a:solidFill>
                      <a:srgbClr val="C00000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'</a:t>
                </a:r>
                <a:r>
                  <a:rPr kumimoji="0" lang="ko-KR" altLang="en-US" sz="900" b="0" i="0" u="none" strike="noStrike" kern="0" cap="none" spc="0" normalizeH="0" baseline="0" noProof="0">
                    <a:ln>
                      <a:noFill/>
                    </a:ln>
                    <a:solidFill>
                      <a:srgbClr val="797979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로 설정합니다</a:t>
                </a:r>
                <a:r>
                  <a:rPr kumimoji="0" lang="en-US" altLang="ko-KR" sz="900" b="0" i="0" u="none" strike="noStrike" kern="0" cap="none" spc="0" normalizeH="0" baseline="0" noProof="0">
                    <a:ln>
                      <a:noFill/>
                    </a:ln>
                    <a:solidFill>
                      <a:srgbClr val="797979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.</a:t>
                </a:r>
              </a:p>
              <a:p>
                <a:pPr marL="0" marR="0" lvl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en-US" altLang="ko-KR" sz="900" b="0" i="0" u="none" strike="noStrike" kern="0" cap="none" spc="0" normalizeH="0" baseline="0" noProof="0">
                  <a:ln>
                    <a:noFill/>
                  </a:ln>
                  <a:solidFill>
                    <a:srgbClr val="797979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endParaRPr>
              </a:p>
              <a:p>
                <a:pPr marL="0" marR="0" lvl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en-US" altLang="ko-KR" sz="1000" b="0" i="0" u="none" strike="noStrike" kern="0" cap="none" spc="0" normalizeH="0" baseline="0" noProof="0">
                    <a:ln>
                      <a:noFill/>
                    </a:ln>
                    <a:solidFill>
                      <a:srgbClr val="626262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05</a:t>
                </a:r>
                <a:r>
                  <a:rPr kumimoji="0" lang="en-US" altLang="ko-KR" sz="1000" b="1" i="0" u="none" strike="noStrike" kern="0" cap="none" spc="0" normalizeH="0" baseline="0" noProof="0">
                    <a:ln>
                      <a:noFill/>
                    </a:ln>
                    <a:solidFill>
                      <a:prstClr val="black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 </a:t>
                </a:r>
                <a:r>
                  <a:rPr kumimoji="0" lang="ko-KR" altLang="en-US" sz="1000" b="1" i="0" u="none" strike="noStrike" kern="0" cap="none" spc="0" normalizeH="0" baseline="0" noProof="0">
                    <a:ln>
                      <a:noFill/>
                    </a:ln>
                    <a:solidFill>
                      <a:prstClr val="black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지급합계 제외</a:t>
                </a:r>
                <a:endParaRPr kumimoji="0" lang="en-US" altLang="ko-KR" sz="10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endParaRPr>
              </a:p>
              <a:p>
                <a:pPr marL="0" marR="0" lvl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en-US" altLang="ko-KR" sz="900" b="0" i="0" u="none" strike="noStrike" kern="0" cap="none" spc="0" normalizeH="0" baseline="0" noProof="0">
                    <a:ln>
                      <a:noFill/>
                    </a:ln>
                    <a:solidFill>
                      <a:srgbClr val="797979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     4</a:t>
                </a:r>
                <a:r>
                  <a:rPr kumimoji="0" lang="ko-KR" altLang="en-US" sz="900" b="0" i="0" u="none" strike="noStrike" kern="0" cap="none" spc="0" normalizeH="0" baseline="0" noProof="0">
                    <a:ln>
                      <a:noFill/>
                    </a:ln>
                    <a:solidFill>
                      <a:srgbClr val="797979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대보험</a:t>
                </a:r>
                <a:r>
                  <a:rPr kumimoji="0" lang="en-US" altLang="ko-KR" sz="900" b="0" i="0" u="none" strike="noStrike" kern="0" cap="none" spc="0" normalizeH="0" baseline="0" noProof="0">
                    <a:ln>
                      <a:noFill/>
                    </a:ln>
                    <a:solidFill>
                      <a:srgbClr val="797979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 </a:t>
                </a:r>
                <a:r>
                  <a:rPr kumimoji="0" lang="ko-KR" altLang="en-US" sz="900" b="0" i="0" u="none" strike="noStrike" kern="0" cap="none" spc="0" normalizeH="0" baseline="0" noProof="0">
                    <a:ln>
                      <a:noFill/>
                    </a:ln>
                    <a:solidFill>
                      <a:srgbClr val="797979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및 소득세 계산에는 포함되나</a:t>
                </a:r>
                <a:r>
                  <a:rPr kumimoji="0" lang="en-US" altLang="ko-KR" sz="900" b="0" i="0" u="none" strike="noStrike" kern="0" cap="none" spc="0" normalizeH="0" baseline="0" noProof="0">
                    <a:ln>
                      <a:noFill/>
                    </a:ln>
                    <a:solidFill>
                      <a:srgbClr val="797979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 </a:t>
                </a:r>
                <a:r>
                  <a:rPr kumimoji="0" lang="ko-KR" altLang="en-US" sz="900" b="0" i="0" u="none" strike="noStrike" kern="0" cap="none" spc="0" normalizeH="0" baseline="0" noProof="0">
                    <a:ln>
                      <a:noFill/>
                    </a:ln>
                    <a:solidFill>
                      <a:srgbClr val="C00000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지급합계에서 제외할 항목일 경우 </a:t>
                </a:r>
                <a:r>
                  <a:rPr kumimoji="0" lang="en-US" altLang="ko-KR" sz="900" b="0" i="0" u="none" strike="noStrike" kern="0" cap="none" spc="0" normalizeH="0" baseline="0" noProof="0">
                    <a:ln>
                      <a:noFill/>
                    </a:ln>
                    <a:solidFill>
                      <a:srgbClr val="C00000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'</a:t>
                </a:r>
                <a:r>
                  <a:rPr kumimoji="0" lang="ko-KR" altLang="en-US" sz="900" b="0" i="0" u="none" strike="noStrike" kern="0" cap="none" spc="0" normalizeH="0" baseline="0" noProof="0">
                    <a:ln>
                      <a:noFill/>
                    </a:ln>
                    <a:solidFill>
                      <a:srgbClr val="C00000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제외</a:t>
                </a:r>
                <a:r>
                  <a:rPr kumimoji="0" lang="en-US" altLang="ko-KR" sz="900" b="0" i="0" u="none" strike="noStrike" kern="0" cap="none" spc="0" normalizeH="0" baseline="0" noProof="0">
                    <a:ln>
                      <a:noFill/>
                    </a:ln>
                    <a:solidFill>
                      <a:srgbClr val="C00000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'</a:t>
                </a:r>
                <a:r>
                  <a:rPr kumimoji="0" lang="ko-KR" altLang="en-US" sz="900" b="0" i="0" u="none" strike="noStrike" kern="0" cap="none" spc="0" normalizeH="0" baseline="0" noProof="0">
                    <a:ln>
                      <a:noFill/>
                    </a:ln>
                    <a:solidFill>
                      <a:srgbClr val="C00000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로 설정</a:t>
                </a:r>
                <a:r>
                  <a:rPr kumimoji="0" lang="ko-KR" altLang="en-US" sz="900" b="0" i="0" u="none" strike="noStrike" kern="0" cap="none" spc="0" normalizeH="0" baseline="0" noProof="0">
                    <a:ln>
                      <a:noFill/>
                    </a:ln>
                    <a:solidFill>
                      <a:srgbClr val="797979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합니다</a:t>
                </a:r>
                <a:r>
                  <a:rPr kumimoji="0" lang="en-US" altLang="ko-KR" sz="900" b="0" i="0" u="none" strike="noStrike" kern="0" cap="none" spc="0" normalizeH="0" baseline="0" noProof="0">
                    <a:ln>
                      <a:noFill/>
                    </a:ln>
                    <a:solidFill>
                      <a:srgbClr val="797979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.</a:t>
                </a:r>
              </a:p>
              <a:p>
                <a:pPr marL="0" marR="0" lvl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en-US" altLang="ko-KR" sz="900" b="0" i="0" u="none" strike="noStrike" kern="0" cap="none" spc="0" normalizeH="0" baseline="0" noProof="0">
                  <a:ln>
                    <a:noFill/>
                  </a:ln>
                  <a:solidFill>
                    <a:srgbClr val="F45050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endParaRPr>
              </a:p>
              <a:p>
                <a:pPr marL="0" marR="0" lvl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en-US" altLang="ko-KR" sz="1000" b="0" i="0" u="none" strike="noStrike" kern="0" cap="none" spc="0" normalizeH="0" baseline="0" noProof="0">
                    <a:ln>
                      <a:noFill/>
                    </a:ln>
                    <a:solidFill>
                      <a:srgbClr val="626262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06</a:t>
                </a:r>
                <a:r>
                  <a:rPr kumimoji="0" lang="en-US" altLang="ko-KR" sz="1000" b="1" i="0" u="none" strike="noStrike" kern="0" cap="none" spc="0" normalizeH="0" baseline="0" noProof="0">
                    <a:ln>
                      <a:noFill/>
                    </a:ln>
                    <a:solidFill>
                      <a:prstClr val="black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 [</a:t>
                </a:r>
                <a:r>
                  <a:rPr kumimoji="0" lang="ko-KR" altLang="en-US" sz="1000" b="1" i="0" u="none" strike="noStrike" kern="0" cap="none" spc="0" normalizeH="0" baseline="0" noProof="0">
                    <a:ln>
                      <a:noFill/>
                    </a:ln>
                    <a:solidFill>
                      <a:prstClr val="black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기본문구</a:t>
                </a:r>
                <a:r>
                  <a:rPr kumimoji="0" lang="en-US" altLang="ko-KR" sz="1000" b="1" i="0" u="none" strike="noStrike" kern="0" cap="none" spc="0" normalizeH="0" baseline="0" noProof="0">
                    <a:ln>
                      <a:noFill/>
                    </a:ln>
                    <a:solidFill>
                      <a:prstClr val="black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] </a:t>
                </a:r>
                <a:r>
                  <a:rPr kumimoji="0" lang="ko-KR" altLang="en-US" sz="1000" b="1" i="0" u="none" strike="noStrike" kern="0" cap="none" spc="0" normalizeH="0" baseline="0" noProof="0">
                    <a:ln>
                      <a:noFill/>
                    </a:ln>
                    <a:solidFill>
                      <a:prstClr val="black"/>
                    </a:solidFill>
                    <a:effectLst/>
                    <a:uLnTx/>
                    <a:uFillTx/>
                    <a:latin typeface="맑은 고딕" panose="020B0503020000020004" pitchFamily="50" charset="-127"/>
                    <a:ea typeface="+mn-ea"/>
                    <a:cs typeface="+mn-cs"/>
                  </a:rPr>
                  <a:t>산출식 및 산출방법</a:t>
                </a:r>
                <a:endParaRPr kumimoji="0" lang="en-US" altLang="ko-KR" sz="1000" b="1" i="0" u="none" strike="noStrike" kern="0" cap="none" spc="0" normalizeH="0" baseline="0" noProof="0">
                  <a:ln>
                    <a:noFill/>
                  </a:ln>
                  <a:solidFill>
                    <a:srgbClr val="C00000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endParaRPr>
              </a:p>
              <a:p>
                <a:pPr marL="0" marR="0" lvl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ko-KR" altLang="en-US" sz="900">
                    <a:solidFill>
                      <a:schemeClr val="bg1">
                        <a:lumMod val="50000"/>
                      </a:schemeClr>
                    </a:solidFill>
                  </a:rPr>
                  <a:t>       급여명세서에 표시될 각 항목의 산출식과 산출방법을 입력합니다</a:t>
                </a:r>
                <a:r>
                  <a:rPr lang="en-US" altLang="ko-KR" sz="900">
                    <a:solidFill>
                      <a:schemeClr val="bg1">
                        <a:lumMod val="50000"/>
                      </a:schemeClr>
                    </a:solidFill>
                  </a:rPr>
                  <a:t>.</a:t>
                </a:r>
              </a:p>
              <a:p>
                <a:pPr marL="0" marR="0" lvl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ko-KR" altLang="en-US" sz="900">
                    <a:solidFill>
                      <a:schemeClr val="bg1">
                        <a:lumMod val="50000"/>
                      </a:schemeClr>
                    </a:solidFill>
                  </a:rPr>
                  <a:t>       입력된 내용은 </a:t>
                </a:r>
                <a:r>
                  <a:rPr lang="en-US" altLang="ko-KR" sz="900">
                    <a:solidFill>
                      <a:schemeClr val="bg1">
                        <a:lumMod val="50000"/>
                      </a:schemeClr>
                    </a:solidFill>
                  </a:rPr>
                  <a:t>[</a:t>
                </a:r>
                <a:r>
                  <a:rPr lang="ko-KR" altLang="en-US" sz="900">
                    <a:solidFill>
                      <a:schemeClr val="bg1">
                        <a:lumMod val="50000"/>
                      </a:schemeClr>
                    </a:solidFill>
                  </a:rPr>
                  <a:t>급여대장</a:t>
                </a:r>
                <a:r>
                  <a:rPr lang="en-US" altLang="ko-KR" sz="900">
                    <a:solidFill>
                      <a:schemeClr val="bg1">
                        <a:lumMod val="50000"/>
                      </a:schemeClr>
                    </a:solidFill>
                  </a:rPr>
                  <a:t>]</a:t>
                </a:r>
                <a:r>
                  <a:rPr lang="ko-KR" altLang="en-US" sz="900">
                    <a:solidFill>
                      <a:schemeClr val="bg1">
                        <a:lumMod val="50000"/>
                      </a:schemeClr>
                    </a:solidFill>
                  </a:rPr>
                  <a:t> 시트 우측에 위치한            버튼을 클릭하여 불러올 수 있습니다</a:t>
                </a:r>
                <a:endParaRPr lang="en-US" altLang="ko-KR" sz="900">
                  <a:solidFill>
                    <a:schemeClr val="bg1">
                      <a:lumMod val="50000"/>
                    </a:schemeClr>
                  </a:solidFill>
                </a:endParaRPr>
              </a:p>
            </xdr:txBody>
          </xdr:sp>
          <xdr:sp macro="" textlink="">
            <xdr:nvSpPr>
              <xdr:cNvPr id="8" name="IM1_1000">
                <a:extLst>
                  <a:ext uri="{FF2B5EF4-FFF2-40B4-BE49-F238E27FC236}">
                    <a16:creationId xmlns="" xmlns:a16="http://schemas.microsoft.com/office/drawing/2014/main" id="{00000000-0008-0000-0000-000008000000}"/>
                  </a:ext>
                </a:extLst>
              </xdr:cNvPr>
              <xdr:cNvSpPr txBox="1"/>
            </xdr:nvSpPr>
            <xdr:spPr>
              <a:xfrm>
                <a:off x="1581150" y="1643362"/>
                <a:ext cx="4842816" cy="299270"/>
              </a:xfrm>
              <a:prstGeom prst="round2SameRect">
                <a:avLst>
                  <a:gd name="adj1" fmla="val 17458"/>
                  <a:gd name="adj2" fmla="val 0"/>
                </a:avLst>
              </a:prstGeom>
              <a:solidFill>
                <a:srgbClr val="107C4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l" defTabSz="914400" rtl="0" eaLnBrk="1" latinLnBrk="0" hangingPunct="1"/>
                <a:r>
                  <a:rPr lang="en-US" altLang="ko-KR" sz="1100" b="1" baseline="0">
                    <a:solidFill>
                      <a:schemeClr val="bg1"/>
                    </a:solidFill>
                    <a:latin typeface="+mj-ea"/>
                    <a:ea typeface="+mj-ea"/>
                    <a:cs typeface="+mn-cs"/>
                  </a:rPr>
                  <a:t>TIP</a:t>
                </a:r>
                <a:endParaRPr lang="ko-KR" altLang="en-US" sz="1100" b="1" baseline="0">
                  <a:solidFill>
                    <a:schemeClr val="bg1"/>
                  </a:solidFill>
                  <a:latin typeface="+mj-ea"/>
                  <a:ea typeface="+mj-ea"/>
                  <a:cs typeface="+mn-cs"/>
                </a:endParaRPr>
              </a:p>
            </xdr:txBody>
          </xdr:sp>
        </xdr:grpSp>
        <xdr:sp macro="[0]!IM1_Del" textlink="">
          <xdr:nvSpPr>
            <xdr:cNvPr id="6" name="IM1_60">
              <a:extLst>
                <a:ext uri="{FF2B5EF4-FFF2-40B4-BE49-F238E27FC236}">
                  <a16:creationId xmlns="" xmlns:a16="http://schemas.microsoft.com/office/drawing/2014/main" id="{00000000-0008-0000-0000-000006000000}"/>
                </a:ext>
              </a:extLst>
            </xdr:cNvPr>
            <xdr:cNvSpPr txBox="1"/>
          </xdr:nvSpPr>
          <xdr:spPr>
            <a:xfrm>
              <a:off x="8472671" y="3304013"/>
              <a:ext cx="249480" cy="21728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ko-KR" altLang="en-US" sz="1000" b="0">
                  <a:solidFill>
                    <a:schemeClr val="bg1"/>
                  </a:solidFill>
                </a:rPr>
                <a:t>Ｘ</a:t>
              </a:r>
            </a:p>
          </xdr:txBody>
        </xdr:sp>
      </xdr:grpSp>
      <xdr:pic>
        <xdr:nvPicPr>
          <xdr:cNvPr id="4" name="그림 3">
            <a:extLst>
              <a:ext uri="{FF2B5EF4-FFF2-40B4-BE49-F238E27FC236}">
                <a16:creationId xmlns=""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7715250" y="5181600"/>
            <a:ext cx="219600" cy="219600"/>
          </a:xfrm>
          <a:prstGeom prst="rect">
            <a:avLst/>
          </a:prstGeom>
        </xdr:spPr>
      </xdr:pic>
    </xdr:grp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742950</xdr:colOff>
      <xdr:row>7</xdr:row>
      <xdr:rowOff>76200</xdr:rowOff>
    </xdr:from>
    <xdr:to>
      <xdr:col>20</xdr:col>
      <xdr:colOff>797325</xdr:colOff>
      <xdr:row>8</xdr:row>
      <xdr:rowOff>21075</xdr:rowOff>
    </xdr:to>
    <xdr:grpSp>
      <xdr:nvGrpSpPr>
        <xdr:cNvPr id="6" name="그룹 5">
          <a:extLst>
            <a:ext uri="{FF2B5EF4-FFF2-40B4-BE49-F238E27FC236}">
              <a16:creationId xmlns="" xmlns:a16="http://schemas.microsoft.com/office/drawing/2014/main" id="{BC0FD015-8C60-8B7D-B2EB-4896BBED3410}"/>
            </a:ext>
          </a:extLst>
        </xdr:cNvPr>
        <xdr:cNvGrpSpPr/>
      </xdr:nvGrpSpPr>
      <xdr:grpSpPr>
        <a:xfrm>
          <a:off x="11039475" y="2276475"/>
          <a:ext cx="864000" cy="259200"/>
          <a:chOff x="12372975" y="2828925"/>
          <a:chExt cx="864000" cy="259200"/>
        </a:xfrm>
      </xdr:grpSpPr>
      <xdr:sp macro="[0]!Update_C" textlink="">
        <xdr:nvSpPr>
          <xdr:cNvPr id="4" name="사각형: 둥근 모서리 3">
            <a:extLst>
              <a:ext uri="{FF2B5EF4-FFF2-40B4-BE49-F238E27FC236}">
                <a16:creationId xmlns="" xmlns:a16="http://schemas.microsoft.com/office/drawing/2014/main" id="{38ECC6B4-9A86-7FDC-68C4-5441E6495E78}"/>
              </a:ext>
            </a:extLst>
          </xdr:cNvPr>
          <xdr:cNvSpPr/>
        </xdr:nvSpPr>
        <xdr:spPr>
          <a:xfrm>
            <a:off x="12372975" y="2828925"/>
            <a:ext cx="864000" cy="259200"/>
          </a:xfrm>
          <a:prstGeom prst="roundRect">
            <a:avLst>
              <a:gd name="adj" fmla="val 17785"/>
            </a:avLst>
          </a:prstGeom>
          <a:gradFill>
            <a:gsLst>
              <a:gs pos="0">
                <a:srgbClr val="FFFFFF"/>
              </a:gs>
              <a:gs pos="74000">
                <a:srgbClr val="F2F2F2"/>
              </a:gs>
              <a:gs pos="83000">
                <a:srgbClr val="F2F2F2"/>
              </a:gs>
              <a:gs pos="100000">
                <a:srgbClr val="F2F2F2"/>
              </a:gs>
            </a:gsLst>
            <a:lin ang="5400000" scaled="1"/>
          </a:gradFill>
          <a:ln w="31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[0]!Update_C" textlink="">
        <xdr:nvSpPr>
          <xdr:cNvPr id="5" name="TextBox 4">
            <a:extLst>
              <a:ext uri="{FF2B5EF4-FFF2-40B4-BE49-F238E27FC236}">
                <a16:creationId xmlns="" xmlns:a16="http://schemas.microsoft.com/office/drawing/2014/main" id="{BCE56950-9E15-CB74-F22D-21F6AEE32FB4}"/>
              </a:ext>
            </a:extLst>
          </xdr:cNvPr>
          <xdr:cNvSpPr txBox="1"/>
        </xdr:nvSpPr>
        <xdr:spPr>
          <a:xfrm>
            <a:off x="12453729" y="2857499"/>
            <a:ext cx="720000" cy="209551"/>
          </a:xfrm>
          <a:prstGeom prst="rect">
            <a:avLst/>
          </a:prstGeom>
          <a:gradFill>
            <a:gsLst>
              <a:gs pos="0">
                <a:srgbClr val="FFFFFF"/>
              </a:gs>
              <a:gs pos="74000">
                <a:srgbClr val="F2F2F2"/>
              </a:gs>
              <a:gs pos="83000">
                <a:srgbClr val="F2F2F2"/>
              </a:gs>
              <a:gs pos="100000">
                <a:srgbClr val="F2F2F2"/>
              </a:gs>
            </a:gsLst>
            <a:lin ang="5400000" scaled="1"/>
          </a:gra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ko-KR" altLang="en-US" sz="900" b="1">
                <a:solidFill>
                  <a:sysClr val="windowText" lastClr="000000"/>
                </a:solidFill>
                <a:latin typeface="Verdana" panose="020B0604030504040204" pitchFamily="34" charset="0"/>
                <a:ea typeface="+mj-ea"/>
              </a:rPr>
              <a:t>업데이트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64</xdr:row>
      <xdr:rowOff>133350</xdr:rowOff>
    </xdr:from>
    <xdr:to>
      <xdr:col>0</xdr:col>
      <xdr:colOff>552450</xdr:colOff>
      <xdr:row>65</xdr:row>
      <xdr:rowOff>171450</xdr:rowOff>
    </xdr:to>
    <xdr:pic>
      <xdr:nvPicPr>
        <xdr:cNvPr id="2" name="그래픽 1">
          <a:extLst>
            <a:ext uri="{FF2B5EF4-FFF2-40B4-BE49-F238E27FC236}">
              <a16:creationId xmlns=""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23850" y="10629900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228600</xdr:colOff>
      <xdr:row>66</xdr:row>
      <xdr:rowOff>38100</xdr:rowOff>
    </xdr:to>
    <xdr:pic>
      <xdr:nvPicPr>
        <xdr:cNvPr id="3" name="그래픽 2">
          <a:extLst>
            <a:ext uri="{FF2B5EF4-FFF2-40B4-BE49-F238E27FC236}">
              <a16:creationId xmlns=""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9625" y="10648950"/>
          <a:ext cx="228600" cy="2286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123825</xdr:colOff>
      <xdr:row>61</xdr:row>
      <xdr:rowOff>142875</xdr:rowOff>
    </xdr:from>
    <xdr:to>
      <xdr:col>3</xdr:col>
      <xdr:colOff>352425</xdr:colOff>
      <xdr:row>63</xdr:row>
      <xdr:rowOff>47625</xdr:rowOff>
    </xdr:to>
    <xdr:pic>
      <xdr:nvPicPr>
        <xdr:cNvPr id="5" name="그래픽 4">
          <a:extLst>
            <a:ext uri="{FF2B5EF4-FFF2-40B4-BE49-F238E27FC236}">
              <a16:creationId xmlns=""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695700" y="10601325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3</xdr:col>
      <xdr:colOff>400050</xdr:colOff>
      <xdr:row>61</xdr:row>
      <xdr:rowOff>133350</xdr:rowOff>
    </xdr:from>
    <xdr:to>
      <xdr:col>3</xdr:col>
      <xdr:colOff>628650</xdr:colOff>
      <xdr:row>63</xdr:row>
      <xdr:rowOff>38100</xdr:rowOff>
    </xdr:to>
    <xdr:pic>
      <xdr:nvPicPr>
        <xdr:cNvPr id="6" name="그래픽 5">
          <a:extLst>
            <a:ext uri="{FF2B5EF4-FFF2-40B4-BE49-F238E27FC236}">
              <a16:creationId xmlns="" xmlns:a16="http://schemas.microsoft.com/office/drawing/2014/main" id="{00000000-0008-0000-0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971925" y="10591800"/>
          <a:ext cx="228600" cy="228600"/>
        </a:xfrm>
        <a:prstGeom prst="rect">
          <a:avLst/>
        </a:prstGeom>
      </xdr:spPr>
    </xdr:pic>
    <xdr:clientData/>
  </xdr:twoCellAnchor>
  <xdr:twoCellAnchor editAs="absolute">
    <xdr:from>
      <xdr:col>3</xdr:col>
      <xdr:colOff>1171575</xdr:colOff>
      <xdr:row>61</xdr:row>
      <xdr:rowOff>19050</xdr:rowOff>
    </xdr:from>
    <xdr:to>
      <xdr:col>4</xdr:col>
      <xdr:colOff>942975</xdr:colOff>
      <xdr:row>62</xdr:row>
      <xdr:rowOff>116325</xdr:rowOff>
    </xdr:to>
    <xdr:sp macro="" textlink="">
      <xdr:nvSpPr>
        <xdr:cNvPr id="7" name="사각형: 둥근 모서리 6">
          <a:extLst>
            <a:ext uri="{FF2B5EF4-FFF2-40B4-BE49-F238E27FC236}">
              <a16:creationId xmlns="" xmlns:a16="http://schemas.microsoft.com/office/drawing/2014/main" id="{00000000-0008-0000-0D00-000007000000}"/>
            </a:ext>
          </a:extLst>
        </xdr:cNvPr>
        <xdr:cNvSpPr/>
      </xdr:nvSpPr>
      <xdr:spPr>
        <a:xfrm>
          <a:off x="4743450" y="10029825"/>
          <a:ext cx="962025" cy="259200"/>
        </a:xfrm>
        <a:prstGeom prst="roundRec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676275</xdr:colOff>
      <xdr:row>33</xdr:row>
      <xdr:rowOff>28575</xdr:rowOff>
    </xdr:from>
    <xdr:to>
      <xdr:col>2</xdr:col>
      <xdr:colOff>1152525</xdr:colOff>
      <xdr:row>35</xdr:row>
      <xdr:rowOff>180975</xdr:rowOff>
    </xdr:to>
    <xdr:pic>
      <xdr:nvPicPr>
        <xdr:cNvPr id="2" name="P-1"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3057525" y="5686425"/>
          <a:ext cx="476250" cy="476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1685925</xdr:colOff>
      <xdr:row>4</xdr:row>
      <xdr:rowOff>28575</xdr:rowOff>
    </xdr:from>
    <xdr:to>
      <xdr:col>2</xdr:col>
      <xdr:colOff>1941525</xdr:colOff>
      <xdr:row>4</xdr:row>
      <xdr:rowOff>287775</xdr:rowOff>
    </xdr:to>
    <xdr:grpSp>
      <xdr:nvGrpSpPr>
        <xdr:cNvPr id="27" name="그룹 26">
          <a:extLst>
            <a:ext uri="{FF2B5EF4-FFF2-40B4-BE49-F238E27FC236}">
              <a16:creationId xmlns="" xmlns:a16="http://schemas.microsoft.com/office/drawing/2014/main" id="{39E63C5A-43BE-E303-E9D2-7A302DFF69FE}"/>
            </a:ext>
          </a:extLst>
        </xdr:cNvPr>
        <xdr:cNvGrpSpPr/>
      </xdr:nvGrpSpPr>
      <xdr:grpSpPr>
        <a:xfrm>
          <a:off x="3076575" y="971550"/>
          <a:ext cx="255600" cy="259200"/>
          <a:chOff x="1724025" y="1266825"/>
          <a:chExt cx="255600" cy="259200"/>
        </a:xfrm>
      </xdr:grpSpPr>
      <xdr:sp macro="[0]!Holi_S1_show" textlink="">
        <xdr:nvSpPr>
          <xdr:cNvPr id="4" name="사각형: 둥근 모서리 3">
            <a:extLst>
              <a:ext uri="{FF2B5EF4-FFF2-40B4-BE49-F238E27FC236}">
                <a16:creationId xmlns="" xmlns:a16="http://schemas.microsoft.com/office/drawing/2014/main" id="{E86042E0-8730-412A-FC06-6295E2D77745}"/>
              </a:ext>
            </a:extLst>
          </xdr:cNvPr>
          <xdr:cNvSpPr/>
        </xdr:nvSpPr>
        <xdr:spPr>
          <a:xfrm>
            <a:off x="1724025" y="1266825"/>
            <a:ext cx="255600" cy="259200"/>
          </a:xfrm>
          <a:prstGeom prst="roundRect">
            <a:avLst>
              <a:gd name="adj" fmla="val 17785"/>
            </a:avLst>
          </a:prstGeom>
          <a:gradFill>
            <a:gsLst>
              <a:gs pos="0">
                <a:schemeClr val="bg1"/>
              </a:gs>
              <a:gs pos="74000">
                <a:schemeClr val="bg1">
                  <a:lumMod val="95000"/>
                </a:schemeClr>
              </a:gs>
              <a:gs pos="83000">
                <a:schemeClr val="bg1">
                  <a:lumMod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 w="31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Holi_S1_show">
        <xdr:nvPicPr>
          <xdr:cNvPr id="2" name="A1_9">
            <a:extLst>
              <a:ext uri="{FF2B5EF4-FFF2-40B4-BE49-F238E27FC236}">
                <a16:creationId xmlns="" xmlns:a16="http://schemas.microsoft.com/office/drawing/2014/main" id="{73E6FB8A-735C-4DE9-BCED-2BE9C7954D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=""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62125" y="1304925"/>
            <a:ext cx="190500" cy="190500"/>
          </a:xfrm>
          <a:prstGeom prst="rect">
            <a:avLst/>
          </a:prstGeom>
        </xdr:spPr>
      </xdr:pic>
    </xdr:grp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581025</xdr:colOff>
      <xdr:row>10</xdr:row>
      <xdr:rowOff>19050</xdr:rowOff>
    </xdr:from>
    <xdr:to>
      <xdr:col>20</xdr:col>
      <xdr:colOff>657225</xdr:colOff>
      <xdr:row>66</xdr:row>
      <xdr:rowOff>190500</xdr:rowOff>
    </xdr:to>
    <xdr:graphicFrame macro="">
      <xdr:nvGraphicFramePr>
        <xdr:cNvPr id="3" name="차트 2">
          <a:extLst>
            <a:ext uri="{FF2B5EF4-FFF2-40B4-BE49-F238E27FC236}">
              <a16:creationId xmlns="" xmlns:a16="http://schemas.microsoft.com/office/drawing/2014/main" id="{56D77AD8-2F83-FC92-03BB-98C15EB435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="" xmlns:a16="http://schemas.microsoft.com/office/drawing/2014/main" id="{BC2E56A6-3BF7-1356-0455-721D81BD29A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7629525" cy="11915775"/>
        </a:xfrm>
        <a:prstGeom xmlns:a="http://schemas.openxmlformats.org/drawingml/2006/main" prst="rect">
          <a:avLst/>
        </a:prstGeom>
      </cdr:spPr>
    </cdr:pic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30</xdr:col>
      <xdr:colOff>1552575</xdr:colOff>
      <xdr:row>2</xdr:row>
      <xdr:rowOff>247650</xdr:rowOff>
    </xdr:from>
    <xdr:to>
      <xdr:col>30</xdr:col>
      <xdr:colOff>1552575</xdr:colOff>
      <xdr:row>5</xdr:row>
      <xdr:rowOff>66850</xdr:rowOff>
    </xdr:to>
    <xdr:grpSp>
      <xdr:nvGrpSpPr>
        <xdr:cNvPr id="2" name="그룹 1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31175325" y="876300"/>
          <a:ext cx="0" cy="257350"/>
          <a:chOff x="6848475" y="371475"/>
          <a:chExt cx="378000" cy="378000"/>
        </a:xfrm>
      </xdr:grpSpPr>
      <xdr:sp macro="[0]!Sheet1_Hidden" textlink="">
        <xdr:nvSpPr>
          <xdr:cNvPr id="3" name="타원 2">
            <a:extLst>
              <a:ext uri="{FF2B5EF4-FFF2-40B4-BE49-F238E27FC236}">
                <a16:creationId xmlns=""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6848475" y="371475"/>
            <a:ext cx="378000" cy="378000"/>
          </a:xfrm>
          <a:prstGeom prst="ellipse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Sheet1_Hidden">
        <xdr:nvPicPr>
          <xdr:cNvPr id="4" name="그래픽 12" descr="고정">
            <a:extLst>
              <a:ext uri="{FF2B5EF4-FFF2-40B4-BE49-F238E27FC236}">
                <a16:creationId xmlns="" xmlns:a16="http://schemas.microsoft.com/office/drawing/2014/main" id="{00000000-0008-0000-06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6896100" y="428625"/>
            <a:ext cx="270000" cy="2700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4</xdr:col>
      <xdr:colOff>438150</xdr:colOff>
      <xdr:row>2</xdr:row>
      <xdr:rowOff>28575</xdr:rowOff>
    </xdr:from>
    <xdr:to>
      <xdr:col>4</xdr:col>
      <xdr:colOff>693750</xdr:colOff>
      <xdr:row>2</xdr:row>
      <xdr:rowOff>287775</xdr:rowOff>
    </xdr:to>
    <xdr:grpSp>
      <xdr:nvGrpSpPr>
        <xdr:cNvPr id="5" name="그룹 4">
          <a:extLst>
            <a:ext uri="{FF2B5EF4-FFF2-40B4-BE49-F238E27FC236}">
              <a16:creationId xmlns="" xmlns:a16="http://schemas.microsoft.com/office/drawing/2014/main" id="{0F1817C5-8D75-48B4-915A-EB3DD69F57EC}"/>
            </a:ext>
          </a:extLst>
        </xdr:cNvPr>
        <xdr:cNvGrpSpPr/>
      </xdr:nvGrpSpPr>
      <xdr:grpSpPr>
        <a:xfrm>
          <a:off x="3295650" y="657225"/>
          <a:ext cx="255600" cy="259200"/>
          <a:chOff x="3876675" y="781050"/>
          <a:chExt cx="255600" cy="259200"/>
        </a:xfrm>
      </xdr:grpSpPr>
      <xdr:sp macro="[0]!Sh1_UP" textlink="">
        <xdr:nvSpPr>
          <xdr:cNvPr id="7" name="사각형: 둥근 모서리 6">
            <a:extLst>
              <a:ext uri="{FF2B5EF4-FFF2-40B4-BE49-F238E27FC236}">
                <a16:creationId xmlns="" xmlns:a16="http://schemas.microsoft.com/office/drawing/2014/main" id="{9B2A0AEE-5E1F-3E9A-7CD5-855EE0B12591}"/>
              </a:ext>
            </a:extLst>
          </xdr:cNvPr>
          <xdr:cNvSpPr/>
        </xdr:nvSpPr>
        <xdr:spPr>
          <a:xfrm>
            <a:off x="3876675" y="781050"/>
            <a:ext cx="255600" cy="259200"/>
          </a:xfrm>
          <a:prstGeom prst="roundRect">
            <a:avLst>
              <a:gd name="adj" fmla="val 17785"/>
            </a:avLst>
          </a:prstGeom>
          <a:gradFill>
            <a:gsLst>
              <a:gs pos="0">
                <a:schemeClr val="bg1"/>
              </a:gs>
              <a:gs pos="74000">
                <a:schemeClr val="bg1">
                  <a:lumMod val="95000"/>
                </a:schemeClr>
              </a:gs>
              <a:gs pos="83000">
                <a:schemeClr val="bg1">
                  <a:lumMod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 w="31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Sh1_UP">
        <xdr:nvPicPr>
          <xdr:cNvPr id="8" name="그래픽 7">
            <a:extLst>
              <a:ext uri="{FF2B5EF4-FFF2-40B4-BE49-F238E27FC236}">
                <a16:creationId xmlns="" xmlns:a16="http://schemas.microsoft.com/office/drawing/2014/main" id="{08587E8C-3708-292D-1FCB-57A7F0C7AB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=""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3914775" y="819150"/>
            <a:ext cx="190500" cy="1905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4</xdr:col>
      <xdr:colOff>752475</xdr:colOff>
      <xdr:row>2</xdr:row>
      <xdr:rowOff>28575</xdr:rowOff>
    </xdr:from>
    <xdr:to>
      <xdr:col>5</xdr:col>
      <xdr:colOff>46050</xdr:colOff>
      <xdr:row>2</xdr:row>
      <xdr:rowOff>287775</xdr:rowOff>
    </xdr:to>
    <xdr:grpSp>
      <xdr:nvGrpSpPr>
        <xdr:cNvPr id="11" name="그룹 10">
          <a:extLst>
            <a:ext uri="{FF2B5EF4-FFF2-40B4-BE49-F238E27FC236}">
              <a16:creationId xmlns="" xmlns:a16="http://schemas.microsoft.com/office/drawing/2014/main" id="{E10A3750-FB2C-4685-860F-D8D3D095FCB0}"/>
            </a:ext>
          </a:extLst>
        </xdr:cNvPr>
        <xdr:cNvGrpSpPr/>
      </xdr:nvGrpSpPr>
      <xdr:grpSpPr>
        <a:xfrm>
          <a:off x="3609975" y="657225"/>
          <a:ext cx="255600" cy="259200"/>
          <a:chOff x="4191000" y="781050"/>
          <a:chExt cx="255600" cy="259200"/>
        </a:xfrm>
      </xdr:grpSpPr>
      <xdr:sp macro="[0]!Sh1_DOWN" textlink="">
        <xdr:nvSpPr>
          <xdr:cNvPr id="14" name="사각형: 둥근 모서리 13">
            <a:extLst>
              <a:ext uri="{FF2B5EF4-FFF2-40B4-BE49-F238E27FC236}">
                <a16:creationId xmlns="" xmlns:a16="http://schemas.microsoft.com/office/drawing/2014/main" id="{48FA7AA9-BC79-61BE-AF7C-1338F3DB33E6}"/>
              </a:ext>
            </a:extLst>
          </xdr:cNvPr>
          <xdr:cNvSpPr/>
        </xdr:nvSpPr>
        <xdr:spPr>
          <a:xfrm>
            <a:off x="4191000" y="781050"/>
            <a:ext cx="255600" cy="259200"/>
          </a:xfrm>
          <a:prstGeom prst="roundRect">
            <a:avLst>
              <a:gd name="adj" fmla="val 17785"/>
            </a:avLst>
          </a:prstGeom>
          <a:gradFill>
            <a:gsLst>
              <a:gs pos="0">
                <a:schemeClr val="bg1"/>
              </a:gs>
              <a:gs pos="74000">
                <a:schemeClr val="bg1">
                  <a:lumMod val="95000"/>
                </a:schemeClr>
              </a:gs>
              <a:gs pos="83000">
                <a:schemeClr val="bg1">
                  <a:lumMod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 w="31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Sh1_DOWN">
        <xdr:nvPicPr>
          <xdr:cNvPr id="17" name="그래픽 16">
            <a:extLst>
              <a:ext uri="{FF2B5EF4-FFF2-40B4-BE49-F238E27FC236}">
                <a16:creationId xmlns="" xmlns:a16="http://schemas.microsoft.com/office/drawing/2014/main" id="{E14B464E-0A4B-990F-0E36-3C46C07FDF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=""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4229100" y="819150"/>
            <a:ext cx="190500" cy="1905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5</xdr:col>
      <xdr:colOff>104775</xdr:colOff>
      <xdr:row>2</xdr:row>
      <xdr:rowOff>28575</xdr:rowOff>
    </xdr:from>
    <xdr:to>
      <xdr:col>5</xdr:col>
      <xdr:colOff>360375</xdr:colOff>
      <xdr:row>2</xdr:row>
      <xdr:rowOff>287775</xdr:rowOff>
    </xdr:to>
    <xdr:grpSp>
      <xdr:nvGrpSpPr>
        <xdr:cNvPr id="20" name="그룹 19">
          <a:extLst>
            <a:ext uri="{FF2B5EF4-FFF2-40B4-BE49-F238E27FC236}">
              <a16:creationId xmlns="" xmlns:a16="http://schemas.microsoft.com/office/drawing/2014/main" id="{2A2233B1-76C1-4183-9A5B-9D9391D36A57}"/>
            </a:ext>
          </a:extLst>
        </xdr:cNvPr>
        <xdr:cNvGrpSpPr/>
      </xdr:nvGrpSpPr>
      <xdr:grpSpPr>
        <a:xfrm>
          <a:off x="3924300" y="657225"/>
          <a:ext cx="255600" cy="259200"/>
          <a:chOff x="4505325" y="781050"/>
          <a:chExt cx="255600" cy="259200"/>
        </a:xfrm>
      </xdr:grpSpPr>
      <xdr:sp macro="[0]!Sh1_Add" textlink="">
        <xdr:nvSpPr>
          <xdr:cNvPr id="22" name="사각형: 둥근 모서리 21">
            <a:extLst>
              <a:ext uri="{FF2B5EF4-FFF2-40B4-BE49-F238E27FC236}">
                <a16:creationId xmlns="" xmlns:a16="http://schemas.microsoft.com/office/drawing/2014/main" id="{3BCA095F-2DCE-BE53-DBDF-4AA00ED07FB5}"/>
              </a:ext>
            </a:extLst>
          </xdr:cNvPr>
          <xdr:cNvSpPr/>
        </xdr:nvSpPr>
        <xdr:spPr>
          <a:xfrm>
            <a:off x="4505325" y="781050"/>
            <a:ext cx="255600" cy="259200"/>
          </a:xfrm>
          <a:prstGeom prst="roundRect">
            <a:avLst>
              <a:gd name="adj" fmla="val 17785"/>
            </a:avLst>
          </a:prstGeom>
          <a:gradFill>
            <a:gsLst>
              <a:gs pos="0">
                <a:schemeClr val="bg1"/>
              </a:gs>
              <a:gs pos="74000">
                <a:schemeClr val="bg1">
                  <a:lumMod val="95000"/>
                </a:schemeClr>
              </a:gs>
              <a:gs pos="83000">
                <a:schemeClr val="bg1">
                  <a:lumMod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 w="31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Sh1_Add">
        <xdr:nvPicPr>
          <xdr:cNvPr id="23" name="그래픽 22">
            <a:extLst>
              <a:ext uri="{FF2B5EF4-FFF2-40B4-BE49-F238E27FC236}">
                <a16:creationId xmlns="" xmlns:a16="http://schemas.microsoft.com/office/drawing/2014/main" id="{C94FB4DE-1C43-4422-7D2B-E1A23D549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=""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4543425" y="819150"/>
            <a:ext cx="190500" cy="1905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5</xdr:col>
      <xdr:colOff>419100</xdr:colOff>
      <xdr:row>2</xdr:row>
      <xdr:rowOff>28575</xdr:rowOff>
    </xdr:from>
    <xdr:to>
      <xdr:col>6</xdr:col>
      <xdr:colOff>93675</xdr:colOff>
      <xdr:row>2</xdr:row>
      <xdr:rowOff>287775</xdr:rowOff>
    </xdr:to>
    <xdr:grpSp>
      <xdr:nvGrpSpPr>
        <xdr:cNvPr id="24" name="그룹 23">
          <a:extLst>
            <a:ext uri="{FF2B5EF4-FFF2-40B4-BE49-F238E27FC236}">
              <a16:creationId xmlns="" xmlns:a16="http://schemas.microsoft.com/office/drawing/2014/main" id="{6C5FC5B4-CC58-48E5-84F4-EB510E16A026}"/>
            </a:ext>
          </a:extLst>
        </xdr:cNvPr>
        <xdr:cNvGrpSpPr/>
      </xdr:nvGrpSpPr>
      <xdr:grpSpPr>
        <a:xfrm>
          <a:off x="4238625" y="657225"/>
          <a:ext cx="255600" cy="259200"/>
          <a:chOff x="4819650" y="781050"/>
          <a:chExt cx="255600" cy="259200"/>
        </a:xfrm>
      </xdr:grpSpPr>
      <xdr:sp macro="[0]!Sh1_Del" textlink="">
        <xdr:nvSpPr>
          <xdr:cNvPr id="33" name="사각형: 둥근 모서리 32">
            <a:extLst>
              <a:ext uri="{FF2B5EF4-FFF2-40B4-BE49-F238E27FC236}">
                <a16:creationId xmlns="" xmlns:a16="http://schemas.microsoft.com/office/drawing/2014/main" id="{71F783BC-E711-9FDE-9B3F-C7A0EF9FD02C}"/>
              </a:ext>
            </a:extLst>
          </xdr:cNvPr>
          <xdr:cNvSpPr/>
        </xdr:nvSpPr>
        <xdr:spPr>
          <a:xfrm>
            <a:off x="4819650" y="781050"/>
            <a:ext cx="255600" cy="259200"/>
          </a:xfrm>
          <a:prstGeom prst="roundRect">
            <a:avLst>
              <a:gd name="adj" fmla="val 17785"/>
            </a:avLst>
          </a:prstGeom>
          <a:gradFill>
            <a:gsLst>
              <a:gs pos="0">
                <a:schemeClr val="bg1"/>
              </a:gs>
              <a:gs pos="74000">
                <a:schemeClr val="bg1">
                  <a:lumMod val="95000"/>
                </a:schemeClr>
              </a:gs>
              <a:gs pos="83000">
                <a:schemeClr val="bg1">
                  <a:lumMod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 w="31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Sh1_Del">
        <xdr:nvPicPr>
          <xdr:cNvPr id="38" name="그래픽 37">
            <a:extLst>
              <a:ext uri="{FF2B5EF4-FFF2-40B4-BE49-F238E27FC236}">
                <a16:creationId xmlns="" xmlns:a16="http://schemas.microsoft.com/office/drawing/2014/main" id="{BC908D93-74F9-4B51-A663-8B3A4C05B0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=""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4857750" y="819150"/>
            <a:ext cx="190500" cy="1905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6</xdr:col>
      <xdr:colOff>152400</xdr:colOff>
      <xdr:row>2</xdr:row>
      <xdr:rowOff>28575</xdr:rowOff>
    </xdr:from>
    <xdr:to>
      <xdr:col>6</xdr:col>
      <xdr:colOff>408000</xdr:colOff>
      <xdr:row>2</xdr:row>
      <xdr:rowOff>287775</xdr:rowOff>
    </xdr:to>
    <xdr:grpSp>
      <xdr:nvGrpSpPr>
        <xdr:cNvPr id="39" name="그룹 38">
          <a:extLst>
            <a:ext uri="{FF2B5EF4-FFF2-40B4-BE49-F238E27FC236}">
              <a16:creationId xmlns="" xmlns:a16="http://schemas.microsoft.com/office/drawing/2014/main" id="{A50ACCB6-C015-4006-8289-5A6EF550D064}"/>
            </a:ext>
          </a:extLst>
        </xdr:cNvPr>
        <xdr:cNvGrpSpPr/>
      </xdr:nvGrpSpPr>
      <xdr:grpSpPr>
        <a:xfrm>
          <a:off x="4552950" y="657225"/>
          <a:ext cx="255600" cy="259200"/>
          <a:chOff x="5133975" y="781050"/>
          <a:chExt cx="255600" cy="259200"/>
        </a:xfrm>
      </xdr:grpSpPr>
      <xdr:sp macro="[0]!Sh_Set" textlink="">
        <xdr:nvSpPr>
          <xdr:cNvPr id="40" name="사각형: 둥근 모서리 39">
            <a:extLst>
              <a:ext uri="{FF2B5EF4-FFF2-40B4-BE49-F238E27FC236}">
                <a16:creationId xmlns="" xmlns:a16="http://schemas.microsoft.com/office/drawing/2014/main" id="{B8E76B76-7577-A3BC-AA14-5F63B68D4FB3}"/>
              </a:ext>
            </a:extLst>
          </xdr:cNvPr>
          <xdr:cNvSpPr/>
        </xdr:nvSpPr>
        <xdr:spPr>
          <a:xfrm>
            <a:off x="5133975" y="781050"/>
            <a:ext cx="255600" cy="259200"/>
          </a:xfrm>
          <a:prstGeom prst="roundRect">
            <a:avLst>
              <a:gd name="adj" fmla="val 17785"/>
            </a:avLst>
          </a:prstGeom>
          <a:gradFill>
            <a:gsLst>
              <a:gs pos="0">
                <a:schemeClr val="bg1"/>
              </a:gs>
              <a:gs pos="74000">
                <a:schemeClr val="bg1">
                  <a:lumMod val="95000"/>
                </a:schemeClr>
              </a:gs>
              <a:gs pos="83000">
                <a:schemeClr val="bg1">
                  <a:lumMod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 w="31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Sh_Set">
        <xdr:nvPicPr>
          <xdr:cNvPr id="41" name="그래픽 40">
            <a:extLst>
              <a:ext uri="{FF2B5EF4-FFF2-40B4-BE49-F238E27FC236}">
                <a16:creationId xmlns="" xmlns:a16="http://schemas.microsoft.com/office/drawing/2014/main" id="{09F1C57D-1A2F-B7AC-B717-B4F47383AA5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96DAC541-7B7A-43D3-8B79-37D633B846F1}">
                <asvg:svgBlip xmlns=""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5172075" y="819150"/>
            <a:ext cx="190500" cy="190499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8</xdr:col>
      <xdr:colOff>0</xdr:colOff>
      <xdr:row>2</xdr:row>
      <xdr:rowOff>47625</xdr:rowOff>
    </xdr:from>
    <xdr:to>
      <xdr:col>9</xdr:col>
      <xdr:colOff>323850</xdr:colOff>
      <xdr:row>2</xdr:row>
      <xdr:rowOff>306825</xdr:rowOff>
    </xdr:to>
    <xdr:grpSp>
      <xdr:nvGrpSpPr>
        <xdr:cNvPr id="42" name="그룹 41">
          <a:extLst>
            <a:ext uri="{FF2B5EF4-FFF2-40B4-BE49-F238E27FC236}">
              <a16:creationId xmlns="" xmlns:a16="http://schemas.microsoft.com/office/drawing/2014/main" id="{A8D6FEEB-2A69-437E-A972-EAB7BA37CB63}"/>
            </a:ext>
          </a:extLst>
        </xdr:cNvPr>
        <xdr:cNvGrpSpPr/>
      </xdr:nvGrpSpPr>
      <xdr:grpSpPr>
        <a:xfrm>
          <a:off x="6324600" y="676275"/>
          <a:ext cx="1209675" cy="259200"/>
          <a:chOff x="4257674" y="1628775"/>
          <a:chExt cx="1209675" cy="259200"/>
        </a:xfrm>
      </xdr:grpSpPr>
      <xdr:sp macro="[0]!Sh1_L_Show_1" textlink="">
        <xdr:nvSpPr>
          <xdr:cNvPr id="43" name="사각형: 둥근 모서리 42">
            <a:extLst>
              <a:ext uri="{FF2B5EF4-FFF2-40B4-BE49-F238E27FC236}">
                <a16:creationId xmlns="" xmlns:a16="http://schemas.microsoft.com/office/drawing/2014/main" id="{C3C239A5-0CC3-2740-832B-0E16D207C306}"/>
              </a:ext>
            </a:extLst>
          </xdr:cNvPr>
          <xdr:cNvSpPr/>
        </xdr:nvSpPr>
        <xdr:spPr>
          <a:xfrm>
            <a:off x="4257674" y="1628775"/>
            <a:ext cx="1209675" cy="259200"/>
          </a:xfrm>
          <a:prstGeom prst="roundRect">
            <a:avLst>
              <a:gd name="adj" fmla="val 17785"/>
            </a:avLst>
          </a:prstGeom>
          <a:gradFill>
            <a:gsLst>
              <a:gs pos="0">
                <a:schemeClr val="bg1"/>
              </a:gs>
              <a:gs pos="74000">
                <a:schemeClr val="bg1">
                  <a:lumMod val="95000"/>
                </a:schemeClr>
              </a:gs>
              <a:gs pos="83000">
                <a:schemeClr val="bg1">
                  <a:lumMod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 w="31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[0]!Sh1_L_Show_1" textlink="">
        <xdr:nvSpPr>
          <xdr:cNvPr id="44" name="TextBox 43">
            <a:extLst>
              <a:ext uri="{FF2B5EF4-FFF2-40B4-BE49-F238E27FC236}">
                <a16:creationId xmlns="" xmlns:a16="http://schemas.microsoft.com/office/drawing/2014/main" id="{3B252EC5-E439-46B0-CCF6-65A7C2914E57}"/>
              </a:ext>
            </a:extLst>
          </xdr:cNvPr>
          <xdr:cNvSpPr txBox="1"/>
        </xdr:nvSpPr>
        <xdr:spPr>
          <a:xfrm>
            <a:off x="4281278" y="1657349"/>
            <a:ext cx="115200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ko-KR" altLang="en-US" sz="900" b="1">
                <a:solidFill>
                  <a:sysClr val="windowText" lastClr="000000"/>
                </a:solidFill>
                <a:latin typeface="Verdana" panose="020B0604030504040204" pitchFamily="34" charset="0"/>
                <a:ea typeface="+mj-ea"/>
              </a:rPr>
              <a:t>사원정보 불러오기</a:t>
            </a:r>
          </a:p>
        </xdr:txBody>
      </xdr:sp>
    </xdr:grp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790575</xdr:colOff>
      <xdr:row>9</xdr:row>
      <xdr:rowOff>9525</xdr:rowOff>
    </xdr:from>
    <xdr:to>
      <xdr:col>12</xdr:col>
      <xdr:colOff>36912</xdr:colOff>
      <xdr:row>13</xdr:row>
      <xdr:rowOff>238127</xdr:rowOff>
    </xdr:to>
    <xdr:grpSp>
      <xdr:nvGrpSpPr>
        <xdr:cNvPr id="30" name="IM_1003">
          <a:extLst>
            <a:ext uri="{FF2B5EF4-FFF2-40B4-BE49-F238E27FC236}">
              <a16:creationId xmlns="" xmlns:a16="http://schemas.microsoft.com/office/drawing/2014/main" id="{00000000-0008-0000-0700-00001E000000}"/>
            </a:ext>
          </a:extLst>
        </xdr:cNvPr>
        <xdr:cNvGrpSpPr/>
      </xdr:nvGrpSpPr>
      <xdr:grpSpPr>
        <a:xfrm>
          <a:off x="4105275" y="2400300"/>
          <a:ext cx="5799537" cy="1485902"/>
          <a:chOff x="5657849" y="2266949"/>
          <a:chExt cx="5799537" cy="1485902"/>
        </a:xfrm>
      </xdr:grpSpPr>
      <xdr:grpSp>
        <xdr:nvGrpSpPr>
          <xdr:cNvPr id="34" name="그룹 33">
            <a:extLst>
              <a:ext uri="{FF2B5EF4-FFF2-40B4-BE49-F238E27FC236}">
                <a16:creationId xmlns="" xmlns:a16="http://schemas.microsoft.com/office/drawing/2014/main" id="{00000000-0008-0000-0700-000022000000}"/>
              </a:ext>
            </a:extLst>
          </xdr:cNvPr>
          <xdr:cNvGrpSpPr/>
        </xdr:nvGrpSpPr>
        <xdr:grpSpPr>
          <a:xfrm>
            <a:off x="5657849" y="2266949"/>
            <a:ext cx="5799537" cy="1485902"/>
            <a:chOff x="1581150" y="1643362"/>
            <a:chExt cx="4843610" cy="1483076"/>
          </a:xfrm>
        </xdr:grpSpPr>
        <xdr:sp macro="" textlink="">
          <xdr:nvSpPr>
            <xdr:cNvPr id="41" name="IM1_100">
              <a:extLst>
                <a:ext uri="{FF2B5EF4-FFF2-40B4-BE49-F238E27FC236}">
                  <a16:creationId xmlns="" xmlns:a16="http://schemas.microsoft.com/office/drawing/2014/main" id="{00000000-0008-0000-0700-000029000000}"/>
                </a:ext>
              </a:extLst>
            </xdr:cNvPr>
            <xdr:cNvSpPr txBox="1"/>
          </xdr:nvSpPr>
          <xdr:spPr>
            <a:xfrm>
              <a:off x="1581151" y="1671924"/>
              <a:ext cx="4843609" cy="1454514"/>
            </a:xfrm>
            <a:prstGeom prst="rect">
              <a:avLst/>
            </a:prstGeom>
            <a:solidFill>
              <a:srgbClr val="FFFFFF"/>
            </a:solidFill>
            <a:ln w="9525" cmpd="sng">
              <a:noFill/>
            </a:ln>
            <a:effectLst>
              <a:outerShdw blurRad="317500" dist="127000" dir="4440000" algn="tl" rotWithShape="0">
                <a:prstClr val="black">
                  <a:alpha val="10000"/>
                </a:prst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endParaRPr lang="en-US" altLang="ko-KR" sz="1000" b="1">
                <a:latin typeface="+mj-ea"/>
                <a:ea typeface="+mj-ea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altLang="ko-KR" sz="1000" b="0" i="0" u="none" strike="noStrike" kern="0" cap="none" spc="0" normalizeH="0" baseline="0" noProof="0">
                <a:ln>
                  <a:noFill/>
                </a:ln>
                <a:solidFill>
                  <a:srgbClr val="626262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ko-KR" sz="1000" b="0" i="0" u="none" strike="noStrike" kern="0" cap="none" spc="0" normalizeH="0" baseline="0" noProof="0">
                  <a:ln>
                    <a:noFill/>
                  </a:ln>
                  <a:solidFill>
                    <a:srgbClr val="626262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rPr>
                <a:t>01</a:t>
              </a:r>
              <a:r>
                <a:rPr kumimoji="0" lang="en-US" altLang="ko-KR" sz="10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rPr>
                <a:t> </a:t>
              </a:r>
              <a:r>
                <a:rPr kumimoji="0" lang="ko-KR" altLang="en-US" sz="10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rPr>
                <a:t>시간외근무 입력</a:t>
              </a:r>
              <a:endParaRPr kumimoji="0" lang="en-US" altLang="ko-KR" sz="1000" b="1" i="0" u="none" strike="noStrike" kern="0" cap="none" spc="0" normalizeH="0" baseline="0" noProof="0">
                <a:ln>
                  <a:noFill/>
                </a:ln>
                <a:solidFill>
                  <a:srgbClr val="C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ko-KR" altLang="en-US" sz="900" b="0" i="0" u="none" strike="noStrike" kern="0" cap="none" spc="0" normalizeH="0" baseline="0" noProof="0">
                  <a:ln>
                    <a:noFill/>
                  </a:ln>
                  <a:solidFill>
                    <a:srgbClr val="797979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rPr>
                <a:t>           버튼을 클릭하여 </a:t>
              </a:r>
              <a:r>
                <a:rPr kumimoji="0" lang="ko-KR" altLang="en-US" sz="900" b="0" i="0" u="none" strike="noStrike" kern="0" cap="none" spc="0" normalizeH="0" baseline="0" noProof="0">
                  <a:ln>
                    <a:noFill/>
                  </a:ln>
                  <a:solidFill>
                    <a:srgbClr val="C00000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rPr>
                <a:t>월급제</a:t>
              </a:r>
              <a:r>
                <a:rPr kumimoji="0" lang="ko-KR" altLang="en-US" sz="900" b="0" i="0" u="none" strike="noStrike" kern="0" cap="none" spc="0" normalizeH="0" baseline="0" noProof="0">
                  <a:ln>
                    <a:noFill/>
                  </a:ln>
                  <a:solidFill>
                    <a:srgbClr val="797979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rPr>
                <a:t> </a:t>
              </a:r>
              <a:r>
                <a:rPr kumimoji="0" lang="ko-KR" altLang="en-US" sz="900" b="0" i="0" u="none" strike="noStrike" kern="0" cap="none" spc="0" normalizeH="0" baseline="0" noProof="0">
                  <a:ln>
                    <a:noFill/>
                  </a:ln>
                  <a:solidFill>
                    <a:srgbClr val="C00000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rPr>
                <a:t>사원</a:t>
              </a:r>
              <a:r>
                <a:rPr kumimoji="0" lang="ko-KR" altLang="en-US" sz="900" b="0" i="0" u="none" strike="noStrike" kern="0" cap="none" spc="0" normalizeH="0" baseline="0" noProof="0">
                  <a:ln>
                    <a:noFill/>
                  </a:ln>
                  <a:solidFill>
                    <a:srgbClr val="797979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rPr>
                <a:t>의 연장</a:t>
              </a:r>
              <a:r>
                <a:rPr kumimoji="0" lang="en-US" altLang="ko-KR" sz="900" b="0" i="0" u="none" strike="noStrike" kern="0" cap="none" spc="0" normalizeH="0" baseline="0" noProof="0">
                  <a:ln>
                    <a:noFill/>
                  </a:ln>
                  <a:solidFill>
                    <a:srgbClr val="797979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rPr>
                <a:t>/</a:t>
              </a:r>
              <a:r>
                <a:rPr kumimoji="0" lang="ko-KR" altLang="en-US" sz="900" b="0" i="0" u="none" strike="noStrike" kern="0" cap="none" spc="0" normalizeH="0" baseline="0" noProof="0">
                  <a:ln>
                    <a:noFill/>
                  </a:ln>
                  <a:solidFill>
                    <a:srgbClr val="797979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rPr>
                <a:t>야간</a:t>
              </a:r>
              <a:r>
                <a:rPr kumimoji="0" lang="en-US" altLang="ko-KR" sz="900" b="0" i="0" u="none" strike="noStrike" kern="0" cap="none" spc="0" normalizeH="0" baseline="0" noProof="0">
                  <a:ln>
                    <a:noFill/>
                  </a:ln>
                  <a:solidFill>
                    <a:srgbClr val="797979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rPr>
                <a:t>/</a:t>
              </a:r>
              <a:r>
                <a:rPr kumimoji="0" lang="ko-KR" altLang="en-US" sz="900" b="0" i="0" u="none" strike="noStrike" kern="0" cap="none" spc="0" normalizeH="0" baseline="0" noProof="0">
                  <a:ln>
                    <a:noFill/>
                  </a:ln>
                  <a:solidFill>
                    <a:srgbClr val="797979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rPr>
                <a:t>휴일 근로시간을 입력합니다</a:t>
              </a:r>
              <a:r>
                <a:rPr kumimoji="0" lang="en-US" altLang="ko-KR" sz="900" b="0" i="0" u="none" strike="noStrike" kern="0" cap="none" spc="0" normalizeH="0" baseline="0" noProof="0">
                  <a:ln>
                    <a:noFill/>
                  </a:ln>
                  <a:solidFill>
                    <a:srgbClr val="797979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rPr>
                <a:t>.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ko-KR" altLang="en-US" sz="900" b="0" i="0" u="none" strike="noStrike" kern="0" cap="none" spc="0" normalizeH="0" baseline="0" noProof="0">
                  <a:ln>
                    <a:noFill/>
                  </a:ln>
                  <a:solidFill>
                    <a:schemeClr val="bg1">
                      <a:lumMod val="50000"/>
                    </a:schemeClr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rPr>
                <a:t>     휴일기본</a:t>
              </a:r>
              <a:r>
                <a:rPr kumimoji="0" lang="en-US" altLang="ko-KR" sz="900" b="0" i="0" u="none" strike="noStrike" kern="0" cap="none" spc="0" normalizeH="0" baseline="0" noProof="0">
                  <a:ln>
                    <a:noFill/>
                  </a:ln>
                  <a:solidFill>
                    <a:schemeClr val="bg1">
                      <a:lumMod val="50000"/>
                    </a:schemeClr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rPr>
                <a:t> · </a:t>
              </a:r>
              <a:r>
                <a:rPr kumimoji="0" lang="ko-KR" altLang="en-US" sz="900" b="0" i="0" u="none" strike="noStrike" kern="0" cap="none" spc="0" normalizeH="0" baseline="0" noProof="0">
                  <a:ln>
                    <a:noFill/>
                  </a:ln>
                  <a:solidFill>
                    <a:schemeClr val="bg1">
                      <a:lumMod val="50000"/>
                    </a:schemeClr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rPr>
                <a:t>휴일연장은 </a:t>
              </a:r>
              <a:r>
                <a:rPr kumimoji="0" lang="ko-KR" altLang="en-US" sz="900" b="0" i="0" u="none" strike="noStrike" kern="0" cap="none" spc="0" normalizeH="0" baseline="0" noProof="0">
                  <a:ln>
                    <a:noFill/>
                  </a:ln>
                  <a:solidFill>
                    <a:srgbClr val="C00000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rPr>
                <a:t>휴일근로</a:t>
              </a:r>
              <a:r>
                <a:rPr kumimoji="0" lang="ko-KR" altLang="en-US" sz="900" b="0" i="0" u="none" strike="noStrike" kern="0" cap="none" spc="0" normalizeH="0" baseline="0" noProof="0">
                  <a:ln>
                    <a:noFill/>
                  </a:ln>
                  <a:solidFill>
                    <a:srgbClr val="797979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rPr>
                <a:t>에 입력된 시간을 기준으로 자동으로 분류되어 표시됩니다</a:t>
              </a:r>
              <a:r>
                <a:rPr kumimoji="0" lang="en-US" altLang="ko-KR" sz="900" b="0" i="0" u="none" strike="noStrike" kern="0" cap="none" spc="0" normalizeH="0" baseline="0" noProof="0">
                  <a:ln>
                    <a:noFill/>
                  </a:ln>
                  <a:solidFill>
                    <a:srgbClr val="797979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rPr>
                <a:t>.</a:t>
              </a:r>
            </a:p>
          </xdr:txBody>
        </xdr:sp>
        <xdr:sp macro="" textlink="">
          <xdr:nvSpPr>
            <xdr:cNvPr id="42" name="IM1_1000">
              <a:extLst>
                <a:ext uri="{FF2B5EF4-FFF2-40B4-BE49-F238E27FC236}">
                  <a16:creationId xmlns="" xmlns:a16="http://schemas.microsoft.com/office/drawing/2014/main" id="{00000000-0008-0000-0700-00002A000000}"/>
                </a:ext>
              </a:extLst>
            </xdr:cNvPr>
            <xdr:cNvSpPr txBox="1"/>
          </xdr:nvSpPr>
          <xdr:spPr>
            <a:xfrm>
              <a:off x="1581150" y="1643362"/>
              <a:ext cx="4842816" cy="299270"/>
            </a:xfrm>
            <a:prstGeom prst="round2SameRect">
              <a:avLst>
                <a:gd name="adj1" fmla="val 17458"/>
                <a:gd name="adj2" fmla="val 0"/>
              </a:avLst>
            </a:prstGeom>
            <a:solidFill>
              <a:srgbClr val="107C4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l" defTabSz="914400" rtl="0" eaLnBrk="1" latinLnBrk="0" hangingPunct="1"/>
              <a:r>
                <a:rPr lang="en-US" altLang="ko-KR" sz="1100" b="1" baseline="0">
                  <a:solidFill>
                    <a:schemeClr val="bg1"/>
                  </a:solidFill>
                  <a:latin typeface="+mj-ea"/>
                  <a:ea typeface="+mj-ea"/>
                  <a:cs typeface="+mn-cs"/>
                </a:rPr>
                <a:t>TIP</a:t>
              </a:r>
              <a:endParaRPr lang="ko-KR" altLang="en-US" sz="1100" b="1" baseline="0">
                <a:solidFill>
                  <a:schemeClr val="bg1"/>
                </a:solidFill>
                <a:latin typeface="+mj-ea"/>
                <a:ea typeface="+mj-ea"/>
                <a:cs typeface="+mn-cs"/>
              </a:endParaRPr>
            </a:p>
          </xdr:txBody>
        </xdr:sp>
      </xdr:grpSp>
      <xdr:sp macro="[0]!IM4_Del" textlink="">
        <xdr:nvSpPr>
          <xdr:cNvPr id="37" name="IM1_60">
            <a:extLst>
              <a:ext uri="{FF2B5EF4-FFF2-40B4-BE49-F238E27FC236}">
                <a16:creationId xmlns="" xmlns:a16="http://schemas.microsoft.com/office/drawing/2014/main" id="{00000000-0008-0000-0700-000025000000}"/>
              </a:ext>
            </a:extLst>
          </xdr:cNvPr>
          <xdr:cNvSpPr txBox="1"/>
        </xdr:nvSpPr>
        <xdr:spPr>
          <a:xfrm>
            <a:off x="11182442" y="2310413"/>
            <a:ext cx="252016" cy="2175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ko-KR" altLang="en-US" sz="1000" b="0">
                <a:solidFill>
                  <a:schemeClr val="bg1"/>
                </a:solidFill>
              </a:rPr>
              <a:t>Ｘ</a:t>
            </a:r>
          </a:p>
        </xdr:txBody>
      </xdr:sp>
      <xdr:pic>
        <xdr:nvPicPr>
          <xdr:cNvPr id="40" name="그림 39">
            <a:extLst>
              <a:ext uri="{FF2B5EF4-FFF2-40B4-BE49-F238E27FC236}">
                <a16:creationId xmlns="" xmlns:a16="http://schemas.microsoft.com/office/drawing/2014/main" id="{00000000-0008-0000-0700-00002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5924550" y="2990850"/>
            <a:ext cx="219600" cy="2196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3</xdr:col>
      <xdr:colOff>1247775</xdr:colOff>
      <xdr:row>2</xdr:row>
      <xdr:rowOff>28575</xdr:rowOff>
    </xdr:from>
    <xdr:to>
      <xdr:col>4</xdr:col>
      <xdr:colOff>236550</xdr:colOff>
      <xdr:row>2</xdr:row>
      <xdr:rowOff>285750</xdr:rowOff>
    </xdr:to>
    <xdr:grpSp>
      <xdr:nvGrpSpPr>
        <xdr:cNvPr id="15" name="그룹 14">
          <a:extLst>
            <a:ext uri="{FF2B5EF4-FFF2-40B4-BE49-F238E27FC236}">
              <a16:creationId xmlns="" xmlns:a16="http://schemas.microsoft.com/office/drawing/2014/main" id="{F2A74CA0-A97E-425C-AC8A-BE3F87D036C2}"/>
            </a:ext>
          </a:extLst>
        </xdr:cNvPr>
        <xdr:cNvGrpSpPr/>
      </xdr:nvGrpSpPr>
      <xdr:grpSpPr>
        <a:xfrm>
          <a:off x="3295650" y="657225"/>
          <a:ext cx="255600" cy="257175"/>
          <a:chOff x="3876675" y="781050"/>
          <a:chExt cx="255600" cy="259200"/>
        </a:xfrm>
      </xdr:grpSpPr>
      <xdr:sp macro="[0]!Sh14_UP" textlink="">
        <xdr:nvSpPr>
          <xdr:cNvPr id="16" name="사각형: 둥근 모서리 15">
            <a:extLst>
              <a:ext uri="{FF2B5EF4-FFF2-40B4-BE49-F238E27FC236}">
                <a16:creationId xmlns="" xmlns:a16="http://schemas.microsoft.com/office/drawing/2014/main" id="{C36A4487-A6EE-E2C8-7E86-3E818DD30147}"/>
              </a:ext>
            </a:extLst>
          </xdr:cNvPr>
          <xdr:cNvSpPr/>
        </xdr:nvSpPr>
        <xdr:spPr>
          <a:xfrm>
            <a:off x="3876675" y="781050"/>
            <a:ext cx="255600" cy="259200"/>
          </a:xfrm>
          <a:prstGeom prst="roundRect">
            <a:avLst>
              <a:gd name="adj" fmla="val 17785"/>
            </a:avLst>
          </a:prstGeom>
          <a:gradFill>
            <a:gsLst>
              <a:gs pos="0">
                <a:schemeClr val="bg1"/>
              </a:gs>
              <a:gs pos="74000">
                <a:schemeClr val="bg1">
                  <a:lumMod val="95000"/>
                </a:schemeClr>
              </a:gs>
              <a:gs pos="83000">
                <a:schemeClr val="bg1">
                  <a:lumMod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 w="31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Sh14_UP">
        <xdr:nvPicPr>
          <xdr:cNvPr id="19" name="그래픽 18">
            <a:extLst>
              <a:ext uri="{FF2B5EF4-FFF2-40B4-BE49-F238E27FC236}">
                <a16:creationId xmlns="" xmlns:a16="http://schemas.microsoft.com/office/drawing/2014/main" id="{22D5FF5D-575E-CC64-03DE-D2FD05B781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=""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3914775" y="819150"/>
            <a:ext cx="190500" cy="1905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4</xdr:col>
      <xdr:colOff>295275</xdr:colOff>
      <xdr:row>2</xdr:row>
      <xdr:rowOff>28575</xdr:rowOff>
    </xdr:from>
    <xdr:to>
      <xdr:col>4</xdr:col>
      <xdr:colOff>550875</xdr:colOff>
      <xdr:row>2</xdr:row>
      <xdr:rowOff>285750</xdr:rowOff>
    </xdr:to>
    <xdr:grpSp>
      <xdr:nvGrpSpPr>
        <xdr:cNvPr id="22" name="그룹 21">
          <a:extLst>
            <a:ext uri="{FF2B5EF4-FFF2-40B4-BE49-F238E27FC236}">
              <a16:creationId xmlns="" xmlns:a16="http://schemas.microsoft.com/office/drawing/2014/main" id="{85C7EBB7-6559-479B-8387-C23E6F35A5B8}"/>
            </a:ext>
          </a:extLst>
        </xdr:cNvPr>
        <xdr:cNvGrpSpPr/>
      </xdr:nvGrpSpPr>
      <xdr:grpSpPr>
        <a:xfrm>
          <a:off x="3609975" y="657225"/>
          <a:ext cx="255600" cy="257175"/>
          <a:chOff x="4191000" y="781050"/>
          <a:chExt cx="255600" cy="259200"/>
        </a:xfrm>
      </xdr:grpSpPr>
      <xdr:sp macro="[0]!Sh14_DOWN" textlink="">
        <xdr:nvSpPr>
          <xdr:cNvPr id="23" name="사각형: 둥근 모서리 22">
            <a:extLst>
              <a:ext uri="{FF2B5EF4-FFF2-40B4-BE49-F238E27FC236}">
                <a16:creationId xmlns="" xmlns:a16="http://schemas.microsoft.com/office/drawing/2014/main" id="{C52DCFEE-8D49-E735-5EC6-F948844B6F20}"/>
              </a:ext>
            </a:extLst>
          </xdr:cNvPr>
          <xdr:cNvSpPr/>
        </xdr:nvSpPr>
        <xdr:spPr>
          <a:xfrm>
            <a:off x="4191000" y="781050"/>
            <a:ext cx="255600" cy="259200"/>
          </a:xfrm>
          <a:prstGeom prst="roundRect">
            <a:avLst>
              <a:gd name="adj" fmla="val 17785"/>
            </a:avLst>
          </a:prstGeom>
          <a:gradFill>
            <a:gsLst>
              <a:gs pos="0">
                <a:schemeClr val="bg1"/>
              </a:gs>
              <a:gs pos="74000">
                <a:schemeClr val="bg1">
                  <a:lumMod val="95000"/>
                </a:schemeClr>
              </a:gs>
              <a:gs pos="83000">
                <a:schemeClr val="bg1">
                  <a:lumMod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 w="31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Sh14_DOWN">
        <xdr:nvPicPr>
          <xdr:cNvPr id="24" name="그래픽 23">
            <a:extLst>
              <a:ext uri="{FF2B5EF4-FFF2-40B4-BE49-F238E27FC236}">
                <a16:creationId xmlns="" xmlns:a16="http://schemas.microsoft.com/office/drawing/2014/main" id="{C854E8FD-FA55-A798-7C01-4E7A0BCDC8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=""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4229100" y="819150"/>
            <a:ext cx="190500" cy="1905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4</xdr:col>
      <xdr:colOff>609600</xdr:colOff>
      <xdr:row>2</xdr:row>
      <xdr:rowOff>28575</xdr:rowOff>
    </xdr:from>
    <xdr:to>
      <xdr:col>5</xdr:col>
      <xdr:colOff>55575</xdr:colOff>
      <xdr:row>2</xdr:row>
      <xdr:rowOff>285750</xdr:rowOff>
    </xdr:to>
    <xdr:grpSp>
      <xdr:nvGrpSpPr>
        <xdr:cNvPr id="25" name="그룹 24">
          <a:extLst>
            <a:ext uri="{FF2B5EF4-FFF2-40B4-BE49-F238E27FC236}">
              <a16:creationId xmlns="" xmlns:a16="http://schemas.microsoft.com/office/drawing/2014/main" id="{E63FCCE9-3FC1-4F06-A50F-E590AD9190F1}"/>
            </a:ext>
          </a:extLst>
        </xdr:cNvPr>
        <xdr:cNvGrpSpPr/>
      </xdr:nvGrpSpPr>
      <xdr:grpSpPr>
        <a:xfrm>
          <a:off x="3924300" y="657225"/>
          <a:ext cx="255600" cy="257175"/>
          <a:chOff x="4505325" y="781050"/>
          <a:chExt cx="255600" cy="259200"/>
        </a:xfrm>
      </xdr:grpSpPr>
      <xdr:sp macro="[0]!Sh14_Add" textlink="">
        <xdr:nvSpPr>
          <xdr:cNvPr id="26" name="사각형: 둥근 모서리 25">
            <a:extLst>
              <a:ext uri="{FF2B5EF4-FFF2-40B4-BE49-F238E27FC236}">
                <a16:creationId xmlns="" xmlns:a16="http://schemas.microsoft.com/office/drawing/2014/main" id="{8CCECBD6-5570-6CCD-96DB-CB69753955F1}"/>
              </a:ext>
            </a:extLst>
          </xdr:cNvPr>
          <xdr:cNvSpPr/>
        </xdr:nvSpPr>
        <xdr:spPr>
          <a:xfrm>
            <a:off x="4505325" y="781050"/>
            <a:ext cx="255600" cy="259200"/>
          </a:xfrm>
          <a:prstGeom prst="roundRect">
            <a:avLst>
              <a:gd name="adj" fmla="val 17785"/>
            </a:avLst>
          </a:prstGeom>
          <a:gradFill>
            <a:gsLst>
              <a:gs pos="0">
                <a:schemeClr val="bg1"/>
              </a:gs>
              <a:gs pos="74000">
                <a:schemeClr val="bg1">
                  <a:lumMod val="95000"/>
                </a:schemeClr>
              </a:gs>
              <a:gs pos="83000">
                <a:schemeClr val="bg1">
                  <a:lumMod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 w="31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Sh14_Add">
        <xdr:nvPicPr>
          <xdr:cNvPr id="27" name="그래픽 26">
            <a:extLst>
              <a:ext uri="{FF2B5EF4-FFF2-40B4-BE49-F238E27FC236}">
                <a16:creationId xmlns="" xmlns:a16="http://schemas.microsoft.com/office/drawing/2014/main" id="{07D4E69B-79C7-BE0B-745C-1930565D80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=""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4543425" y="819150"/>
            <a:ext cx="190500" cy="1905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5</xdr:col>
      <xdr:colOff>114300</xdr:colOff>
      <xdr:row>2</xdr:row>
      <xdr:rowOff>28575</xdr:rowOff>
    </xdr:from>
    <xdr:to>
      <xdr:col>5</xdr:col>
      <xdr:colOff>369900</xdr:colOff>
      <xdr:row>2</xdr:row>
      <xdr:rowOff>285750</xdr:rowOff>
    </xdr:to>
    <xdr:grpSp>
      <xdr:nvGrpSpPr>
        <xdr:cNvPr id="28" name="그룹 27">
          <a:extLst>
            <a:ext uri="{FF2B5EF4-FFF2-40B4-BE49-F238E27FC236}">
              <a16:creationId xmlns="" xmlns:a16="http://schemas.microsoft.com/office/drawing/2014/main" id="{9EDA79A5-24A5-4A50-B2F3-23556FC03859}"/>
            </a:ext>
          </a:extLst>
        </xdr:cNvPr>
        <xdr:cNvGrpSpPr/>
      </xdr:nvGrpSpPr>
      <xdr:grpSpPr>
        <a:xfrm>
          <a:off x="4238625" y="657225"/>
          <a:ext cx="255600" cy="257175"/>
          <a:chOff x="4819650" y="781050"/>
          <a:chExt cx="255600" cy="259200"/>
        </a:xfrm>
      </xdr:grpSpPr>
      <xdr:sp macro="[0]!Sh14_Del" textlink="">
        <xdr:nvSpPr>
          <xdr:cNvPr id="29" name="사각형: 둥근 모서리 28">
            <a:extLst>
              <a:ext uri="{FF2B5EF4-FFF2-40B4-BE49-F238E27FC236}">
                <a16:creationId xmlns="" xmlns:a16="http://schemas.microsoft.com/office/drawing/2014/main" id="{6FC637A6-8671-71C6-3F88-ACBCFF9C2CF4}"/>
              </a:ext>
            </a:extLst>
          </xdr:cNvPr>
          <xdr:cNvSpPr/>
        </xdr:nvSpPr>
        <xdr:spPr>
          <a:xfrm>
            <a:off x="4819650" y="781050"/>
            <a:ext cx="255600" cy="259200"/>
          </a:xfrm>
          <a:prstGeom prst="roundRect">
            <a:avLst>
              <a:gd name="adj" fmla="val 17785"/>
            </a:avLst>
          </a:prstGeom>
          <a:gradFill>
            <a:gsLst>
              <a:gs pos="0">
                <a:schemeClr val="bg1"/>
              </a:gs>
              <a:gs pos="74000">
                <a:schemeClr val="bg1">
                  <a:lumMod val="95000"/>
                </a:schemeClr>
              </a:gs>
              <a:gs pos="83000">
                <a:schemeClr val="bg1">
                  <a:lumMod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 w="31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Sh14_Del">
        <xdr:nvPicPr>
          <xdr:cNvPr id="43" name="그래픽 42">
            <a:extLst>
              <a:ext uri="{FF2B5EF4-FFF2-40B4-BE49-F238E27FC236}">
                <a16:creationId xmlns="" xmlns:a16="http://schemas.microsoft.com/office/drawing/2014/main" id="{F73B245B-BDD1-CC59-87BA-4A21EAAE373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=""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4857750" y="819150"/>
            <a:ext cx="190500" cy="1905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5</xdr:col>
      <xdr:colOff>428625</xdr:colOff>
      <xdr:row>2</xdr:row>
      <xdr:rowOff>28575</xdr:rowOff>
    </xdr:from>
    <xdr:to>
      <xdr:col>5</xdr:col>
      <xdr:colOff>684225</xdr:colOff>
      <xdr:row>2</xdr:row>
      <xdr:rowOff>285750</xdr:rowOff>
    </xdr:to>
    <xdr:grpSp>
      <xdr:nvGrpSpPr>
        <xdr:cNvPr id="44" name="그룹 43">
          <a:extLst>
            <a:ext uri="{FF2B5EF4-FFF2-40B4-BE49-F238E27FC236}">
              <a16:creationId xmlns="" xmlns:a16="http://schemas.microsoft.com/office/drawing/2014/main" id="{FAC4173A-D3D5-4093-B4A2-4103F0D79B5A}"/>
            </a:ext>
          </a:extLst>
        </xdr:cNvPr>
        <xdr:cNvGrpSpPr/>
      </xdr:nvGrpSpPr>
      <xdr:grpSpPr>
        <a:xfrm>
          <a:off x="4552950" y="657225"/>
          <a:ext cx="255600" cy="257175"/>
          <a:chOff x="5133975" y="781050"/>
          <a:chExt cx="255600" cy="259200"/>
        </a:xfrm>
      </xdr:grpSpPr>
      <xdr:sp macro="[0]!Sh_Set" textlink="">
        <xdr:nvSpPr>
          <xdr:cNvPr id="45" name="사각형: 둥근 모서리 44">
            <a:extLst>
              <a:ext uri="{FF2B5EF4-FFF2-40B4-BE49-F238E27FC236}">
                <a16:creationId xmlns="" xmlns:a16="http://schemas.microsoft.com/office/drawing/2014/main" id="{78053F60-A28E-3A9A-794B-FCA4163C4F09}"/>
              </a:ext>
            </a:extLst>
          </xdr:cNvPr>
          <xdr:cNvSpPr/>
        </xdr:nvSpPr>
        <xdr:spPr>
          <a:xfrm>
            <a:off x="5133975" y="781050"/>
            <a:ext cx="255600" cy="259200"/>
          </a:xfrm>
          <a:prstGeom prst="roundRect">
            <a:avLst>
              <a:gd name="adj" fmla="val 17785"/>
            </a:avLst>
          </a:prstGeom>
          <a:gradFill>
            <a:gsLst>
              <a:gs pos="0">
                <a:schemeClr val="bg1"/>
              </a:gs>
              <a:gs pos="74000">
                <a:schemeClr val="bg1">
                  <a:lumMod val="95000"/>
                </a:schemeClr>
              </a:gs>
              <a:gs pos="83000">
                <a:schemeClr val="bg1">
                  <a:lumMod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 w="31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Sh_Set">
        <xdr:nvPicPr>
          <xdr:cNvPr id="46" name="그래픽 45">
            <a:extLst>
              <a:ext uri="{FF2B5EF4-FFF2-40B4-BE49-F238E27FC236}">
                <a16:creationId xmlns="" xmlns:a16="http://schemas.microsoft.com/office/drawing/2014/main" id="{79B95A11-5FB1-6CC3-BC41-EFD6816A1E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96DAC541-7B7A-43D3-8B79-37D633B846F1}">
                <asvg:svgBlip xmlns=""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5172075" y="819150"/>
            <a:ext cx="190500" cy="190499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5</xdr:col>
      <xdr:colOff>762000</xdr:colOff>
      <xdr:row>2</xdr:row>
      <xdr:rowOff>28575</xdr:rowOff>
    </xdr:from>
    <xdr:to>
      <xdr:col>6</xdr:col>
      <xdr:colOff>131775</xdr:colOff>
      <xdr:row>2</xdr:row>
      <xdr:rowOff>285750</xdr:rowOff>
    </xdr:to>
    <xdr:grpSp>
      <xdr:nvGrpSpPr>
        <xdr:cNvPr id="57" name="그룹 56">
          <a:extLst>
            <a:ext uri="{FF2B5EF4-FFF2-40B4-BE49-F238E27FC236}">
              <a16:creationId xmlns="" xmlns:a16="http://schemas.microsoft.com/office/drawing/2014/main" id="{D96EF423-2F77-DD21-8FB2-E1037122503A}"/>
            </a:ext>
          </a:extLst>
        </xdr:cNvPr>
        <xdr:cNvGrpSpPr/>
      </xdr:nvGrpSpPr>
      <xdr:grpSpPr>
        <a:xfrm>
          <a:off x="4886325" y="657225"/>
          <a:ext cx="255600" cy="257175"/>
          <a:chOff x="5591175" y="742950"/>
          <a:chExt cx="255600" cy="257175"/>
        </a:xfrm>
      </xdr:grpSpPr>
      <xdr:sp macro="[0]!Sh14_Enter_Show" textlink="">
        <xdr:nvSpPr>
          <xdr:cNvPr id="54" name="사각형: 둥근 모서리 53">
            <a:extLst>
              <a:ext uri="{FF2B5EF4-FFF2-40B4-BE49-F238E27FC236}">
                <a16:creationId xmlns="" xmlns:a16="http://schemas.microsoft.com/office/drawing/2014/main" id="{76784485-1B92-79C0-9125-38BAFFD3524A}"/>
              </a:ext>
            </a:extLst>
          </xdr:cNvPr>
          <xdr:cNvSpPr/>
        </xdr:nvSpPr>
        <xdr:spPr>
          <a:xfrm>
            <a:off x="5591175" y="742950"/>
            <a:ext cx="255600" cy="257175"/>
          </a:xfrm>
          <a:prstGeom prst="roundRect">
            <a:avLst>
              <a:gd name="adj" fmla="val 17785"/>
            </a:avLst>
          </a:prstGeom>
          <a:gradFill>
            <a:gsLst>
              <a:gs pos="0">
                <a:schemeClr val="bg1"/>
              </a:gs>
              <a:gs pos="74000">
                <a:schemeClr val="bg1">
                  <a:lumMod val="95000"/>
                </a:schemeClr>
              </a:gs>
              <a:gs pos="83000">
                <a:schemeClr val="bg1">
                  <a:lumMod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 w="31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Sh14_Enter_Show">
        <xdr:nvPicPr>
          <xdr:cNvPr id="56" name="그래픽 55">
            <a:extLst>
              <a:ext uri="{FF2B5EF4-FFF2-40B4-BE49-F238E27FC236}">
                <a16:creationId xmlns="" xmlns:a16="http://schemas.microsoft.com/office/drawing/2014/main" id="{6CC4F197-B6F9-4372-8F01-63957B5D23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=""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5629275" y="781050"/>
            <a:ext cx="190500" cy="190500"/>
          </a:xfrm>
          <a:prstGeom prst="rect">
            <a:avLst/>
          </a:prstGeom>
        </xdr:spPr>
      </xdr:pic>
    </xdr:grp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790575</xdr:colOff>
      <xdr:row>9</xdr:row>
      <xdr:rowOff>9525</xdr:rowOff>
    </xdr:from>
    <xdr:to>
      <xdr:col>11</xdr:col>
      <xdr:colOff>484587</xdr:colOff>
      <xdr:row>15</xdr:row>
      <xdr:rowOff>257176</xdr:rowOff>
    </xdr:to>
    <xdr:grpSp>
      <xdr:nvGrpSpPr>
        <xdr:cNvPr id="38" name="IM_1004">
          <a:extLst>
            <a:ext uri="{FF2B5EF4-FFF2-40B4-BE49-F238E27FC236}">
              <a16:creationId xmlns="" xmlns:a16="http://schemas.microsoft.com/office/drawing/2014/main" id="{00000000-0008-0000-0800-000026000000}"/>
            </a:ext>
          </a:extLst>
        </xdr:cNvPr>
        <xdr:cNvGrpSpPr/>
      </xdr:nvGrpSpPr>
      <xdr:grpSpPr>
        <a:xfrm>
          <a:off x="4105275" y="2400300"/>
          <a:ext cx="5589987" cy="2133601"/>
          <a:chOff x="5695949" y="2419349"/>
          <a:chExt cx="5589987" cy="2133601"/>
        </a:xfrm>
      </xdr:grpSpPr>
      <xdr:grpSp>
        <xdr:nvGrpSpPr>
          <xdr:cNvPr id="41" name="그룹 40">
            <a:extLst>
              <a:ext uri="{FF2B5EF4-FFF2-40B4-BE49-F238E27FC236}">
                <a16:creationId xmlns="" xmlns:a16="http://schemas.microsoft.com/office/drawing/2014/main" id="{00000000-0008-0000-0800-000029000000}"/>
              </a:ext>
            </a:extLst>
          </xdr:cNvPr>
          <xdr:cNvGrpSpPr/>
        </xdr:nvGrpSpPr>
        <xdr:grpSpPr>
          <a:xfrm>
            <a:off x="5695949" y="2419349"/>
            <a:ext cx="5589987" cy="2133601"/>
            <a:chOff x="1581150" y="1643362"/>
            <a:chExt cx="4843610" cy="2129543"/>
          </a:xfrm>
        </xdr:grpSpPr>
        <xdr:sp macro="" textlink="">
          <xdr:nvSpPr>
            <xdr:cNvPr id="45" name="IM1_100">
              <a:extLst>
                <a:ext uri="{FF2B5EF4-FFF2-40B4-BE49-F238E27FC236}">
                  <a16:creationId xmlns="" xmlns:a16="http://schemas.microsoft.com/office/drawing/2014/main" id="{00000000-0008-0000-0800-00002D000000}"/>
                </a:ext>
              </a:extLst>
            </xdr:cNvPr>
            <xdr:cNvSpPr txBox="1"/>
          </xdr:nvSpPr>
          <xdr:spPr>
            <a:xfrm>
              <a:off x="1581151" y="1671926"/>
              <a:ext cx="4843609" cy="2100979"/>
            </a:xfrm>
            <a:prstGeom prst="rect">
              <a:avLst/>
            </a:prstGeom>
            <a:solidFill>
              <a:srgbClr val="FFFFFF"/>
            </a:solidFill>
            <a:ln w="9525" cmpd="sng">
              <a:noFill/>
            </a:ln>
            <a:effectLst>
              <a:outerShdw blurRad="317500" dist="127000" dir="4440000" algn="tl" rotWithShape="0">
                <a:prstClr val="black">
                  <a:alpha val="10000"/>
                </a:prst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endParaRPr lang="en-US" altLang="ko-KR" sz="1000" b="1">
                <a:latin typeface="+mj-ea"/>
                <a:ea typeface="+mj-ea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altLang="ko-KR" sz="1000" b="0" i="0" u="none" strike="noStrike" kern="0" cap="none" spc="0" normalizeH="0" baseline="0" noProof="0">
                <a:ln>
                  <a:noFill/>
                </a:ln>
                <a:solidFill>
                  <a:srgbClr val="626262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ko-KR" sz="1000" b="0" i="0" u="none" strike="noStrike" kern="0" cap="none" spc="0" normalizeH="0" baseline="0" noProof="0">
                  <a:ln>
                    <a:noFill/>
                  </a:ln>
                  <a:solidFill>
                    <a:srgbClr val="626262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rPr>
                <a:t>01</a:t>
              </a:r>
              <a:r>
                <a:rPr kumimoji="0" lang="en-US" altLang="ko-KR" sz="10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rPr>
                <a:t> </a:t>
              </a:r>
              <a:r>
                <a:rPr kumimoji="0" lang="ko-KR" altLang="en-US" sz="10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rPr>
                <a:t>근로정보 입력</a:t>
              </a:r>
              <a:endParaRPr kumimoji="0" lang="en-US" altLang="ko-KR" sz="1000" b="1" i="0" u="none" strike="noStrike" kern="0" cap="none" spc="0" normalizeH="0" baseline="0" noProof="0">
                <a:ln>
                  <a:noFill/>
                </a:ln>
                <a:solidFill>
                  <a:srgbClr val="C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ko-KR" altLang="en-US" sz="900" b="0" i="0" u="none" strike="noStrike" kern="0" cap="none" spc="0" normalizeH="0" baseline="0" noProof="0">
                  <a:ln>
                    <a:noFill/>
                  </a:ln>
                  <a:solidFill>
                    <a:srgbClr val="797979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rPr>
                <a:t>           버튼을 클릭하여 </a:t>
              </a:r>
              <a:r>
                <a:rPr kumimoji="0" lang="ko-KR" altLang="en-US" sz="900" b="0" i="0" u="none" strike="noStrike" kern="0" cap="none" spc="0" normalizeH="0" baseline="0" noProof="0">
                  <a:ln>
                    <a:noFill/>
                  </a:ln>
                  <a:solidFill>
                    <a:srgbClr val="C00000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rPr>
                <a:t>시급제</a:t>
              </a:r>
              <a:r>
                <a:rPr kumimoji="0" lang="en-US" altLang="ko-KR" sz="900" b="0" i="0" u="none" strike="noStrike" kern="0" cap="none" spc="0" normalizeH="0" baseline="0" noProof="0">
                  <a:ln>
                    <a:noFill/>
                  </a:ln>
                  <a:solidFill>
                    <a:srgbClr val="C00000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rPr>
                <a:t>/</a:t>
              </a:r>
              <a:r>
                <a:rPr kumimoji="0" lang="ko-KR" altLang="en-US" sz="900" b="0" i="0" u="none" strike="noStrike" kern="0" cap="none" spc="0" normalizeH="0" baseline="0" noProof="0">
                  <a:ln>
                    <a:noFill/>
                  </a:ln>
                  <a:solidFill>
                    <a:srgbClr val="C00000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rPr>
                <a:t>일급제</a:t>
              </a:r>
              <a:r>
                <a:rPr kumimoji="0" lang="ko-KR" altLang="en-US" sz="900" b="0" i="0" u="none" strike="noStrike" kern="0" cap="none" spc="0" normalizeH="0" baseline="0" noProof="0">
                  <a:ln>
                    <a:noFill/>
                  </a:ln>
                  <a:solidFill>
                    <a:srgbClr val="797979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rPr>
                <a:t> </a:t>
              </a:r>
              <a:r>
                <a:rPr kumimoji="0" lang="ko-KR" altLang="en-US" sz="900" b="0" i="0" u="none" strike="noStrike" kern="0" cap="none" spc="0" normalizeH="0" baseline="0" noProof="0">
                  <a:ln>
                    <a:noFill/>
                  </a:ln>
                  <a:solidFill>
                    <a:srgbClr val="C00000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rPr>
                <a:t>사원</a:t>
              </a:r>
              <a:r>
                <a:rPr kumimoji="0" lang="ko-KR" altLang="en-US" sz="900" b="0" i="0" u="none" strike="noStrike" kern="0" cap="none" spc="0" normalizeH="0" baseline="0" noProof="0">
                  <a:ln>
                    <a:noFill/>
                  </a:ln>
                  <a:solidFill>
                    <a:srgbClr val="797979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rPr>
                <a:t>의 기본</a:t>
              </a:r>
              <a:r>
                <a:rPr kumimoji="0" lang="en-US" altLang="ko-KR" sz="900" b="0" i="0" u="none" strike="noStrike" kern="0" cap="none" spc="0" normalizeH="0" baseline="0" noProof="0">
                  <a:ln>
                    <a:noFill/>
                  </a:ln>
                  <a:solidFill>
                    <a:srgbClr val="797979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rPr>
                <a:t>/</a:t>
              </a:r>
              <a:r>
                <a:rPr kumimoji="0" lang="ko-KR" altLang="en-US" sz="900" b="0" i="0" u="none" strike="noStrike" kern="0" cap="none" spc="0" normalizeH="0" baseline="0" noProof="0">
                  <a:ln>
                    <a:noFill/>
                  </a:ln>
                  <a:solidFill>
                    <a:srgbClr val="797979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rPr>
                <a:t>연장</a:t>
              </a:r>
              <a:r>
                <a:rPr kumimoji="0" lang="en-US" altLang="ko-KR" sz="900" b="0" i="0" u="none" strike="noStrike" kern="0" cap="none" spc="0" normalizeH="0" baseline="0" noProof="0">
                  <a:ln>
                    <a:noFill/>
                  </a:ln>
                  <a:solidFill>
                    <a:srgbClr val="797979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rPr>
                <a:t>/</a:t>
              </a:r>
              <a:r>
                <a:rPr kumimoji="0" lang="ko-KR" altLang="en-US" sz="900" b="0" i="0" u="none" strike="noStrike" kern="0" cap="none" spc="0" normalizeH="0" baseline="0" noProof="0">
                  <a:ln>
                    <a:noFill/>
                  </a:ln>
                  <a:solidFill>
                    <a:srgbClr val="797979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rPr>
                <a:t>야간</a:t>
              </a:r>
              <a:r>
                <a:rPr kumimoji="0" lang="en-US" altLang="ko-KR" sz="900" b="0" i="0" u="none" strike="noStrike" kern="0" cap="none" spc="0" normalizeH="0" baseline="0" noProof="0">
                  <a:ln>
                    <a:noFill/>
                  </a:ln>
                  <a:solidFill>
                    <a:srgbClr val="797979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rPr>
                <a:t>/</a:t>
              </a:r>
              <a:r>
                <a:rPr kumimoji="0" lang="ko-KR" altLang="en-US" sz="900" b="0" i="0" u="none" strike="noStrike" kern="0" cap="none" spc="0" normalizeH="0" baseline="0" noProof="0">
                  <a:ln>
                    <a:noFill/>
                  </a:ln>
                  <a:solidFill>
                    <a:srgbClr val="797979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rPr>
                <a:t>휴일 근로시간을 입력합니다</a:t>
              </a:r>
              <a:r>
                <a:rPr kumimoji="0" lang="en-US" altLang="ko-KR" sz="900" b="0" i="0" u="none" strike="noStrike" kern="0" cap="none" spc="0" normalizeH="0" baseline="0" noProof="0">
                  <a:ln>
                    <a:noFill/>
                  </a:ln>
                  <a:solidFill>
                    <a:srgbClr val="797979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rPr>
                <a:t>.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ko-KR" altLang="en-US" sz="900" b="0" i="0" u="none" strike="noStrike" kern="0" cap="none" spc="0" normalizeH="0" baseline="0" noProof="0">
                  <a:ln>
                    <a:noFill/>
                  </a:ln>
                  <a:solidFill>
                    <a:srgbClr val="797979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rPr>
                <a:t>     입력된 시간을 바탕으로 근로수당이 자동으로 계산됩니다</a:t>
              </a:r>
              <a:r>
                <a:rPr kumimoji="0" lang="en-US" altLang="ko-KR" sz="900" b="0" i="0" u="none" strike="noStrike" kern="0" cap="none" spc="0" normalizeH="0" baseline="0" noProof="0">
                  <a:ln>
                    <a:noFill/>
                  </a:ln>
                  <a:solidFill>
                    <a:srgbClr val="797979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rPr>
                <a:t>.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rgbClr val="797979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ko-KR" sz="1000" b="0" i="0" u="none" strike="noStrike" kern="0" cap="none" spc="0" normalizeH="0" baseline="0" noProof="0">
                  <a:ln>
                    <a:noFill/>
                  </a:ln>
                  <a:solidFill>
                    <a:srgbClr val="626262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rPr>
                <a:t>02</a:t>
              </a:r>
              <a:r>
                <a:rPr kumimoji="0" lang="en-US" altLang="ko-KR" sz="10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rPr>
                <a:t> </a:t>
              </a:r>
              <a:r>
                <a:rPr kumimoji="0" lang="ko-KR" altLang="en-US" sz="10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rPr>
                <a:t>근로수당 계산</a:t>
              </a:r>
              <a:endParaRPr kumimoji="0" lang="en-US" altLang="ko-KR" sz="1000" b="1" i="0" u="none" strike="noStrike" kern="0" cap="none" spc="0" normalizeH="0" baseline="0" noProof="0">
                <a:ln>
                  <a:noFill/>
                </a:ln>
                <a:solidFill>
                  <a:srgbClr val="C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ko-KR" altLang="en-US" sz="900" b="0" i="0" u="none" strike="noStrike" kern="0" cap="none" spc="0" normalizeH="0" baseline="0" noProof="0">
                  <a:ln>
                    <a:noFill/>
                  </a:ln>
                  <a:solidFill>
                    <a:srgbClr val="797979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rPr>
                <a:t>     근로시간을 각 셀에 </a:t>
              </a:r>
              <a:r>
                <a:rPr kumimoji="0" lang="ko-KR" altLang="en-US" sz="900" b="0" i="0" u="none" strike="noStrike" kern="0" cap="none" spc="0" normalizeH="0" baseline="0" noProof="0">
                  <a:ln>
                    <a:noFill/>
                  </a:ln>
                  <a:solidFill>
                    <a:srgbClr val="C00000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rPr>
                <a:t>직접입력 하거나 입력된 시간을 수정하였을 경우</a:t>
              </a:r>
              <a:r>
                <a:rPr kumimoji="0" lang="ko-KR" altLang="en-US" sz="900" b="0" i="0" u="none" strike="noStrike" kern="0" cap="none" spc="0" normalizeH="0" baseline="0" noProof="0">
                  <a:ln>
                    <a:noFill/>
                  </a:ln>
                  <a:solidFill>
                    <a:srgbClr val="797979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rPr>
                <a:t>        버튼을 클릭합니다</a:t>
              </a:r>
              <a:r>
                <a:rPr kumimoji="0" lang="en-US" altLang="ko-KR" sz="900" b="0" i="0" u="none" strike="noStrike" kern="0" cap="none" spc="0" normalizeH="0" baseline="0" noProof="0">
                  <a:ln>
                    <a:noFill/>
                  </a:ln>
                  <a:solidFill>
                    <a:srgbClr val="797979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rPr>
                <a:t>.</a:t>
              </a:r>
            </a:p>
          </xdr:txBody>
        </xdr:sp>
        <xdr:sp macro="" textlink="">
          <xdr:nvSpPr>
            <xdr:cNvPr id="46" name="IM1_1000">
              <a:extLst>
                <a:ext uri="{FF2B5EF4-FFF2-40B4-BE49-F238E27FC236}">
                  <a16:creationId xmlns="" xmlns:a16="http://schemas.microsoft.com/office/drawing/2014/main" id="{00000000-0008-0000-0800-00002E000000}"/>
                </a:ext>
              </a:extLst>
            </xdr:cNvPr>
            <xdr:cNvSpPr txBox="1"/>
          </xdr:nvSpPr>
          <xdr:spPr>
            <a:xfrm>
              <a:off x="1581150" y="1643362"/>
              <a:ext cx="4842816" cy="299270"/>
            </a:xfrm>
            <a:prstGeom prst="round2SameRect">
              <a:avLst>
                <a:gd name="adj1" fmla="val 17458"/>
                <a:gd name="adj2" fmla="val 0"/>
              </a:avLst>
            </a:prstGeom>
            <a:solidFill>
              <a:srgbClr val="107C4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l" defTabSz="914400" rtl="0" eaLnBrk="1" latinLnBrk="0" hangingPunct="1"/>
              <a:r>
                <a:rPr lang="en-US" altLang="ko-KR" sz="1100" b="1" baseline="0">
                  <a:solidFill>
                    <a:schemeClr val="bg1"/>
                  </a:solidFill>
                  <a:latin typeface="+mj-ea"/>
                  <a:ea typeface="+mj-ea"/>
                  <a:cs typeface="+mn-cs"/>
                </a:rPr>
                <a:t>TIP</a:t>
              </a:r>
              <a:endParaRPr lang="ko-KR" altLang="en-US" sz="1100" b="1" baseline="0">
                <a:solidFill>
                  <a:schemeClr val="bg1"/>
                </a:solidFill>
                <a:latin typeface="+mj-ea"/>
                <a:ea typeface="+mj-ea"/>
                <a:cs typeface="+mn-cs"/>
              </a:endParaRPr>
            </a:p>
          </xdr:txBody>
        </xdr:sp>
      </xdr:grpSp>
      <xdr:sp macro="[0]!IM5_Del" textlink="">
        <xdr:nvSpPr>
          <xdr:cNvPr id="42" name="IM1_60">
            <a:extLst>
              <a:ext uri="{FF2B5EF4-FFF2-40B4-BE49-F238E27FC236}">
                <a16:creationId xmlns="" xmlns:a16="http://schemas.microsoft.com/office/drawing/2014/main" id="{00000000-0008-0000-0800-00002A000000}"/>
              </a:ext>
            </a:extLst>
          </xdr:cNvPr>
          <xdr:cNvSpPr txBox="1"/>
        </xdr:nvSpPr>
        <xdr:spPr>
          <a:xfrm>
            <a:off x="11010992" y="2462813"/>
            <a:ext cx="252016" cy="2175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ko-KR" altLang="en-US" sz="1000" b="0">
                <a:solidFill>
                  <a:schemeClr val="bg1"/>
                </a:solidFill>
              </a:rPr>
              <a:t>Ｘ</a:t>
            </a:r>
          </a:p>
        </xdr:txBody>
      </xdr:sp>
      <xdr:pic>
        <xdr:nvPicPr>
          <xdr:cNvPr id="43" name="그림 42">
            <a:extLst>
              <a:ext uri="{FF2B5EF4-FFF2-40B4-BE49-F238E27FC236}">
                <a16:creationId xmlns="" xmlns:a16="http://schemas.microsoft.com/office/drawing/2014/main" id="{00000000-0008-0000-0800-00002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5962650" y="3143251"/>
            <a:ext cx="219600" cy="219600"/>
          </a:xfrm>
          <a:prstGeom prst="rect">
            <a:avLst/>
          </a:prstGeom>
        </xdr:spPr>
      </xdr:pic>
      <xdr:pic>
        <xdr:nvPicPr>
          <xdr:cNvPr id="44" name="그림 43">
            <a:extLst>
              <a:ext uri="{FF2B5EF4-FFF2-40B4-BE49-F238E27FC236}">
                <a16:creationId xmlns="" xmlns:a16="http://schemas.microsoft.com/office/drawing/2014/main" id="{00000000-0008-0000-0800-00002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9563100" y="3962400"/>
            <a:ext cx="219600" cy="2196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3</xdr:col>
      <xdr:colOff>1247775</xdr:colOff>
      <xdr:row>2</xdr:row>
      <xdr:rowOff>28575</xdr:rowOff>
    </xdr:from>
    <xdr:to>
      <xdr:col>4</xdr:col>
      <xdr:colOff>236550</xdr:colOff>
      <xdr:row>2</xdr:row>
      <xdr:rowOff>285750</xdr:rowOff>
    </xdr:to>
    <xdr:grpSp>
      <xdr:nvGrpSpPr>
        <xdr:cNvPr id="3" name="그룹 2">
          <a:extLst>
            <a:ext uri="{FF2B5EF4-FFF2-40B4-BE49-F238E27FC236}">
              <a16:creationId xmlns="" xmlns:a16="http://schemas.microsoft.com/office/drawing/2014/main" id="{1771E991-CF0A-44BB-BE48-EB3F4B7F085A}"/>
            </a:ext>
          </a:extLst>
        </xdr:cNvPr>
        <xdr:cNvGrpSpPr/>
      </xdr:nvGrpSpPr>
      <xdr:grpSpPr>
        <a:xfrm>
          <a:off x="3295650" y="657225"/>
          <a:ext cx="255600" cy="257175"/>
          <a:chOff x="3876675" y="781050"/>
          <a:chExt cx="255600" cy="259200"/>
        </a:xfrm>
      </xdr:grpSpPr>
      <xdr:sp macro="[0]!Sh16_UP" textlink="">
        <xdr:nvSpPr>
          <xdr:cNvPr id="4" name="사각형: 둥근 모서리 3">
            <a:extLst>
              <a:ext uri="{FF2B5EF4-FFF2-40B4-BE49-F238E27FC236}">
                <a16:creationId xmlns="" xmlns:a16="http://schemas.microsoft.com/office/drawing/2014/main" id="{9A5D90EF-3CED-91E8-17CB-D1A163CB125C}"/>
              </a:ext>
            </a:extLst>
          </xdr:cNvPr>
          <xdr:cNvSpPr/>
        </xdr:nvSpPr>
        <xdr:spPr>
          <a:xfrm>
            <a:off x="3876675" y="781050"/>
            <a:ext cx="255600" cy="259200"/>
          </a:xfrm>
          <a:prstGeom prst="roundRect">
            <a:avLst>
              <a:gd name="adj" fmla="val 17785"/>
            </a:avLst>
          </a:prstGeom>
          <a:gradFill>
            <a:gsLst>
              <a:gs pos="0">
                <a:schemeClr val="bg1"/>
              </a:gs>
              <a:gs pos="74000">
                <a:schemeClr val="bg1">
                  <a:lumMod val="95000"/>
                </a:schemeClr>
              </a:gs>
              <a:gs pos="83000">
                <a:schemeClr val="bg1">
                  <a:lumMod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 w="31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Sh16_UP">
        <xdr:nvPicPr>
          <xdr:cNvPr id="5" name="그래픽 4">
            <a:extLst>
              <a:ext uri="{FF2B5EF4-FFF2-40B4-BE49-F238E27FC236}">
                <a16:creationId xmlns="" xmlns:a16="http://schemas.microsoft.com/office/drawing/2014/main" id="{26768601-186B-1D8A-3D14-99996B3CBD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=""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914775" y="819150"/>
            <a:ext cx="190500" cy="1905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4</xdr:col>
      <xdr:colOff>295275</xdr:colOff>
      <xdr:row>2</xdr:row>
      <xdr:rowOff>28575</xdr:rowOff>
    </xdr:from>
    <xdr:to>
      <xdr:col>4</xdr:col>
      <xdr:colOff>550875</xdr:colOff>
      <xdr:row>2</xdr:row>
      <xdr:rowOff>285750</xdr:rowOff>
    </xdr:to>
    <xdr:grpSp>
      <xdr:nvGrpSpPr>
        <xdr:cNvPr id="12" name="그룹 11">
          <a:extLst>
            <a:ext uri="{FF2B5EF4-FFF2-40B4-BE49-F238E27FC236}">
              <a16:creationId xmlns="" xmlns:a16="http://schemas.microsoft.com/office/drawing/2014/main" id="{36A6E7C1-9C4D-46E5-8A6E-88A7F1805F5D}"/>
            </a:ext>
          </a:extLst>
        </xdr:cNvPr>
        <xdr:cNvGrpSpPr/>
      </xdr:nvGrpSpPr>
      <xdr:grpSpPr>
        <a:xfrm>
          <a:off x="3609975" y="657225"/>
          <a:ext cx="255600" cy="257175"/>
          <a:chOff x="4191000" y="781050"/>
          <a:chExt cx="255600" cy="259200"/>
        </a:xfrm>
      </xdr:grpSpPr>
      <xdr:sp macro="[0]!Sh16_DOWN" textlink="">
        <xdr:nvSpPr>
          <xdr:cNvPr id="15" name="사각형: 둥근 모서리 14">
            <a:extLst>
              <a:ext uri="{FF2B5EF4-FFF2-40B4-BE49-F238E27FC236}">
                <a16:creationId xmlns="" xmlns:a16="http://schemas.microsoft.com/office/drawing/2014/main" id="{521C91BE-3B6A-FA38-3B0F-3CE7E69B94C2}"/>
              </a:ext>
            </a:extLst>
          </xdr:cNvPr>
          <xdr:cNvSpPr/>
        </xdr:nvSpPr>
        <xdr:spPr>
          <a:xfrm>
            <a:off x="4191000" y="781050"/>
            <a:ext cx="255600" cy="259200"/>
          </a:xfrm>
          <a:prstGeom prst="roundRect">
            <a:avLst>
              <a:gd name="adj" fmla="val 17785"/>
            </a:avLst>
          </a:prstGeom>
          <a:gradFill>
            <a:gsLst>
              <a:gs pos="0">
                <a:schemeClr val="bg1"/>
              </a:gs>
              <a:gs pos="74000">
                <a:schemeClr val="bg1">
                  <a:lumMod val="95000"/>
                </a:schemeClr>
              </a:gs>
              <a:gs pos="83000">
                <a:schemeClr val="bg1">
                  <a:lumMod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 w="31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Sh16_DOWN">
        <xdr:nvPicPr>
          <xdr:cNvPr id="18" name="그래픽 17">
            <a:extLst>
              <a:ext uri="{FF2B5EF4-FFF2-40B4-BE49-F238E27FC236}">
                <a16:creationId xmlns="" xmlns:a16="http://schemas.microsoft.com/office/drawing/2014/main" id="{280D3128-941E-29EE-492A-D2EFA78204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229100" y="819150"/>
            <a:ext cx="190500" cy="1905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4</xdr:col>
      <xdr:colOff>609600</xdr:colOff>
      <xdr:row>2</xdr:row>
      <xdr:rowOff>28575</xdr:rowOff>
    </xdr:from>
    <xdr:to>
      <xdr:col>5</xdr:col>
      <xdr:colOff>55575</xdr:colOff>
      <xdr:row>2</xdr:row>
      <xdr:rowOff>285750</xdr:rowOff>
    </xdr:to>
    <xdr:grpSp>
      <xdr:nvGrpSpPr>
        <xdr:cNvPr id="21" name="그룹 20">
          <a:extLst>
            <a:ext uri="{FF2B5EF4-FFF2-40B4-BE49-F238E27FC236}">
              <a16:creationId xmlns="" xmlns:a16="http://schemas.microsoft.com/office/drawing/2014/main" id="{8E36295F-E137-4CE8-8475-E476969088C5}"/>
            </a:ext>
          </a:extLst>
        </xdr:cNvPr>
        <xdr:cNvGrpSpPr/>
      </xdr:nvGrpSpPr>
      <xdr:grpSpPr>
        <a:xfrm>
          <a:off x="3924300" y="657225"/>
          <a:ext cx="255600" cy="257175"/>
          <a:chOff x="4505325" y="781050"/>
          <a:chExt cx="255600" cy="259200"/>
        </a:xfrm>
      </xdr:grpSpPr>
      <xdr:sp macro="[0]!Sh16_Add" textlink="">
        <xdr:nvSpPr>
          <xdr:cNvPr id="23" name="사각형: 둥근 모서리 22">
            <a:extLst>
              <a:ext uri="{FF2B5EF4-FFF2-40B4-BE49-F238E27FC236}">
                <a16:creationId xmlns="" xmlns:a16="http://schemas.microsoft.com/office/drawing/2014/main" id="{7FF91103-E253-E924-577E-12F8CCEF0BF1}"/>
              </a:ext>
            </a:extLst>
          </xdr:cNvPr>
          <xdr:cNvSpPr/>
        </xdr:nvSpPr>
        <xdr:spPr>
          <a:xfrm>
            <a:off x="4505325" y="781050"/>
            <a:ext cx="255600" cy="259200"/>
          </a:xfrm>
          <a:prstGeom prst="roundRect">
            <a:avLst>
              <a:gd name="adj" fmla="val 17785"/>
            </a:avLst>
          </a:prstGeom>
          <a:gradFill>
            <a:gsLst>
              <a:gs pos="0">
                <a:schemeClr val="bg1"/>
              </a:gs>
              <a:gs pos="74000">
                <a:schemeClr val="bg1">
                  <a:lumMod val="95000"/>
                </a:schemeClr>
              </a:gs>
              <a:gs pos="83000">
                <a:schemeClr val="bg1">
                  <a:lumMod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 w="31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Sh16_Add">
        <xdr:nvPicPr>
          <xdr:cNvPr id="24" name="그래픽 23">
            <a:extLst>
              <a:ext uri="{FF2B5EF4-FFF2-40B4-BE49-F238E27FC236}">
                <a16:creationId xmlns="" xmlns:a16="http://schemas.microsoft.com/office/drawing/2014/main" id="{8F9F4E05-BA61-0A8D-ACED-E480145A5B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=""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4543425" y="819150"/>
            <a:ext cx="190500" cy="1905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5</xdr:col>
      <xdr:colOff>114300</xdr:colOff>
      <xdr:row>2</xdr:row>
      <xdr:rowOff>28575</xdr:rowOff>
    </xdr:from>
    <xdr:to>
      <xdr:col>5</xdr:col>
      <xdr:colOff>369900</xdr:colOff>
      <xdr:row>2</xdr:row>
      <xdr:rowOff>285750</xdr:rowOff>
    </xdr:to>
    <xdr:grpSp>
      <xdr:nvGrpSpPr>
        <xdr:cNvPr id="25" name="그룹 24">
          <a:extLst>
            <a:ext uri="{FF2B5EF4-FFF2-40B4-BE49-F238E27FC236}">
              <a16:creationId xmlns="" xmlns:a16="http://schemas.microsoft.com/office/drawing/2014/main" id="{C8E32042-6DA3-42BE-AE68-01E42B52B433}"/>
            </a:ext>
          </a:extLst>
        </xdr:cNvPr>
        <xdr:cNvGrpSpPr/>
      </xdr:nvGrpSpPr>
      <xdr:grpSpPr>
        <a:xfrm>
          <a:off x="4238625" y="657225"/>
          <a:ext cx="255600" cy="257175"/>
          <a:chOff x="4819650" y="781050"/>
          <a:chExt cx="255600" cy="259200"/>
        </a:xfrm>
      </xdr:grpSpPr>
      <xdr:sp macro="[0]!Sh16_Del" textlink="">
        <xdr:nvSpPr>
          <xdr:cNvPr id="26" name="사각형: 둥근 모서리 25">
            <a:extLst>
              <a:ext uri="{FF2B5EF4-FFF2-40B4-BE49-F238E27FC236}">
                <a16:creationId xmlns="" xmlns:a16="http://schemas.microsoft.com/office/drawing/2014/main" id="{AF9CECB9-48F0-E267-AB51-396E7157EC91}"/>
              </a:ext>
            </a:extLst>
          </xdr:cNvPr>
          <xdr:cNvSpPr/>
        </xdr:nvSpPr>
        <xdr:spPr>
          <a:xfrm>
            <a:off x="4819650" y="781050"/>
            <a:ext cx="255600" cy="259200"/>
          </a:xfrm>
          <a:prstGeom prst="roundRect">
            <a:avLst>
              <a:gd name="adj" fmla="val 17785"/>
            </a:avLst>
          </a:prstGeom>
          <a:gradFill>
            <a:gsLst>
              <a:gs pos="0">
                <a:schemeClr val="bg1"/>
              </a:gs>
              <a:gs pos="74000">
                <a:schemeClr val="bg1">
                  <a:lumMod val="95000"/>
                </a:schemeClr>
              </a:gs>
              <a:gs pos="83000">
                <a:schemeClr val="bg1">
                  <a:lumMod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 w="31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Sh16_Del">
        <xdr:nvPicPr>
          <xdr:cNvPr id="27" name="그래픽 26">
            <a:extLst>
              <a:ext uri="{FF2B5EF4-FFF2-40B4-BE49-F238E27FC236}">
                <a16:creationId xmlns="" xmlns:a16="http://schemas.microsoft.com/office/drawing/2014/main" id="{CB7CC4F7-8FC0-94AA-7ADB-33F02B5898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=""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4857750" y="819150"/>
            <a:ext cx="190500" cy="1905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5</xdr:col>
      <xdr:colOff>428625</xdr:colOff>
      <xdr:row>2</xdr:row>
      <xdr:rowOff>28575</xdr:rowOff>
    </xdr:from>
    <xdr:to>
      <xdr:col>5</xdr:col>
      <xdr:colOff>684225</xdr:colOff>
      <xdr:row>2</xdr:row>
      <xdr:rowOff>285750</xdr:rowOff>
    </xdr:to>
    <xdr:grpSp>
      <xdr:nvGrpSpPr>
        <xdr:cNvPr id="28" name="그룹 27">
          <a:extLst>
            <a:ext uri="{FF2B5EF4-FFF2-40B4-BE49-F238E27FC236}">
              <a16:creationId xmlns="" xmlns:a16="http://schemas.microsoft.com/office/drawing/2014/main" id="{DBB74F06-EA25-49F1-A7AE-A31EEA0EEBE2}"/>
            </a:ext>
          </a:extLst>
        </xdr:cNvPr>
        <xdr:cNvGrpSpPr/>
      </xdr:nvGrpSpPr>
      <xdr:grpSpPr>
        <a:xfrm>
          <a:off x="4552950" y="657225"/>
          <a:ext cx="255600" cy="257175"/>
          <a:chOff x="5133975" y="781050"/>
          <a:chExt cx="255600" cy="259200"/>
        </a:xfrm>
      </xdr:grpSpPr>
      <xdr:sp macro="[0]!Sh_Set" textlink="">
        <xdr:nvSpPr>
          <xdr:cNvPr id="29" name="사각형: 둥근 모서리 28">
            <a:extLst>
              <a:ext uri="{FF2B5EF4-FFF2-40B4-BE49-F238E27FC236}">
                <a16:creationId xmlns="" xmlns:a16="http://schemas.microsoft.com/office/drawing/2014/main" id="{D7BB294A-B896-CA22-1C62-50F0070A71A4}"/>
              </a:ext>
            </a:extLst>
          </xdr:cNvPr>
          <xdr:cNvSpPr/>
        </xdr:nvSpPr>
        <xdr:spPr>
          <a:xfrm>
            <a:off x="5133975" y="781050"/>
            <a:ext cx="255600" cy="259200"/>
          </a:xfrm>
          <a:prstGeom prst="roundRect">
            <a:avLst>
              <a:gd name="adj" fmla="val 17785"/>
            </a:avLst>
          </a:prstGeom>
          <a:gradFill>
            <a:gsLst>
              <a:gs pos="0">
                <a:schemeClr val="bg1"/>
              </a:gs>
              <a:gs pos="74000">
                <a:schemeClr val="bg1">
                  <a:lumMod val="95000"/>
                </a:schemeClr>
              </a:gs>
              <a:gs pos="83000">
                <a:schemeClr val="bg1">
                  <a:lumMod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 w="31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Sh_Set">
        <xdr:nvPicPr>
          <xdr:cNvPr id="30" name="그래픽 29">
            <a:extLst>
              <a:ext uri="{FF2B5EF4-FFF2-40B4-BE49-F238E27FC236}">
                <a16:creationId xmlns="" xmlns:a16="http://schemas.microsoft.com/office/drawing/2014/main" id="{02CA5B21-C691-C0BF-58D5-54404889B5A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=""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5172075" y="819150"/>
            <a:ext cx="190500" cy="190499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5</xdr:col>
      <xdr:colOff>762000</xdr:colOff>
      <xdr:row>2</xdr:row>
      <xdr:rowOff>28575</xdr:rowOff>
    </xdr:from>
    <xdr:to>
      <xdr:col>6</xdr:col>
      <xdr:colOff>131775</xdr:colOff>
      <xdr:row>2</xdr:row>
      <xdr:rowOff>285750</xdr:rowOff>
    </xdr:to>
    <xdr:grpSp>
      <xdr:nvGrpSpPr>
        <xdr:cNvPr id="31" name="그룹 30">
          <a:extLst>
            <a:ext uri="{FF2B5EF4-FFF2-40B4-BE49-F238E27FC236}">
              <a16:creationId xmlns="" xmlns:a16="http://schemas.microsoft.com/office/drawing/2014/main" id="{188EE55C-238C-423B-B651-311DE0AF1C51}"/>
            </a:ext>
          </a:extLst>
        </xdr:cNvPr>
        <xdr:cNvGrpSpPr/>
      </xdr:nvGrpSpPr>
      <xdr:grpSpPr>
        <a:xfrm>
          <a:off x="4886325" y="657225"/>
          <a:ext cx="255600" cy="257175"/>
          <a:chOff x="5591175" y="742950"/>
          <a:chExt cx="255600" cy="257175"/>
        </a:xfrm>
      </xdr:grpSpPr>
      <xdr:sp macro="[0]!Sh16_Enter_Show" textlink="">
        <xdr:nvSpPr>
          <xdr:cNvPr id="32" name="사각형: 둥근 모서리 31">
            <a:extLst>
              <a:ext uri="{FF2B5EF4-FFF2-40B4-BE49-F238E27FC236}">
                <a16:creationId xmlns="" xmlns:a16="http://schemas.microsoft.com/office/drawing/2014/main" id="{4ED2BFAB-FFA8-3FA0-A60B-A1856EBE7FEA}"/>
              </a:ext>
            </a:extLst>
          </xdr:cNvPr>
          <xdr:cNvSpPr/>
        </xdr:nvSpPr>
        <xdr:spPr>
          <a:xfrm>
            <a:off x="5591175" y="742950"/>
            <a:ext cx="255600" cy="257175"/>
          </a:xfrm>
          <a:prstGeom prst="roundRect">
            <a:avLst>
              <a:gd name="adj" fmla="val 17785"/>
            </a:avLst>
          </a:prstGeom>
          <a:gradFill>
            <a:gsLst>
              <a:gs pos="0">
                <a:schemeClr val="bg1"/>
              </a:gs>
              <a:gs pos="74000">
                <a:schemeClr val="bg1">
                  <a:lumMod val="95000"/>
                </a:schemeClr>
              </a:gs>
              <a:gs pos="83000">
                <a:schemeClr val="bg1">
                  <a:lumMod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 w="31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Sh16_Enter_Show">
        <xdr:nvPicPr>
          <xdr:cNvPr id="36" name="그래픽 35">
            <a:extLst>
              <a:ext uri="{FF2B5EF4-FFF2-40B4-BE49-F238E27FC236}">
                <a16:creationId xmlns="" xmlns:a16="http://schemas.microsoft.com/office/drawing/2014/main" id="{6A5CB8A4-F5E4-17B4-CC8D-F65D7AC096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=""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5629275" y="781050"/>
            <a:ext cx="190500" cy="1905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6</xdr:col>
      <xdr:colOff>190500</xdr:colOff>
      <xdr:row>2</xdr:row>
      <xdr:rowOff>28575</xdr:rowOff>
    </xdr:from>
    <xdr:to>
      <xdr:col>6</xdr:col>
      <xdr:colOff>446100</xdr:colOff>
      <xdr:row>2</xdr:row>
      <xdr:rowOff>285750</xdr:rowOff>
    </xdr:to>
    <xdr:grpSp>
      <xdr:nvGrpSpPr>
        <xdr:cNvPr id="2" name="그룹 1">
          <a:extLst>
            <a:ext uri="{FF2B5EF4-FFF2-40B4-BE49-F238E27FC236}">
              <a16:creationId xmlns="" xmlns:a16="http://schemas.microsoft.com/office/drawing/2014/main" id="{5BF3E242-A55D-A910-12BC-CF8867FBEE5F}"/>
            </a:ext>
          </a:extLst>
        </xdr:cNvPr>
        <xdr:cNvGrpSpPr/>
      </xdr:nvGrpSpPr>
      <xdr:grpSpPr>
        <a:xfrm>
          <a:off x="5200650" y="657225"/>
          <a:ext cx="255600" cy="257175"/>
          <a:chOff x="5181600" y="657225"/>
          <a:chExt cx="255600" cy="257175"/>
        </a:xfrm>
      </xdr:grpSpPr>
      <xdr:sp macro="[0]!Sh16_Auto_Show" textlink="">
        <xdr:nvSpPr>
          <xdr:cNvPr id="48" name="사각형: 둥근 모서리 47">
            <a:extLst>
              <a:ext uri="{FF2B5EF4-FFF2-40B4-BE49-F238E27FC236}">
                <a16:creationId xmlns="" xmlns:a16="http://schemas.microsoft.com/office/drawing/2014/main" id="{A6265325-06A1-50BB-830E-2E44BD345F72}"/>
              </a:ext>
            </a:extLst>
          </xdr:cNvPr>
          <xdr:cNvSpPr/>
        </xdr:nvSpPr>
        <xdr:spPr>
          <a:xfrm>
            <a:off x="5181600" y="657225"/>
            <a:ext cx="255600" cy="257175"/>
          </a:xfrm>
          <a:prstGeom prst="roundRect">
            <a:avLst>
              <a:gd name="adj" fmla="val 17785"/>
            </a:avLst>
          </a:prstGeom>
          <a:gradFill>
            <a:gsLst>
              <a:gs pos="0">
                <a:schemeClr val="bg1"/>
              </a:gs>
              <a:gs pos="74000">
                <a:schemeClr val="bg1">
                  <a:lumMod val="95000"/>
                </a:schemeClr>
              </a:gs>
              <a:gs pos="83000">
                <a:schemeClr val="bg1">
                  <a:lumMod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 w="31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Sh16_Auto_Show">
        <xdr:nvPicPr>
          <xdr:cNvPr id="56" name="그래픽 55">
            <a:extLst>
              <a:ext uri="{FF2B5EF4-FFF2-40B4-BE49-F238E27FC236}">
                <a16:creationId xmlns="" xmlns:a16="http://schemas.microsoft.com/office/drawing/2014/main" id="{6265AA93-8B8F-471B-900D-EA4C84A913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96DAC541-7B7A-43D3-8B79-37D633B846F1}">
                <asvg:svgBlip xmlns=""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5219700" y="695325"/>
            <a:ext cx="190500" cy="190500"/>
          </a:xfrm>
          <a:prstGeom prst="rect">
            <a:avLst/>
          </a:prstGeom>
        </xdr:spPr>
      </xdr:pic>
    </xdr:grp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133350</xdr:colOff>
      <xdr:row>9</xdr:row>
      <xdr:rowOff>57150</xdr:rowOff>
    </xdr:from>
    <xdr:to>
      <xdr:col>13</xdr:col>
      <xdr:colOff>608412</xdr:colOff>
      <xdr:row>14</xdr:row>
      <xdr:rowOff>114301</xdr:rowOff>
    </xdr:to>
    <xdr:grpSp>
      <xdr:nvGrpSpPr>
        <xdr:cNvPr id="19" name="IM_1005">
          <a:extLst>
            <a:ext uri="{FF2B5EF4-FFF2-40B4-BE49-F238E27FC236}">
              <a16:creationId xmlns="" xmlns:a16="http://schemas.microsoft.com/office/drawing/2014/main" id="{00000000-0008-0000-0A00-000013000000}"/>
            </a:ext>
          </a:extLst>
        </xdr:cNvPr>
        <xdr:cNvGrpSpPr/>
      </xdr:nvGrpSpPr>
      <xdr:grpSpPr>
        <a:xfrm>
          <a:off x="4533900" y="2695575"/>
          <a:ext cx="4847037" cy="1628776"/>
          <a:chOff x="6934199" y="2781300"/>
          <a:chExt cx="4847037" cy="1628776"/>
        </a:xfrm>
      </xdr:grpSpPr>
      <xdr:grpSp>
        <xdr:nvGrpSpPr>
          <xdr:cNvPr id="20" name="그룹 19">
            <a:extLst>
              <a:ext uri="{FF2B5EF4-FFF2-40B4-BE49-F238E27FC236}">
                <a16:creationId xmlns="" xmlns:a16="http://schemas.microsoft.com/office/drawing/2014/main" id="{00000000-0008-0000-0A00-000014000000}"/>
              </a:ext>
            </a:extLst>
          </xdr:cNvPr>
          <xdr:cNvGrpSpPr/>
        </xdr:nvGrpSpPr>
        <xdr:grpSpPr>
          <a:xfrm>
            <a:off x="6934199" y="2781300"/>
            <a:ext cx="4847037" cy="1628776"/>
            <a:chOff x="1581150" y="1643362"/>
            <a:chExt cx="4843610" cy="1625678"/>
          </a:xfrm>
        </xdr:grpSpPr>
        <xdr:sp macro="" textlink="">
          <xdr:nvSpPr>
            <xdr:cNvPr id="24" name="IM1_100">
              <a:extLst>
                <a:ext uri="{FF2B5EF4-FFF2-40B4-BE49-F238E27FC236}">
                  <a16:creationId xmlns="" xmlns:a16="http://schemas.microsoft.com/office/drawing/2014/main" id="{00000000-0008-0000-0A00-000018000000}"/>
                </a:ext>
              </a:extLst>
            </xdr:cNvPr>
            <xdr:cNvSpPr txBox="1"/>
          </xdr:nvSpPr>
          <xdr:spPr>
            <a:xfrm>
              <a:off x="1581151" y="1671926"/>
              <a:ext cx="4843609" cy="1597114"/>
            </a:xfrm>
            <a:prstGeom prst="rect">
              <a:avLst/>
            </a:prstGeom>
            <a:solidFill>
              <a:srgbClr val="FFFFFF"/>
            </a:solidFill>
            <a:ln w="9525" cmpd="sng">
              <a:noFill/>
            </a:ln>
            <a:effectLst>
              <a:outerShdw blurRad="317500" dist="127000" dir="4440000" algn="tl" rotWithShape="0">
                <a:prstClr val="black">
                  <a:alpha val="10000"/>
                </a:prst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endParaRPr lang="en-US" altLang="ko-KR" sz="1000" b="1">
                <a:latin typeface="+mj-ea"/>
                <a:ea typeface="+mj-ea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altLang="ko-KR" sz="1000" b="0" i="0" u="none" strike="noStrike" kern="0" cap="none" spc="0" normalizeH="0" baseline="0" noProof="0">
                <a:ln>
                  <a:noFill/>
                </a:ln>
                <a:solidFill>
                  <a:srgbClr val="626262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ko-KR" sz="1000" b="0" i="0" u="none" strike="noStrike" kern="0" cap="none" spc="0" normalizeH="0" baseline="0" noProof="0">
                  <a:ln>
                    <a:noFill/>
                  </a:ln>
                  <a:solidFill>
                    <a:srgbClr val="626262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rPr>
                <a:t>01</a:t>
              </a:r>
              <a:r>
                <a:rPr kumimoji="0" lang="en-US" altLang="ko-KR" sz="10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rPr>
                <a:t> </a:t>
              </a:r>
              <a:r>
                <a:rPr kumimoji="0" lang="ko-KR" altLang="en-US" sz="10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rPr>
                <a:t>내역검색</a:t>
              </a:r>
              <a:endParaRPr kumimoji="0" lang="en-US" altLang="ko-KR" sz="1000" b="1" i="0" u="none" strike="noStrike" kern="0" cap="none" spc="0" normalizeH="0" baseline="0" noProof="0">
                <a:ln>
                  <a:noFill/>
                </a:ln>
                <a:solidFill>
                  <a:srgbClr val="C00000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ko-KR" altLang="en-US" sz="900" b="0" i="0" u="none" strike="noStrike" kern="0" cap="none" spc="0" normalizeH="0" baseline="0" noProof="0">
                  <a:ln>
                    <a:noFill/>
                  </a:ln>
                  <a:solidFill>
                    <a:srgbClr val="797979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rPr>
                <a:t>           버튼을 클릭하여 시급제</a:t>
              </a:r>
              <a:r>
                <a:rPr kumimoji="0" lang="en-US" altLang="ko-KR" sz="900" b="0" i="0" u="none" strike="noStrike" kern="0" cap="none" spc="0" normalizeH="0" baseline="0" noProof="0">
                  <a:ln>
                    <a:noFill/>
                  </a:ln>
                  <a:solidFill>
                    <a:srgbClr val="797979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rPr>
                <a:t>/</a:t>
              </a:r>
              <a:r>
                <a:rPr kumimoji="0" lang="ko-KR" altLang="en-US" sz="900" b="0" i="0" u="none" strike="noStrike" kern="0" cap="none" spc="0" normalizeH="0" baseline="0" noProof="0">
                  <a:ln>
                    <a:noFill/>
                  </a:ln>
                  <a:solidFill>
                    <a:srgbClr val="797979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rPr>
                <a:t>일급제 사원의 일별 근로현황을 검색합니다</a:t>
              </a:r>
              <a:r>
                <a:rPr kumimoji="0" lang="en-US" altLang="ko-KR" sz="900" b="0" i="0" u="none" strike="noStrike" kern="0" cap="none" spc="0" normalizeH="0" baseline="0" noProof="0">
                  <a:ln>
                    <a:noFill/>
                  </a:ln>
                  <a:solidFill>
                    <a:srgbClr val="797979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rPr>
                <a:t>.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rgbClr val="797979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ko-KR" altLang="en-US" sz="900" b="0" i="0" u="none" strike="noStrike" kern="0" cap="none" spc="0" normalizeH="0" baseline="0" noProof="0">
                  <a:ln>
                    <a:noFill/>
                  </a:ln>
                  <a:solidFill>
                    <a:srgbClr val="C00000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rPr>
                <a:t>    * 해당</a:t>
              </a:r>
              <a:r>
                <a:rPr kumimoji="0" lang="en-US" altLang="ko-KR" sz="900" b="0" i="0" u="none" strike="noStrike" kern="0" cap="none" spc="0" normalizeH="0" baseline="0" noProof="0">
                  <a:ln>
                    <a:noFill/>
                  </a:ln>
                  <a:solidFill>
                    <a:srgbClr val="C00000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rPr>
                <a:t> </a:t>
              </a:r>
              <a:r>
                <a:rPr kumimoji="0" lang="ko-KR" altLang="en-US" sz="900" b="0" i="0" u="none" strike="noStrike" kern="0" cap="none" spc="0" normalizeH="0" baseline="0" noProof="0">
                  <a:ln>
                    <a:noFill/>
                  </a:ln>
                  <a:solidFill>
                    <a:srgbClr val="C00000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rPr>
                <a:t>버튼은 다른 시트 내에서도 동일하게 작동합니다</a:t>
              </a:r>
              <a:r>
                <a:rPr kumimoji="0" lang="en-US" altLang="ko-KR" sz="900" b="0" i="0" u="none" strike="noStrike" kern="0" cap="none" spc="0" normalizeH="0" baseline="0" noProof="0">
                  <a:ln>
                    <a:noFill/>
                  </a:ln>
                  <a:solidFill>
                    <a:srgbClr val="C00000"/>
                  </a:solidFill>
                  <a:effectLst/>
                  <a:uLnTx/>
                  <a:uFillTx/>
                  <a:latin typeface="맑은 고딕" panose="020B0503020000020004" pitchFamily="50" charset="-127"/>
                  <a:ea typeface="+mn-ea"/>
                  <a:cs typeface="+mn-cs"/>
                </a:rPr>
                <a:t>.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altLang="ko-KR" sz="900" b="0" i="0" u="none" strike="noStrike" kern="0" cap="none" spc="0" normalizeH="0" baseline="0" noProof="0">
                <a:ln>
                  <a:noFill/>
                </a:ln>
                <a:solidFill>
                  <a:srgbClr val="797979"/>
                </a:solidFill>
                <a:effectLst/>
                <a:uLnTx/>
                <a:uFillTx/>
                <a:latin typeface="맑은 고딕" panose="020B0503020000020004" pitchFamily="50" charset="-127"/>
                <a:ea typeface="+mn-ea"/>
                <a:cs typeface="+mn-cs"/>
              </a:endParaRPr>
            </a:p>
          </xdr:txBody>
        </xdr:sp>
        <xdr:sp macro="" textlink="">
          <xdr:nvSpPr>
            <xdr:cNvPr id="25" name="IM1_1000">
              <a:extLst>
                <a:ext uri="{FF2B5EF4-FFF2-40B4-BE49-F238E27FC236}">
                  <a16:creationId xmlns="" xmlns:a16="http://schemas.microsoft.com/office/drawing/2014/main" id="{00000000-0008-0000-0A00-000019000000}"/>
                </a:ext>
              </a:extLst>
            </xdr:cNvPr>
            <xdr:cNvSpPr txBox="1"/>
          </xdr:nvSpPr>
          <xdr:spPr>
            <a:xfrm>
              <a:off x="1581150" y="1643362"/>
              <a:ext cx="4842816" cy="299270"/>
            </a:xfrm>
            <a:prstGeom prst="round2SameRect">
              <a:avLst>
                <a:gd name="adj1" fmla="val 17458"/>
                <a:gd name="adj2" fmla="val 0"/>
              </a:avLst>
            </a:prstGeom>
            <a:solidFill>
              <a:srgbClr val="107C4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l" defTabSz="914400" rtl="0" eaLnBrk="1" latinLnBrk="0" hangingPunct="1"/>
              <a:r>
                <a:rPr lang="en-US" altLang="ko-KR" sz="1100" b="1" baseline="0">
                  <a:solidFill>
                    <a:schemeClr val="bg1"/>
                  </a:solidFill>
                  <a:latin typeface="+mj-ea"/>
                  <a:ea typeface="+mj-ea"/>
                  <a:cs typeface="+mn-cs"/>
                </a:rPr>
                <a:t>TIP</a:t>
              </a:r>
              <a:endParaRPr lang="ko-KR" altLang="en-US" sz="1100" b="1" baseline="0">
                <a:solidFill>
                  <a:schemeClr val="bg1"/>
                </a:solidFill>
                <a:latin typeface="+mj-ea"/>
                <a:ea typeface="+mj-ea"/>
                <a:cs typeface="+mn-cs"/>
              </a:endParaRPr>
            </a:p>
          </xdr:txBody>
        </xdr:sp>
      </xdr:grpSp>
      <xdr:sp macro="[0]!IM6_Del" textlink="">
        <xdr:nvSpPr>
          <xdr:cNvPr id="21" name="IM1_60">
            <a:extLst>
              <a:ext uri="{FF2B5EF4-FFF2-40B4-BE49-F238E27FC236}">
                <a16:creationId xmlns="" xmlns:a16="http://schemas.microsoft.com/office/drawing/2014/main" id="{00000000-0008-0000-0A00-000015000000}"/>
              </a:ext>
            </a:extLst>
          </xdr:cNvPr>
          <xdr:cNvSpPr txBox="1"/>
        </xdr:nvSpPr>
        <xdr:spPr>
          <a:xfrm>
            <a:off x="11506292" y="2824764"/>
            <a:ext cx="252016" cy="2175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ko-KR" altLang="en-US" sz="1000" b="0">
                <a:solidFill>
                  <a:schemeClr val="bg1"/>
                </a:solidFill>
              </a:rPr>
              <a:t>Ｘ</a:t>
            </a:r>
          </a:p>
        </xdr:txBody>
      </xdr:sp>
      <xdr:pic>
        <xdr:nvPicPr>
          <xdr:cNvPr id="23" name="그림 22">
            <a:extLst>
              <a:ext uri="{FF2B5EF4-FFF2-40B4-BE49-F238E27FC236}">
                <a16:creationId xmlns="" xmlns:a16="http://schemas.microsoft.com/office/drawing/2014/main" id="{00000000-0008-0000-0A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7210425" y="3514725"/>
            <a:ext cx="219600" cy="2196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5</xdr:col>
      <xdr:colOff>314325</xdr:colOff>
      <xdr:row>2</xdr:row>
      <xdr:rowOff>28575</xdr:rowOff>
    </xdr:from>
    <xdr:to>
      <xdr:col>5</xdr:col>
      <xdr:colOff>569925</xdr:colOff>
      <xdr:row>2</xdr:row>
      <xdr:rowOff>287775</xdr:rowOff>
    </xdr:to>
    <xdr:grpSp>
      <xdr:nvGrpSpPr>
        <xdr:cNvPr id="2" name="그룹 1">
          <a:extLst>
            <a:ext uri="{FF2B5EF4-FFF2-40B4-BE49-F238E27FC236}">
              <a16:creationId xmlns="" xmlns:a16="http://schemas.microsoft.com/office/drawing/2014/main" id="{306100D6-3A1A-445A-BDFC-ED3A3A66DDCF}"/>
            </a:ext>
          </a:extLst>
        </xdr:cNvPr>
        <xdr:cNvGrpSpPr/>
      </xdr:nvGrpSpPr>
      <xdr:grpSpPr>
        <a:xfrm>
          <a:off x="3829050" y="657225"/>
          <a:ext cx="255600" cy="259200"/>
          <a:chOff x="3019425" y="1905000"/>
          <a:chExt cx="255600" cy="259200"/>
        </a:xfrm>
      </xdr:grpSpPr>
      <xdr:sp macro="[0]!Sh17_S1_Show" textlink="">
        <xdr:nvSpPr>
          <xdr:cNvPr id="3" name="사각형: 둥근 모서리 2">
            <a:extLst>
              <a:ext uri="{FF2B5EF4-FFF2-40B4-BE49-F238E27FC236}">
                <a16:creationId xmlns="" xmlns:a16="http://schemas.microsoft.com/office/drawing/2014/main" id="{403584C7-80A5-C85D-C068-F2338FC0B96D}"/>
              </a:ext>
            </a:extLst>
          </xdr:cNvPr>
          <xdr:cNvSpPr/>
        </xdr:nvSpPr>
        <xdr:spPr>
          <a:xfrm>
            <a:off x="3019425" y="1905000"/>
            <a:ext cx="255600" cy="259200"/>
          </a:xfrm>
          <a:prstGeom prst="roundRect">
            <a:avLst>
              <a:gd name="adj" fmla="val 17785"/>
            </a:avLst>
          </a:prstGeom>
          <a:gradFill>
            <a:gsLst>
              <a:gs pos="0">
                <a:schemeClr val="bg1"/>
              </a:gs>
              <a:gs pos="74000">
                <a:schemeClr val="bg1">
                  <a:lumMod val="95000"/>
                </a:schemeClr>
              </a:gs>
              <a:gs pos="83000">
                <a:schemeClr val="bg1">
                  <a:lumMod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 w="31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Sh17_S1_Show">
        <xdr:nvPicPr>
          <xdr:cNvPr id="4" name="그래픽 3">
            <a:extLst>
              <a:ext uri="{FF2B5EF4-FFF2-40B4-BE49-F238E27FC236}">
                <a16:creationId xmlns="" xmlns:a16="http://schemas.microsoft.com/office/drawing/2014/main" id="{55C634DB-9303-CC50-F79A-F4B94B146F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=""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3057525" y="1943100"/>
            <a:ext cx="190500" cy="190499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5</xdr:col>
      <xdr:colOff>628650</xdr:colOff>
      <xdr:row>2</xdr:row>
      <xdr:rowOff>28575</xdr:rowOff>
    </xdr:from>
    <xdr:to>
      <xdr:col>5</xdr:col>
      <xdr:colOff>884250</xdr:colOff>
      <xdr:row>2</xdr:row>
      <xdr:rowOff>285750</xdr:rowOff>
    </xdr:to>
    <xdr:grpSp>
      <xdr:nvGrpSpPr>
        <xdr:cNvPr id="6" name="그룹 5">
          <a:extLst>
            <a:ext uri="{FF2B5EF4-FFF2-40B4-BE49-F238E27FC236}">
              <a16:creationId xmlns="" xmlns:a16="http://schemas.microsoft.com/office/drawing/2014/main" id="{0F5103F3-E730-4A4A-B6CB-7087C09E5A01}"/>
            </a:ext>
          </a:extLst>
        </xdr:cNvPr>
        <xdr:cNvGrpSpPr/>
      </xdr:nvGrpSpPr>
      <xdr:grpSpPr>
        <a:xfrm>
          <a:off x="4143375" y="657225"/>
          <a:ext cx="255600" cy="257175"/>
          <a:chOff x="5133975" y="781050"/>
          <a:chExt cx="255600" cy="259200"/>
        </a:xfrm>
      </xdr:grpSpPr>
      <xdr:sp macro="[0]!Sh_Set" textlink="">
        <xdr:nvSpPr>
          <xdr:cNvPr id="7" name="사각형: 둥근 모서리 6">
            <a:extLst>
              <a:ext uri="{FF2B5EF4-FFF2-40B4-BE49-F238E27FC236}">
                <a16:creationId xmlns="" xmlns:a16="http://schemas.microsoft.com/office/drawing/2014/main" id="{4FEBEDB6-934B-EAB0-0F9F-8A7A8B554DB6}"/>
              </a:ext>
            </a:extLst>
          </xdr:cNvPr>
          <xdr:cNvSpPr/>
        </xdr:nvSpPr>
        <xdr:spPr>
          <a:xfrm>
            <a:off x="5133975" y="781050"/>
            <a:ext cx="255600" cy="259200"/>
          </a:xfrm>
          <a:prstGeom prst="roundRect">
            <a:avLst>
              <a:gd name="adj" fmla="val 17785"/>
            </a:avLst>
          </a:prstGeom>
          <a:gradFill>
            <a:gsLst>
              <a:gs pos="0">
                <a:schemeClr val="bg1"/>
              </a:gs>
              <a:gs pos="74000">
                <a:schemeClr val="bg1">
                  <a:lumMod val="95000"/>
                </a:schemeClr>
              </a:gs>
              <a:gs pos="83000">
                <a:schemeClr val="bg1">
                  <a:lumMod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 w="31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Sh_Set">
        <xdr:nvPicPr>
          <xdr:cNvPr id="8" name="그래픽 7">
            <a:extLst>
              <a:ext uri="{FF2B5EF4-FFF2-40B4-BE49-F238E27FC236}">
                <a16:creationId xmlns="" xmlns:a16="http://schemas.microsoft.com/office/drawing/2014/main" id="{A1C3CA9C-0047-4D6E-266E-DC94839D4D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=""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5172075" y="819150"/>
            <a:ext cx="190500" cy="190499"/>
          </a:xfrm>
          <a:prstGeom prst="rect">
            <a:avLst/>
          </a:prstGeom>
        </xdr:spPr>
      </xdr:pic>
    </xdr:grp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190500</xdr:colOff>
      <xdr:row>8</xdr:row>
      <xdr:rowOff>0</xdr:rowOff>
    </xdr:from>
    <xdr:to>
      <xdr:col>1</xdr:col>
      <xdr:colOff>246075</xdr:colOff>
      <xdr:row>8</xdr:row>
      <xdr:rowOff>257175</xdr:rowOff>
    </xdr:to>
    <xdr:grpSp>
      <xdr:nvGrpSpPr>
        <xdr:cNvPr id="13" name="그룹 12">
          <a:extLst>
            <a:ext uri="{FF2B5EF4-FFF2-40B4-BE49-F238E27FC236}">
              <a16:creationId xmlns="" xmlns:a16="http://schemas.microsoft.com/office/drawing/2014/main" id="{6AAE2DD8-06EB-490B-BA00-0F89CDD624B9}"/>
            </a:ext>
          </a:extLst>
        </xdr:cNvPr>
        <xdr:cNvGrpSpPr/>
      </xdr:nvGrpSpPr>
      <xdr:grpSpPr>
        <a:xfrm>
          <a:off x="190500" y="1762125"/>
          <a:ext cx="255600" cy="257175"/>
          <a:chOff x="4505325" y="781050"/>
          <a:chExt cx="255600" cy="259200"/>
        </a:xfrm>
      </xdr:grpSpPr>
      <xdr:sp macro="[0]!Sh2_ADD_1" textlink="">
        <xdr:nvSpPr>
          <xdr:cNvPr id="14" name="사각형: 둥근 모서리 13">
            <a:extLst>
              <a:ext uri="{FF2B5EF4-FFF2-40B4-BE49-F238E27FC236}">
                <a16:creationId xmlns="" xmlns:a16="http://schemas.microsoft.com/office/drawing/2014/main" id="{AFF4B0A8-0148-DF55-182E-34F2866020DF}"/>
              </a:ext>
            </a:extLst>
          </xdr:cNvPr>
          <xdr:cNvSpPr/>
        </xdr:nvSpPr>
        <xdr:spPr>
          <a:xfrm>
            <a:off x="4505325" y="781050"/>
            <a:ext cx="255600" cy="259200"/>
          </a:xfrm>
          <a:prstGeom prst="roundRect">
            <a:avLst>
              <a:gd name="adj" fmla="val 17785"/>
            </a:avLst>
          </a:prstGeom>
          <a:gradFill>
            <a:gsLst>
              <a:gs pos="0">
                <a:schemeClr val="bg1"/>
              </a:gs>
              <a:gs pos="74000">
                <a:schemeClr val="bg1">
                  <a:lumMod val="95000"/>
                </a:schemeClr>
              </a:gs>
              <a:gs pos="83000">
                <a:schemeClr val="bg1">
                  <a:lumMod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 w="31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Sh2_ADD_1">
        <xdr:nvPicPr>
          <xdr:cNvPr id="15" name="그래픽 14">
            <a:extLst>
              <a:ext uri="{FF2B5EF4-FFF2-40B4-BE49-F238E27FC236}">
                <a16:creationId xmlns="" xmlns:a16="http://schemas.microsoft.com/office/drawing/2014/main" id="{23C5E73B-6F7F-2DE9-1877-61BC1882A0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=""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43425" y="819150"/>
            <a:ext cx="190500" cy="1905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1</xdr:col>
      <xdr:colOff>304800</xdr:colOff>
      <xdr:row>8</xdr:row>
      <xdr:rowOff>0</xdr:rowOff>
    </xdr:from>
    <xdr:to>
      <xdr:col>2</xdr:col>
      <xdr:colOff>131775</xdr:colOff>
      <xdr:row>8</xdr:row>
      <xdr:rowOff>257175</xdr:rowOff>
    </xdr:to>
    <xdr:grpSp>
      <xdr:nvGrpSpPr>
        <xdr:cNvPr id="16" name="그룹 15">
          <a:extLst>
            <a:ext uri="{FF2B5EF4-FFF2-40B4-BE49-F238E27FC236}">
              <a16:creationId xmlns="" xmlns:a16="http://schemas.microsoft.com/office/drawing/2014/main" id="{2A5A1091-6464-47A1-B403-31D4F35A265B}"/>
            </a:ext>
          </a:extLst>
        </xdr:cNvPr>
        <xdr:cNvGrpSpPr/>
      </xdr:nvGrpSpPr>
      <xdr:grpSpPr>
        <a:xfrm>
          <a:off x="504825" y="1762125"/>
          <a:ext cx="255600" cy="257175"/>
          <a:chOff x="4819650" y="781050"/>
          <a:chExt cx="255600" cy="259200"/>
        </a:xfrm>
      </xdr:grpSpPr>
      <xdr:sp macro="[0]!Sh2_Del_2" textlink="">
        <xdr:nvSpPr>
          <xdr:cNvPr id="17" name="사각형: 둥근 모서리 16">
            <a:extLst>
              <a:ext uri="{FF2B5EF4-FFF2-40B4-BE49-F238E27FC236}">
                <a16:creationId xmlns="" xmlns:a16="http://schemas.microsoft.com/office/drawing/2014/main" id="{762CD64F-EDED-B3CB-A3D4-2BFF5100684F}"/>
              </a:ext>
            </a:extLst>
          </xdr:cNvPr>
          <xdr:cNvSpPr/>
        </xdr:nvSpPr>
        <xdr:spPr>
          <a:xfrm>
            <a:off x="4819650" y="781050"/>
            <a:ext cx="255600" cy="259200"/>
          </a:xfrm>
          <a:prstGeom prst="roundRect">
            <a:avLst>
              <a:gd name="adj" fmla="val 17785"/>
            </a:avLst>
          </a:prstGeom>
          <a:gradFill>
            <a:gsLst>
              <a:gs pos="0">
                <a:schemeClr val="bg1"/>
              </a:gs>
              <a:gs pos="74000">
                <a:schemeClr val="bg1">
                  <a:lumMod val="95000"/>
                </a:schemeClr>
              </a:gs>
              <a:gs pos="83000">
                <a:schemeClr val="bg1">
                  <a:lumMod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 w="31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Sh2_Del_2">
        <xdr:nvPicPr>
          <xdr:cNvPr id="18" name="그래픽 17">
            <a:extLst>
              <a:ext uri="{FF2B5EF4-FFF2-40B4-BE49-F238E27FC236}">
                <a16:creationId xmlns="" xmlns:a16="http://schemas.microsoft.com/office/drawing/2014/main" id="{B23F393D-36AB-CE73-A311-25547D69A8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=""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4857750" y="819150"/>
            <a:ext cx="190500" cy="1905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0</xdr:col>
      <xdr:colOff>190500</xdr:colOff>
      <xdr:row>9</xdr:row>
      <xdr:rowOff>28575</xdr:rowOff>
    </xdr:from>
    <xdr:to>
      <xdr:col>1</xdr:col>
      <xdr:colOff>246075</xdr:colOff>
      <xdr:row>9</xdr:row>
      <xdr:rowOff>285750</xdr:rowOff>
    </xdr:to>
    <xdr:grpSp>
      <xdr:nvGrpSpPr>
        <xdr:cNvPr id="23" name="그룹 22">
          <a:extLst>
            <a:ext uri="{FF2B5EF4-FFF2-40B4-BE49-F238E27FC236}">
              <a16:creationId xmlns="" xmlns:a16="http://schemas.microsoft.com/office/drawing/2014/main" id="{BCFEF080-368D-B213-82EA-C511E1A63D17}"/>
            </a:ext>
          </a:extLst>
        </xdr:cNvPr>
        <xdr:cNvGrpSpPr/>
      </xdr:nvGrpSpPr>
      <xdr:grpSpPr>
        <a:xfrm>
          <a:off x="190500" y="2105025"/>
          <a:ext cx="255600" cy="257175"/>
          <a:chOff x="2019300" y="2619375"/>
          <a:chExt cx="255600" cy="257175"/>
        </a:xfrm>
      </xdr:grpSpPr>
      <xdr:sp macro="[0]!Form_S2_Show" textlink="">
        <xdr:nvSpPr>
          <xdr:cNvPr id="20" name="사각형: 둥근 모서리 19">
            <a:extLst>
              <a:ext uri="{FF2B5EF4-FFF2-40B4-BE49-F238E27FC236}">
                <a16:creationId xmlns="" xmlns:a16="http://schemas.microsoft.com/office/drawing/2014/main" id="{B5724DA9-A5D5-86BA-D1E3-B22226CE0A7E}"/>
              </a:ext>
            </a:extLst>
          </xdr:cNvPr>
          <xdr:cNvSpPr/>
        </xdr:nvSpPr>
        <xdr:spPr>
          <a:xfrm>
            <a:off x="2019300" y="2619375"/>
            <a:ext cx="255600" cy="257175"/>
          </a:xfrm>
          <a:prstGeom prst="roundRect">
            <a:avLst>
              <a:gd name="adj" fmla="val 17785"/>
            </a:avLst>
          </a:prstGeom>
          <a:gradFill>
            <a:gsLst>
              <a:gs pos="0">
                <a:schemeClr val="bg1"/>
              </a:gs>
              <a:gs pos="74000">
                <a:schemeClr val="bg1">
                  <a:lumMod val="95000"/>
                </a:schemeClr>
              </a:gs>
              <a:gs pos="83000">
                <a:schemeClr val="bg1">
                  <a:lumMod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 w="31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Form_S2_Show">
        <xdr:nvPicPr>
          <xdr:cNvPr id="22" name="그래픽 21">
            <a:extLst>
              <a:ext uri="{FF2B5EF4-FFF2-40B4-BE49-F238E27FC236}">
                <a16:creationId xmlns="" xmlns:a16="http://schemas.microsoft.com/office/drawing/2014/main" id="{19E89B06-6E27-4458-B156-805C9763E4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057400" y="2647950"/>
            <a:ext cx="190500" cy="190500"/>
          </a:xfrm>
          <a:prstGeom prst="rect">
            <a:avLst/>
          </a:prstGeom>
        </xdr:spPr>
      </xdr:pic>
    </xdr:grpSp>
    <xdr:clientData fPrintsWithSheet="0"/>
  </xdr:twoCellAnchor>
  <xdr:twoCellAnchor editAs="oneCell">
    <xdr:from>
      <xdr:col>136</xdr:col>
      <xdr:colOff>0</xdr:colOff>
      <xdr:row>7</xdr:row>
      <xdr:rowOff>104775</xdr:rowOff>
    </xdr:from>
    <xdr:to>
      <xdr:col>136</xdr:col>
      <xdr:colOff>255600</xdr:colOff>
      <xdr:row>8</xdr:row>
      <xdr:rowOff>238125</xdr:rowOff>
    </xdr:to>
    <xdr:grpSp>
      <xdr:nvGrpSpPr>
        <xdr:cNvPr id="5" name="그룹 4">
          <a:extLst>
            <a:ext uri="{FF2B5EF4-FFF2-40B4-BE49-F238E27FC236}">
              <a16:creationId xmlns="" xmlns:a16="http://schemas.microsoft.com/office/drawing/2014/main" id="{0226FFFB-3990-497F-9D64-2FD1D641FE67}"/>
            </a:ext>
          </a:extLst>
        </xdr:cNvPr>
        <xdr:cNvGrpSpPr/>
      </xdr:nvGrpSpPr>
      <xdr:grpSpPr>
        <a:xfrm>
          <a:off x="28155900" y="1743075"/>
          <a:ext cx="255600" cy="257175"/>
          <a:chOff x="5591175" y="742950"/>
          <a:chExt cx="255600" cy="257175"/>
        </a:xfrm>
      </xdr:grpSpPr>
      <xdr:sp macro="[0]!Sh2_W1" textlink="">
        <xdr:nvSpPr>
          <xdr:cNvPr id="6" name="사각형: 둥근 모서리 5">
            <a:extLst>
              <a:ext uri="{FF2B5EF4-FFF2-40B4-BE49-F238E27FC236}">
                <a16:creationId xmlns="" xmlns:a16="http://schemas.microsoft.com/office/drawing/2014/main" id="{6740A430-DB65-DAC8-4264-360508B00E41}"/>
              </a:ext>
            </a:extLst>
          </xdr:cNvPr>
          <xdr:cNvSpPr/>
        </xdr:nvSpPr>
        <xdr:spPr>
          <a:xfrm>
            <a:off x="5591175" y="742950"/>
            <a:ext cx="255600" cy="257175"/>
          </a:xfrm>
          <a:prstGeom prst="roundRect">
            <a:avLst>
              <a:gd name="adj" fmla="val 17785"/>
            </a:avLst>
          </a:prstGeom>
          <a:gradFill>
            <a:gsLst>
              <a:gs pos="0">
                <a:schemeClr val="bg1"/>
              </a:gs>
              <a:gs pos="74000">
                <a:schemeClr val="bg1">
                  <a:lumMod val="95000"/>
                </a:schemeClr>
              </a:gs>
              <a:gs pos="83000">
                <a:schemeClr val="bg1">
                  <a:lumMod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 w="31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Sh2_W1">
        <xdr:nvPicPr>
          <xdr:cNvPr id="7" name="그래픽 6">
            <a:extLst>
              <a:ext uri="{FF2B5EF4-FFF2-40B4-BE49-F238E27FC236}">
                <a16:creationId xmlns="" xmlns:a16="http://schemas.microsoft.com/office/drawing/2014/main" id="{6129ECDA-CDE7-70DB-4A8B-F48D4DDCF7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=""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5629275" y="781050"/>
            <a:ext cx="190500" cy="190500"/>
          </a:xfrm>
          <a:prstGeom prst="rect">
            <a:avLst/>
          </a:prstGeom>
        </xdr:spPr>
      </xdr:pic>
    </xdr:grpSp>
    <xdr:clientData fPrintsWithSheet="0"/>
  </xdr:twoCellAnchor>
  <xdr:twoCellAnchor editAs="oneCell">
    <xdr:from>
      <xdr:col>136</xdr:col>
      <xdr:colOff>314325</xdr:colOff>
      <xdr:row>7</xdr:row>
      <xdr:rowOff>104775</xdr:rowOff>
    </xdr:from>
    <xdr:to>
      <xdr:col>136</xdr:col>
      <xdr:colOff>569925</xdr:colOff>
      <xdr:row>8</xdr:row>
      <xdr:rowOff>238125</xdr:rowOff>
    </xdr:to>
    <xdr:grpSp>
      <xdr:nvGrpSpPr>
        <xdr:cNvPr id="21" name="그룹 20">
          <a:extLst>
            <a:ext uri="{FF2B5EF4-FFF2-40B4-BE49-F238E27FC236}">
              <a16:creationId xmlns="" xmlns:a16="http://schemas.microsoft.com/office/drawing/2014/main" id="{8C209F20-4B19-6F7B-E442-79B61BF8D822}"/>
            </a:ext>
          </a:extLst>
        </xdr:cNvPr>
        <xdr:cNvGrpSpPr/>
      </xdr:nvGrpSpPr>
      <xdr:grpSpPr>
        <a:xfrm>
          <a:off x="28470225" y="1743075"/>
          <a:ext cx="255600" cy="257175"/>
          <a:chOff x="30632400" y="1714500"/>
          <a:chExt cx="255600" cy="257175"/>
        </a:xfrm>
      </xdr:grpSpPr>
      <xdr:sp macro="[0]!Sh2_New_1" textlink="">
        <xdr:nvSpPr>
          <xdr:cNvPr id="9" name="사각형: 둥근 모서리 8">
            <a:extLst>
              <a:ext uri="{FF2B5EF4-FFF2-40B4-BE49-F238E27FC236}">
                <a16:creationId xmlns="" xmlns:a16="http://schemas.microsoft.com/office/drawing/2014/main" id="{EB3FE3EE-B3DC-C5E3-5E48-B363B4CC6BFA}"/>
              </a:ext>
            </a:extLst>
          </xdr:cNvPr>
          <xdr:cNvSpPr/>
        </xdr:nvSpPr>
        <xdr:spPr>
          <a:xfrm>
            <a:off x="30632400" y="1714500"/>
            <a:ext cx="255600" cy="257175"/>
          </a:xfrm>
          <a:prstGeom prst="roundRect">
            <a:avLst>
              <a:gd name="adj" fmla="val 17785"/>
            </a:avLst>
          </a:prstGeom>
          <a:gradFill>
            <a:gsLst>
              <a:gs pos="0">
                <a:schemeClr val="bg1"/>
              </a:gs>
              <a:gs pos="74000">
                <a:schemeClr val="bg1">
                  <a:lumMod val="95000"/>
                </a:schemeClr>
              </a:gs>
              <a:gs pos="83000">
                <a:schemeClr val="bg1">
                  <a:lumMod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 w="31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Sh2_New_1">
        <xdr:nvPicPr>
          <xdr:cNvPr id="19" name="그래픽 18">
            <a:extLst>
              <a:ext uri="{FF2B5EF4-FFF2-40B4-BE49-F238E27FC236}">
                <a16:creationId xmlns="" xmlns:a16="http://schemas.microsoft.com/office/drawing/2014/main" id="{362B4B31-A6C3-425B-9432-480025105B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=""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30670500" y="1752600"/>
            <a:ext cx="190500" cy="190500"/>
          </a:xfrm>
          <a:prstGeom prst="rect">
            <a:avLst/>
          </a:prstGeom>
        </xdr:spPr>
      </xdr:pic>
    </xdr:grpSp>
    <xdr:clientData fPrintsWithSheet="0"/>
  </xdr:twoCellAnchor>
  <xdr:twoCellAnchor editAs="oneCell">
    <xdr:from>
      <xdr:col>143</xdr:col>
      <xdr:colOff>0</xdr:colOff>
      <xdr:row>7</xdr:row>
      <xdr:rowOff>104775</xdr:rowOff>
    </xdr:from>
    <xdr:to>
      <xdr:col>166</xdr:col>
      <xdr:colOff>255600</xdr:colOff>
      <xdr:row>8</xdr:row>
      <xdr:rowOff>238125</xdr:rowOff>
    </xdr:to>
    <xdr:grpSp>
      <xdr:nvGrpSpPr>
        <xdr:cNvPr id="24" name="그룹 23">
          <a:extLst>
            <a:ext uri="{FF2B5EF4-FFF2-40B4-BE49-F238E27FC236}">
              <a16:creationId xmlns="" xmlns:a16="http://schemas.microsoft.com/office/drawing/2014/main" id="{8BA46383-6144-48E9-9908-5D139A094C9E}"/>
            </a:ext>
          </a:extLst>
        </xdr:cNvPr>
        <xdr:cNvGrpSpPr/>
      </xdr:nvGrpSpPr>
      <xdr:grpSpPr>
        <a:xfrm>
          <a:off x="41824275" y="1743075"/>
          <a:ext cx="255600" cy="257175"/>
          <a:chOff x="5591175" y="742950"/>
          <a:chExt cx="255600" cy="257175"/>
        </a:xfrm>
      </xdr:grpSpPr>
      <xdr:sp macro="[0]!Sh2_W2" textlink="">
        <xdr:nvSpPr>
          <xdr:cNvPr id="25" name="사각형: 둥근 모서리 24">
            <a:extLst>
              <a:ext uri="{FF2B5EF4-FFF2-40B4-BE49-F238E27FC236}">
                <a16:creationId xmlns="" xmlns:a16="http://schemas.microsoft.com/office/drawing/2014/main" id="{0F4328B8-DE21-07CC-BE5A-9902FABAF89F}"/>
              </a:ext>
            </a:extLst>
          </xdr:cNvPr>
          <xdr:cNvSpPr/>
        </xdr:nvSpPr>
        <xdr:spPr>
          <a:xfrm>
            <a:off x="5591175" y="742950"/>
            <a:ext cx="255600" cy="257175"/>
          </a:xfrm>
          <a:prstGeom prst="roundRect">
            <a:avLst>
              <a:gd name="adj" fmla="val 17785"/>
            </a:avLst>
          </a:prstGeom>
          <a:gradFill>
            <a:gsLst>
              <a:gs pos="0">
                <a:schemeClr val="bg1"/>
              </a:gs>
              <a:gs pos="74000">
                <a:schemeClr val="bg1">
                  <a:lumMod val="95000"/>
                </a:schemeClr>
              </a:gs>
              <a:gs pos="83000">
                <a:schemeClr val="bg1">
                  <a:lumMod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 w="31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Sh2_W2">
        <xdr:nvPicPr>
          <xdr:cNvPr id="26" name="그래픽 25">
            <a:extLst>
              <a:ext uri="{FF2B5EF4-FFF2-40B4-BE49-F238E27FC236}">
                <a16:creationId xmlns="" xmlns:a16="http://schemas.microsoft.com/office/drawing/2014/main" id="{2DDCD8A9-CBF0-6072-9698-39ECA3B69B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=""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5629275" y="781050"/>
            <a:ext cx="190500" cy="190500"/>
          </a:xfrm>
          <a:prstGeom prst="rect">
            <a:avLst/>
          </a:prstGeom>
        </xdr:spPr>
      </xdr:pic>
    </xdr:grpSp>
    <xdr:clientData fPrintsWithSheet="0"/>
  </xdr:twoCellAnchor>
  <xdr:twoCellAnchor editAs="oneCell">
    <xdr:from>
      <xdr:col>166</xdr:col>
      <xdr:colOff>314325</xdr:colOff>
      <xdr:row>7</xdr:row>
      <xdr:rowOff>104775</xdr:rowOff>
    </xdr:from>
    <xdr:to>
      <xdr:col>166</xdr:col>
      <xdr:colOff>569925</xdr:colOff>
      <xdr:row>8</xdr:row>
      <xdr:rowOff>238125</xdr:rowOff>
    </xdr:to>
    <xdr:grpSp>
      <xdr:nvGrpSpPr>
        <xdr:cNvPr id="27" name="그룹 26">
          <a:extLst>
            <a:ext uri="{FF2B5EF4-FFF2-40B4-BE49-F238E27FC236}">
              <a16:creationId xmlns="" xmlns:a16="http://schemas.microsoft.com/office/drawing/2014/main" id="{3747C3DC-8782-406F-87B3-E7FFFB81E6E9}"/>
            </a:ext>
          </a:extLst>
        </xdr:cNvPr>
        <xdr:cNvGrpSpPr/>
      </xdr:nvGrpSpPr>
      <xdr:grpSpPr>
        <a:xfrm>
          <a:off x="42138600" y="1743075"/>
          <a:ext cx="255600" cy="257175"/>
          <a:chOff x="30632400" y="1714500"/>
          <a:chExt cx="255600" cy="257175"/>
        </a:xfrm>
      </xdr:grpSpPr>
      <xdr:sp macro="[0]!Sh2_New_2" textlink="">
        <xdr:nvSpPr>
          <xdr:cNvPr id="28" name="사각형: 둥근 모서리 27">
            <a:extLst>
              <a:ext uri="{FF2B5EF4-FFF2-40B4-BE49-F238E27FC236}">
                <a16:creationId xmlns="" xmlns:a16="http://schemas.microsoft.com/office/drawing/2014/main" id="{62C918B4-C05D-12CC-F2B2-CC66975ADAA1}"/>
              </a:ext>
            </a:extLst>
          </xdr:cNvPr>
          <xdr:cNvSpPr/>
        </xdr:nvSpPr>
        <xdr:spPr>
          <a:xfrm>
            <a:off x="30632400" y="1714500"/>
            <a:ext cx="255600" cy="257175"/>
          </a:xfrm>
          <a:prstGeom prst="roundRect">
            <a:avLst>
              <a:gd name="adj" fmla="val 17785"/>
            </a:avLst>
          </a:prstGeom>
          <a:gradFill>
            <a:gsLst>
              <a:gs pos="0">
                <a:schemeClr val="bg1"/>
              </a:gs>
              <a:gs pos="74000">
                <a:schemeClr val="bg1">
                  <a:lumMod val="95000"/>
                </a:schemeClr>
              </a:gs>
              <a:gs pos="83000">
                <a:schemeClr val="bg1">
                  <a:lumMod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 w="31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Sh2_New_2">
        <xdr:nvPicPr>
          <xdr:cNvPr id="29" name="그래픽 28">
            <a:extLst>
              <a:ext uri="{FF2B5EF4-FFF2-40B4-BE49-F238E27FC236}">
                <a16:creationId xmlns="" xmlns:a16="http://schemas.microsoft.com/office/drawing/2014/main" id="{9EE52F0B-81C7-AB8F-AC04-8D7E9ADDD7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=""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30670500" y="1752600"/>
            <a:ext cx="190500" cy="190500"/>
          </a:xfrm>
          <a:prstGeom prst="rect">
            <a:avLst/>
          </a:prstGeom>
        </xdr:spPr>
      </xdr:pic>
    </xdr:grp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238125</xdr:colOff>
      <xdr:row>92</xdr:row>
      <xdr:rowOff>171450</xdr:rowOff>
    </xdr:from>
    <xdr:to>
      <xdr:col>26</xdr:col>
      <xdr:colOff>9524</xdr:colOff>
      <xdr:row>95</xdr:row>
      <xdr:rowOff>0</xdr:rowOff>
    </xdr:to>
    <xdr:pic>
      <xdr:nvPicPr>
        <xdr:cNvPr id="3" name="그림 2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F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67500" y="10477500"/>
          <a:ext cx="600074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 editAs="absolute">
    <xdr:from>
      <xdr:col>25</xdr:col>
      <xdr:colOff>9525</xdr:colOff>
      <xdr:row>1</xdr:row>
      <xdr:rowOff>57150</xdr:rowOff>
    </xdr:from>
    <xdr:to>
      <xdr:col>25</xdr:col>
      <xdr:colOff>265125</xdr:colOff>
      <xdr:row>1</xdr:row>
      <xdr:rowOff>316350</xdr:rowOff>
    </xdr:to>
    <xdr:grpSp>
      <xdr:nvGrpSpPr>
        <xdr:cNvPr id="31" name="그룹 30">
          <a:extLst>
            <a:ext uri="{FF2B5EF4-FFF2-40B4-BE49-F238E27FC236}">
              <a16:creationId xmlns="" xmlns:a16="http://schemas.microsoft.com/office/drawing/2014/main" id="{DE7D5943-4C10-4A5E-859A-F44B62BA617C}"/>
            </a:ext>
          </a:extLst>
        </xdr:cNvPr>
        <xdr:cNvGrpSpPr/>
      </xdr:nvGrpSpPr>
      <xdr:grpSpPr>
        <a:xfrm>
          <a:off x="6991350" y="247650"/>
          <a:ext cx="255600" cy="259200"/>
          <a:chOff x="5133975" y="781050"/>
          <a:chExt cx="255600" cy="259200"/>
        </a:xfrm>
      </xdr:grpSpPr>
      <xdr:sp macro="[0]!Sh_Set" textlink="">
        <xdr:nvSpPr>
          <xdr:cNvPr id="32" name="사각형: 둥근 모서리 31">
            <a:extLst>
              <a:ext uri="{FF2B5EF4-FFF2-40B4-BE49-F238E27FC236}">
                <a16:creationId xmlns="" xmlns:a16="http://schemas.microsoft.com/office/drawing/2014/main" id="{4E2262B5-F101-9B9C-11F4-1B684C939216}"/>
              </a:ext>
            </a:extLst>
          </xdr:cNvPr>
          <xdr:cNvSpPr/>
        </xdr:nvSpPr>
        <xdr:spPr>
          <a:xfrm>
            <a:off x="5133975" y="781050"/>
            <a:ext cx="255600" cy="259200"/>
          </a:xfrm>
          <a:prstGeom prst="roundRect">
            <a:avLst>
              <a:gd name="adj" fmla="val 17785"/>
            </a:avLst>
          </a:prstGeom>
          <a:gradFill>
            <a:gsLst>
              <a:gs pos="0">
                <a:schemeClr val="bg1"/>
              </a:gs>
              <a:gs pos="74000">
                <a:schemeClr val="bg1">
                  <a:lumMod val="95000"/>
                </a:schemeClr>
              </a:gs>
              <a:gs pos="83000">
                <a:schemeClr val="bg1">
                  <a:lumMod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 w="31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Sh_Set">
        <xdr:nvPicPr>
          <xdr:cNvPr id="33" name="그래픽 32">
            <a:extLst>
              <a:ext uri="{FF2B5EF4-FFF2-40B4-BE49-F238E27FC236}">
                <a16:creationId xmlns="" xmlns:a16="http://schemas.microsoft.com/office/drawing/2014/main" id="{050943AE-B126-0F37-923E-830D29001B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=""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172075" y="819150"/>
            <a:ext cx="190500" cy="190499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23</xdr:col>
      <xdr:colOff>247650</xdr:colOff>
      <xdr:row>1</xdr:row>
      <xdr:rowOff>57150</xdr:rowOff>
    </xdr:from>
    <xdr:to>
      <xdr:col>24</xdr:col>
      <xdr:colOff>227025</xdr:colOff>
      <xdr:row>1</xdr:row>
      <xdr:rowOff>316350</xdr:rowOff>
    </xdr:to>
    <xdr:grpSp>
      <xdr:nvGrpSpPr>
        <xdr:cNvPr id="34" name="그룹 33">
          <a:extLst>
            <a:ext uri="{FF2B5EF4-FFF2-40B4-BE49-F238E27FC236}">
              <a16:creationId xmlns="" xmlns:a16="http://schemas.microsoft.com/office/drawing/2014/main" id="{BB03BBF7-8C6B-47D4-99DA-7F290AA057BB}"/>
            </a:ext>
          </a:extLst>
        </xdr:cNvPr>
        <xdr:cNvGrpSpPr/>
      </xdr:nvGrpSpPr>
      <xdr:grpSpPr>
        <a:xfrm>
          <a:off x="6677025" y="247650"/>
          <a:ext cx="255600" cy="259200"/>
          <a:chOff x="5248275" y="2171700"/>
          <a:chExt cx="255600" cy="259200"/>
        </a:xfrm>
      </xdr:grpSpPr>
      <xdr:sp macro="[0]!Sh_Pri" textlink="">
        <xdr:nvSpPr>
          <xdr:cNvPr id="35" name="사각형: 둥근 모서리 34">
            <a:extLst>
              <a:ext uri="{FF2B5EF4-FFF2-40B4-BE49-F238E27FC236}">
                <a16:creationId xmlns="" xmlns:a16="http://schemas.microsoft.com/office/drawing/2014/main" id="{E05171F0-9423-C4CE-17C7-FB8DB7E8EE74}"/>
              </a:ext>
            </a:extLst>
          </xdr:cNvPr>
          <xdr:cNvSpPr/>
        </xdr:nvSpPr>
        <xdr:spPr>
          <a:xfrm>
            <a:off x="5248275" y="2171700"/>
            <a:ext cx="255600" cy="259200"/>
          </a:xfrm>
          <a:prstGeom prst="roundRect">
            <a:avLst>
              <a:gd name="adj" fmla="val 17785"/>
            </a:avLst>
          </a:prstGeom>
          <a:gradFill>
            <a:gsLst>
              <a:gs pos="0">
                <a:schemeClr val="bg1"/>
              </a:gs>
              <a:gs pos="74000">
                <a:schemeClr val="bg1">
                  <a:lumMod val="95000"/>
                </a:schemeClr>
              </a:gs>
              <a:gs pos="83000">
                <a:schemeClr val="bg1">
                  <a:lumMod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 w="31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Sh_Pri">
        <xdr:nvPicPr>
          <xdr:cNvPr id="36" name="그래픽 35">
            <a:extLst>
              <a:ext uri="{FF2B5EF4-FFF2-40B4-BE49-F238E27FC236}">
                <a16:creationId xmlns="" xmlns:a16="http://schemas.microsoft.com/office/drawing/2014/main" id="{6D062A5A-15E6-A68F-E3C2-3FF8AD8C75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5286375" y="2209800"/>
            <a:ext cx="190500" cy="1905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22</xdr:col>
      <xdr:colOff>209550</xdr:colOff>
      <xdr:row>1</xdr:row>
      <xdr:rowOff>57150</xdr:rowOff>
    </xdr:from>
    <xdr:to>
      <xdr:col>23</xdr:col>
      <xdr:colOff>188925</xdr:colOff>
      <xdr:row>1</xdr:row>
      <xdr:rowOff>316350</xdr:rowOff>
    </xdr:to>
    <xdr:grpSp>
      <xdr:nvGrpSpPr>
        <xdr:cNvPr id="37" name="그룹 36">
          <a:extLst>
            <a:ext uri="{FF2B5EF4-FFF2-40B4-BE49-F238E27FC236}">
              <a16:creationId xmlns="" xmlns:a16="http://schemas.microsoft.com/office/drawing/2014/main" id="{639AC115-939A-4B94-954D-8C10249B7F0F}"/>
            </a:ext>
          </a:extLst>
        </xdr:cNvPr>
        <xdr:cNvGrpSpPr/>
      </xdr:nvGrpSpPr>
      <xdr:grpSpPr>
        <a:xfrm>
          <a:off x="6362700" y="247650"/>
          <a:ext cx="255600" cy="259200"/>
          <a:chOff x="4438650" y="2724150"/>
          <a:chExt cx="255600" cy="259200"/>
        </a:xfrm>
      </xdr:grpSpPr>
      <xdr:sp macro="[0]!Sh_Pre" textlink="">
        <xdr:nvSpPr>
          <xdr:cNvPr id="38" name="사각형: 둥근 모서리 37">
            <a:extLst>
              <a:ext uri="{FF2B5EF4-FFF2-40B4-BE49-F238E27FC236}">
                <a16:creationId xmlns="" xmlns:a16="http://schemas.microsoft.com/office/drawing/2014/main" id="{B528E0E7-1D61-3FC2-5143-700225C34BB7}"/>
              </a:ext>
            </a:extLst>
          </xdr:cNvPr>
          <xdr:cNvSpPr/>
        </xdr:nvSpPr>
        <xdr:spPr>
          <a:xfrm>
            <a:off x="4438650" y="2724150"/>
            <a:ext cx="255600" cy="259200"/>
          </a:xfrm>
          <a:prstGeom prst="roundRect">
            <a:avLst>
              <a:gd name="adj" fmla="val 17785"/>
            </a:avLst>
          </a:prstGeom>
          <a:gradFill>
            <a:gsLst>
              <a:gs pos="0">
                <a:schemeClr val="bg1"/>
              </a:gs>
              <a:gs pos="74000">
                <a:schemeClr val="bg1">
                  <a:lumMod val="95000"/>
                </a:schemeClr>
              </a:gs>
              <a:gs pos="83000">
                <a:schemeClr val="bg1">
                  <a:lumMod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 w="31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Sh_Pre">
        <xdr:nvPicPr>
          <xdr:cNvPr id="39" name="그래픽 38">
            <a:extLst>
              <a:ext uri="{FF2B5EF4-FFF2-40B4-BE49-F238E27FC236}">
                <a16:creationId xmlns="" xmlns:a16="http://schemas.microsoft.com/office/drawing/2014/main" id="{4205BF25-E83E-609B-A03A-C4CD727A64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=""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4476750" y="2762250"/>
            <a:ext cx="190500" cy="190500"/>
          </a:xfrm>
          <a:prstGeom prst="rect">
            <a:avLst/>
          </a:prstGeom>
        </xdr:spPr>
      </xdr:pic>
    </xdr:grp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180975</xdr:colOff>
      <xdr:row>91</xdr:row>
      <xdr:rowOff>180975</xdr:rowOff>
    </xdr:from>
    <xdr:to>
      <xdr:col>25</xdr:col>
      <xdr:colOff>228599</xdr:colOff>
      <xdr:row>94</xdr:row>
      <xdr:rowOff>9525</xdr:rowOff>
    </xdr:to>
    <xdr:pic>
      <xdr:nvPicPr>
        <xdr:cNvPr id="2" name="그림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10350" y="10525125"/>
          <a:ext cx="600074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 editAs="absolute">
    <xdr:from>
      <xdr:col>25</xdr:col>
      <xdr:colOff>9525</xdr:colOff>
      <xdr:row>1</xdr:row>
      <xdr:rowOff>57150</xdr:rowOff>
    </xdr:from>
    <xdr:to>
      <xdr:col>25</xdr:col>
      <xdr:colOff>265125</xdr:colOff>
      <xdr:row>1</xdr:row>
      <xdr:rowOff>316350</xdr:rowOff>
    </xdr:to>
    <xdr:grpSp>
      <xdr:nvGrpSpPr>
        <xdr:cNvPr id="18" name="그룹 17">
          <a:extLst>
            <a:ext uri="{FF2B5EF4-FFF2-40B4-BE49-F238E27FC236}">
              <a16:creationId xmlns="" xmlns:a16="http://schemas.microsoft.com/office/drawing/2014/main" id="{592AAC5F-D1C5-4B66-802A-48BB22E1CCE3}"/>
            </a:ext>
          </a:extLst>
        </xdr:cNvPr>
        <xdr:cNvGrpSpPr/>
      </xdr:nvGrpSpPr>
      <xdr:grpSpPr>
        <a:xfrm>
          <a:off x="6991350" y="247650"/>
          <a:ext cx="255600" cy="259200"/>
          <a:chOff x="5133975" y="781050"/>
          <a:chExt cx="255600" cy="259200"/>
        </a:xfrm>
      </xdr:grpSpPr>
      <xdr:sp macro="[0]!Sh_Set" textlink="">
        <xdr:nvSpPr>
          <xdr:cNvPr id="19" name="사각형: 둥근 모서리 18">
            <a:extLst>
              <a:ext uri="{FF2B5EF4-FFF2-40B4-BE49-F238E27FC236}">
                <a16:creationId xmlns="" xmlns:a16="http://schemas.microsoft.com/office/drawing/2014/main" id="{FC0EF73E-397D-DB0B-0344-295580124A19}"/>
              </a:ext>
            </a:extLst>
          </xdr:cNvPr>
          <xdr:cNvSpPr/>
        </xdr:nvSpPr>
        <xdr:spPr>
          <a:xfrm>
            <a:off x="5133975" y="781050"/>
            <a:ext cx="255600" cy="259200"/>
          </a:xfrm>
          <a:prstGeom prst="roundRect">
            <a:avLst>
              <a:gd name="adj" fmla="val 17785"/>
            </a:avLst>
          </a:prstGeom>
          <a:gradFill>
            <a:gsLst>
              <a:gs pos="0">
                <a:schemeClr val="bg1"/>
              </a:gs>
              <a:gs pos="74000">
                <a:schemeClr val="bg1">
                  <a:lumMod val="95000"/>
                </a:schemeClr>
              </a:gs>
              <a:gs pos="83000">
                <a:schemeClr val="bg1">
                  <a:lumMod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 w="31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Sh_Set">
        <xdr:nvPicPr>
          <xdr:cNvPr id="20" name="그래픽 19">
            <a:extLst>
              <a:ext uri="{FF2B5EF4-FFF2-40B4-BE49-F238E27FC236}">
                <a16:creationId xmlns="" xmlns:a16="http://schemas.microsoft.com/office/drawing/2014/main" id="{5DF5710A-D695-CA0C-3058-1CFE53A3DB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=""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172075" y="819150"/>
            <a:ext cx="190500" cy="190499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23</xdr:col>
      <xdr:colOff>247650</xdr:colOff>
      <xdr:row>1</xdr:row>
      <xdr:rowOff>57150</xdr:rowOff>
    </xdr:from>
    <xdr:to>
      <xdr:col>24</xdr:col>
      <xdr:colOff>227025</xdr:colOff>
      <xdr:row>1</xdr:row>
      <xdr:rowOff>316350</xdr:rowOff>
    </xdr:to>
    <xdr:grpSp>
      <xdr:nvGrpSpPr>
        <xdr:cNvPr id="21" name="그룹 20">
          <a:extLst>
            <a:ext uri="{FF2B5EF4-FFF2-40B4-BE49-F238E27FC236}">
              <a16:creationId xmlns="" xmlns:a16="http://schemas.microsoft.com/office/drawing/2014/main" id="{AC0B7C7B-2ABF-4976-A3BC-661FF1317E3A}"/>
            </a:ext>
          </a:extLst>
        </xdr:cNvPr>
        <xdr:cNvGrpSpPr/>
      </xdr:nvGrpSpPr>
      <xdr:grpSpPr>
        <a:xfrm>
          <a:off x="6677025" y="247650"/>
          <a:ext cx="255600" cy="259200"/>
          <a:chOff x="5248275" y="2171700"/>
          <a:chExt cx="255600" cy="259200"/>
        </a:xfrm>
      </xdr:grpSpPr>
      <xdr:sp macro="[0]!Sh_Pri" textlink="">
        <xdr:nvSpPr>
          <xdr:cNvPr id="22" name="사각형: 둥근 모서리 21">
            <a:extLst>
              <a:ext uri="{FF2B5EF4-FFF2-40B4-BE49-F238E27FC236}">
                <a16:creationId xmlns="" xmlns:a16="http://schemas.microsoft.com/office/drawing/2014/main" id="{A88D9857-B3FD-3BD1-4B6B-40369669D3EA}"/>
              </a:ext>
            </a:extLst>
          </xdr:cNvPr>
          <xdr:cNvSpPr/>
        </xdr:nvSpPr>
        <xdr:spPr>
          <a:xfrm>
            <a:off x="5248275" y="2171700"/>
            <a:ext cx="255600" cy="259200"/>
          </a:xfrm>
          <a:prstGeom prst="roundRect">
            <a:avLst>
              <a:gd name="adj" fmla="val 17785"/>
            </a:avLst>
          </a:prstGeom>
          <a:gradFill>
            <a:gsLst>
              <a:gs pos="0">
                <a:schemeClr val="bg1"/>
              </a:gs>
              <a:gs pos="74000">
                <a:schemeClr val="bg1">
                  <a:lumMod val="95000"/>
                </a:schemeClr>
              </a:gs>
              <a:gs pos="83000">
                <a:schemeClr val="bg1">
                  <a:lumMod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 w="31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Sh_Pri">
        <xdr:nvPicPr>
          <xdr:cNvPr id="31" name="그래픽 30">
            <a:extLst>
              <a:ext uri="{FF2B5EF4-FFF2-40B4-BE49-F238E27FC236}">
                <a16:creationId xmlns="" xmlns:a16="http://schemas.microsoft.com/office/drawing/2014/main" id="{34C9BC5A-A088-AECC-9B1E-51B3309CD9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5286375" y="2209800"/>
            <a:ext cx="190500" cy="1905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22</xdr:col>
      <xdr:colOff>209550</xdr:colOff>
      <xdr:row>1</xdr:row>
      <xdr:rowOff>57150</xdr:rowOff>
    </xdr:from>
    <xdr:to>
      <xdr:col>23</xdr:col>
      <xdr:colOff>188925</xdr:colOff>
      <xdr:row>1</xdr:row>
      <xdr:rowOff>316350</xdr:rowOff>
    </xdr:to>
    <xdr:grpSp>
      <xdr:nvGrpSpPr>
        <xdr:cNvPr id="32" name="그룹 31">
          <a:extLst>
            <a:ext uri="{FF2B5EF4-FFF2-40B4-BE49-F238E27FC236}">
              <a16:creationId xmlns="" xmlns:a16="http://schemas.microsoft.com/office/drawing/2014/main" id="{731E45D7-D408-48CE-B115-F09FAFA74F95}"/>
            </a:ext>
          </a:extLst>
        </xdr:cNvPr>
        <xdr:cNvGrpSpPr/>
      </xdr:nvGrpSpPr>
      <xdr:grpSpPr>
        <a:xfrm>
          <a:off x="6362700" y="247650"/>
          <a:ext cx="255600" cy="259200"/>
          <a:chOff x="4438650" y="2724150"/>
          <a:chExt cx="255600" cy="259200"/>
        </a:xfrm>
      </xdr:grpSpPr>
      <xdr:sp macro="[0]!Sh_Pre" textlink="">
        <xdr:nvSpPr>
          <xdr:cNvPr id="33" name="사각형: 둥근 모서리 32">
            <a:extLst>
              <a:ext uri="{FF2B5EF4-FFF2-40B4-BE49-F238E27FC236}">
                <a16:creationId xmlns="" xmlns:a16="http://schemas.microsoft.com/office/drawing/2014/main" id="{5E3D2E91-5BAA-18DD-EB09-E28CB2477E71}"/>
              </a:ext>
            </a:extLst>
          </xdr:cNvPr>
          <xdr:cNvSpPr/>
        </xdr:nvSpPr>
        <xdr:spPr>
          <a:xfrm>
            <a:off x="4438650" y="2724150"/>
            <a:ext cx="255600" cy="259200"/>
          </a:xfrm>
          <a:prstGeom prst="roundRect">
            <a:avLst>
              <a:gd name="adj" fmla="val 17785"/>
            </a:avLst>
          </a:prstGeom>
          <a:gradFill>
            <a:gsLst>
              <a:gs pos="0">
                <a:schemeClr val="bg1"/>
              </a:gs>
              <a:gs pos="74000">
                <a:schemeClr val="bg1">
                  <a:lumMod val="95000"/>
                </a:schemeClr>
              </a:gs>
              <a:gs pos="83000">
                <a:schemeClr val="bg1">
                  <a:lumMod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 w="31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Sh_Pre">
        <xdr:nvPicPr>
          <xdr:cNvPr id="34" name="그래픽 33">
            <a:extLst>
              <a:ext uri="{FF2B5EF4-FFF2-40B4-BE49-F238E27FC236}">
                <a16:creationId xmlns="" xmlns:a16="http://schemas.microsoft.com/office/drawing/2014/main" id="{22CE05ED-4EB5-8903-0250-D3C0952A2E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=""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4476750" y="2762250"/>
            <a:ext cx="190500" cy="190500"/>
          </a:xfrm>
          <a:prstGeom prst="rect">
            <a:avLst/>
          </a:prstGeom>
        </xdr:spPr>
      </xdr:pic>
    </xdr:grp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933450</xdr:colOff>
      <xdr:row>2</xdr:row>
      <xdr:rowOff>57150</xdr:rowOff>
    </xdr:from>
    <xdr:to>
      <xdr:col>4</xdr:col>
      <xdr:colOff>74625</xdr:colOff>
      <xdr:row>2</xdr:row>
      <xdr:rowOff>316350</xdr:rowOff>
    </xdr:to>
    <xdr:grpSp>
      <xdr:nvGrpSpPr>
        <xdr:cNvPr id="18" name="그룹 17">
          <a:extLst>
            <a:ext uri="{FF2B5EF4-FFF2-40B4-BE49-F238E27FC236}">
              <a16:creationId xmlns="" xmlns:a16="http://schemas.microsoft.com/office/drawing/2014/main" id="{992B9DA4-4EB9-4312-A5A7-5FC883C93C4D}"/>
            </a:ext>
          </a:extLst>
        </xdr:cNvPr>
        <xdr:cNvGrpSpPr/>
      </xdr:nvGrpSpPr>
      <xdr:grpSpPr>
        <a:xfrm>
          <a:off x="2447925" y="685800"/>
          <a:ext cx="255600" cy="259200"/>
          <a:chOff x="5133975" y="781050"/>
          <a:chExt cx="255600" cy="259200"/>
        </a:xfrm>
      </xdr:grpSpPr>
      <xdr:sp macro="[0]!Sh_Set" textlink="">
        <xdr:nvSpPr>
          <xdr:cNvPr id="19" name="사각형: 둥근 모서리 18">
            <a:extLst>
              <a:ext uri="{FF2B5EF4-FFF2-40B4-BE49-F238E27FC236}">
                <a16:creationId xmlns="" xmlns:a16="http://schemas.microsoft.com/office/drawing/2014/main" id="{DE72216A-B4F4-9119-62B1-DC9E3ABB3A7C}"/>
              </a:ext>
            </a:extLst>
          </xdr:cNvPr>
          <xdr:cNvSpPr/>
        </xdr:nvSpPr>
        <xdr:spPr>
          <a:xfrm>
            <a:off x="5133975" y="781050"/>
            <a:ext cx="255600" cy="259200"/>
          </a:xfrm>
          <a:prstGeom prst="roundRect">
            <a:avLst>
              <a:gd name="adj" fmla="val 17785"/>
            </a:avLst>
          </a:prstGeom>
          <a:gradFill>
            <a:gsLst>
              <a:gs pos="0">
                <a:schemeClr val="bg1"/>
              </a:gs>
              <a:gs pos="74000">
                <a:schemeClr val="bg1">
                  <a:lumMod val="95000"/>
                </a:schemeClr>
              </a:gs>
              <a:gs pos="83000">
                <a:schemeClr val="bg1">
                  <a:lumMod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 w="31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Sh_Set">
        <xdr:nvPicPr>
          <xdr:cNvPr id="20" name="그래픽 19">
            <a:extLst>
              <a:ext uri="{FF2B5EF4-FFF2-40B4-BE49-F238E27FC236}">
                <a16:creationId xmlns="" xmlns:a16="http://schemas.microsoft.com/office/drawing/2014/main" id="{C308456D-A4C0-AF2E-5698-5F9FBEE2C6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=""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172075" y="819150"/>
            <a:ext cx="190500" cy="190499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2</xdr:col>
      <xdr:colOff>876300</xdr:colOff>
      <xdr:row>2</xdr:row>
      <xdr:rowOff>57150</xdr:rowOff>
    </xdr:from>
    <xdr:to>
      <xdr:col>3</xdr:col>
      <xdr:colOff>246075</xdr:colOff>
      <xdr:row>2</xdr:row>
      <xdr:rowOff>316350</xdr:rowOff>
    </xdr:to>
    <xdr:grpSp>
      <xdr:nvGrpSpPr>
        <xdr:cNvPr id="21" name="그룹 20">
          <a:extLst>
            <a:ext uri="{FF2B5EF4-FFF2-40B4-BE49-F238E27FC236}">
              <a16:creationId xmlns="" xmlns:a16="http://schemas.microsoft.com/office/drawing/2014/main" id="{C8A482F5-3FA1-4B4D-90CC-B3C55D2B2971}"/>
            </a:ext>
          </a:extLst>
        </xdr:cNvPr>
        <xdr:cNvGrpSpPr/>
      </xdr:nvGrpSpPr>
      <xdr:grpSpPr>
        <a:xfrm>
          <a:off x="1504950" y="685800"/>
          <a:ext cx="255600" cy="259200"/>
          <a:chOff x="3019425" y="1905000"/>
          <a:chExt cx="255600" cy="259200"/>
        </a:xfrm>
      </xdr:grpSpPr>
      <xdr:sp macro="[0]!Sh22_S1_Show" textlink="">
        <xdr:nvSpPr>
          <xdr:cNvPr id="22" name="사각형: 둥근 모서리 21">
            <a:extLst>
              <a:ext uri="{FF2B5EF4-FFF2-40B4-BE49-F238E27FC236}">
                <a16:creationId xmlns="" xmlns:a16="http://schemas.microsoft.com/office/drawing/2014/main" id="{AF61C45C-A91A-DE5E-3CB8-30B0BDEB1351}"/>
              </a:ext>
            </a:extLst>
          </xdr:cNvPr>
          <xdr:cNvSpPr/>
        </xdr:nvSpPr>
        <xdr:spPr>
          <a:xfrm>
            <a:off x="3019425" y="1905000"/>
            <a:ext cx="255600" cy="259200"/>
          </a:xfrm>
          <a:prstGeom prst="roundRect">
            <a:avLst>
              <a:gd name="adj" fmla="val 17785"/>
            </a:avLst>
          </a:prstGeom>
          <a:gradFill>
            <a:gsLst>
              <a:gs pos="0">
                <a:schemeClr val="bg1"/>
              </a:gs>
              <a:gs pos="74000">
                <a:schemeClr val="bg1">
                  <a:lumMod val="95000"/>
                </a:schemeClr>
              </a:gs>
              <a:gs pos="83000">
                <a:schemeClr val="bg1">
                  <a:lumMod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 w="31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Sh22_S1_Show">
        <xdr:nvPicPr>
          <xdr:cNvPr id="23" name="그래픽 22">
            <a:extLst>
              <a:ext uri="{FF2B5EF4-FFF2-40B4-BE49-F238E27FC236}">
                <a16:creationId xmlns="" xmlns:a16="http://schemas.microsoft.com/office/drawing/2014/main" id="{16D1271F-C003-EA6F-5297-D0C9C0BEFC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=""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057525" y="1943100"/>
            <a:ext cx="190500" cy="190499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3</xdr:col>
      <xdr:colOff>619125</xdr:colOff>
      <xdr:row>2</xdr:row>
      <xdr:rowOff>57150</xdr:rowOff>
    </xdr:from>
    <xdr:to>
      <xdr:col>3</xdr:col>
      <xdr:colOff>874725</xdr:colOff>
      <xdr:row>2</xdr:row>
      <xdr:rowOff>316350</xdr:rowOff>
    </xdr:to>
    <xdr:grpSp>
      <xdr:nvGrpSpPr>
        <xdr:cNvPr id="24" name="그룹 23">
          <a:extLst>
            <a:ext uri="{FF2B5EF4-FFF2-40B4-BE49-F238E27FC236}">
              <a16:creationId xmlns="" xmlns:a16="http://schemas.microsoft.com/office/drawing/2014/main" id="{64BC5DF8-7792-4B89-95AB-4B90997C51E6}"/>
            </a:ext>
          </a:extLst>
        </xdr:cNvPr>
        <xdr:cNvGrpSpPr/>
      </xdr:nvGrpSpPr>
      <xdr:grpSpPr>
        <a:xfrm>
          <a:off x="2133600" y="685800"/>
          <a:ext cx="255600" cy="259200"/>
          <a:chOff x="5248275" y="2171700"/>
          <a:chExt cx="255600" cy="259200"/>
        </a:xfrm>
      </xdr:grpSpPr>
      <xdr:sp macro="[0]!Sh22_Pri" textlink="">
        <xdr:nvSpPr>
          <xdr:cNvPr id="25" name="사각형: 둥근 모서리 24">
            <a:extLst>
              <a:ext uri="{FF2B5EF4-FFF2-40B4-BE49-F238E27FC236}">
                <a16:creationId xmlns="" xmlns:a16="http://schemas.microsoft.com/office/drawing/2014/main" id="{9CE4B2D8-10A3-D48C-B77E-D4FB57EAF678}"/>
              </a:ext>
            </a:extLst>
          </xdr:cNvPr>
          <xdr:cNvSpPr/>
        </xdr:nvSpPr>
        <xdr:spPr>
          <a:xfrm>
            <a:off x="5248275" y="2171700"/>
            <a:ext cx="255600" cy="259200"/>
          </a:xfrm>
          <a:prstGeom prst="roundRect">
            <a:avLst>
              <a:gd name="adj" fmla="val 17785"/>
            </a:avLst>
          </a:prstGeom>
          <a:gradFill>
            <a:gsLst>
              <a:gs pos="0">
                <a:schemeClr val="bg1"/>
              </a:gs>
              <a:gs pos="74000">
                <a:schemeClr val="bg1">
                  <a:lumMod val="95000"/>
                </a:schemeClr>
              </a:gs>
              <a:gs pos="83000">
                <a:schemeClr val="bg1">
                  <a:lumMod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 w="31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Sh22_Pri">
        <xdr:nvPicPr>
          <xdr:cNvPr id="28" name="그래픽 27">
            <a:extLst>
              <a:ext uri="{FF2B5EF4-FFF2-40B4-BE49-F238E27FC236}">
                <a16:creationId xmlns="" xmlns:a16="http://schemas.microsoft.com/office/drawing/2014/main" id="{3E9B9684-0BB0-2DDD-C7A0-41153CDE33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5286375" y="2209800"/>
            <a:ext cx="190500" cy="1905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3</xdr:col>
      <xdr:colOff>304800</xdr:colOff>
      <xdr:row>2</xdr:row>
      <xdr:rowOff>57150</xdr:rowOff>
    </xdr:from>
    <xdr:to>
      <xdr:col>3</xdr:col>
      <xdr:colOff>560400</xdr:colOff>
      <xdr:row>2</xdr:row>
      <xdr:rowOff>316350</xdr:rowOff>
    </xdr:to>
    <xdr:grpSp>
      <xdr:nvGrpSpPr>
        <xdr:cNvPr id="29" name="그룹 28">
          <a:extLst>
            <a:ext uri="{FF2B5EF4-FFF2-40B4-BE49-F238E27FC236}">
              <a16:creationId xmlns="" xmlns:a16="http://schemas.microsoft.com/office/drawing/2014/main" id="{649E2805-9921-4604-93F7-54850DC0F818}"/>
            </a:ext>
          </a:extLst>
        </xdr:cNvPr>
        <xdr:cNvGrpSpPr/>
      </xdr:nvGrpSpPr>
      <xdr:grpSpPr>
        <a:xfrm>
          <a:off x="1819275" y="685800"/>
          <a:ext cx="255600" cy="259200"/>
          <a:chOff x="4438650" y="2724150"/>
          <a:chExt cx="255600" cy="259200"/>
        </a:xfrm>
      </xdr:grpSpPr>
      <xdr:sp macro="[0]!Sh22_Pre" textlink="">
        <xdr:nvSpPr>
          <xdr:cNvPr id="30" name="사각형: 둥근 모서리 29">
            <a:extLst>
              <a:ext uri="{FF2B5EF4-FFF2-40B4-BE49-F238E27FC236}">
                <a16:creationId xmlns="" xmlns:a16="http://schemas.microsoft.com/office/drawing/2014/main" id="{C2975F20-1950-C3A4-1664-F95A9B60DB16}"/>
              </a:ext>
            </a:extLst>
          </xdr:cNvPr>
          <xdr:cNvSpPr/>
        </xdr:nvSpPr>
        <xdr:spPr>
          <a:xfrm>
            <a:off x="4438650" y="2724150"/>
            <a:ext cx="255600" cy="259200"/>
          </a:xfrm>
          <a:prstGeom prst="roundRect">
            <a:avLst>
              <a:gd name="adj" fmla="val 17785"/>
            </a:avLst>
          </a:prstGeom>
          <a:gradFill>
            <a:gsLst>
              <a:gs pos="0">
                <a:schemeClr val="bg1"/>
              </a:gs>
              <a:gs pos="74000">
                <a:schemeClr val="bg1">
                  <a:lumMod val="95000"/>
                </a:schemeClr>
              </a:gs>
              <a:gs pos="83000">
                <a:schemeClr val="bg1">
                  <a:lumMod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 w="31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Sh22_Pre">
        <xdr:nvPicPr>
          <xdr:cNvPr id="31" name="그래픽 30">
            <a:extLst>
              <a:ext uri="{FF2B5EF4-FFF2-40B4-BE49-F238E27FC236}">
                <a16:creationId xmlns="" xmlns:a16="http://schemas.microsoft.com/office/drawing/2014/main" id="{9A0A325E-8930-2EF9-AEB4-40DF469D2C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=""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4476750" y="2762250"/>
            <a:ext cx="190500" cy="190500"/>
          </a:xfrm>
          <a:prstGeom prst="rect">
            <a:avLst/>
          </a:prstGeom>
        </xdr:spPr>
      </xdr:pic>
    </xdr:grpSp>
    <xdr:clientData fPrintsWithSheet="0"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933450</xdr:colOff>
      <xdr:row>2</xdr:row>
      <xdr:rowOff>57150</xdr:rowOff>
    </xdr:from>
    <xdr:to>
      <xdr:col>4</xdr:col>
      <xdr:colOff>74625</xdr:colOff>
      <xdr:row>2</xdr:row>
      <xdr:rowOff>316350</xdr:rowOff>
    </xdr:to>
    <xdr:grpSp>
      <xdr:nvGrpSpPr>
        <xdr:cNvPr id="2" name="그룹 1">
          <a:extLst>
            <a:ext uri="{FF2B5EF4-FFF2-40B4-BE49-F238E27FC236}">
              <a16:creationId xmlns="" xmlns:a16="http://schemas.microsoft.com/office/drawing/2014/main" id="{5AB495BA-97D3-4A01-A81F-CC10D664FDB7}"/>
            </a:ext>
          </a:extLst>
        </xdr:cNvPr>
        <xdr:cNvGrpSpPr/>
      </xdr:nvGrpSpPr>
      <xdr:grpSpPr>
        <a:xfrm>
          <a:off x="2447925" y="685800"/>
          <a:ext cx="255600" cy="259200"/>
          <a:chOff x="5133975" y="781050"/>
          <a:chExt cx="255600" cy="259200"/>
        </a:xfrm>
      </xdr:grpSpPr>
      <xdr:sp macro="[0]!Sh_Set" textlink="">
        <xdr:nvSpPr>
          <xdr:cNvPr id="3" name="사각형: 둥근 모서리 2">
            <a:extLst>
              <a:ext uri="{FF2B5EF4-FFF2-40B4-BE49-F238E27FC236}">
                <a16:creationId xmlns="" xmlns:a16="http://schemas.microsoft.com/office/drawing/2014/main" id="{95C678B6-E9AD-17EE-32CF-F4AAB868AEA5}"/>
              </a:ext>
            </a:extLst>
          </xdr:cNvPr>
          <xdr:cNvSpPr/>
        </xdr:nvSpPr>
        <xdr:spPr>
          <a:xfrm>
            <a:off x="5133975" y="781050"/>
            <a:ext cx="255600" cy="259200"/>
          </a:xfrm>
          <a:prstGeom prst="roundRect">
            <a:avLst>
              <a:gd name="adj" fmla="val 17785"/>
            </a:avLst>
          </a:prstGeom>
          <a:gradFill>
            <a:gsLst>
              <a:gs pos="0">
                <a:schemeClr val="bg1"/>
              </a:gs>
              <a:gs pos="74000">
                <a:schemeClr val="bg1">
                  <a:lumMod val="95000"/>
                </a:schemeClr>
              </a:gs>
              <a:gs pos="83000">
                <a:schemeClr val="bg1">
                  <a:lumMod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 w="31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Sh_Set">
        <xdr:nvPicPr>
          <xdr:cNvPr id="4" name="그래픽 3">
            <a:extLst>
              <a:ext uri="{FF2B5EF4-FFF2-40B4-BE49-F238E27FC236}">
                <a16:creationId xmlns="" xmlns:a16="http://schemas.microsoft.com/office/drawing/2014/main" id="{4627A1C7-77CD-FC3E-9086-6988837E63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=""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172075" y="819150"/>
            <a:ext cx="190500" cy="190499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2</xdr:col>
      <xdr:colOff>876300</xdr:colOff>
      <xdr:row>2</xdr:row>
      <xdr:rowOff>57150</xdr:rowOff>
    </xdr:from>
    <xdr:to>
      <xdr:col>3</xdr:col>
      <xdr:colOff>246075</xdr:colOff>
      <xdr:row>2</xdr:row>
      <xdr:rowOff>316350</xdr:rowOff>
    </xdr:to>
    <xdr:grpSp>
      <xdr:nvGrpSpPr>
        <xdr:cNvPr id="5" name="그룹 4">
          <a:extLst>
            <a:ext uri="{FF2B5EF4-FFF2-40B4-BE49-F238E27FC236}">
              <a16:creationId xmlns="" xmlns:a16="http://schemas.microsoft.com/office/drawing/2014/main" id="{150BB763-F53B-44D2-898A-BE2D4C082D55}"/>
            </a:ext>
          </a:extLst>
        </xdr:cNvPr>
        <xdr:cNvGrpSpPr/>
      </xdr:nvGrpSpPr>
      <xdr:grpSpPr>
        <a:xfrm>
          <a:off x="1504950" y="685800"/>
          <a:ext cx="255600" cy="259200"/>
          <a:chOff x="3019425" y="1905000"/>
          <a:chExt cx="255600" cy="259200"/>
        </a:xfrm>
      </xdr:grpSpPr>
      <xdr:sp macro="[0]!Sh23_S1_Show" textlink="">
        <xdr:nvSpPr>
          <xdr:cNvPr id="6" name="사각형: 둥근 모서리 5">
            <a:extLst>
              <a:ext uri="{FF2B5EF4-FFF2-40B4-BE49-F238E27FC236}">
                <a16:creationId xmlns="" xmlns:a16="http://schemas.microsoft.com/office/drawing/2014/main" id="{A93F38F4-2F6C-1ACF-7628-532ACDDB78F8}"/>
              </a:ext>
            </a:extLst>
          </xdr:cNvPr>
          <xdr:cNvSpPr/>
        </xdr:nvSpPr>
        <xdr:spPr>
          <a:xfrm>
            <a:off x="3019425" y="1905000"/>
            <a:ext cx="255600" cy="259200"/>
          </a:xfrm>
          <a:prstGeom prst="roundRect">
            <a:avLst>
              <a:gd name="adj" fmla="val 17785"/>
            </a:avLst>
          </a:prstGeom>
          <a:gradFill>
            <a:gsLst>
              <a:gs pos="0">
                <a:schemeClr val="bg1"/>
              </a:gs>
              <a:gs pos="74000">
                <a:schemeClr val="bg1">
                  <a:lumMod val="95000"/>
                </a:schemeClr>
              </a:gs>
              <a:gs pos="83000">
                <a:schemeClr val="bg1">
                  <a:lumMod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 w="31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Sh23_S1_Show">
        <xdr:nvPicPr>
          <xdr:cNvPr id="7" name="그래픽 6">
            <a:extLst>
              <a:ext uri="{FF2B5EF4-FFF2-40B4-BE49-F238E27FC236}">
                <a16:creationId xmlns="" xmlns:a16="http://schemas.microsoft.com/office/drawing/2014/main" id="{0B5DA10E-8045-C6D5-D29F-72F0ABD87E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=""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057525" y="1943100"/>
            <a:ext cx="190500" cy="190499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3</xdr:col>
      <xdr:colOff>619125</xdr:colOff>
      <xdr:row>2</xdr:row>
      <xdr:rowOff>57150</xdr:rowOff>
    </xdr:from>
    <xdr:to>
      <xdr:col>3</xdr:col>
      <xdr:colOff>874725</xdr:colOff>
      <xdr:row>2</xdr:row>
      <xdr:rowOff>316350</xdr:rowOff>
    </xdr:to>
    <xdr:grpSp>
      <xdr:nvGrpSpPr>
        <xdr:cNvPr id="8" name="그룹 7">
          <a:extLst>
            <a:ext uri="{FF2B5EF4-FFF2-40B4-BE49-F238E27FC236}">
              <a16:creationId xmlns="" xmlns:a16="http://schemas.microsoft.com/office/drawing/2014/main" id="{46EBB5A6-B9D1-4F25-9EE0-025329CF0DD8}"/>
            </a:ext>
          </a:extLst>
        </xdr:cNvPr>
        <xdr:cNvGrpSpPr/>
      </xdr:nvGrpSpPr>
      <xdr:grpSpPr>
        <a:xfrm>
          <a:off x="2133600" y="685800"/>
          <a:ext cx="255600" cy="259200"/>
          <a:chOff x="5248275" y="2171700"/>
          <a:chExt cx="255600" cy="259200"/>
        </a:xfrm>
      </xdr:grpSpPr>
      <xdr:sp macro="[0]!Sh23_Pri" textlink="">
        <xdr:nvSpPr>
          <xdr:cNvPr id="9" name="사각형: 둥근 모서리 8">
            <a:extLst>
              <a:ext uri="{FF2B5EF4-FFF2-40B4-BE49-F238E27FC236}">
                <a16:creationId xmlns="" xmlns:a16="http://schemas.microsoft.com/office/drawing/2014/main" id="{EAE7713E-082F-B284-7C76-297F0462A81C}"/>
              </a:ext>
            </a:extLst>
          </xdr:cNvPr>
          <xdr:cNvSpPr/>
        </xdr:nvSpPr>
        <xdr:spPr>
          <a:xfrm>
            <a:off x="5248275" y="2171700"/>
            <a:ext cx="255600" cy="259200"/>
          </a:xfrm>
          <a:prstGeom prst="roundRect">
            <a:avLst>
              <a:gd name="adj" fmla="val 17785"/>
            </a:avLst>
          </a:prstGeom>
          <a:gradFill>
            <a:gsLst>
              <a:gs pos="0">
                <a:schemeClr val="bg1"/>
              </a:gs>
              <a:gs pos="74000">
                <a:schemeClr val="bg1">
                  <a:lumMod val="95000"/>
                </a:schemeClr>
              </a:gs>
              <a:gs pos="83000">
                <a:schemeClr val="bg1">
                  <a:lumMod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 w="31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Sh23_Pri">
        <xdr:nvPicPr>
          <xdr:cNvPr id="10" name="그래픽 9">
            <a:extLst>
              <a:ext uri="{FF2B5EF4-FFF2-40B4-BE49-F238E27FC236}">
                <a16:creationId xmlns="" xmlns:a16="http://schemas.microsoft.com/office/drawing/2014/main" id="{C64B55DF-1ED8-1B91-C254-C62260FE78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5286375" y="2209800"/>
            <a:ext cx="190500" cy="1905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3</xdr:col>
      <xdr:colOff>304800</xdr:colOff>
      <xdr:row>2</xdr:row>
      <xdr:rowOff>57150</xdr:rowOff>
    </xdr:from>
    <xdr:to>
      <xdr:col>3</xdr:col>
      <xdr:colOff>560400</xdr:colOff>
      <xdr:row>2</xdr:row>
      <xdr:rowOff>316350</xdr:rowOff>
    </xdr:to>
    <xdr:grpSp>
      <xdr:nvGrpSpPr>
        <xdr:cNvPr id="11" name="그룹 10">
          <a:extLst>
            <a:ext uri="{FF2B5EF4-FFF2-40B4-BE49-F238E27FC236}">
              <a16:creationId xmlns="" xmlns:a16="http://schemas.microsoft.com/office/drawing/2014/main" id="{6CE1048B-A593-4D89-91F9-F00369D07D80}"/>
            </a:ext>
          </a:extLst>
        </xdr:cNvPr>
        <xdr:cNvGrpSpPr/>
      </xdr:nvGrpSpPr>
      <xdr:grpSpPr>
        <a:xfrm>
          <a:off x="1819275" y="685800"/>
          <a:ext cx="255600" cy="259200"/>
          <a:chOff x="4438650" y="2724150"/>
          <a:chExt cx="255600" cy="259200"/>
        </a:xfrm>
      </xdr:grpSpPr>
      <xdr:sp macro="[0]!Sh23_Pre" textlink="">
        <xdr:nvSpPr>
          <xdr:cNvPr id="12" name="사각형: 둥근 모서리 11">
            <a:extLst>
              <a:ext uri="{FF2B5EF4-FFF2-40B4-BE49-F238E27FC236}">
                <a16:creationId xmlns="" xmlns:a16="http://schemas.microsoft.com/office/drawing/2014/main" id="{FD7D5DB7-4319-D86A-2F83-3DBB28E49DB7}"/>
              </a:ext>
            </a:extLst>
          </xdr:cNvPr>
          <xdr:cNvSpPr/>
        </xdr:nvSpPr>
        <xdr:spPr>
          <a:xfrm>
            <a:off x="4438650" y="2724150"/>
            <a:ext cx="255600" cy="259200"/>
          </a:xfrm>
          <a:prstGeom prst="roundRect">
            <a:avLst>
              <a:gd name="adj" fmla="val 17785"/>
            </a:avLst>
          </a:prstGeom>
          <a:gradFill>
            <a:gsLst>
              <a:gs pos="0">
                <a:schemeClr val="bg1"/>
              </a:gs>
              <a:gs pos="74000">
                <a:schemeClr val="bg1">
                  <a:lumMod val="95000"/>
                </a:schemeClr>
              </a:gs>
              <a:gs pos="83000">
                <a:schemeClr val="bg1">
                  <a:lumMod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 w="31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Sh23_Pre">
        <xdr:nvPicPr>
          <xdr:cNvPr id="13" name="그래픽 12">
            <a:extLst>
              <a:ext uri="{FF2B5EF4-FFF2-40B4-BE49-F238E27FC236}">
                <a16:creationId xmlns="" xmlns:a16="http://schemas.microsoft.com/office/drawing/2014/main" id="{08C116F2-A45C-26F8-BF29-D5F11AAF5F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=""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4476750" y="2762250"/>
            <a:ext cx="190500" cy="190500"/>
          </a:xfrm>
          <a:prstGeom prst="rect">
            <a:avLst/>
          </a:prstGeom>
        </xdr:spPr>
      </xdr:pic>
    </xdr:grpSp>
    <xdr:clientData fPrintsWithSheet="0"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895350</xdr:colOff>
      <xdr:row>2</xdr:row>
      <xdr:rowOff>57150</xdr:rowOff>
    </xdr:from>
    <xdr:to>
      <xdr:col>3</xdr:col>
      <xdr:colOff>188925</xdr:colOff>
      <xdr:row>2</xdr:row>
      <xdr:rowOff>314325</xdr:rowOff>
    </xdr:to>
    <xdr:grpSp>
      <xdr:nvGrpSpPr>
        <xdr:cNvPr id="2" name="그룹 1">
          <a:extLst>
            <a:ext uri="{FF2B5EF4-FFF2-40B4-BE49-F238E27FC236}">
              <a16:creationId xmlns="" xmlns:a16="http://schemas.microsoft.com/office/drawing/2014/main" id="{AFFD7F4B-2DCA-41C9-A90A-F8BFCC56FC95}"/>
            </a:ext>
          </a:extLst>
        </xdr:cNvPr>
        <xdr:cNvGrpSpPr/>
      </xdr:nvGrpSpPr>
      <xdr:grpSpPr>
        <a:xfrm>
          <a:off x="1524000" y="685800"/>
          <a:ext cx="255600" cy="257175"/>
          <a:chOff x="2019300" y="2619375"/>
          <a:chExt cx="255600" cy="257175"/>
        </a:xfrm>
      </xdr:grpSpPr>
      <xdr:sp macro="[0]!Form_S2_2_Show" textlink="">
        <xdr:nvSpPr>
          <xdr:cNvPr id="3" name="사각형: 둥근 모서리 2">
            <a:extLst>
              <a:ext uri="{FF2B5EF4-FFF2-40B4-BE49-F238E27FC236}">
                <a16:creationId xmlns="" xmlns:a16="http://schemas.microsoft.com/office/drawing/2014/main" id="{0C57E4DA-AE32-C0FC-8DD2-949121C33F91}"/>
              </a:ext>
            </a:extLst>
          </xdr:cNvPr>
          <xdr:cNvSpPr/>
        </xdr:nvSpPr>
        <xdr:spPr>
          <a:xfrm>
            <a:off x="2019300" y="2619375"/>
            <a:ext cx="255600" cy="257175"/>
          </a:xfrm>
          <a:prstGeom prst="roundRect">
            <a:avLst>
              <a:gd name="adj" fmla="val 17785"/>
            </a:avLst>
          </a:prstGeom>
          <a:gradFill>
            <a:gsLst>
              <a:gs pos="0">
                <a:schemeClr val="bg1"/>
              </a:gs>
              <a:gs pos="74000">
                <a:schemeClr val="bg1">
                  <a:lumMod val="95000"/>
                </a:schemeClr>
              </a:gs>
              <a:gs pos="83000">
                <a:schemeClr val="bg1">
                  <a:lumMod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 w="31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Form_S2_2_Show">
        <xdr:nvPicPr>
          <xdr:cNvPr id="4" name="그래픽 3">
            <a:extLst>
              <a:ext uri="{FF2B5EF4-FFF2-40B4-BE49-F238E27FC236}">
                <a16:creationId xmlns="" xmlns:a16="http://schemas.microsoft.com/office/drawing/2014/main" id="{929A966E-3FF0-D3FA-A0A9-98F92817EC3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=""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057400" y="2647950"/>
            <a:ext cx="190500" cy="1905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3</xdr:col>
      <xdr:colOff>247650</xdr:colOff>
      <xdr:row>2</xdr:row>
      <xdr:rowOff>57150</xdr:rowOff>
    </xdr:from>
    <xdr:to>
      <xdr:col>3</xdr:col>
      <xdr:colOff>503250</xdr:colOff>
      <xdr:row>2</xdr:row>
      <xdr:rowOff>314325</xdr:rowOff>
    </xdr:to>
    <xdr:grpSp>
      <xdr:nvGrpSpPr>
        <xdr:cNvPr id="10" name="그룹 9">
          <a:extLst>
            <a:ext uri="{FF2B5EF4-FFF2-40B4-BE49-F238E27FC236}">
              <a16:creationId xmlns="" xmlns:a16="http://schemas.microsoft.com/office/drawing/2014/main" id="{C50E735A-A7BE-F0E7-5E95-DFE50AEEDF91}"/>
            </a:ext>
          </a:extLst>
        </xdr:cNvPr>
        <xdr:cNvGrpSpPr/>
      </xdr:nvGrpSpPr>
      <xdr:grpSpPr>
        <a:xfrm>
          <a:off x="1838325" y="685800"/>
          <a:ext cx="255600" cy="257175"/>
          <a:chOff x="2628900" y="2724150"/>
          <a:chExt cx="255600" cy="257175"/>
        </a:xfrm>
      </xdr:grpSpPr>
      <xdr:sp macro="[0]!Sh12_Total_Show" textlink="">
        <xdr:nvSpPr>
          <xdr:cNvPr id="6" name="사각형: 둥근 모서리 5">
            <a:extLst>
              <a:ext uri="{FF2B5EF4-FFF2-40B4-BE49-F238E27FC236}">
                <a16:creationId xmlns="" xmlns:a16="http://schemas.microsoft.com/office/drawing/2014/main" id="{5355634A-C2ED-B88C-18F7-B130F31D81B6}"/>
              </a:ext>
            </a:extLst>
          </xdr:cNvPr>
          <xdr:cNvSpPr/>
        </xdr:nvSpPr>
        <xdr:spPr>
          <a:xfrm>
            <a:off x="2628900" y="2724150"/>
            <a:ext cx="255600" cy="257175"/>
          </a:xfrm>
          <a:prstGeom prst="roundRect">
            <a:avLst>
              <a:gd name="adj" fmla="val 17785"/>
            </a:avLst>
          </a:prstGeom>
          <a:gradFill>
            <a:gsLst>
              <a:gs pos="0">
                <a:schemeClr val="bg1"/>
              </a:gs>
              <a:gs pos="74000">
                <a:schemeClr val="bg1">
                  <a:lumMod val="95000"/>
                </a:schemeClr>
              </a:gs>
              <a:gs pos="83000">
                <a:schemeClr val="bg1">
                  <a:lumMod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 w="31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Sh12_Total_Show">
        <xdr:nvPicPr>
          <xdr:cNvPr id="8" name="그래픽 7">
            <a:extLst>
              <a:ext uri="{FF2B5EF4-FFF2-40B4-BE49-F238E27FC236}">
                <a16:creationId xmlns="" xmlns:a16="http://schemas.microsoft.com/office/drawing/2014/main" id="{BD61283F-40C5-42E4-90BF-DE0CDAD4A3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=""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657475" y="2752725"/>
            <a:ext cx="190500" cy="1905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3</xdr:col>
      <xdr:colOff>561975</xdr:colOff>
      <xdr:row>2</xdr:row>
      <xdr:rowOff>57150</xdr:rowOff>
    </xdr:from>
    <xdr:to>
      <xdr:col>3</xdr:col>
      <xdr:colOff>817575</xdr:colOff>
      <xdr:row>2</xdr:row>
      <xdr:rowOff>316350</xdr:rowOff>
    </xdr:to>
    <xdr:grpSp>
      <xdr:nvGrpSpPr>
        <xdr:cNvPr id="11" name="그룹 10">
          <a:extLst>
            <a:ext uri="{FF2B5EF4-FFF2-40B4-BE49-F238E27FC236}">
              <a16:creationId xmlns="" xmlns:a16="http://schemas.microsoft.com/office/drawing/2014/main" id="{FFFD950B-F049-401A-8132-C3A610EA25BA}"/>
            </a:ext>
          </a:extLst>
        </xdr:cNvPr>
        <xdr:cNvGrpSpPr/>
      </xdr:nvGrpSpPr>
      <xdr:grpSpPr>
        <a:xfrm>
          <a:off x="2152650" y="685800"/>
          <a:ext cx="255600" cy="259200"/>
          <a:chOff x="4505325" y="781050"/>
          <a:chExt cx="255600" cy="259200"/>
        </a:xfrm>
      </xdr:grpSpPr>
      <xdr:sp macro="[0]!Sh24_Add" textlink="">
        <xdr:nvSpPr>
          <xdr:cNvPr id="12" name="사각형: 둥근 모서리 11">
            <a:extLst>
              <a:ext uri="{FF2B5EF4-FFF2-40B4-BE49-F238E27FC236}">
                <a16:creationId xmlns="" xmlns:a16="http://schemas.microsoft.com/office/drawing/2014/main" id="{2C37C711-A870-28F5-FC42-BD4559F531A9}"/>
              </a:ext>
            </a:extLst>
          </xdr:cNvPr>
          <xdr:cNvSpPr/>
        </xdr:nvSpPr>
        <xdr:spPr>
          <a:xfrm>
            <a:off x="4505325" y="781050"/>
            <a:ext cx="255600" cy="259200"/>
          </a:xfrm>
          <a:prstGeom prst="roundRect">
            <a:avLst>
              <a:gd name="adj" fmla="val 17785"/>
            </a:avLst>
          </a:prstGeom>
          <a:gradFill>
            <a:gsLst>
              <a:gs pos="0">
                <a:schemeClr val="bg1"/>
              </a:gs>
              <a:gs pos="74000">
                <a:schemeClr val="bg1">
                  <a:lumMod val="95000"/>
                </a:schemeClr>
              </a:gs>
              <a:gs pos="83000">
                <a:schemeClr val="bg1">
                  <a:lumMod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 w="31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Sh24_Add">
        <xdr:nvPicPr>
          <xdr:cNvPr id="13" name="그래픽 12">
            <a:extLst>
              <a:ext uri="{FF2B5EF4-FFF2-40B4-BE49-F238E27FC236}">
                <a16:creationId xmlns="" xmlns:a16="http://schemas.microsoft.com/office/drawing/2014/main" id="{89CB8535-6BB9-05BB-2A51-895036082B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543425" y="819150"/>
            <a:ext cx="190500" cy="1905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3</xdr:col>
      <xdr:colOff>876300</xdr:colOff>
      <xdr:row>2</xdr:row>
      <xdr:rowOff>57150</xdr:rowOff>
    </xdr:from>
    <xdr:to>
      <xdr:col>4</xdr:col>
      <xdr:colOff>17475</xdr:colOff>
      <xdr:row>2</xdr:row>
      <xdr:rowOff>316350</xdr:rowOff>
    </xdr:to>
    <xdr:grpSp>
      <xdr:nvGrpSpPr>
        <xdr:cNvPr id="14" name="그룹 13">
          <a:extLst>
            <a:ext uri="{FF2B5EF4-FFF2-40B4-BE49-F238E27FC236}">
              <a16:creationId xmlns="" xmlns:a16="http://schemas.microsoft.com/office/drawing/2014/main" id="{3517F491-3394-4D1C-98F6-9F7EA90EE0A7}"/>
            </a:ext>
          </a:extLst>
        </xdr:cNvPr>
        <xdr:cNvGrpSpPr/>
      </xdr:nvGrpSpPr>
      <xdr:grpSpPr>
        <a:xfrm>
          <a:off x="2466975" y="685800"/>
          <a:ext cx="255600" cy="259200"/>
          <a:chOff x="4819650" y="781050"/>
          <a:chExt cx="255600" cy="259200"/>
        </a:xfrm>
      </xdr:grpSpPr>
      <xdr:sp macro="[0]!Sh24_Del" textlink="">
        <xdr:nvSpPr>
          <xdr:cNvPr id="15" name="사각형: 둥근 모서리 14">
            <a:extLst>
              <a:ext uri="{FF2B5EF4-FFF2-40B4-BE49-F238E27FC236}">
                <a16:creationId xmlns="" xmlns:a16="http://schemas.microsoft.com/office/drawing/2014/main" id="{413AC995-B137-09A5-C8D3-6AF9E6FFCB1C}"/>
              </a:ext>
            </a:extLst>
          </xdr:cNvPr>
          <xdr:cNvSpPr/>
        </xdr:nvSpPr>
        <xdr:spPr>
          <a:xfrm>
            <a:off x="4819650" y="781050"/>
            <a:ext cx="255600" cy="259200"/>
          </a:xfrm>
          <a:prstGeom prst="roundRect">
            <a:avLst>
              <a:gd name="adj" fmla="val 17785"/>
            </a:avLst>
          </a:prstGeom>
          <a:gradFill>
            <a:gsLst>
              <a:gs pos="0">
                <a:schemeClr val="bg1"/>
              </a:gs>
              <a:gs pos="74000">
                <a:schemeClr val="bg1">
                  <a:lumMod val="95000"/>
                </a:schemeClr>
              </a:gs>
              <a:gs pos="83000">
                <a:schemeClr val="bg1">
                  <a:lumMod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 w="31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Sh24_Del">
        <xdr:nvPicPr>
          <xdr:cNvPr id="16" name="그래픽 15">
            <a:extLst>
              <a:ext uri="{FF2B5EF4-FFF2-40B4-BE49-F238E27FC236}">
                <a16:creationId xmlns="" xmlns:a16="http://schemas.microsoft.com/office/drawing/2014/main" id="{52E0BC8E-5221-50A5-588C-687DB5F4FA5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=""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4857750" y="819150"/>
            <a:ext cx="190500" cy="1905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4</xdr:col>
      <xdr:colOff>76200</xdr:colOff>
      <xdr:row>2</xdr:row>
      <xdr:rowOff>57150</xdr:rowOff>
    </xdr:from>
    <xdr:to>
      <xdr:col>4</xdr:col>
      <xdr:colOff>331800</xdr:colOff>
      <xdr:row>2</xdr:row>
      <xdr:rowOff>316350</xdr:rowOff>
    </xdr:to>
    <xdr:grpSp>
      <xdr:nvGrpSpPr>
        <xdr:cNvPr id="17" name="그룹 16">
          <a:extLst>
            <a:ext uri="{FF2B5EF4-FFF2-40B4-BE49-F238E27FC236}">
              <a16:creationId xmlns="" xmlns:a16="http://schemas.microsoft.com/office/drawing/2014/main" id="{4555FBE0-EF24-452E-B802-4FFF11A8F9DF}"/>
            </a:ext>
          </a:extLst>
        </xdr:cNvPr>
        <xdr:cNvGrpSpPr/>
      </xdr:nvGrpSpPr>
      <xdr:grpSpPr>
        <a:xfrm>
          <a:off x="2781300" y="685800"/>
          <a:ext cx="255600" cy="259200"/>
          <a:chOff x="5133975" y="781050"/>
          <a:chExt cx="255600" cy="259200"/>
        </a:xfrm>
      </xdr:grpSpPr>
      <xdr:sp macro="[0]!Sh_Set" textlink="">
        <xdr:nvSpPr>
          <xdr:cNvPr id="18" name="사각형: 둥근 모서리 17">
            <a:extLst>
              <a:ext uri="{FF2B5EF4-FFF2-40B4-BE49-F238E27FC236}">
                <a16:creationId xmlns="" xmlns:a16="http://schemas.microsoft.com/office/drawing/2014/main" id="{D24DD7A5-4B7F-9444-7CAC-681C80F0D010}"/>
              </a:ext>
            </a:extLst>
          </xdr:cNvPr>
          <xdr:cNvSpPr/>
        </xdr:nvSpPr>
        <xdr:spPr>
          <a:xfrm>
            <a:off x="5133975" y="781050"/>
            <a:ext cx="255600" cy="259200"/>
          </a:xfrm>
          <a:prstGeom prst="roundRect">
            <a:avLst>
              <a:gd name="adj" fmla="val 17785"/>
            </a:avLst>
          </a:prstGeom>
          <a:gradFill>
            <a:gsLst>
              <a:gs pos="0">
                <a:schemeClr val="bg1"/>
              </a:gs>
              <a:gs pos="74000">
                <a:schemeClr val="bg1">
                  <a:lumMod val="95000"/>
                </a:schemeClr>
              </a:gs>
              <a:gs pos="83000">
                <a:schemeClr val="bg1">
                  <a:lumMod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 w="31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Sh_Set">
        <xdr:nvPicPr>
          <xdr:cNvPr id="19" name="그래픽 18">
            <a:extLst>
              <a:ext uri="{FF2B5EF4-FFF2-40B4-BE49-F238E27FC236}">
                <a16:creationId xmlns="" xmlns:a16="http://schemas.microsoft.com/office/drawing/2014/main" id="{180D2BB3-B41F-2883-3277-9F9FB48FC3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=""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5172075" y="819150"/>
            <a:ext cx="190500" cy="190499"/>
          </a:xfrm>
          <a:prstGeom prst="rect">
            <a:avLst/>
          </a:prstGeom>
        </xdr:spPr>
      </xdr:pic>
    </xdr:grpSp>
    <xdr:clientData fPrintsWithSheet="0"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1057275</xdr:colOff>
      <xdr:row>2</xdr:row>
      <xdr:rowOff>57150</xdr:rowOff>
    </xdr:from>
    <xdr:to>
      <xdr:col>3</xdr:col>
      <xdr:colOff>122250</xdr:colOff>
      <xdr:row>3</xdr:row>
      <xdr:rowOff>2025</xdr:rowOff>
    </xdr:to>
    <xdr:grpSp>
      <xdr:nvGrpSpPr>
        <xdr:cNvPr id="3" name="그룹 2">
          <a:extLst>
            <a:ext uri="{FF2B5EF4-FFF2-40B4-BE49-F238E27FC236}">
              <a16:creationId xmlns="" xmlns:a16="http://schemas.microsoft.com/office/drawing/2014/main" id="{0614EBDB-BE0E-4F63-9115-D3D3CD0B4049}"/>
            </a:ext>
          </a:extLst>
        </xdr:cNvPr>
        <xdr:cNvGrpSpPr/>
      </xdr:nvGrpSpPr>
      <xdr:grpSpPr>
        <a:xfrm>
          <a:off x="2447925" y="685800"/>
          <a:ext cx="255600" cy="259200"/>
          <a:chOff x="3190875" y="762000"/>
          <a:chExt cx="255600" cy="259200"/>
        </a:xfrm>
      </xdr:grpSpPr>
      <xdr:sp macro="[0]!Sh_Set" textlink="">
        <xdr:nvSpPr>
          <xdr:cNvPr id="4" name="사각형: 둥근 모서리 3">
            <a:extLst>
              <a:ext uri="{FF2B5EF4-FFF2-40B4-BE49-F238E27FC236}">
                <a16:creationId xmlns="" xmlns:a16="http://schemas.microsoft.com/office/drawing/2014/main" id="{1A0857F4-1BF1-078A-A410-77DE5FB7E960}"/>
              </a:ext>
            </a:extLst>
          </xdr:cNvPr>
          <xdr:cNvSpPr/>
        </xdr:nvSpPr>
        <xdr:spPr>
          <a:xfrm>
            <a:off x="3190875" y="762000"/>
            <a:ext cx="255600" cy="259200"/>
          </a:xfrm>
          <a:prstGeom prst="roundRect">
            <a:avLst>
              <a:gd name="adj" fmla="val 17785"/>
            </a:avLst>
          </a:prstGeom>
          <a:gradFill>
            <a:gsLst>
              <a:gs pos="0">
                <a:schemeClr val="bg1"/>
              </a:gs>
              <a:gs pos="74000">
                <a:schemeClr val="bg1">
                  <a:lumMod val="95000"/>
                </a:schemeClr>
              </a:gs>
              <a:gs pos="83000">
                <a:schemeClr val="bg1">
                  <a:lumMod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 w="31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Sh_Set">
        <xdr:nvPicPr>
          <xdr:cNvPr id="5" name="그래픽 4">
            <a:extLst>
              <a:ext uri="{FF2B5EF4-FFF2-40B4-BE49-F238E27FC236}">
                <a16:creationId xmlns="" xmlns:a16="http://schemas.microsoft.com/office/drawing/2014/main" id="{B1A72E5F-1A1A-4874-159A-3FC9630781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=""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228975" y="800100"/>
            <a:ext cx="190500" cy="190499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2</xdr:col>
      <xdr:colOff>742950</xdr:colOff>
      <xdr:row>2</xdr:row>
      <xdr:rowOff>57150</xdr:rowOff>
    </xdr:from>
    <xdr:to>
      <xdr:col>2</xdr:col>
      <xdr:colOff>998550</xdr:colOff>
      <xdr:row>3</xdr:row>
      <xdr:rowOff>2025</xdr:rowOff>
    </xdr:to>
    <xdr:grpSp>
      <xdr:nvGrpSpPr>
        <xdr:cNvPr id="6" name="그룹 5">
          <a:extLst>
            <a:ext uri="{FF2B5EF4-FFF2-40B4-BE49-F238E27FC236}">
              <a16:creationId xmlns="" xmlns:a16="http://schemas.microsoft.com/office/drawing/2014/main" id="{9FDD7A68-8D8E-455A-88F3-E0DDF0D7052F}"/>
            </a:ext>
          </a:extLst>
        </xdr:cNvPr>
        <xdr:cNvGrpSpPr/>
      </xdr:nvGrpSpPr>
      <xdr:grpSpPr>
        <a:xfrm>
          <a:off x="2133600" y="685800"/>
          <a:ext cx="255600" cy="259200"/>
          <a:chOff x="5248275" y="2171700"/>
          <a:chExt cx="255600" cy="259200"/>
        </a:xfrm>
      </xdr:grpSpPr>
      <xdr:sp macro="[0]!Sh12_Pri" textlink="">
        <xdr:nvSpPr>
          <xdr:cNvPr id="7" name="사각형: 둥근 모서리 6">
            <a:extLst>
              <a:ext uri="{FF2B5EF4-FFF2-40B4-BE49-F238E27FC236}">
                <a16:creationId xmlns="" xmlns:a16="http://schemas.microsoft.com/office/drawing/2014/main" id="{07737668-450C-AC7C-999D-0819B638E646}"/>
              </a:ext>
            </a:extLst>
          </xdr:cNvPr>
          <xdr:cNvSpPr/>
        </xdr:nvSpPr>
        <xdr:spPr>
          <a:xfrm>
            <a:off x="5248275" y="2171700"/>
            <a:ext cx="255600" cy="259200"/>
          </a:xfrm>
          <a:prstGeom prst="roundRect">
            <a:avLst>
              <a:gd name="adj" fmla="val 17785"/>
            </a:avLst>
          </a:prstGeom>
          <a:gradFill>
            <a:gsLst>
              <a:gs pos="0">
                <a:schemeClr val="bg1"/>
              </a:gs>
              <a:gs pos="74000">
                <a:schemeClr val="bg1">
                  <a:lumMod val="95000"/>
                </a:schemeClr>
              </a:gs>
              <a:gs pos="83000">
                <a:schemeClr val="bg1">
                  <a:lumMod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 w="31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Sh12_Pri">
        <xdr:nvPicPr>
          <xdr:cNvPr id="8" name="그래픽 7">
            <a:extLst>
              <a:ext uri="{FF2B5EF4-FFF2-40B4-BE49-F238E27FC236}">
                <a16:creationId xmlns="" xmlns:a16="http://schemas.microsoft.com/office/drawing/2014/main" id="{90AF2B59-2F26-22AB-D01E-137FA3ADCB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=""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286375" y="2209800"/>
            <a:ext cx="190500" cy="1905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2</xdr:col>
      <xdr:colOff>428625</xdr:colOff>
      <xdr:row>2</xdr:row>
      <xdr:rowOff>57150</xdr:rowOff>
    </xdr:from>
    <xdr:to>
      <xdr:col>2</xdr:col>
      <xdr:colOff>684225</xdr:colOff>
      <xdr:row>3</xdr:row>
      <xdr:rowOff>2025</xdr:rowOff>
    </xdr:to>
    <xdr:grpSp>
      <xdr:nvGrpSpPr>
        <xdr:cNvPr id="9" name="그룹 8">
          <a:extLst>
            <a:ext uri="{FF2B5EF4-FFF2-40B4-BE49-F238E27FC236}">
              <a16:creationId xmlns="" xmlns:a16="http://schemas.microsoft.com/office/drawing/2014/main" id="{5BB50D46-3177-4F40-981A-CFAF377333C5}"/>
            </a:ext>
          </a:extLst>
        </xdr:cNvPr>
        <xdr:cNvGrpSpPr/>
      </xdr:nvGrpSpPr>
      <xdr:grpSpPr>
        <a:xfrm>
          <a:off x="1819275" y="685800"/>
          <a:ext cx="255600" cy="259200"/>
          <a:chOff x="4438650" y="2724150"/>
          <a:chExt cx="255600" cy="259200"/>
        </a:xfrm>
      </xdr:grpSpPr>
      <xdr:sp macro="[0]!Sh12_Pre" textlink="">
        <xdr:nvSpPr>
          <xdr:cNvPr id="10" name="사각형: 둥근 모서리 9">
            <a:extLst>
              <a:ext uri="{FF2B5EF4-FFF2-40B4-BE49-F238E27FC236}">
                <a16:creationId xmlns="" xmlns:a16="http://schemas.microsoft.com/office/drawing/2014/main" id="{1730C40E-9A89-4F1D-A30A-DEF872A944AA}"/>
              </a:ext>
            </a:extLst>
          </xdr:cNvPr>
          <xdr:cNvSpPr/>
        </xdr:nvSpPr>
        <xdr:spPr>
          <a:xfrm>
            <a:off x="4438650" y="2724150"/>
            <a:ext cx="255600" cy="259200"/>
          </a:xfrm>
          <a:prstGeom prst="roundRect">
            <a:avLst>
              <a:gd name="adj" fmla="val 17785"/>
            </a:avLst>
          </a:prstGeom>
          <a:gradFill>
            <a:gsLst>
              <a:gs pos="0">
                <a:schemeClr val="bg1"/>
              </a:gs>
              <a:gs pos="74000">
                <a:schemeClr val="bg1">
                  <a:lumMod val="95000"/>
                </a:schemeClr>
              </a:gs>
              <a:gs pos="83000">
                <a:schemeClr val="bg1">
                  <a:lumMod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 w="31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Sh12_Pre">
        <xdr:nvPicPr>
          <xdr:cNvPr id="11" name="그래픽 10">
            <a:extLst>
              <a:ext uri="{FF2B5EF4-FFF2-40B4-BE49-F238E27FC236}">
                <a16:creationId xmlns="" xmlns:a16="http://schemas.microsoft.com/office/drawing/2014/main" id="{74D12AA7-557E-1596-3E46-ACB1CF9BF4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476750" y="2762250"/>
            <a:ext cx="190500" cy="1905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2</xdr:col>
      <xdr:colOff>114300</xdr:colOff>
      <xdr:row>2</xdr:row>
      <xdr:rowOff>57150</xdr:rowOff>
    </xdr:from>
    <xdr:to>
      <xdr:col>2</xdr:col>
      <xdr:colOff>369900</xdr:colOff>
      <xdr:row>3</xdr:row>
      <xdr:rowOff>2025</xdr:rowOff>
    </xdr:to>
    <xdr:grpSp>
      <xdr:nvGrpSpPr>
        <xdr:cNvPr id="12" name="그룹 11">
          <a:extLst>
            <a:ext uri="{FF2B5EF4-FFF2-40B4-BE49-F238E27FC236}">
              <a16:creationId xmlns="" xmlns:a16="http://schemas.microsoft.com/office/drawing/2014/main" id="{F280084B-9950-45C3-B69D-DFA968CF7DB6}"/>
            </a:ext>
          </a:extLst>
        </xdr:cNvPr>
        <xdr:cNvGrpSpPr/>
      </xdr:nvGrpSpPr>
      <xdr:grpSpPr>
        <a:xfrm>
          <a:off x="1504950" y="685800"/>
          <a:ext cx="255600" cy="259200"/>
          <a:chOff x="2209800" y="800100"/>
          <a:chExt cx="255600" cy="259200"/>
        </a:xfrm>
      </xdr:grpSpPr>
      <xdr:sp macro="[0]!Sh12_Total" textlink="">
        <xdr:nvSpPr>
          <xdr:cNvPr id="13" name="사각형: 둥근 모서리 12">
            <a:extLst>
              <a:ext uri="{FF2B5EF4-FFF2-40B4-BE49-F238E27FC236}">
                <a16:creationId xmlns="" xmlns:a16="http://schemas.microsoft.com/office/drawing/2014/main" id="{04515D7D-9027-5503-9D08-162C40A60CCD}"/>
              </a:ext>
            </a:extLst>
          </xdr:cNvPr>
          <xdr:cNvSpPr/>
        </xdr:nvSpPr>
        <xdr:spPr>
          <a:xfrm>
            <a:off x="2209800" y="800100"/>
            <a:ext cx="255600" cy="259200"/>
          </a:xfrm>
          <a:prstGeom prst="roundRect">
            <a:avLst>
              <a:gd name="adj" fmla="val 17785"/>
            </a:avLst>
          </a:prstGeom>
          <a:gradFill>
            <a:gsLst>
              <a:gs pos="0">
                <a:schemeClr val="bg1"/>
              </a:gs>
              <a:gs pos="74000">
                <a:schemeClr val="bg1">
                  <a:lumMod val="95000"/>
                </a:schemeClr>
              </a:gs>
              <a:gs pos="83000">
                <a:schemeClr val="bg1">
                  <a:lumMod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 w="31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Sh12_Total">
        <xdr:nvPicPr>
          <xdr:cNvPr id="14" name="그래픽 13">
            <a:extLst>
              <a:ext uri="{FF2B5EF4-FFF2-40B4-BE49-F238E27FC236}">
                <a16:creationId xmlns="" xmlns:a16="http://schemas.microsoft.com/office/drawing/2014/main" id="{1F072B69-8D9A-30FD-E3C9-0543718010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=""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247900" y="838200"/>
            <a:ext cx="190500" cy="190500"/>
          </a:xfrm>
          <a:prstGeom prst="rect">
            <a:avLst/>
          </a:prstGeom>
        </xdr:spPr>
      </xdr:pic>
    </xdr:grpSp>
    <xdr:clientData fPrintsWithSheet="0"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1016000</xdr:colOff>
      <xdr:row>20</xdr:row>
      <xdr:rowOff>0</xdr:rowOff>
    </xdr:from>
    <xdr:to>
      <xdr:col>15</xdr:col>
      <xdr:colOff>101600</xdr:colOff>
      <xdr:row>38</xdr:row>
      <xdr:rowOff>82550</xdr:rowOff>
    </xdr:to>
    <xdr:sp macro="" textlink="">
      <xdr:nvSpPr>
        <xdr:cNvPr id="2" name="직사각형 1">
          <a:extLst>
            <a:ext uri="{FF2B5EF4-FFF2-40B4-BE49-F238E27FC236}">
              <a16:creationId xmlns="" xmlns:a16="http://schemas.microsoft.com/office/drawing/2014/main" id="{C1FA3CB8-4CDD-439F-9B32-5A39F6E9B1B2}"/>
            </a:ext>
          </a:extLst>
        </xdr:cNvPr>
        <xdr:cNvSpPr/>
      </xdr:nvSpPr>
      <xdr:spPr>
        <a:xfrm>
          <a:off x="12896850" y="5264150"/>
          <a:ext cx="120650" cy="38544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</xdr:col>
      <xdr:colOff>99219</xdr:colOff>
      <xdr:row>24</xdr:row>
      <xdr:rowOff>0</xdr:rowOff>
    </xdr:from>
    <xdr:to>
      <xdr:col>2</xdr:col>
      <xdr:colOff>44450</xdr:colOff>
      <xdr:row>25</xdr:row>
      <xdr:rowOff>35718</xdr:rowOff>
    </xdr:to>
    <xdr:sp macro="" textlink="">
      <xdr:nvSpPr>
        <xdr:cNvPr id="3" name="직사각형 2">
          <a:extLst>
            <a:ext uri="{FF2B5EF4-FFF2-40B4-BE49-F238E27FC236}">
              <a16:creationId xmlns="" xmlns:a16="http://schemas.microsoft.com/office/drawing/2014/main" id="{88A85E34-CE42-41E1-AF0B-0BC576A27935}"/>
            </a:ext>
          </a:extLst>
        </xdr:cNvPr>
        <xdr:cNvSpPr/>
      </xdr:nvSpPr>
      <xdr:spPr>
        <a:xfrm>
          <a:off x="277019" y="5689600"/>
          <a:ext cx="370681" cy="289718"/>
        </a:xfrm>
        <a:prstGeom prst="rect">
          <a:avLst/>
        </a:prstGeom>
        <a:solidFill>
          <a:srgbClr val="2B7BF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</xdr:col>
      <xdr:colOff>21682</xdr:colOff>
      <xdr:row>20</xdr:row>
      <xdr:rowOff>1</xdr:rowOff>
    </xdr:from>
    <xdr:to>
      <xdr:col>15</xdr:col>
      <xdr:colOff>120649</xdr:colOff>
      <xdr:row>38</xdr:row>
      <xdr:rowOff>60739</xdr:rowOff>
    </xdr:to>
    <xdr:sp macro="" textlink="">
      <xdr:nvSpPr>
        <xdr:cNvPr id="4" name="사각형: 둥근 모서리 3">
          <a:extLst>
            <a:ext uri="{FF2B5EF4-FFF2-40B4-BE49-F238E27FC236}">
              <a16:creationId xmlns="" xmlns:a16="http://schemas.microsoft.com/office/drawing/2014/main" id="{51638728-DE81-41A2-91B9-4877CCC092EC}"/>
            </a:ext>
          </a:extLst>
        </xdr:cNvPr>
        <xdr:cNvSpPr/>
      </xdr:nvSpPr>
      <xdr:spPr>
        <a:xfrm>
          <a:off x="199482" y="5264151"/>
          <a:ext cx="12837067" cy="3832638"/>
        </a:xfrm>
        <a:prstGeom prst="roundRect">
          <a:avLst>
            <a:gd name="adj" fmla="val 353"/>
          </a:avLst>
        </a:prstGeom>
        <a:noFill/>
        <a:ln w="47625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431800</xdr:colOff>
      <xdr:row>4</xdr:row>
      <xdr:rowOff>63500</xdr:rowOff>
    </xdr:from>
    <xdr:to>
      <xdr:col>7</xdr:col>
      <xdr:colOff>314100</xdr:colOff>
      <xdr:row>6</xdr:row>
      <xdr:rowOff>117613</xdr:rowOff>
    </xdr:to>
    <xdr:grpSp>
      <xdr:nvGrpSpPr>
        <xdr:cNvPr id="5" name="그룹 4" hidden="1">
          <a:extLst>
            <a:ext uri="{FF2B5EF4-FFF2-40B4-BE49-F238E27FC236}">
              <a16:creationId xmlns="" xmlns:a16="http://schemas.microsoft.com/office/drawing/2014/main" id="{62069BF9-35A9-42C4-BF13-4CA3125BA130}"/>
            </a:ext>
          </a:extLst>
        </xdr:cNvPr>
        <xdr:cNvGrpSpPr/>
      </xdr:nvGrpSpPr>
      <xdr:grpSpPr>
        <a:xfrm>
          <a:off x="3470275" y="1320800"/>
          <a:ext cx="1730150" cy="549413"/>
          <a:chOff x="4559300" y="1346200"/>
          <a:chExt cx="2099371" cy="562113"/>
        </a:xfrm>
      </xdr:grpSpPr>
      <xdr:sp macro="" textlink="">
        <xdr:nvSpPr>
          <xdr:cNvPr id="6" name="TextBox 5">
            <a:extLst>
              <a:ext uri="{FF2B5EF4-FFF2-40B4-BE49-F238E27FC236}">
                <a16:creationId xmlns="" xmlns:a16="http://schemas.microsoft.com/office/drawing/2014/main" id="{5AF8335F-D2FF-15AC-1109-BE7FD0D136A1}"/>
              </a:ext>
            </a:extLst>
          </xdr:cNvPr>
          <xdr:cNvSpPr txBox="1"/>
        </xdr:nvSpPr>
        <xdr:spPr>
          <a:xfrm>
            <a:off x="4559300" y="1346200"/>
            <a:ext cx="2099371" cy="5209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417FE12-B7CC-4F3E-9338-800EFBE6749B}" type="TxLink">
              <a:rPr lang="en-US" altLang="en-US" sz="1200" b="1" i="0" u="none" strike="noStrike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</a:rPr>
              <a:pPr algn="r"/>
              <a:t>12,000,000</a:t>
            </a:fld>
            <a:endParaRPr lang="ko-KR" altLang="en-US" sz="1400" b="1">
              <a:solidFill>
                <a:schemeClr val="tx1"/>
              </a:solidFill>
              <a:latin typeface="Verdana" panose="020B0604030504040204" pitchFamily="34" charset="0"/>
            </a:endParaRPr>
          </a:p>
        </xdr:txBody>
      </xdr:sp>
      <xdr:sp macro="" textlink="">
        <xdr:nvSpPr>
          <xdr:cNvPr id="7" name="TextBox 6">
            <a:extLst>
              <a:ext uri="{FF2B5EF4-FFF2-40B4-BE49-F238E27FC236}">
                <a16:creationId xmlns="" xmlns:a16="http://schemas.microsoft.com/office/drawing/2014/main" id="{E9CDC1A0-9E30-F6C1-BC1A-1A3877C3F9F1}"/>
              </a:ext>
            </a:extLst>
          </xdr:cNvPr>
          <xdr:cNvSpPr txBox="1"/>
        </xdr:nvSpPr>
        <xdr:spPr>
          <a:xfrm>
            <a:off x="4940300" y="1676400"/>
            <a:ext cx="1645650" cy="231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altLang="ko-KR" sz="900" b="1">
                <a:solidFill>
                  <a:schemeClr val="tx1"/>
                </a:solidFill>
              </a:rPr>
              <a:t>+ 3,291,000</a:t>
            </a:r>
            <a:endParaRPr lang="ko-KR" altLang="en-US" sz="900" b="1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0</xdr:col>
      <xdr:colOff>175836</xdr:colOff>
      <xdr:row>8</xdr:row>
      <xdr:rowOff>116108</xdr:rowOff>
    </xdr:from>
    <xdr:to>
      <xdr:col>9</xdr:col>
      <xdr:colOff>2886</xdr:colOff>
      <xdr:row>19</xdr:row>
      <xdr:rowOff>17394</xdr:rowOff>
    </xdr:to>
    <xdr:sp macro="" textlink="">
      <xdr:nvSpPr>
        <xdr:cNvPr id="8" name="사각형: 둥근 모서리 7">
          <a:extLst>
            <a:ext uri="{FF2B5EF4-FFF2-40B4-BE49-F238E27FC236}">
              <a16:creationId xmlns="" xmlns:a16="http://schemas.microsoft.com/office/drawing/2014/main" id="{D52013CA-A8B4-4B2E-A87E-6AD6C8DDA4C4}"/>
            </a:ext>
          </a:extLst>
        </xdr:cNvPr>
        <xdr:cNvSpPr/>
      </xdr:nvSpPr>
      <xdr:spPr>
        <a:xfrm>
          <a:off x="175836" y="2402108"/>
          <a:ext cx="6762982" cy="2695286"/>
        </a:xfrm>
        <a:prstGeom prst="roundRect">
          <a:avLst>
            <a:gd name="adj" fmla="val 763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</xdr:col>
      <xdr:colOff>118489</xdr:colOff>
      <xdr:row>8</xdr:row>
      <xdr:rowOff>171450</xdr:rowOff>
    </xdr:from>
    <xdr:to>
      <xdr:col>8</xdr:col>
      <xdr:colOff>951695</xdr:colOff>
      <xdr:row>18</xdr:row>
      <xdr:rowOff>209927</xdr:rowOff>
    </xdr:to>
    <xdr:graphicFrame macro="">
      <xdr:nvGraphicFramePr>
        <xdr:cNvPr id="9" name="차트 8">
          <a:extLst>
            <a:ext uri="{FF2B5EF4-FFF2-40B4-BE49-F238E27FC236}">
              <a16:creationId xmlns="" xmlns:a16="http://schemas.microsoft.com/office/drawing/2014/main" id="{A5011FA7-79A7-43C3-8EE0-DB6BF809A5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45208</xdr:colOff>
      <xdr:row>8</xdr:row>
      <xdr:rowOff>143628</xdr:rowOff>
    </xdr:from>
    <xdr:to>
      <xdr:col>3</xdr:col>
      <xdr:colOff>635122</xdr:colOff>
      <xdr:row>10</xdr:row>
      <xdr:rowOff>1978</xdr:rowOff>
    </xdr:to>
    <xdr:sp macro="" textlink="">
      <xdr:nvSpPr>
        <xdr:cNvPr id="10" name="TextBox 9">
          <a:extLst>
            <a:ext uri="{FF2B5EF4-FFF2-40B4-BE49-F238E27FC236}">
              <a16:creationId xmlns="" xmlns:a16="http://schemas.microsoft.com/office/drawing/2014/main" id="{94D78358-5809-4105-A23A-602FED576CF6}"/>
            </a:ext>
          </a:extLst>
        </xdr:cNvPr>
        <xdr:cNvSpPr txBox="1"/>
      </xdr:nvSpPr>
      <xdr:spPr>
        <a:xfrm>
          <a:off x="223008" y="2429628"/>
          <a:ext cx="1440814" cy="366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ko-KR" altLang="en-US" sz="900" b="0">
              <a:solidFill>
                <a:srgbClr val="3B3B55"/>
              </a:solidFill>
            </a:rPr>
            <a:t>지급</a:t>
          </a:r>
          <a:r>
            <a:rPr lang="en-US" altLang="ko-KR" sz="900" b="0">
              <a:solidFill>
                <a:srgbClr val="3B3B55"/>
              </a:solidFill>
            </a:rPr>
            <a:t>/</a:t>
          </a:r>
          <a:r>
            <a:rPr lang="ko-KR" altLang="en-US" sz="900" b="0">
              <a:solidFill>
                <a:srgbClr val="3B3B55"/>
              </a:solidFill>
            </a:rPr>
            <a:t>공제 현황</a:t>
          </a:r>
        </a:p>
      </xdr:txBody>
    </xdr:sp>
    <xdr:clientData/>
  </xdr:twoCellAnchor>
  <xdr:twoCellAnchor editAs="absolute">
    <xdr:from>
      <xdr:col>11</xdr:col>
      <xdr:colOff>408877</xdr:colOff>
      <xdr:row>3</xdr:row>
      <xdr:rowOff>7661</xdr:rowOff>
    </xdr:from>
    <xdr:to>
      <xdr:col>15</xdr:col>
      <xdr:colOff>148528</xdr:colOff>
      <xdr:row>19</xdr:row>
      <xdr:rowOff>13369</xdr:rowOff>
    </xdr:to>
    <xdr:sp macro="" textlink="">
      <xdr:nvSpPr>
        <xdr:cNvPr id="11" name="사각형: 둥근 모서리 10">
          <a:extLst>
            <a:ext uri="{FF2B5EF4-FFF2-40B4-BE49-F238E27FC236}">
              <a16:creationId xmlns="" xmlns:a16="http://schemas.microsoft.com/office/drawing/2014/main" id="{5E965859-1CB8-4682-8632-EF2BD962F428}"/>
            </a:ext>
          </a:extLst>
        </xdr:cNvPr>
        <xdr:cNvSpPr/>
      </xdr:nvSpPr>
      <xdr:spPr>
        <a:xfrm>
          <a:off x="9448102" y="1017311"/>
          <a:ext cx="3663951" cy="3968108"/>
        </a:xfrm>
        <a:prstGeom prst="roundRect">
          <a:avLst>
            <a:gd name="adj" fmla="val 635"/>
          </a:avLst>
        </a:prstGeom>
        <a:gradFill>
          <a:gsLst>
            <a:gs pos="0">
              <a:schemeClr val="bg1">
                <a:alpha val="30000"/>
              </a:schemeClr>
            </a:gs>
            <a:gs pos="100000">
              <a:schemeClr val="bg1"/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ko-KR" altLang="en-US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11</xdr:col>
      <xdr:colOff>450850</xdr:colOff>
      <xdr:row>3</xdr:row>
      <xdr:rowOff>184151</xdr:rowOff>
    </xdr:from>
    <xdr:to>
      <xdr:col>14</xdr:col>
      <xdr:colOff>965200</xdr:colOff>
      <xdr:row>9</xdr:row>
      <xdr:rowOff>203201</xdr:rowOff>
    </xdr:to>
    <xdr:graphicFrame macro="">
      <xdr:nvGraphicFramePr>
        <xdr:cNvPr id="12" name="차트 11">
          <a:extLst>
            <a:ext uri="{FF2B5EF4-FFF2-40B4-BE49-F238E27FC236}">
              <a16:creationId xmlns="" xmlns:a16="http://schemas.microsoft.com/office/drawing/2014/main" id="{B462BF25-717E-48A7-8108-AF2058B20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11</xdr:col>
      <xdr:colOff>493609</xdr:colOff>
      <xdr:row>10</xdr:row>
      <xdr:rowOff>21033</xdr:rowOff>
    </xdr:from>
    <xdr:to>
      <xdr:col>13</xdr:col>
      <xdr:colOff>6410</xdr:colOff>
      <xdr:row>10</xdr:row>
      <xdr:rowOff>205483</xdr:rowOff>
    </xdr:to>
    <xdr:sp macro="" textlink="">
      <xdr:nvSpPr>
        <xdr:cNvPr id="13" name="TextBox 12">
          <a:extLst>
            <a:ext uri="{FF2B5EF4-FFF2-40B4-BE49-F238E27FC236}">
              <a16:creationId xmlns="" xmlns:a16="http://schemas.microsoft.com/office/drawing/2014/main" id="{623800D2-B904-46F6-857E-ACBB53995CB5}"/>
            </a:ext>
          </a:extLst>
        </xdr:cNvPr>
        <xdr:cNvSpPr txBox="1"/>
      </xdr:nvSpPr>
      <xdr:spPr>
        <a:xfrm>
          <a:off x="9497909" y="2815033"/>
          <a:ext cx="1354301" cy="184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ko-KR" altLang="en-US" sz="900" b="0">
              <a:solidFill>
                <a:srgbClr val="3B3B55"/>
              </a:solidFill>
            </a:rPr>
            <a:t>전년도 대비 증가율</a:t>
          </a:r>
        </a:p>
      </xdr:txBody>
    </xdr:sp>
    <xdr:clientData/>
  </xdr:twoCellAnchor>
  <xdr:twoCellAnchor editAs="absolute">
    <xdr:from>
      <xdr:col>11</xdr:col>
      <xdr:colOff>490434</xdr:colOff>
      <xdr:row>3</xdr:row>
      <xdr:rowOff>122159</xdr:rowOff>
    </xdr:from>
    <xdr:to>
      <xdr:col>13</xdr:col>
      <xdr:colOff>6410</xdr:colOff>
      <xdr:row>4</xdr:row>
      <xdr:rowOff>58959</xdr:rowOff>
    </xdr:to>
    <xdr:sp macro="" textlink="">
      <xdr:nvSpPr>
        <xdr:cNvPr id="14" name="TextBox 13">
          <a:extLst>
            <a:ext uri="{FF2B5EF4-FFF2-40B4-BE49-F238E27FC236}">
              <a16:creationId xmlns="" xmlns:a16="http://schemas.microsoft.com/office/drawing/2014/main" id="{063AD7A2-932C-42C6-9C18-02AE3BC12729}"/>
            </a:ext>
          </a:extLst>
        </xdr:cNvPr>
        <xdr:cNvSpPr txBox="1"/>
      </xdr:nvSpPr>
      <xdr:spPr>
        <a:xfrm>
          <a:off x="9494734" y="1138159"/>
          <a:ext cx="1357476" cy="190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ko-KR" altLang="en-US" sz="900" b="0">
              <a:solidFill>
                <a:srgbClr val="3B3B55"/>
              </a:solidFill>
            </a:rPr>
            <a:t>지급액 비율 </a:t>
          </a:r>
        </a:p>
      </xdr:txBody>
    </xdr:sp>
    <xdr:clientData/>
  </xdr:twoCellAnchor>
  <xdr:twoCellAnchor editAs="absolute">
    <xdr:from>
      <xdr:col>11</xdr:col>
      <xdr:colOff>607933</xdr:colOff>
      <xdr:row>9</xdr:row>
      <xdr:rowOff>141455</xdr:rowOff>
    </xdr:from>
    <xdr:to>
      <xdr:col>14</xdr:col>
      <xdr:colOff>987696</xdr:colOff>
      <xdr:row>9</xdr:row>
      <xdr:rowOff>141455</xdr:rowOff>
    </xdr:to>
    <xdr:cxnSp macro="">
      <xdr:nvCxnSpPr>
        <xdr:cNvPr id="15" name="직선 연결선 14">
          <a:extLst>
            <a:ext uri="{FF2B5EF4-FFF2-40B4-BE49-F238E27FC236}">
              <a16:creationId xmlns="" xmlns:a16="http://schemas.microsoft.com/office/drawing/2014/main" id="{57605E3C-4191-4A4A-B196-7A80FB22756A}"/>
            </a:ext>
          </a:extLst>
        </xdr:cNvPr>
        <xdr:cNvCxnSpPr/>
      </xdr:nvCxnSpPr>
      <xdr:spPr>
        <a:xfrm>
          <a:off x="9647158" y="2637005"/>
          <a:ext cx="3265838" cy="0"/>
        </a:xfrm>
        <a:prstGeom prst="line">
          <a:avLst/>
        </a:prstGeom>
        <a:solidFill>
          <a:schemeClr val="bg1">
            <a:alpha val="50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1105</xdr:colOff>
      <xdr:row>3</xdr:row>
      <xdr:rowOff>4268</xdr:rowOff>
    </xdr:from>
    <xdr:to>
      <xdr:col>4</xdr:col>
      <xdr:colOff>351220</xdr:colOff>
      <xdr:row>7</xdr:row>
      <xdr:rowOff>212268</xdr:rowOff>
    </xdr:to>
    <xdr:sp macro="" textlink="">
      <xdr:nvSpPr>
        <xdr:cNvPr id="16" name="사각형: 둥근 모서리 15">
          <a:extLst>
            <a:ext uri="{FF2B5EF4-FFF2-40B4-BE49-F238E27FC236}">
              <a16:creationId xmlns="" xmlns:a16="http://schemas.microsoft.com/office/drawing/2014/main" id="{3789A960-8C3D-4501-9D3F-09BF400FFCA1}"/>
            </a:ext>
          </a:extLst>
        </xdr:cNvPr>
        <xdr:cNvSpPr/>
      </xdr:nvSpPr>
      <xdr:spPr>
        <a:xfrm>
          <a:off x="178905" y="1020268"/>
          <a:ext cx="2159865" cy="1224000"/>
        </a:xfrm>
        <a:prstGeom prst="roundRect">
          <a:avLst>
            <a:gd name="adj" fmla="val 1747"/>
          </a:avLst>
        </a:prstGeom>
        <a:gradFill>
          <a:gsLst>
            <a:gs pos="0">
              <a:schemeClr val="bg1">
                <a:alpha val="30000"/>
              </a:schemeClr>
            </a:gs>
            <a:gs pos="100000">
              <a:schemeClr val="bg1"/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ko-KR" altLang="en-US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43929</xdr:colOff>
      <xdr:row>3</xdr:row>
      <xdr:rowOff>117740</xdr:rowOff>
    </xdr:from>
    <xdr:to>
      <xdr:col>3</xdr:col>
      <xdr:colOff>954088</xdr:colOff>
      <xdr:row>4</xdr:row>
      <xdr:rowOff>58959</xdr:rowOff>
    </xdr:to>
    <xdr:sp macro="" textlink="">
      <xdr:nvSpPr>
        <xdr:cNvPr id="17" name="TextBox 16">
          <a:extLst>
            <a:ext uri="{FF2B5EF4-FFF2-40B4-BE49-F238E27FC236}">
              <a16:creationId xmlns="" xmlns:a16="http://schemas.microsoft.com/office/drawing/2014/main" id="{E9DB85B7-FA15-46A5-A915-6F32118FA9F2}"/>
            </a:ext>
          </a:extLst>
        </xdr:cNvPr>
        <xdr:cNvSpPr txBox="1"/>
      </xdr:nvSpPr>
      <xdr:spPr>
        <a:xfrm>
          <a:off x="655534" y="1130398"/>
          <a:ext cx="1341291" cy="1868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ko-KR" altLang="en-US" sz="900" b="0">
              <a:solidFill>
                <a:srgbClr val="3B3B55"/>
              </a:solidFill>
            </a:rPr>
            <a:t>실 지급액</a:t>
          </a:r>
        </a:p>
      </xdr:txBody>
    </xdr:sp>
    <xdr:clientData/>
  </xdr:twoCellAnchor>
  <xdr:twoCellAnchor editAs="absolute">
    <xdr:from>
      <xdr:col>1</xdr:col>
      <xdr:colOff>173563</xdr:colOff>
      <xdr:row>5</xdr:row>
      <xdr:rowOff>92057</xdr:rowOff>
    </xdr:from>
    <xdr:to>
      <xdr:col>4</xdr:col>
      <xdr:colOff>379795</xdr:colOff>
      <xdr:row>6</xdr:row>
      <xdr:rowOff>198057</xdr:rowOff>
    </xdr:to>
    <xdr:sp macro="" textlink="Dashboard_option!$D$4">
      <xdr:nvSpPr>
        <xdr:cNvPr id="18" name="TextBox 17">
          <a:extLst>
            <a:ext uri="{FF2B5EF4-FFF2-40B4-BE49-F238E27FC236}">
              <a16:creationId xmlns="" xmlns:a16="http://schemas.microsoft.com/office/drawing/2014/main" id="{E3A74FBA-63B6-4EAC-8593-5050D7F76334}"/>
            </a:ext>
          </a:extLst>
        </xdr:cNvPr>
        <xdr:cNvSpPr txBox="1"/>
      </xdr:nvSpPr>
      <xdr:spPr>
        <a:xfrm>
          <a:off x="351363" y="1616057"/>
          <a:ext cx="2015982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38736B1-4686-4CEC-BC7D-DEF84F09D2EC}" type="TxLink">
            <a:rPr lang="en-US" altLang="en-US" sz="1200" b="1" i="0" u="none" strike="noStrike">
              <a:solidFill>
                <a:srgbClr val="353B55"/>
              </a:solidFill>
              <a:latin typeface="Verdana"/>
              <a:ea typeface="Verdana"/>
            </a:rPr>
            <a:pPr algn="r"/>
            <a:t> </a:t>
          </a:fld>
          <a:endParaRPr lang="ko-KR" altLang="en-US" sz="1200" b="1">
            <a:solidFill>
              <a:srgbClr val="353B55"/>
            </a:solidFill>
            <a:latin typeface="Verdana" panose="020B0604030504040204" pitchFamily="34" charset="0"/>
          </a:endParaRPr>
        </a:p>
      </xdr:txBody>
    </xdr:sp>
    <xdr:clientData/>
  </xdr:twoCellAnchor>
  <xdr:twoCellAnchor editAs="absolute">
    <xdr:from>
      <xdr:col>1</xdr:col>
      <xdr:colOff>360970</xdr:colOff>
      <xdr:row>6</xdr:row>
      <xdr:rowOff>163181</xdr:rowOff>
    </xdr:from>
    <xdr:to>
      <xdr:col>4</xdr:col>
      <xdr:colOff>351220</xdr:colOff>
      <xdr:row>7</xdr:row>
      <xdr:rowOff>95531</xdr:rowOff>
    </xdr:to>
    <xdr:sp macro="" textlink="Dashboard_option!$E$4">
      <xdr:nvSpPr>
        <xdr:cNvPr id="19" name="TextBox 18">
          <a:extLst>
            <a:ext uri="{FF2B5EF4-FFF2-40B4-BE49-F238E27FC236}">
              <a16:creationId xmlns="" xmlns:a16="http://schemas.microsoft.com/office/drawing/2014/main" id="{D06FCFC7-EBE2-4EFD-BFBA-F062CB90FFB1}"/>
            </a:ext>
          </a:extLst>
        </xdr:cNvPr>
        <xdr:cNvSpPr txBox="1"/>
      </xdr:nvSpPr>
      <xdr:spPr>
        <a:xfrm>
          <a:off x="538770" y="1941181"/>
          <a:ext cx="1800000" cy="186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453485AF-8267-486F-B19C-35D3520A99B9}" type="TxLink">
            <a:rPr lang="en-US" altLang="en-US" sz="800" b="0" i="0" u="none" strike="noStrike">
              <a:solidFill>
                <a:srgbClr val="7E8D9E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pPr marL="0" indent="0" algn="r"/>
            <a:t>0</a:t>
          </a:fld>
          <a:endParaRPr lang="ko-KR" altLang="en-US" sz="800" b="0" i="0" u="none" strike="noStrike">
            <a:solidFill>
              <a:srgbClr val="7E8D9E"/>
            </a:solidFill>
            <a:latin typeface="Verdana" panose="020B0604030504040204" pitchFamily="34" charset="0"/>
            <a:ea typeface="Verdana" panose="020B0604030504040204" pitchFamily="34" charset="0"/>
            <a:cs typeface="+mn-cs"/>
          </a:endParaRPr>
        </a:p>
      </xdr:txBody>
    </xdr:sp>
    <xdr:clientData/>
  </xdr:twoCellAnchor>
  <xdr:twoCellAnchor editAs="absolute">
    <xdr:from>
      <xdr:col>4</xdr:col>
      <xdr:colOff>488087</xdr:colOff>
      <xdr:row>3</xdr:row>
      <xdr:rowOff>4268</xdr:rowOff>
    </xdr:from>
    <xdr:to>
      <xdr:col>6</xdr:col>
      <xdr:colOff>808400</xdr:colOff>
      <xdr:row>7</xdr:row>
      <xdr:rowOff>212268</xdr:rowOff>
    </xdr:to>
    <xdr:sp macro="" textlink="">
      <xdr:nvSpPr>
        <xdr:cNvPr id="20" name="사각형: 둥근 모서리 19">
          <a:extLst>
            <a:ext uri="{FF2B5EF4-FFF2-40B4-BE49-F238E27FC236}">
              <a16:creationId xmlns="" xmlns:a16="http://schemas.microsoft.com/office/drawing/2014/main" id="{E7BBEFE7-1B5E-4609-9432-2BE4BBC2B58C}"/>
            </a:ext>
          </a:extLst>
        </xdr:cNvPr>
        <xdr:cNvSpPr/>
      </xdr:nvSpPr>
      <xdr:spPr>
        <a:xfrm>
          <a:off x="2475637" y="1020268"/>
          <a:ext cx="2161813" cy="1224000"/>
        </a:xfrm>
        <a:prstGeom prst="roundRect">
          <a:avLst>
            <a:gd name="adj" fmla="val 1747"/>
          </a:avLst>
        </a:prstGeom>
        <a:gradFill>
          <a:gsLst>
            <a:gs pos="0">
              <a:schemeClr val="bg1">
                <a:alpha val="30000"/>
              </a:schemeClr>
            </a:gs>
            <a:gs pos="100000">
              <a:schemeClr val="bg1"/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ko-KR" altLang="en-US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4</xdr:col>
      <xdr:colOff>952130</xdr:colOff>
      <xdr:row>3</xdr:row>
      <xdr:rowOff>117740</xdr:rowOff>
    </xdr:from>
    <xdr:to>
      <xdr:col>6</xdr:col>
      <xdr:colOff>467974</xdr:colOff>
      <xdr:row>4</xdr:row>
      <xdr:rowOff>58959</xdr:rowOff>
    </xdr:to>
    <xdr:sp macro="" textlink="">
      <xdr:nvSpPr>
        <xdr:cNvPr id="21" name="TextBox 20">
          <a:extLst>
            <a:ext uri="{FF2B5EF4-FFF2-40B4-BE49-F238E27FC236}">
              <a16:creationId xmlns="" xmlns:a16="http://schemas.microsoft.com/office/drawing/2014/main" id="{F3585A05-B96B-4BF4-B93D-66317FD17D23}"/>
            </a:ext>
          </a:extLst>
        </xdr:cNvPr>
        <xdr:cNvSpPr txBox="1"/>
      </xdr:nvSpPr>
      <xdr:spPr>
        <a:xfrm>
          <a:off x="2957393" y="1130398"/>
          <a:ext cx="1365699" cy="1868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ko-KR" altLang="en-US" sz="900" b="0">
              <a:solidFill>
                <a:srgbClr val="3B3B55"/>
              </a:solidFill>
            </a:rPr>
            <a:t>평균 지급액</a:t>
          </a:r>
        </a:p>
      </xdr:txBody>
    </xdr:sp>
    <xdr:clientData/>
  </xdr:twoCellAnchor>
  <xdr:twoCellAnchor editAs="absolute">
    <xdr:from>
      <xdr:col>4</xdr:col>
      <xdr:colOff>889639</xdr:colOff>
      <xdr:row>5</xdr:row>
      <xdr:rowOff>92057</xdr:rowOff>
    </xdr:from>
    <xdr:to>
      <xdr:col>6</xdr:col>
      <xdr:colOff>836975</xdr:colOff>
      <xdr:row>6</xdr:row>
      <xdr:rowOff>198057</xdr:rowOff>
    </xdr:to>
    <xdr:sp macro="" textlink="Dashboard_option!H2">
      <xdr:nvSpPr>
        <xdr:cNvPr id="22" name="TextBox 21">
          <a:extLst>
            <a:ext uri="{FF2B5EF4-FFF2-40B4-BE49-F238E27FC236}">
              <a16:creationId xmlns="" xmlns:a16="http://schemas.microsoft.com/office/drawing/2014/main" id="{22932C91-7C6D-4C13-B349-96EA76292845}"/>
            </a:ext>
          </a:extLst>
        </xdr:cNvPr>
        <xdr:cNvSpPr txBox="1"/>
      </xdr:nvSpPr>
      <xdr:spPr>
        <a:xfrm>
          <a:off x="2877189" y="1616057"/>
          <a:ext cx="1788836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626D3549-220C-4791-BE5E-121735A6CB66}" type="TxLink">
            <a:rPr lang="en-US" altLang="en-US" sz="1200" b="1" i="0" u="none" strike="noStrike">
              <a:solidFill>
                <a:srgbClr val="353B55"/>
              </a:solidFill>
              <a:latin typeface="Verdana"/>
              <a:ea typeface="Verdana"/>
            </a:rPr>
            <a:pPr algn="r"/>
            <a:t> </a:t>
          </a:fld>
          <a:endParaRPr lang="ko-KR" altLang="en-US" sz="1200" b="1">
            <a:solidFill>
              <a:srgbClr val="353B55"/>
            </a:solidFill>
            <a:latin typeface="Verdana" panose="020B0604030504040204" pitchFamily="34" charset="0"/>
          </a:endParaRPr>
        </a:p>
      </xdr:txBody>
    </xdr:sp>
    <xdr:clientData/>
  </xdr:twoCellAnchor>
  <xdr:twoCellAnchor editAs="absolute">
    <xdr:from>
      <xdr:col>4</xdr:col>
      <xdr:colOff>849900</xdr:colOff>
      <xdr:row>6</xdr:row>
      <xdr:rowOff>163181</xdr:rowOff>
    </xdr:from>
    <xdr:to>
      <xdr:col>6</xdr:col>
      <xdr:colOff>808400</xdr:colOff>
      <xdr:row>7</xdr:row>
      <xdr:rowOff>95531</xdr:rowOff>
    </xdr:to>
    <xdr:sp macro="" textlink="Dashboard_option!$H$4">
      <xdr:nvSpPr>
        <xdr:cNvPr id="23" name="TextBox 22">
          <a:extLst>
            <a:ext uri="{FF2B5EF4-FFF2-40B4-BE49-F238E27FC236}">
              <a16:creationId xmlns="" xmlns:a16="http://schemas.microsoft.com/office/drawing/2014/main" id="{8EE846A3-9D17-4C34-941F-3CB47BB0457F}"/>
            </a:ext>
          </a:extLst>
        </xdr:cNvPr>
        <xdr:cNvSpPr txBox="1"/>
      </xdr:nvSpPr>
      <xdr:spPr>
        <a:xfrm>
          <a:off x="2837450" y="1941181"/>
          <a:ext cx="1800000" cy="186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B5575201-6DEC-40C6-ADBA-9EBAEAADE96E}" type="TxLink">
            <a:rPr lang="en-US" altLang="en-US" sz="800" b="0" i="0" u="none" strike="noStrike">
              <a:solidFill>
                <a:srgbClr val="7E8D9E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pPr marL="0" indent="0" algn="r"/>
            <a:t>0</a:t>
          </a:fld>
          <a:endParaRPr lang="ko-KR" altLang="en-US" sz="800" b="0" i="0" u="none" strike="noStrike">
            <a:solidFill>
              <a:srgbClr val="7E8D9E"/>
            </a:solidFill>
            <a:latin typeface="Verdana" panose="020B0604030504040204" pitchFamily="34" charset="0"/>
            <a:ea typeface="Verdana" panose="020B0604030504040204" pitchFamily="34" charset="0"/>
            <a:cs typeface="+mn-cs"/>
          </a:endParaRPr>
        </a:p>
      </xdr:txBody>
    </xdr:sp>
    <xdr:clientData/>
  </xdr:twoCellAnchor>
  <xdr:twoCellAnchor editAs="absolute">
    <xdr:from>
      <xdr:col>6</xdr:col>
      <xdr:colOff>945109</xdr:colOff>
      <xdr:row>3</xdr:row>
      <xdr:rowOff>4268</xdr:rowOff>
    </xdr:from>
    <xdr:to>
      <xdr:col>9</xdr:col>
      <xdr:colOff>1939</xdr:colOff>
      <xdr:row>7</xdr:row>
      <xdr:rowOff>212268</xdr:rowOff>
    </xdr:to>
    <xdr:sp macro="" textlink="">
      <xdr:nvSpPr>
        <xdr:cNvPr id="24" name="사각형: 둥근 모서리 23">
          <a:extLst>
            <a:ext uri="{FF2B5EF4-FFF2-40B4-BE49-F238E27FC236}">
              <a16:creationId xmlns="" xmlns:a16="http://schemas.microsoft.com/office/drawing/2014/main" id="{2184E19D-C635-46EF-9326-5C8A2AA3A5E3}"/>
            </a:ext>
          </a:extLst>
        </xdr:cNvPr>
        <xdr:cNvSpPr/>
      </xdr:nvSpPr>
      <xdr:spPr>
        <a:xfrm>
          <a:off x="4774159" y="1020268"/>
          <a:ext cx="2161980" cy="1224000"/>
        </a:xfrm>
        <a:prstGeom prst="roundRect">
          <a:avLst>
            <a:gd name="adj" fmla="val 1747"/>
          </a:avLst>
        </a:prstGeom>
        <a:gradFill>
          <a:gsLst>
            <a:gs pos="0">
              <a:schemeClr val="bg1">
                <a:alpha val="30000"/>
              </a:schemeClr>
            </a:gs>
            <a:gs pos="100000">
              <a:schemeClr val="bg1"/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ko-KR" altLang="en-US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374402</xdr:colOff>
      <xdr:row>3</xdr:row>
      <xdr:rowOff>117740</xdr:rowOff>
    </xdr:from>
    <xdr:to>
      <xdr:col>8</xdr:col>
      <xdr:colOff>696531</xdr:colOff>
      <xdr:row>4</xdr:row>
      <xdr:rowOff>58959</xdr:rowOff>
    </xdr:to>
    <xdr:sp macro="" textlink="">
      <xdr:nvSpPr>
        <xdr:cNvPr id="25" name="TextBox 24">
          <a:extLst>
            <a:ext uri="{FF2B5EF4-FFF2-40B4-BE49-F238E27FC236}">
              <a16:creationId xmlns="" xmlns:a16="http://schemas.microsoft.com/office/drawing/2014/main" id="{971F4422-8625-4E75-A579-97016061B6FA}"/>
            </a:ext>
          </a:extLst>
        </xdr:cNvPr>
        <xdr:cNvSpPr txBox="1"/>
      </xdr:nvSpPr>
      <xdr:spPr>
        <a:xfrm>
          <a:off x="5267244" y="1130398"/>
          <a:ext cx="1359853" cy="1868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ko-KR" altLang="en-US" sz="900" b="0">
              <a:solidFill>
                <a:srgbClr val="3B3B55"/>
              </a:solidFill>
            </a:rPr>
            <a:t>평균 연봉</a:t>
          </a:r>
        </a:p>
      </xdr:txBody>
    </xdr:sp>
    <xdr:clientData/>
  </xdr:twoCellAnchor>
  <xdr:twoCellAnchor editAs="absolute">
    <xdr:from>
      <xdr:col>9</xdr:col>
      <xdr:colOff>160058</xdr:colOff>
      <xdr:row>3</xdr:row>
      <xdr:rowOff>4268</xdr:rowOff>
    </xdr:from>
    <xdr:to>
      <xdr:col>11</xdr:col>
      <xdr:colOff>251782</xdr:colOff>
      <xdr:row>7</xdr:row>
      <xdr:rowOff>212268</xdr:rowOff>
    </xdr:to>
    <xdr:sp macro="" textlink="">
      <xdr:nvSpPr>
        <xdr:cNvPr id="26" name="사각형: 둥근 모서리 25">
          <a:extLst>
            <a:ext uri="{FF2B5EF4-FFF2-40B4-BE49-F238E27FC236}">
              <a16:creationId xmlns="" xmlns:a16="http://schemas.microsoft.com/office/drawing/2014/main" id="{A81504DE-A19F-4B09-814C-647E83EBCD19}"/>
            </a:ext>
          </a:extLst>
        </xdr:cNvPr>
        <xdr:cNvSpPr/>
      </xdr:nvSpPr>
      <xdr:spPr>
        <a:xfrm>
          <a:off x="7094258" y="1020268"/>
          <a:ext cx="2161824" cy="1224000"/>
        </a:xfrm>
        <a:prstGeom prst="roundRect">
          <a:avLst>
            <a:gd name="adj" fmla="val 1747"/>
          </a:avLst>
        </a:prstGeom>
        <a:gradFill>
          <a:gsLst>
            <a:gs pos="0">
              <a:schemeClr val="bg1">
                <a:alpha val="30000"/>
              </a:schemeClr>
            </a:gs>
            <a:gs pos="100000">
              <a:schemeClr val="bg1"/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9</xdr:col>
      <xdr:colOff>651733</xdr:colOff>
      <xdr:row>3</xdr:row>
      <xdr:rowOff>124090</xdr:rowOff>
    </xdr:from>
    <xdr:to>
      <xdr:col>10</xdr:col>
      <xdr:colOff>975243</xdr:colOff>
      <xdr:row>4</xdr:row>
      <xdr:rowOff>58959</xdr:rowOff>
    </xdr:to>
    <xdr:sp macro="" textlink="">
      <xdr:nvSpPr>
        <xdr:cNvPr id="27" name="TextBox 26">
          <a:extLst>
            <a:ext uri="{FF2B5EF4-FFF2-40B4-BE49-F238E27FC236}">
              <a16:creationId xmlns="" xmlns:a16="http://schemas.microsoft.com/office/drawing/2014/main" id="{B2AD0B51-E854-4F41-AA14-0C6A92FDE017}"/>
            </a:ext>
          </a:extLst>
        </xdr:cNvPr>
        <xdr:cNvSpPr txBox="1"/>
      </xdr:nvSpPr>
      <xdr:spPr>
        <a:xfrm>
          <a:off x="7585933" y="1140090"/>
          <a:ext cx="1358560" cy="1888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ko-KR" altLang="en-US" sz="900" b="0">
              <a:solidFill>
                <a:srgbClr val="3B3B55"/>
              </a:solidFill>
            </a:rPr>
            <a:t>총 지급인원</a:t>
          </a:r>
        </a:p>
      </xdr:txBody>
    </xdr:sp>
    <xdr:clientData/>
  </xdr:twoCellAnchor>
  <xdr:twoCellAnchor editAs="absolute">
    <xdr:from>
      <xdr:col>9</xdr:col>
      <xdr:colOff>460686</xdr:colOff>
      <xdr:row>6</xdr:row>
      <xdr:rowOff>169531</xdr:rowOff>
    </xdr:from>
    <xdr:to>
      <xdr:col>11</xdr:col>
      <xdr:colOff>190586</xdr:colOff>
      <xdr:row>7</xdr:row>
      <xdr:rowOff>95531</xdr:rowOff>
    </xdr:to>
    <xdr:sp macro="" textlink="Dashboard_option!E17">
      <xdr:nvSpPr>
        <xdr:cNvPr id="28" name="TextBox 27">
          <a:extLst>
            <a:ext uri="{FF2B5EF4-FFF2-40B4-BE49-F238E27FC236}">
              <a16:creationId xmlns="" xmlns:a16="http://schemas.microsoft.com/office/drawing/2014/main" id="{FE0F6244-E6AB-4657-A757-9A5818707208}"/>
            </a:ext>
          </a:extLst>
        </xdr:cNvPr>
        <xdr:cNvSpPr txBox="1"/>
      </xdr:nvSpPr>
      <xdr:spPr>
        <a:xfrm>
          <a:off x="7394886" y="1947531"/>
          <a:ext cx="1800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6F328C28-60A0-4285-8149-A436E63C0556}" type="TxLink">
            <a:rPr lang="en-US" altLang="en-US" sz="800" b="0" i="0" u="none" strike="noStrike">
              <a:solidFill>
                <a:srgbClr val="7E8D9E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pPr marL="0" indent="0" algn="r"/>
            <a:t>0명</a:t>
          </a:fld>
          <a:endParaRPr lang="ko-KR" altLang="en-US" sz="800" b="0" i="0" u="none" strike="noStrike">
            <a:solidFill>
              <a:srgbClr val="7E8D9E"/>
            </a:solidFill>
            <a:latin typeface="Verdana" panose="020B0604030504040204" pitchFamily="34" charset="0"/>
            <a:ea typeface="Verdana" panose="020B0604030504040204" pitchFamily="34" charset="0"/>
            <a:cs typeface="+mn-cs"/>
          </a:endParaRPr>
        </a:p>
      </xdr:txBody>
    </xdr:sp>
    <xdr:clientData/>
  </xdr:twoCellAnchor>
  <xdr:twoCellAnchor editAs="absolute">
    <xdr:from>
      <xdr:col>9</xdr:col>
      <xdr:colOff>159945</xdr:colOff>
      <xdr:row>8</xdr:row>
      <xdr:rowOff>115775</xdr:rowOff>
    </xdr:from>
    <xdr:to>
      <xdr:col>11</xdr:col>
      <xdr:colOff>251659</xdr:colOff>
      <xdr:row>19</xdr:row>
      <xdr:rowOff>13369</xdr:rowOff>
    </xdr:to>
    <xdr:sp macro="" textlink="">
      <xdr:nvSpPr>
        <xdr:cNvPr id="29" name="사각형: 둥근 모서리 28">
          <a:extLst>
            <a:ext uri="{FF2B5EF4-FFF2-40B4-BE49-F238E27FC236}">
              <a16:creationId xmlns="" xmlns:a16="http://schemas.microsoft.com/office/drawing/2014/main" id="{32D2B904-9CA9-49CB-A874-8C3D5C0B3F2E}"/>
            </a:ext>
          </a:extLst>
        </xdr:cNvPr>
        <xdr:cNvSpPr/>
      </xdr:nvSpPr>
      <xdr:spPr>
        <a:xfrm>
          <a:off x="7094145" y="2401775"/>
          <a:ext cx="2161814" cy="2691594"/>
        </a:xfrm>
        <a:prstGeom prst="roundRect">
          <a:avLst>
            <a:gd name="adj" fmla="val 146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9</xdr:col>
      <xdr:colOff>207118</xdr:colOff>
      <xdr:row>8</xdr:row>
      <xdr:rowOff>143628</xdr:rowOff>
    </xdr:from>
    <xdr:to>
      <xdr:col>10</xdr:col>
      <xdr:colOff>531753</xdr:colOff>
      <xdr:row>10</xdr:row>
      <xdr:rowOff>1978</xdr:rowOff>
    </xdr:to>
    <xdr:sp macro="" textlink="">
      <xdr:nvSpPr>
        <xdr:cNvPr id="30" name="TextBox 29">
          <a:extLst>
            <a:ext uri="{FF2B5EF4-FFF2-40B4-BE49-F238E27FC236}">
              <a16:creationId xmlns="" xmlns:a16="http://schemas.microsoft.com/office/drawing/2014/main" id="{FDE53D0C-B357-4166-B9A6-EAC008B3875F}"/>
            </a:ext>
          </a:extLst>
        </xdr:cNvPr>
        <xdr:cNvSpPr txBox="1"/>
      </xdr:nvSpPr>
      <xdr:spPr>
        <a:xfrm>
          <a:off x="7141318" y="2429628"/>
          <a:ext cx="1359685" cy="366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ko-KR" altLang="en-US" sz="900" b="0">
              <a:solidFill>
                <a:srgbClr val="3B3B55"/>
              </a:solidFill>
            </a:rPr>
            <a:t>전체 사원현황</a:t>
          </a:r>
        </a:p>
      </xdr:txBody>
    </xdr:sp>
    <xdr:clientData/>
  </xdr:twoCellAnchor>
  <xdr:twoCellAnchor editAs="absolute">
    <xdr:from>
      <xdr:col>9</xdr:col>
      <xdr:colOff>178937</xdr:colOff>
      <xdr:row>17</xdr:row>
      <xdr:rowOff>19050</xdr:rowOff>
    </xdr:from>
    <xdr:to>
      <xdr:col>11</xdr:col>
      <xdr:colOff>232668</xdr:colOff>
      <xdr:row>19</xdr:row>
      <xdr:rowOff>99553</xdr:rowOff>
    </xdr:to>
    <xdr:grpSp>
      <xdr:nvGrpSpPr>
        <xdr:cNvPr id="31" name="그룹 30">
          <a:extLst>
            <a:ext uri="{FF2B5EF4-FFF2-40B4-BE49-F238E27FC236}">
              <a16:creationId xmlns="" xmlns:a16="http://schemas.microsoft.com/office/drawing/2014/main" id="{62CBB67E-36A3-4E5D-93BE-8255F9A523D9}"/>
            </a:ext>
          </a:extLst>
        </xdr:cNvPr>
        <xdr:cNvGrpSpPr/>
      </xdr:nvGrpSpPr>
      <xdr:grpSpPr>
        <a:xfrm>
          <a:off x="7141712" y="4495800"/>
          <a:ext cx="2130181" cy="575803"/>
          <a:chOff x="7332869" y="2722214"/>
          <a:chExt cx="1789043" cy="920749"/>
        </a:xfrm>
      </xdr:grpSpPr>
      <xdr:graphicFrame macro="">
        <xdr:nvGraphicFramePr>
          <xdr:cNvPr id="32" name="차트 31">
            <a:extLst>
              <a:ext uri="{FF2B5EF4-FFF2-40B4-BE49-F238E27FC236}">
                <a16:creationId xmlns="" xmlns:a16="http://schemas.microsoft.com/office/drawing/2014/main" id="{07D8D6C9-39A7-7F21-6F74-28CA40251FF3}"/>
              </a:ext>
            </a:extLst>
          </xdr:cNvPr>
          <xdr:cNvGraphicFramePr>
            <a:graphicFrameLocks/>
          </xdr:cNvGraphicFramePr>
        </xdr:nvGraphicFramePr>
        <xdr:xfrm>
          <a:off x="7332869" y="2722214"/>
          <a:ext cx="1789043" cy="92074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3" name="사각형: 둥근 모서리 32">
            <a:extLst>
              <a:ext uri="{FF2B5EF4-FFF2-40B4-BE49-F238E27FC236}">
                <a16:creationId xmlns="" xmlns:a16="http://schemas.microsoft.com/office/drawing/2014/main" id="{1539AD83-590A-A93F-B055-629234A21D72}"/>
              </a:ext>
            </a:extLst>
          </xdr:cNvPr>
          <xdr:cNvSpPr/>
        </xdr:nvSpPr>
        <xdr:spPr>
          <a:xfrm>
            <a:off x="7431372" y="3073530"/>
            <a:ext cx="1581385" cy="211647"/>
          </a:xfrm>
          <a:prstGeom prst="roundRect">
            <a:avLst>
              <a:gd name="adj" fmla="val 50000"/>
            </a:avLst>
          </a:prstGeom>
          <a:noFill/>
          <a:ln w="50800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ln>
                <a:solidFill>
                  <a:schemeClr val="bg2">
                    <a:lumMod val="50000"/>
                  </a:schemeClr>
                </a:solidFill>
              </a:ln>
              <a:noFill/>
            </a:endParaRPr>
          </a:p>
        </xdr:txBody>
      </xdr:sp>
    </xdr:grpSp>
    <xdr:clientData/>
  </xdr:twoCellAnchor>
  <xdr:twoCellAnchor editAs="absolute">
    <xdr:from>
      <xdr:col>9</xdr:col>
      <xdr:colOff>390279</xdr:colOff>
      <xdr:row>9</xdr:row>
      <xdr:rowOff>228600</xdr:rowOff>
    </xdr:from>
    <xdr:to>
      <xdr:col>11</xdr:col>
      <xdr:colOff>21326</xdr:colOff>
      <xdr:row>15</xdr:row>
      <xdr:rowOff>49144</xdr:rowOff>
    </xdr:to>
    <xdr:graphicFrame macro="">
      <xdr:nvGraphicFramePr>
        <xdr:cNvPr id="34" name="차트 33">
          <a:extLst>
            <a:ext uri="{FF2B5EF4-FFF2-40B4-BE49-F238E27FC236}">
              <a16:creationId xmlns="" xmlns:a16="http://schemas.microsoft.com/office/drawing/2014/main" id="{17817586-6084-4079-B85D-A863EC9184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9</xdr:col>
      <xdr:colOff>616665</xdr:colOff>
      <xdr:row>15</xdr:row>
      <xdr:rowOff>107123</xdr:rowOff>
    </xdr:from>
    <xdr:to>
      <xdr:col>10</xdr:col>
      <xdr:colOff>849040</xdr:colOff>
      <xdr:row>17</xdr:row>
      <xdr:rowOff>91248</xdr:rowOff>
    </xdr:to>
    <xdr:grpSp>
      <xdr:nvGrpSpPr>
        <xdr:cNvPr id="35" name="그룹 34">
          <a:extLst>
            <a:ext uri="{FF2B5EF4-FFF2-40B4-BE49-F238E27FC236}">
              <a16:creationId xmlns="" xmlns:a16="http://schemas.microsoft.com/office/drawing/2014/main" id="{46A85FB7-82C6-4BDC-8046-490EC3F73F3C}"/>
            </a:ext>
          </a:extLst>
        </xdr:cNvPr>
        <xdr:cNvGrpSpPr/>
      </xdr:nvGrpSpPr>
      <xdr:grpSpPr>
        <a:xfrm>
          <a:off x="7579440" y="4088573"/>
          <a:ext cx="1270600" cy="479425"/>
          <a:chOff x="7579440" y="4012373"/>
          <a:chExt cx="1270600" cy="479425"/>
        </a:xfrm>
      </xdr:grpSpPr>
      <xdr:sp macro="" textlink="Dashboard_option!D18">
        <xdr:nvSpPr>
          <xdr:cNvPr id="36" name="TextBox 35">
            <a:extLst>
              <a:ext uri="{FF2B5EF4-FFF2-40B4-BE49-F238E27FC236}">
                <a16:creationId xmlns="" xmlns:a16="http://schemas.microsoft.com/office/drawing/2014/main" id="{B219B7EC-8E5F-636B-5B62-74C507B46764}"/>
              </a:ext>
            </a:extLst>
          </xdr:cNvPr>
          <xdr:cNvSpPr txBox="1"/>
        </xdr:nvSpPr>
        <xdr:spPr>
          <a:xfrm>
            <a:off x="7713385" y="4012373"/>
            <a:ext cx="1136655" cy="3032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0A90FBC-D549-40EE-9785-E8091FF55068}" type="TxLink">
              <a:rPr lang="en-US" altLang="en-US" sz="800" b="0" i="0" u="none" strike="noStrike">
                <a:solidFill>
                  <a:srgbClr val="000000"/>
                </a:solidFill>
                <a:latin typeface="Verdana"/>
                <a:ea typeface="Verdana"/>
              </a:rPr>
              <a:pPr algn="r"/>
              <a:t>1명</a:t>
            </a:fld>
            <a:endParaRPr lang="ko-KR" altLang="en-US" sz="800" b="0">
              <a:solidFill>
                <a:schemeClr val="tx1"/>
              </a:solidFill>
              <a:latin typeface="+mj-ea"/>
              <a:ea typeface="+mj-ea"/>
            </a:endParaRPr>
          </a:p>
        </xdr:txBody>
      </xdr:sp>
      <xdr:sp macro="" textlink="Dashboard_option!D17">
        <xdr:nvSpPr>
          <xdr:cNvPr id="37" name="TextBox 36">
            <a:extLst>
              <a:ext uri="{FF2B5EF4-FFF2-40B4-BE49-F238E27FC236}">
                <a16:creationId xmlns="" xmlns:a16="http://schemas.microsoft.com/office/drawing/2014/main" id="{9EB82E04-0C76-AEEA-37D7-2FC605A13F4E}"/>
              </a:ext>
            </a:extLst>
          </xdr:cNvPr>
          <xdr:cNvSpPr txBox="1"/>
        </xdr:nvSpPr>
        <xdr:spPr>
          <a:xfrm>
            <a:off x="7713385" y="4188525"/>
            <a:ext cx="1136655" cy="3032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424D0B56-C15B-4FC6-A2F6-183A5D820CCB}" type="TxLink">
              <a:rPr lang="en-US" altLang="en-US" sz="800" b="0" i="0" u="none" strike="noStrike">
                <a:solidFill>
                  <a:srgbClr val="000000"/>
                </a:solidFill>
                <a:latin typeface="Verdana"/>
                <a:ea typeface="Verdana"/>
                <a:cs typeface="+mn-cs"/>
              </a:rPr>
              <a:pPr marL="0" indent="0" algn="r"/>
              <a:t>1명</a:t>
            </a:fld>
            <a:endParaRPr lang="ko-KR" altLang="en-US" sz="800" b="0" i="0" u="none" strike="noStrike">
              <a:solidFill>
                <a:srgbClr val="000000"/>
              </a:solidFill>
              <a:latin typeface="Verdana"/>
              <a:ea typeface="Verdana"/>
              <a:cs typeface="+mn-cs"/>
            </a:endParaRPr>
          </a:p>
        </xdr:txBody>
      </xdr:sp>
      <xdr:sp macro="" textlink="">
        <xdr:nvSpPr>
          <xdr:cNvPr id="38" name="TextBox 37">
            <a:extLst>
              <a:ext uri="{FF2B5EF4-FFF2-40B4-BE49-F238E27FC236}">
                <a16:creationId xmlns="" xmlns:a16="http://schemas.microsoft.com/office/drawing/2014/main" id="{CA590FB8-B04C-28DA-DAC0-B27B06082E81}"/>
              </a:ext>
            </a:extLst>
          </xdr:cNvPr>
          <xdr:cNvSpPr txBox="1"/>
        </xdr:nvSpPr>
        <xdr:spPr>
          <a:xfrm>
            <a:off x="7579440" y="4046655"/>
            <a:ext cx="859217" cy="2537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ko-KR" altLang="en-US" sz="900" b="0">
                <a:solidFill>
                  <a:srgbClr val="58616D"/>
                </a:solidFill>
                <a:latin typeface="Verdana" panose="020B0604030504040204" pitchFamily="34" charset="0"/>
              </a:rPr>
              <a:t>신규 입사자</a:t>
            </a: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="" xmlns:a16="http://schemas.microsoft.com/office/drawing/2014/main" id="{D9E0EEC0-EFAA-8E28-AF94-B42C94368F04}"/>
              </a:ext>
            </a:extLst>
          </xdr:cNvPr>
          <xdr:cNvSpPr txBox="1"/>
        </xdr:nvSpPr>
        <xdr:spPr>
          <a:xfrm>
            <a:off x="7579442" y="4232332"/>
            <a:ext cx="859217" cy="2537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ko-KR" altLang="en-US" sz="900" b="0">
                <a:solidFill>
                  <a:srgbClr val="58616D"/>
                </a:solidFill>
                <a:latin typeface="Verdana" panose="020B0604030504040204" pitchFamily="34" charset="0"/>
              </a:rPr>
              <a:t>기존 재직자</a:t>
            </a:r>
          </a:p>
        </xdr:txBody>
      </xdr:sp>
      <xdr:sp macro="" textlink="">
        <xdr:nvSpPr>
          <xdr:cNvPr id="40" name="타원 39">
            <a:extLst>
              <a:ext uri="{FF2B5EF4-FFF2-40B4-BE49-F238E27FC236}">
                <a16:creationId xmlns="" xmlns:a16="http://schemas.microsoft.com/office/drawing/2014/main" id="{C4E1131C-1A79-4763-9CDF-ED1E7E12C503}"/>
              </a:ext>
            </a:extLst>
          </xdr:cNvPr>
          <xdr:cNvSpPr/>
        </xdr:nvSpPr>
        <xdr:spPr>
          <a:xfrm>
            <a:off x="7614900" y="4139951"/>
            <a:ext cx="56931" cy="56931"/>
          </a:xfrm>
          <a:prstGeom prst="ellipse">
            <a:avLst/>
          </a:prstGeom>
          <a:solidFill>
            <a:srgbClr val="43CF7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solidFill>
                <a:srgbClr val="58616D"/>
              </a:solidFill>
            </a:endParaRPr>
          </a:p>
        </xdr:txBody>
      </xdr:sp>
      <xdr:sp macro="" textlink="">
        <xdr:nvSpPr>
          <xdr:cNvPr id="41" name="타원 40">
            <a:extLst>
              <a:ext uri="{FF2B5EF4-FFF2-40B4-BE49-F238E27FC236}">
                <a16:creationId xmlns="" xmlns:a16="http://schemas.microsoft.com/office/drawing/2014/main" id="{8DD38C6F-B2DB-4E92-7FB0-58D6DFEF25DC}"/>
              </a:ext>
            </a:extLst>
          </xdr:cNvPr>
          <xdr:cNvSpPr/>
        </xdr:nvSpPr>
        <xdr:spPr>
          <a:xfrm>
            <a:off x="7614900" y="4329737"/>
            <a:ext cx="56931" cy="56931"/>
          </a:xfrm>
          <a:prstGeom prst="ellipse">
            <a:avLst/>
          </a:prstGeom>
          <a:solidFill>
            <a:srgbClr val="2B7BF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solidFill>
                <a:srgbClr val="58616D"/>
              </a:solidFill>
            </a:endParaRPr>
          </a:p>
        </xdr:txBody>
      </xdr:sp>
    </xdr:grpSp>
    <xdr:clientData/>
  </xdr:twoCellAnchor>
  <xdr:twoCellAnchor editAs="absolute">
    <xdr:from>
      <xdr:col>6</xdr:col>
      <xdr:colOff>1024241</xdr:colOff>
      <xdr:row>5</xdr:row>
      <xdr:rowOff>92057</xdr:rowOff>
    </xdr:from>
    <xdr:to>
      <xdr:col>8</xdr:col>
      <xdr:colOff>973340</xdr:colOff>
      <xdr:row>6</xdr:row>
      <xdr:rowOff>198057</xdr:rowOff>
    </xdr:to>
    <xdr:sp macro="" textlink="Dashboard_option!H7">
      <xdr:nvSpPr>
        <xdr:cNvPr id="42" name="TextBox 41">
          <a:extLst>
            <a:ext uri="{FF2B5EF4-FFF2-40B4-BE49-F238E27FC236}">
              <a16:creationId xmlns="" xmlns:a16="http://schemas.microsoft.com/office/drawing/2014/main" id="{FA888B1D-80DB-4FE3-A436-66244FB95514}"/>
            </a:ext>
          </a:extLst>
        </xdr:cNvPr>
        <xdr:cNvSpPr txBox="1"/>
      </xdr:nvSpPr>
      <xdr:spPr>
        <a:xfrm>
          <a:off x="4853291" y="1616057"/>
          <a:ext cx="2019199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29CEBC86-28C7-4D88-9BEB-298F804465C8}" type="TxLink">
            <a:rPr lang="en-US" altLang="en-US" sz="1200" b="1" i="0" u="none" strike="noStrike">
              <a:solidFill>
                <a:srgbClr val="353B55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pPr marL="0" indent="0" algn="r"/>
            <a:t> </a:t>
          </a:fld>
          <a:endParaRPr lang="ko-KR" altLang="en-US" sz="1200" b="1" i="0" u="none" strike="noStrike">
            <a:solidFill>
              <a:srgbClr val="353B55"/>
            </a:solidFill>
            <a:latin typeface="Verdana" panose="020B0604030504040204" pitchFamily="34" charset="0"/>
            <a:ea typeface="Verdana" panose="020B0604030504040204" pitchFamily="34" charset="0"/>
            <a:cs typeface="+mn-cs"/>
          </a:endParaRPr>
        </a:p>
      </xdr:txBody>
    </xdr:sp>
    <xdr:clientData/>
  </xdr:twoCellAnchor>
  <xdr:twoCellAnchor editAs="absolute">
    <xdr:from>
      <xdr:col>7</xdr:col>
      <xdr:colOff>179815</xdr:colOff>
      <xdr:row>6</xdr:row>
      <xdr:rowOff>163181</xdr:rowOff>
    </xdr:from>
    <xdr:to>
      <xdr:col>8</xdr:col>
      <xdr:colOff>944765</xdr:colOff>
      <xdr:row>7</xdr:row>
      <xdr:rowOff>95531</xdr:rowOff>
    </xdr:to>
    <xdr:sp macro="" textlink="Dashboard_option!$H$9">
      <xdr:nvSpPr>
        <xdr:cNvPr id="43" name="TextBox 42">
          <a:extLst>
            <a:ext uri="{FF2B5EF4-FFF2-40B4-BE49-F238E27FC236}">
              <a16:creationId xmlns="" xmlns:a16="http://schemas.microsoft.com/office/drawing/2014/main" id="{F65AAB6D-2A47-4333-8BC5-2F4FC0953A51}"/>
            </a:ext>
          </a:extLst>
        </xdr:cNvPr>
        <xdr:cNvSpPr txBox="1"/>
      </xdr:nvSpPr>
      <xdr:spPr>
        <a:xfrm>
          <a:off x="5043915" y="1941181"/>
          <a:ext cx="1800000" cy="186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27B06A06-F247-4B4D-916E-4091A87258DD}" type="TxLink">
            <a:rPr lang="en-US" altLang="en-US" sz="800" b="0" i="0" u="none" strike="noStrike">
              <a:solidFill>
                <a:srgbClr val="7E8D9E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pPr marL="0" indent="0" algn="r"/>
            <a:t>0</a:t>
          </a:fld>
          <a:endParaRPr lang="ko-KR" altLang="en-US" sz="800" b="0" i="0" u="none" strike="noStrike">
            <a:solidFill>
              <a:srgbClr val="7E8D9E"/>
            </a:solidFill>
            <a:latin typeface="Verdana" panose="020B0604030504040204" pitchFamily="34" charset="0"/>
            <a:ea typeface="Verdana" panose="020B0604030504040204" pitchFamily="34" charset="0"/>
            <a:cs typeface="+mn-cs"/>
          </a:endParaRPr>
        </a:p>
      </xdr:txBody>
    </xdr:sp>
    <xdr:clientData/>
  </xdr:twoCellAnchor>
  <xdr:twoCellAnchor editAs="absolute">
    <xdr:from>
      <xdr:col>9</xdr:col>
      <xdr:colOff>270062</xdr:colOff>
      <xdr:row>5</xdr:row>
      <xdr:rowOff>92057</xdr:rowOff>
    </xdr:from>
    <xdr:to>
      <xdr:col>11</xdr:col>
      <xdr:colOff>219161</xdr:colOff>
      <xdr:row>6</xdr:row>
      <xdr:rowOff>198057</xdr:rowOff>
    </xdr:to>
    <xdr:sp macro="" textlink="Dashboard_option!D16">
      <xdr:nvSpPr>
        <xdr:cNvPr id="44" name="TextBox 43">
          <a:extLst>
            <a:ext uri="{FF2B5EF4-FFF2-40B4-BE49-F238E27FC236}">
              <a16:creationId xmlns="" xmlns:a16="http://schemas.microsoft.com/office/drawing/2014/main" id="{200BDEA1-85A2-4168-A3C6-035CA68EA771}"/>
            </a:ext>
          </a:extLst>
        </xdr:cNvPr>
        <xdr:cNvSpPr txBox="1"/>
      </xdr:nvSpPr>
      <xdr:spPr>
        <a:xfrm>
          <a:off x="7204262" y="1616057"/>
          <a:ext cx="2019199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F40EDFE5-BD7B-40C5-B470-AEC7C0A4DFA3}" type="TxLink">
            <a:rPr lang="en-US" altLang="en-US" sz="1200" b="1" i="0" u="none" strike="noStrike">
              <a:solidFill>
                <a:srgbClr val="353B55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pPr marL="0" indent="0" algn="r"/>
            <a:t> </a:t>
          </a:fld>
          <a:endParaRPr lang="ko-KR" altLang="en-US" sz="1200" b="1" i="0" u="none" strike="noStrike">
            <a:solidFill>
              <a:srgbClr val="353B55"/>
            </a:solidFill>
            <a:latin typeface="Verdana" panose="020B0604030504040204" pitchFamily="34" charset="0"/>
            <a:ea typeface="맑은 고딕"/>
            <a:cs typeface="+mn-cs"/>
          </a:endParaRPr>
        </a:p>
      </xdr:txBody>
    </xdr:sp>
    <xdr:clientData/>
  </xdr:twoCellAnchor>
  <xdr:twoCellAnchor editAs="absolute">
    <xdr:from>
      <xdr:col>1</xdr:col>
      <xdr:colOff>99219</xdr:colOff>
      <xdr:row>23</xdr:row>
      <xdr:rowOff>30690</xdr:rowOff>
    </xdr:from>
    <xdr:to>
      <xdr:col>15</xdr:col>
      <xdr:colOff>48846</xdr:colOff>
      <xdr:row>25</xdr:row>
      <xdr:rowOff>28864</xdr:rowOff>
    </xdr:to>
    <xdr:sp macro="" textlink="">
      <xdr:nvSpPr>
        <xdr:cNvPr id="45" name="사각형: 둥근 모서리 44">
          <a:extLst>
            <a:ext uri="{FF2B5EF4-FFF2-40B4-BE49-F238E27FC236}">
              <a16:creationId xmlns="" xmlns:a16="http://schemas.microsoft.com/office/drawing/2014/main" id="{BCCDCC34-9816-4C70-BF8F-1E46BE393F0D}"/>
            </a:ext>
          </a:extLst>
        </xdr:cNvPr>
        <xdr:cNvSpPr/>
      </xdr:nvSpPr>
      <xdr:spPr>
        <a:xfrm>
          <a:off x="277019" y="5675840"/>
          <a:ext cx="12687727" cy="296624"/>
        </a:xfrm>
        <a:prstGeom prst="roundRect">
          <a:avLst>
            <a:gd name="adj" fmla="val 10842"/>
          </a:avLst>
        </a:prstGeom>
        <a:noFill/>
        <a:ln w="34925">
          <a:solidFill>
            <a:srgbClr val="2B7BF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14</xdr:col>
      <xdr:colOff>990600</xdr:colOff>
      <xdr:row>23</xdr:row>
      <xdr:rowOff>29307</xdr:rowOff>
    </xdr:from>
    <xdr:to>
      <xdr:col>15</xdr:col>
      <xdr:colOff>45719</xdr:colOff>
      <xdr:row>25</xdr:row>
      <xdr:rowOff>21063</xdr:rowOff>
    </xdr:to>
    <xdr:sp macro="" textlink="">
      <xdr:nvSpPr>
        <xdr:cNvPr id="46" name="직사각형 45">
          <a:extLst>
            <a:ext uri="{FF2B5EF4-FFF2-40B4-BE49-F238E27FC236}">
              <a16:creationId xmlns="" xmlns:a16="http://schemas.microsoft.com/office/drawing/2014/main" id="{FBF81BCB-25AE-41CD-BA82-24E8D70313B3}"/>
            </a:ext>
          </a:extLst>
        </xdr:cNvPr>
        <xdr:cNvSpPr/>
      </xdr:nvSpPr>
      <xdr:spPr>
        <a:xfrm>
          <a:off x="12871450" y="5674457"/>
          <a:ext cx="90169" cy="290206"/>
        </a:xfrm>
        <a:prstGeom prst="rect">
          <a:avLst/>
        </a:prstGeom>
        <a:solidFill>
          <a:srgbClr val="2B7BF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</xdr:col>
      <xdr:colOff>104720</xdr:colOff>
      <xdr:row>3</xdr:row>
      <xdr:rowOff>133377</xdr:rowOff>
    </xdr:from>
    <xdr:to>
      <xdr:col>2</xdr:col>
      <xdr:colOff>36095</xdr:colOff>
      <xdr:row>4</xdr:row>
      <xdr:rowOff>238527</xdr:rowOff>
    </xdr:to>
    <xdr:grpSp>
      <xdr:nvGrpSpPr>
        <xdr:cNvPr id="88" name="그룹 87">
          <a:extLst>
            <a:ext uri="{FF2B5EF4-FFF2-40B4-BE49-F238E27FC236}">
              <a16:creationId xmlns="" xmlns:a16="http://schemas.microsoft.com/office/drawing/2014/main" id="{865E9F88-1578-5C14-DF7B-E8AD5A538E3C}"/>
            </a:ext>
          </a:extLst>
        </xdr:cNvPr>
        <xdr:cNvGrpSpPr/>
      </xdr:nvGrpSpPr>
      <xdr:grpSpPr>
        <a:xfrm>
          <a:off x="285695" y="1143027"/>
          <a:ext cx="360000" cy="352800"/>
          <a:chOff x="285194" y="1146035"/>
          <a:chExt cx="362506" cy="350795"/>
        </a:xfrm>
      </xdr:grpSpPr>
      <xdr:sp macro="" textlink="">
        <xdr:nvSpPr>
          <xdr:cNvPr id="47" name="사각형: 둥근 모서리 46">
            <a:extLst>
              <a:ext uri="{FF2B5EF4-FFF2-40B4-BE49-F238E27FC236}">
                <a16:creationId xmlns="" xmlns:a16="http://schemas.microsoft.com/office/drawing/2014/main" id="{D73991BC-6710-45A5-9145-6B3344E93788}"/>
              </a:ext>
            </a:extLst>
          </xdr:cNvPr>
          <xdr:cNvSpPr/>
        </xdr:nvSpPr>
        <xdr:spPr>
          <a:xfrm>
            <a:off x="285194" y="1146035"/>
            <a:ext cx="362506" cy="350795"/>
          </a:xfrm>
          <a:prstGeom prst="roundRect">
            <a:avLst>
              <a:gd name="adj" fmla="val 24855"/>
            </a:avLst>
          </a:prstGeom>
          <a:solidFill>
            <a:srgbClr val="2B7BF4">
              <a:alpha val="10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solidFill>
                <a:schemeClr val="bg1"/>
              </a:solidFill>
            </a:endParaRPr>
          </a:p>
        </xdr:txBody>
      </xdr:sp>
      <xdr:pic>
        <xdr:nvPicPr>
          <xdr:cNvPr id="48" name="그래픽 47">
            <a:extLst>
              <a:ext uri="{FF2B5EF4-FFF2-40B4-BE49-F238E27FC236}">
                <a16:creationId xmlns="" xmlns:a16="http://schemas.microsoft.com/office/drawing/2014/main" id="{3C9F9860-3D92-44FD-8FC1-95E2CB158D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62946" y="1222218"/>
            <a:ext cx="204496" cy="19843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592257</xdr:colOff>
      <xdr:row>3</xdr:row>
      <xdr:rowOff>133377</xdr:rowOff>
    </xdr:from>
    <xdr:to>
      <xdr:col>4</xdr:col>
      <xdr:colOff>952257</xdr:colOff>
      <xdr:row>4</xdr:row>
      <xdr:rowOff>238527</xdr:rowOff>
    </xdr:to>
    <xdr:grpSp>
      <xdr:nvGrpSpPr>
        <xdr:cNvPr id="87" name="그룹 86">
          <a:extLst>
            <a:ext uri="{FF2B5EF4-FFF2-40B4-BE49-F238E27FC236}">
              <a16:creationId xmlns="" xmlns:a16="http://schemas.microsoft.com/office/drawing/2014/main" id="{610B6302-1DC9-3A9D-02E2-547749B7FC28}"/>
            </a:ext>
          </a:extLst>
        </xdr:cNvPr>
        <xdr:cNvGrpSpPr/>
      </xdr:nvGrpSpPr>
      <xdr:grpSpPr>
        <a:xfrm>
          <a:off x="2592507" y="1143027"/>
          <a:ext cx="360000" cy="352800"/>
          <a:chOff x="2597520" y="1146035"/>
          <a:chExt cx="360000" cy="350795"/>
        </a:xfrm>
      </xdr:grpSpPr>
      <xdr:sp macro="" textlink="">
        <xdr:nvSpPr>
          <xdr:cNvPr id="49" name="사각형: 둥근 모서리 48">
            <a:extLst>
              <a:ext uri="{FF2B5EF4-FFF2-40B4-BE49-F238E27FC236}">
                <a16:creationId xmlns="" xmlns:a16="http://schemas.microsoft.com/office/drawing/2014/main" id="{9B9F8E36-CCC9-4600-B9A3-2FAF7756FB74}"/>
              </a:ext>
            </a:extLst>
          </xdr:cNvPr>
          <xdr:cNvSpPr/>
        </xdr:nvSpPr>
        <xdr:spPr>
          <a:xfrm>
            <a:off x="2597520" y="1146035"/>
            <a:ext cx="360000" cy="350795"/>
          </a:xfrm>
          <a:prstGeom prst="roundRect">
            <a:avLst>
              <a:gd name="adj" fmla="val 24855"/>
            </a:avLst>
          </a:prstGeom>
          <a:solidFill>
            <a:srgbClr val="2B7BF4">
              <a:alpha val="10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solidFill>
                <a:schemeClr val="bg1"/>
              </a:solidFill>
            </a:endParaRPr>
          </a:p>
        </xdr:txBody>
      </xdr:sp>
      <xdr:pic>
        <xdr:nvPicPr>
          <xdr:cNvPr id="50" name="그래픽 49">
            <a:extLst>
              <a:ext uri="{FF2B5EF4-FFF2-40B4-BE49-F238E27FC236}">
                <a16:creationId xmlns="" xmlns:a16="http://schemas.microsoft.com/office/drawing/2014/main" id="{5375FE36-7221-481D-BDB8-E2449137A6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663220" y="1210375"/>
            <a:ext cx="228600" cy="222115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262705</xdr:colOff>
      <xdr:row>3</xdr:row>
      <xdr:rowOff>132527</xdr:rowOff>
    </xdr:from>
    <xdr:to>
      <xdr:col>9</xdr:col>
      <xdr:colOff>622705</xdr:colOff>
      <xdr:row>4</xdr:row>
      <xdr:rowOff>238527</xdr:rowOff>
    </xdr:to>
    <xdr:sp macro="" textlink="">
      <xdr:nvSpPr>
        <xdr:cNvPr id="51" name="사각형: 둥근 모서리 50">
          <a:extLst>
            <a:ext uri="{FF2B5EF4-FFF2-40B4-BE49-F238E27FC236}">
              <a16:creationId xmlns="" xmlns:a16="http://schemas.microsoft.com/office/drawing/2014/main" id="{9BA4D89D-CA8F-403C-9F19-8EE26AF123C3}"/>
            </a:ext>
          </a:extLst>
        </xdr:cNvPr>
        <xdr:cNvSpPr/>
      </xdr:nvSpPr>
      <xdr:spPr>
        <a:xfrm>
          <a:off x="7196905" y="1148527"/>
          <a:ext cx="360000" cy="360000"/>
        </a:xfrm>
        <a:prstGeom prst="roundRect">
          <a:avLst>
            <a:gd name="adj" fmla="val 24855"/>
          </a:avLst>
        </a:prstGeom>
        <a:solidFill>
          <a:srgbClr val="2B7BF4">
            <a:alpha val="1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9</xdr:col>
      <xdr:colOff>315705</xdr:colOff>
      <xdr:row>3</xdr:row>
      <xdr:rowOff>184592</xdr:rowOff>
    </xdr:from>
    <xdr:to>
      <xdr:col>9</xdr:col>
      <xdr:colOff>569705</xdr:colOff>
      <xdr:row>4</xdr:row>
      <xdr:rowOff>186462</xdr:rowOff>
    </xdr:to>
    <xdr:pic>
      <xdr:nvPicPr>
        <xdr:cNvPr id="52" name="그래픽 51">
          <a:extLst>
            <a:ext uri="{FF2B5EF4-FFF2-40B4-BE49-F238E27FC236}">
              <a16:creationId xmlns="" xmlns:a16="http://schemas.microsoft.com/office/drawing/2014/main" id="{1227C423-4B85-478A-9351-AEE07820B2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49905" y="1200592"/>
          <a:ext cx="254000" cy="255870"/>
        </a:xfrm>
        <a:prstGeom prst="rect">
          <a:avLst/>
        </a:prstGeom>
      </xdr:spPr>
    </xdr:pic>
    <xdr:clientData/>
  </xdr:twoCellAnchor>
  <xdr:twoCellAnchor editAs="absolute">
    <xdr:from>
      <xdr:col>7</xdr:col>
      <xdr:colOff>14884</xdr:colOff>
      <xdr:row>3</xdr:row>
      <xdr:rowOff>133377</xdr:rowOff>
    </xdr:from>
    <xdr:to>
      <xdr:col>7</xdr:col>
      <xdr:colOff>374884</xdr:colOff>
      <xdr:row>4</xdr:row>
      <xdr:rowOff>238527</xdr:rowOff>
    </xdr:to>
    <xdr:grpSp>
      <xdr:nvGrpSpPr>
        <xdr:cNvPr id="86" name="그룹 85">
          <a:extLst>
            <a:ext uri="{FF2B5EF4-FFF2-40B4-BE49-F238E27FC236}">
              <a16:creationId xmlns="" xmlns:a16="http://schemas.microsoft.com/office/drawing/2014/main" id="{954FDE58-1D66-0672-24EA-7A30ED489CC4}"/>
            </a:ext>
          </a:extLst>
        </xdr:cNvPr>
        <xdr:cNvGrpSpPr/>
      </xdr:nvGrpSpPr>
      <xdr:grpSpPr>
        <a:xfrm>
          <a:off x="4901209" y="1143027"/>
          <a:ext cx="360000" cy="352800"/>
          <a:chOff x="4907726" y="1146035"/>
          <a:chExt cx="360000" cy="350795"/>
        </a:xfrm>
      </xdr:grpSpPr>
      <xdr:sp macro="" textlink="">
        <xdr:nvSpPr>
          <xdr:cNvPr id="53" name="사각형: 둥근 모서리 52">
            <a:extLst>
              <a:ext uri="{FF2B5EF4-FFF2-40B4-BE49-F238E27FC236}">
                <a16:creationId xmlns="" xmlns:a16="http://schemas.microsoft.com/office/drawing/2014/main" id="{AA6F361C-A324-4F21-9C86-BCD0BBD55147}"/>
              </a:ext>
            </a:extLst>
          </xdr:cNvPr>
          <xdr:cNvSpPr/>
        </xdr:nvSpPr>
        <xdr:spPr>
          <a:xfrm>
            <a:off x="4907726" y="1146035"/>
            <a:ext cx="360000" cy="350795"/>
          </a:xfrm>
          <a:prstGeom prst="roundRect">
            <a:avLst>
              <a:gd name="adj" fmla="val 24855"/>
            </a:avLst>
          </a:prstGeom>
          <a:solidFill>
            <a:srgbClr val="2B7BF4">
              <a:alpha val="10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solidFill>
                <a:schemeClr val="bg1"/>
              </a:solidFill>
            </a:endParaRPr>
          </a:p>
        </xdr:txBody>
      </xdr:sp>
      <xdr:pic>
        <xdr:nvPicPr>
          <xdr:cNvPr id="54" name="그래픽 53">
            <a:extLst>
              <a:ext uri="{FF2B5EF4-FFF2-40B4-BE49-F238E27FC236}">
                <a16:creationId xmlns="" xmlns:a16="http://schemas.microsoft.com/office/drawing/2014/main" id="{E3457452-9FD1-43CF-BF12-73911A0471A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4973426" y="1210375"/>
            <a:ext cx="228600" cy="222115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19050</xdr:colOff>
      <xdr:row>37</xdr:row>
      <xdr:rowOff>242956</xdr:rowOff>
    </xdr:from>
    <xdr:to>
      <xdr:col>15</xdr:col>
      <xdr:colOff>0</xdr:colOff>
      <xdr:row>38</xdr:row>
      <xdr:rowOff>63500</xdr:rowOff>
    </xdr:to>
    <xdr:sp macro="" textlink="">
      <xdr:nvSpPr>
        <xdr:cNvPr id="55" name="직사각형 54">
          <a:extLst>
            <a:ext uri="{FF2B5EF4-FFF2-40B4-BE49-F238E27FC236}">
              <a16:creationId xmlns="" xmlns:a16="http://schemas.microsoft.com/office/drawing/2014/main" id="{9D61FC04-13C0-4806-B770-C61175D4EC18}"/>
            </a:ext>
          </a:extLst>
        </xdr:cNvPr>
        <xdr:cNvSpPr/>
      </xdr:nvSpPr>
      <xdr:spPr>
        <a:xfrm>
          <a:off x="196850" y="9025006"/>
          <a:ext cx="12719050" cy="74544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374402</xdr:colOff>
      <xdr:row>3</xdr:row>
      <xdr:rowOff>236978</xdr:rowOff>
    </xdr:from>
    <xdr:to>
      <xdr:col>8</xdr:col>
      <xdr:colOff>323655</xdr:colOff>
      <xdr:row>5</xdr:row>
      <xdr:rowOff>88978</xdr:rowOff>
    </xdr:to>
    <xdr:sp macro="" textlink="Dashboard_option!$I$8">
      <xdr:nvSpPr>
        <xdr:cNvPr id="56" name="TextBox 55">
          <a:extLst>
            <a:ext uri="{FF2B5EF4-FFF2-40B4-BE49-F238E27FC236}">
              <a16:creationId xmlns="" xmlns:a16="http://schemas.microsoft.com/office/drawing/2014/main" id="{0E4382D2-60FF-4ED3-8258-5CABD590974B}"/>
            </a:ext>
          </a:extLst>
        </xdr:cNvPr>
        <xdr:cNvSpPr txBox="1"/>
      </xdr:nvSpPr>
      <xdr:spPr>
        <a:xfrm>
          <a:off x="5267244" y="1249636"/>
          <a:ext cx="986977" cy="3432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AA6BE587-A406-4D0A-B59C-227BB597AAD5}" type="TxLink">
            <a:rPr lang="en-US" altLang="en-US" sz="800" b="0" i="0" u="none" strike="noStrike">
              <a:solidFill>
                <a:srgbClr val="EB436D"/>
              </a:solidFill>
              <a:latin typeface="Verdana"/>
              <a:ea typeface="Verdana"/>
            </a:rPr>
            <a:pPr algn="l"/>
            <a:t>+0% ▲</a:t>
          </a:fld>
          <a:endParaRPr lang="ko-KR" altLang="en-US" sz="800">
            <a:solidFill>
              <a:srgbClr val="EB436D"/>
            </a:solidFill>
            <a:latin typeface="Verdana" panose="020B0604030504040204" pitchFamily="34" charset="0"/>
          </a:endParaRPr>
        </a:p>
      </xdr:txBody>
    </xdr:sp>
    <xdr:clientData/>
  </xdr:twoCellAnchor>
  <xdr:twoCellAnchor editAs="absolute">
    <xdr:from>
      <xdr:col>4</xdr:col>
      <xdr:colOff>952130</xdr:colOff>
      <xdr:row>3</xdr:row>
      <xdr:rowOff>236978</xdr:rowOff>
    </xdr:from>
    <xdr:to>
      <xdr:col>6</xdr:col>
      <xdr:colOff>193115</xdr:colOff>
      <xdr:row>5</xdr:row>
      <xdr:rowOff>88978</xdr:rowOff>
    </xdr:to>
    <xdr:sp macro="" textlink="Dashboard_option!$I$3">
      <xdr:nvSpPr>
        <xdr:cNvPr id="57" name="TextBox 56">
          <a:extLst>
            <a:ext uri="{FF2B5EF4-FFF2-40B4-BE49-F238E27FC236}">
              <a16:creationId xmlns="" xmlns:a16="http://schemas.microsoft.com/office/drawing/2014/main" id="{E9FF81FA-83CB-493B-909A-E792F49E32B1}"/>
            </a:ext>
          </a:extLst>
        </xdr:cNvPr>
        <xdr:cNvSpPr txBox="1"/>
      </xdr:nvSpPr>
      <xdr:spPr>
        <a:xfrm>
          <a:off x="2957393" y="1249636"/>
          <a:ext cx="1090840" cy="3432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A78542D-E154-4FC9-98B7-4EBB34076247}" type="TxLink">
            <a:rPr lang="en-US" altLang="en-US" sz="800" b="0" i="0" u="none" strike="noStrike">
              <a:solidFill>
                <a:srgbClr val="2B7BF4"/>
              </a:solidFill>
              <a:latin typeface="Verdana"/>
              <a:ea typeface="Verdana"/>
            </a:rPr>
            <a:pPr algn="l"/>
            <a:t>+0% ▲</a:t>
          </a:fld>
          <a:endParaRPr lang="ko-KR" altLang="en-US" sz="800">
            <a:solidFill>
              <a:srgbClr val="2B7BF4"/>
            </a:solidFill>
            <a:latin typeface="Verdana" panose="020B0604030504040204" pitchFamily="34" charset="0"/>
          </a:endParaRPr>
        </a:p>
      </xdr:txBody>
    </xdr:sp>
    <xdr:clientData/>
  </xdr:twoCellAnchor>
  <xdr:twoCellAnchor editAs="absolute">
    <xdr:from>
      <xdr:col>2</xdr:col>
      <xdr:colOff>43929</xdr:colOff>
      <xdr:row>3</xdr:row>
      <xdr:rowOff>236978</xdr:rowOff>
    </xdr:from>
    <xdr:to>
      <xdr:col>3</xdr:col>
      <xdr:colOff>699032</xdr:colOff>
      <xdr:row>5</xdr:row>
      <xdr:rowOff>88978</xdr:rowOff>
    </xdr:to>
    <xdr:sp macro="" textlink="Dashboard_option!$E$5">
      <xdr:nvSpPr>
        <xdr:cNvPr id="58" name="TextBox 57">
          <a:extLst>
            <a:ext uri="{FF2B5EF4-FFF2-40B4-BE49-F238E27FC236}">
              <a16:creationId xmlns="" xmlns:a16="http://schemas.microsoft.com/office/drawing/2014/main" id="{B5B44E88-43BF-406C-BF00-064880B6A6E4}"/>
            </a:ext>
          </a:extLst>
        </xdr:cNvPr>
        <xdr:cNvSpPr txBox="1"/>
      </xdr:nvSpPr>
      <xdr:spPr>
        <a:xfrm>
          <a:off x="655534" y="1249636"/>
          <a:ext cx="1086235" cy="3432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6959B312-06B7-4A30-B9BF-58BA3DD953E5}" type="TxLink">
            <a:rPr lang="en-US" altLang="en-US" sz="800" b="0" i="0" u="none" strike="noStrike">
              <a:solidFill>
                <a:srgbClr val="2B7BF4"/>
              </a:solidFill>
              <a:latin typeface="Verdana"/>
              <a:ea typeface="Verdana"/>
            </a:rPr>
            <a:pPr algn="l"/>
            <a:t>+0% ▲</a:t>
          </a:fld>
          <a:endParaRPr lang="ko-KR" altLang="en-US" sz="800">
            <a:solidFill>
              <a:srgbClr val="2B7BF4"/>
            </a:solidFill>
            <a:latin typeface="Verdana" panose="020B0604030504040204" pitchFamily="34" charset="0"/>
          </a:endParaRPr>
        </a:p>
      </xdr:txBody>
    </xdr:sp>
    <xdr:clientData/>
  </xdr:twoCellAnchor>
  <xdr:twoCellAnchor editAs="absolute">
    <xdr:from>
      <xdr:col>9</xdr:col>
      <xdr:colOff>651733</xdr:colOff>
      <xdr:row>3</xdr:row>
      <xdr:rowOff>236978</xdr:rowOff>
    </xdr:from>
    <xdr:to>
      <xdr:col>10</xdr:col>
      <xdr:colOff>600986</xdr:colOff>
      <xdr:row>5</xdr:row>
      <xdr:rowOff>88978</xdr:rowOff>
    </xdr:to>
    <xdr:sp macro="" textlink="Dashboard_option!$E$16">
      <xdr:nvSpPr>
        <xdr:cNvPr id="59" name="TextBox 58">
          <a:extLst>
            <a:ext uri="{FF2B5EF4-FFF2-40B4-BE49-F238E27FC236}">
              <a16:creationId xmlns="" xmlns:a16="http://schemas.microsoft.com/office/drawing/2014/main" id="{1737B88B-6C6E-43DB-9A9F-508FE433332F}"/>
            </a:ext>
          </a:extLst>
        </xdr:cNvPr>
        <xdr:cNvSpPr txBox="1"/>
      </xdr:nvSpPr>
      <xdr:spPr>
        <a:xfrm>
          <a:off x="7585933" y="1252978"/>
          <a:ext cx="984303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A0E34DC6-50C4-41BE-9270-136225714B82}" type="TxLink">
            <a:rPr lang="en-US" altLang="en-US" sz="800" b="0" i="0" u="none" strike="noStrike">
              <a:solidFill>
                <a:srgbClr val="2B7BF4"/>
              </a:solidFill>
              <a:latin typeface="Verdana"/>
              <a:ea typeface="Verdana"/>
            </a:rPr>
            <a:pPr algn="l"/>
            <a:t>+0% ▲</a:t>
          </a:fld>
          <a:endParaRPr lang="ko-KR" altLang="en-US" sz="800">
            <a:solidFill>
              <a:srgbClr val="2B7BF4"/>
            </a:solidFill>
            <a:latin typeface="Verdana" panose="020B0604030504040204" pitchFamily="34" charset="0"/>
          </a:endParaRPr>
        </a:p>
      </xdr:txBody>
    </xdr:sp>
    <xdr:clientData/>
  </xdr:twoCellAnchor>
  <xdr:twoCellAnchor editAs="absolute">
    <xdr:from>
      <xdr:col>12</xdr:col>
      <xdr:colOff>732209</xdr:colOff>
      <xdr:row>2</xdr:row>
      <xdr:rowOff>46388</xdr:rowOff>
    </xdr:from>
    <xdr:to>
      <xdr:col>14</xdr:col>
      <xdr:colOff>237737</xdr:colOff>
      <xdr:row>2</xdr:row>
      <xdr:rowOff>334388</xdr:rowOff>
    </xdr:to>
    <xdr:grpSp>
      <xdr:nvGrpSpPr>
        <xdr:cNvPr id="60" name="그룹 59">
          <a:extLst>
            <a:ext uri="{FF2B5EF4-FFF2-40B4-BE49-F238E27FC236}">
              <a16:creationId xmlns="" xmlns:a16="http://schemas.microsoft.com/office/drawing/2014/main" id="{906C80B1-F1DF-4161-BEF4-095D3B243CEF}"/>
            </a:ext>
          </a:extLst>
        </xdr:cNvPr>
        <xdr:cNvGrpSpPr/>
      </xdr:nvGrpSpPr>
      <xdr:grpSpPr>
        <a:xfrm>
          <a:off x="10581059" y="675038"/>
          <a:ext cx="1581978" cy="288000"/>
          <a:chOff x="10706943" y="456789"/>
          <a:chExt cx="1577633" cy="323206"/>
        </a:xfrm>
      </xdr:grpSpPr>
      <xdr:sp macro="" textlink="">
        <xdr:nvSpPr>
          <xdr:cNvPr id="61" name="사각형: 둥근 모서리 60">
            <a:extLst>
              <a:ext uri="{FF2B5EF4-FFF2-40B4-BE49-F238E27FC236}">
                <a16:creationId xmlns="" xmlns:a16="http://schemas.microsoft.com/office/drawing/2014/main" id="{D15C55A7-4CED-527B-2F3B-DBCD0A25526B}"/>
              </a:ext>
            </a:extLst>
          </xdr:cNvPr>
          <xdr:cNvSpPr/>
        </xdr:nvSpPr>
        <xdr:spPr>
          <a:xfrm>
            <a:off x="10706943" y="456789"/>
            <a:ext cx="1577633" cy="323206"/>
          </a:xfrm>
          <a:prstGeom prst="roundRect">
            <a:avLst>
              <a:gd name="adj" fmla="val 9700"/>
            </a:avLst>
          </a:prstGeom>
          <a:solidFill>
            <a:srgbClr val="E4ECF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[0]!Sheet30_Move" textlink="">
        <xdr:nvSpPr>
          <xdr:cNvPr id="62" name="사각형: 둥근 모서리 61">
            <a:extLst>
              <a:ext uri="{FF2B5EF4-FFF2-40B4-BE49-F238E27FC236}">
                <a16:creationId xmlns="" xmlns:a16="http://schemas.microsoft.com/office/drawing/2014/main" id="{5FF1429E-3F8B-EE15-97BA-ECC74893ADDC}"/>
              </a:ext>
            </a:extLst>
          </xdr:cNvPr>
          <xdr:cNvSpPr/>
        </xdr:nvSpPr>
        <xdr:spPr>
          <a:xfrm>
            <a:off x="11526317" y="495772"/>
            <a:ext cx="724902" cy="242405"/>
          </a:xfrm>
          <a:prstGeom prst="roundRect">
            <a:avLst>
              <a:gd name="adj" fmla="val 9796"/>
            </a:avLst>
          </a:prstGeom>
          <a:solidFill>
            <a:srgbClr val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800">
                <a:solidFill>
                  <a:srgbClr val="7E8D9E"/>
                </a:solidFill>
                <a:latin typeface="Verdana" panose="020B0604030504040204" pitchFamily="34" charset="0"/>
                <a:ea typeface="Verdana" panose="020B0604030504040204" pitchFamily="34" charset="0"/>
              </a:rPr>
              <a:t>Light</a:t>
            </a:r>
            <a:endParaRPr lang="ko-KR" altLang="en-US" sz="800">
              <a:solidFill>
                <a:srgbClr val="7E8D9E"/>
              </a:solidFill>
              <a:latin typeface="Verdana" panose="020B0604030504040204" pitchFamily="34" charset="0"/>
            </a:endParaRPr>
          </a:p>
        </xdr:txBody>
      </xdr:sp>
      <xdr:sp macro="[0]!Sheet31_Move" textlink="">
        <xdr:nvSpPr>
          <xdr:cNvPr id="63" name="사각형: 둥근 모서리 62">
            <a:extLst>
              <a:ext uri="{FF2B5EF4-FFF2-40B4-BE49-F238E27FC236}">
                <a16:creationId xmlns="" xmlns:a16="http://schemas.microsoft.com/office/drawing/2014/main" id="{CC616E71-F17F-8C7E-BEDD-ADDE46D501DD}"/>
              </a:ext>
            </a:extLst>
          </xdr:cNvPr>
          <xdr:cNvSpPr/>
        </xdr:nvSpPr>
        <xdr:spPr>
          <a:xfrm>
            <a:off x="10751552" y="495772"/>
            <a:ext cx="724902" cy="242405"/>
          </a:xfrm>
          <a:prstGeom prst="roundRect">
            <a:avLst>
              <a:gd name="adj" fmla="val 9796"/>
            </a:avLst>
          </a:prstGeom>
          <a:solidFill>
            <a:srgbClr val="E4ECF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800">
                <a:solidFill>
                  <a:srgbClr val="7E8D9E"/>
                </a:solidFill>
                <a:latin typeface="Verdana" panose="020B0604030504040204" pitchFamily="34" charset="0"/>
                <a:ea typeface="Verdana" panose="020B0604030504040204" pitchFamily="34" charset="0"/>
              </a:rPr>
              <a:t>Dark</a:t>
            </a:r>
            <a:endParaRPr lang="ko-KR" altLang="en-US" sz="800">
              <a:solidFill>
                <a:srgbClr val="7E8D9E"/>
              </a:solidFill>
              <a:latin typeface="Verdana" panose="020B0604030504040204" pitchFamily="34" charset="0"/>
            </a:endParaRPr>
          </a:p>
        </xdr:txBody>
      </xdr:sp>
    </xdr:grpSp>
    <xdr:clientData/>
  </xdr:twoCellAnchor>
  <xdr:twoCellAnchor editAs="absolute">
    <xdr:from>
      <xdr:col>11</xdr:col>
      <xdr:colOff>650195</xdr:colOff>
      <xdr:row>10</xdr:row>
      <xdr:rowOff>217491</xdr:rowOff>
    </xdr:from>
    <xdr:to>
      <xdr:col>14</xdr:col>
      <xdr:colOff>934132</xdr:colOff>
      <xdr:row>18</xdr:row>
      <xdr:rowOff>133350</xdr:rowOff>
    </xdr:to>
    <xdr:grpSp>
      <xdr:nvGrpSpPr>
        <xdr:cNvPr id="64" name="그룹 63">
          <a:extLst>
            <a:ext uri="{FF2B5EF4-FFF2-40B4-BE49-F238E27FC236}">
              <a16:creationId xmlns="" xmlns:a16="http://schemas.microsoft.com/office/drawing/2014/main" id="{4C783D2E-C9E0-497E-9649-C7611B0E35F2}"/>
            </a:ext>
          </a:extLst>
        </xdr:cNvPr>
        <xdr:cNvGrpSpPr/>
      </xdr:nvGrpSpPr>
      <xdr:grpSpPr>
        <a:xfrm>
          <a:off x="9689420" y="2960691"/>
          <a:ext cx="3170012" cy="1897059"/>
          <a:chOff x="9580424" y="2845462"/>
          <a:chExt cx="3158473" cy="1947859"/>
        </a:xfrm>
      </xdr:grpSpPr>
      <xdr:grpSp>
        <xdr:nvGrpSpPr>
          <xdr:cNvPr id="65" name="그룹 64">
            <a:extLst>
              <a:ext uri="{FF2B5EF4-FFF2-40B4-BE49-F238E27FC236}">
                <a16:creationId xmlns="" xmlns:a16="http://schemas.microsoft.com/office/drawing/2014/main" id="{1D11F1F2-FE45-554E-52C5-9CDF434E42FD}"/>
              </a:ext>
            </a:extLst>
          </xdr:cNvPr>
          <xdr:cNvGrpSpPr/>
        </xdr:nvGrpSpPr>
        <xdr:grpSpPr>
          <a:xfrm>
            <a:off x="10571106" y="2856571"/>
            <a:ext cx="1078742" cy="1936750"/>
            <a:chOff x="10578076" y="2857500"/>
            <a:chExt cx="1079206" cy="1936750"/>
          </a:xfrm>
        </xdr:grpSpPr>
        <xdr:grpSp>
          <xdr:nvGrpSpPr>
            <xdr:cNvPr id="80" name="그룹 79">
              <a:extLst>
                <a:ext uri="{FF2B5EF4-FFF2-40B4-BE49-F238E27FC236}">
                  <a16:creationId xmlns="" xmlns:a16="http://schemas.microsoft.com/office/drawing/2014/main" id="{3E414647-D31E-B384-7567-6E6215B93B1F}"/>
                </a:ext>
              </a:extLst>
            </xdr:cNvPr>
            <xdr:cNvGrpSpPr/>
          </xdr:nvGrpSpPr>
          <xdr:grpSpPr>
            <a:xfrm>
              <a:off x="10578076" y="2857500"/>
              <a:ext cx="1079206" cy="1621287"/>
              <a:chOff x="10635226" y="2868609"/>
              <a:chExt cx="1079206" cy="1621287"/>
            </a:xfrm>
          </xdr:grpSpPr>
          <xdr:graphicFrame macro="">
            <xdr:nvGraphicFramePr>
              <xdr:cNvPr id="84" name="차트 83">
                <a:extLst>
                  <a:ext uri="{FF2B5EF4-FFF2-40B4-BE49-F238E27FC236}">
                    <a16:creationId xmlns="" xmlns:a16="http://schemas.microsoft.com/office/drawing/2014/main" id="{96BD0C6D-A0E8-DCDC-21EF-31A03CCA0962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0915907" y="2868609"/>
              <a:ext cx="507600" cy="1490659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3"/>
              </a:graphicData>
            </a:graphic>
          </xdr:graphicFrame>
          <xdr:sp macro="" textlink="">
            <xdr:nvSpPr>
              <xdr:cNvPr id="85" name="TextBox 84">
                <a:extLst>
                  <a:ext uri="{FF2B5EF4-FFF2-40B4-BE49-F238E27FC236}">
                    <a16:creationId xmlns="" xmlns:a16="http://schemas.microsoft.com/office/drawing/2014/main" id="{B2FD02F9-C7DE-B7D8-AD76-71236EB545A3}"/>
                  </a:ext>
                </a:extLst>
              </xdr:cNvPr>
              <xdr:cNvSpPr txBox="1"/>
            </xdr:nvSpPr>
            <xdr:spPr>
              <a:xfrm>
                <a:off x="10635226" y="4185657"/>
                <a:ext cx="1079206" cy="30423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ko-KR" altLang="en-US" sz="800" b="0">
                    <a:solidFill>
                      <a:srgbClr val="3B3B55"/>
                    </a:solidFill>
                  </a:rPr>
                  <a:t>시간외수당</a:t>
                </a:r>
              </a:p>
            </xdr:txBody>
          </xdr:sp>
        </xdr:grpSp>
        <xdr:grpSp>
          <xdr:nvGrpSpPr>
            <xdr:cNvPr id="81" name="그룹 80">
              <a:extLst>
                <a:ext uri="{FF2B5EF4-FFF2-40B4-BE49-F238E27FC236}">
                  <a16:creationId xmlns="" xmlns:a16="http://schemas.microsoft.com/office/drawing/2014/main" id="{5B3477C4-DD67-B441-A993-39FA1F8D9DB1}"/>
                </a:ext>
              </a:extLst>
            </xdr:cNvPr>
            <xdr:cNvGrpSpPr/>
          </xdr:nvGrpSpPr>
          <xdr:grpSpPr>
            <a:xfrm>
              <a:off x="10758076" y="4437742"/>
              <a:ext cx="719206" cy="356508"/>
              <a:chOff x="10589767" y="4336738"/>
              <a:chExt cx="720000" cy="360000"/>
            </a:xfrm>
          </xdr:grpSpPr>
          <xdr:sp macro="" textlink="">
            <xdr:nvSpPr>
              <xdr:cNvPr id="82" name="사각형: 둥근 모서리 81">
                <a:extLst>
                  <a:ext uri="{FF2B5EF4-FFF2-40B4-BE49-F238E27FC236}">
                    <a16:creationId xmlns="" xmlns:a16="http://schemas.microsoft.com/office/drawing/2014/main" id="{5BDD740B-8CDF-3896-3ECD-8549B1044B74}"/>
                  </a:ext>
                </a:extLst>
              </xdr:cNvPr>
              <xdr:cNvSpPr/>
            </xdr:nvSpPr>
            <xdr:spPr>
              <a:xfrm>
                <a:off x="10698787" y="4381625"/>
                <a:ext cx="501961" cy="270226"/>
              </a:xfrm>
              <a:prstGeom prst="roundRect">
                <a:avLst>
                  <a:gd name="adj" fmla="val 9700"/>
                </a:avLst>
              </a:prstGeom>
              <a:solidFill>
                <a:srgbClr val="F4F7FC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/>
              </a:p>
            </xdr:txBody>
          </xdr:sp>
          <xdr:sp macro="" textlink="Dashboard_option!E28">
            <xdr:nvSpPr>
              <xdr:cNvPr id="83" name="TextBox 82">
                <a:extLst>
                  <a:ext uri="{FF2B5EF4-FFF2-40B4-BE49-F238E27FC236}">
                    <a16:creationId xmlns="" xmlns:a16="http://schemas.microsoft.com/office/drawing/2014/main" id="{95E7928C-E7EB-BDE5-9E10-A9109DFA180B}"/>
                  </a:ext>
                </a:extLst>
              </xdr:cNvPr>
              <xdr:cNvSpPr txBox="1"/>
            </xdr:nvSpPr>
            <xdr:spPr>
              <a:xfrm>
                <a:off x="10589767" y="4336738"/>
                <a:ext cx="720000" cy="36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ctr"/>
                <a:fld id="{4D0B7441-BD91-47B8-9E95-021F39FCE265}" type="TxLink">
                  <a:rPr lang="en-US" altLang="en-US" sz="800" b="0" i="0" u="none" strike="noStrike">
                    <a:solidFill>
                      <a:srgbClr val="7E8D9E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rPr>
                  <a:pPr marL="0" indent="0" algn="ctr"/>
                  <a:t>+0%</a:t>
                </a:fld>
                <a:endParaRPr lang="en-US" altLang="ko-KR" sz="800" b="0" i="0" u="none" strike="noStrike">
                  <a:solidFill>
                    <a:srgbClr val="7E8D9E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endParaRPr>
              </a:p>
            </xdr:txBody>
          </xdr:sp>
        </xdr:grpSp>
      </xdr:grpSp>
      <xdr:grpSp>
        <xdr:nvGrpSpPr>
          <xdr:cNvPr id="66" name="그룹 65">
            <a:extLst>
              <a:ext uri="{FF2B5EF4-FFF2-40B4-BE49-F238E27FC236}">
                <a16:creationId xmlns="" xmlns:a16="http://schemas.microsoft.com/office/drawing/2014/main" id="{6408EA09-4529-AEF8-8D17-A8325F616B95}"/>
              </a:ext>
            </a:extLst>
          </xdr:cNvPr>
          <xdr:cNvGrpSpPr/>
        </xdr:nvGrpSpPr>
        <xdr:grpSpPr>
          <a:xfrm>
            <a:off x="9580424" y="2856571"/>
            <a:ext cx="856472" cy="1936750"/>
            <a:chOff x="9586309" y="2857500"/>
            <a:chExt cx="857557" cy="1936750"/>
          </a:xfrm>
        </xdr:grpSpPr>
        <xdr:grpSp>
          <xdr:nvGrpSpPr>
            <xdr:cNvPr id="74" name="그룹 73">
              <a:extLst>
                <a:ext uri="{FF2B5EF4-FFF2-40B4-BE49-F238E27FC236}">
                  <a16:creationId xmlns="" xmlns:a16="http://schemas.microsoft.com/office/drawing/2014/main" id="{1BF2BBB0-B25D-9B92-2947-507B4E237701}"/>
                </a:ext>
              </a:extLst>
            </xdr:cNvPr>
            <xdr:cNvGrpSpPr/>
          </xdr:nvGrpSpPr>
          <xdr:grpSpPr>
            <a:xfrm>
              <a:off x="9586309" y="2857500"/>
              <a:ext cx="857557" cy="1621287"/>
              <a:chOff x="9579959" y="2868609"/>
              <a:chExt cx="857557" cy="1621287"/>
            </a:xfrm>
          </xdr:grpSpPr>
          <xdr:graphicFrame macro="">
            <xdr:nvGraphicFramePr>
              <xdr:cNvPr id="78" name="차트 77">
                <a:extLst>
                  <a:ext uri="{FF2B5EF4-FFF2-40B4-BE49-F238E27FC236}">
                    <a16:creationId xmlns="" xmlns:a16="http://schemas.microsoft.com/office/drawing/2014/main" id="{3A9E5751-A629-F56D-B22B-820350B1EC94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763733" y="2868609"/>
              <a:ext cx="507600" cy="1490659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4"/>
              </a:graphicData>
            </a:graphic>
          </xdr:graphicFrame>
          <xdr:sp macro="" textlink="">
            <xdr:nvSpPr>
              <xdr:cNvPr id="79" name="TextBox 78">
                <a:extLst>
                  <a:ext uri="{FF2B5EF4-FFF2-40B4-BE49-F238E27FC236}">
                    <a16:creationId xmlns="" xmlns:a16="http://schemas.microsoft.com/office/drawing/2014/main" id="{7E2682DC-E69C-EE7D-D2F2-680F1C335C3E}"/>
                  </a:ext>
                </a:extLst>
              </xdr:cNvPr>
              <xdr:cNvSpPr txBox="1"/>
            </xdr:nvSpPr>
            <xdr:spPr>
              <a:xfrm>
                <a:off x="9579959" y="4185657"/>
                <a:ext cx="857557" cy="30423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ko-KR" altLang="en-US" sz="800" b="0">
                    <a:solidFill>
                      <a:srgbClr val="3B3B55"/>
                    </a:solidFill>
                  </a:rPr>
                  <a:t>기본급</a:t>
                </a:r>
              </a:p>
            </xdr:txBody>
          </xdr:sp>
        </xdr:grpSp>
        <xdr:grpSp>
          <xdr:nvGrpSpPr>
            <xdr:cNvPr id="75" name="그룹 74">
              <a:extLst>
                <a:ext uri="{FF2B5EF4-FFF2-40B4-BE49-F238E27FC236}">
                  <a16:creationId xmlns="" xmlns:a16="http://schemas.microsoft.com/office/drawing/2014/main" id="{1FC99D10-2AC9-B62E-68C3-18E4255B3B3A}"/>
                </a:ext>
              </a:extLst>
            </xdr:cNvPr>
            <xdr:cNvGrpSpPr/>
          </xdr:nvGrpSpPr>
          <xdr:grpSpPr>
            <a:xfrm>
              <a:off x="9648737" y="4437742"/>
              <a:ext cx="720000" cy="356508"/>
              <a:chOff x="9886099" y="4135523"/>
              <a:chExt cx="720000" cy="360000"/>
            </a:xfrm>
          </xdr:grpSpPr>
          <xdr:sp macro="" textlink="">
            <xdr:nvSpPr>
              <xdr:cNvPr id="76" name="사각형: 둥근 모서리 75">
                <a:extLst>
                  <a:ext uri="{FF2B5EF4-FFF2-40B4-BE49-F238E27FC236}">
                    <a16:creationId xmlns="" xmlns:a16="http://schemas.microsoft.com/office/drawing/2014/main" id="{9E6B2C6A-1C90-DFD7-41BA-D72E5B213D83}"/>
                  </a:ext>
                </a:extLst>
              </xdr:cNvPr>
              <xdr:cNvSpPr/>
            </xdr:nvSpPr>
            <xdr:spPr>
              <a:xfrm>
                <a:off x="9995119" y="4180411"/>
                <a:ext cx="501961" cy="270226"/>
              </a:xfrm>
              <a:prstGeom prst="roundRect">
                <a:avLst>
                  <a:gd name="adj" fmla="val 9700"/>
                </a:avLst>
              </a:prstGeom>
              <a:solidFill>
                <a:srgbClr val="F4F7FC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/>
              </a:p>
            </xdr:txBody>
          </xdr:sp>
          <xdr:sp macro="" textlink="Dashboard_option!E24">
            <xdr:nvSpPr>
              <xdr:cNvPr id="77" name="TextBox 76">
                <a:extLst>
                  <a:ext uri="{FF2B5EF4-FFF2-40B4-BE49-F238E27FC236}">
                    <a16:creationId xmlns="" xmlns:a16="http://schemas.microsoft.com/office/drawing/2014/main" id="{2C6371E6-3686-58DB-2908-DD76CBE4D7E1}"/>
                  </a:ext>
                </a:extLst>
              </xdr:cNvPr>
              <xdr:cNvSpPr txBox="1"/>
            </xdr:nvSpPr>
            <xdr:spPr>
              <a:xfrm>
                <a:off x="9886099" y="4135523"/>
                <a:ext cx="720000" cy="36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ctr"/>
                <a:fld id="{A05B5A30-6D5D-42E5-B8E8-1FDA1854341B}" type="TxLink">
                  <a:rPr lang="en-US" altLang="en-US" sz="800" b="0" i="0" u="none" strike="noStrike">
                    <a:solidFill>
                      <a:srgbClr val="7E8D9E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rPr>
                  <a:pPr marL="0" indent="0" algn="ctr"/>
                  <a:t>+0%</a:t>
                </a:fld>
                <a:endParaRPr lang="en-US" altLang="ko-KR" sz="800" b="0" i="0" u="none" strike="noStrike">
                  <a:solidFill>
                    <a:srgbClr val="7E8D9E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endParaRPr>
              </a:p>
            </xdr:txBody>
          </xdr:sp>
        </xdr:grpSp>
      </xdr:grpSp>
      <xdr:grpSp>
        <xdr:nvGrpSpPr>
          <xdr:cNvPr id="67" name="그룹 66">
            <a:extLst>
              <a:ext uri="{FF2B5EF4-FFF2-40B4-BE49-F238E27FC236}">
                <a16:creationId xmlns="" xmlns:a16="http://schemas.microsoft.com/office/drawing/2014/main" id="{82CB39D5-03A7-C43E-8C14-7FB05802B7CF}"/>
              </a:ext>
            </a:extLst>
          </xdr:cNvPr>
          <xdr:cNvGrpSpPr/>
        </xdr:nvGrpSpPr>
        <xdr:grpSpPr>
          <a:xfrm>
            <a:off x="11660156" y="2845462"/>
            <a:ext cx="1078741" cy="1947859"/>
            <a:chOff x="11791492" y="2846391"/>
            <a:chExt cx="1079206" cy="1947859"/>
          </a:xfrm>
        </xdr:grpSpPr>
        <xdr:grpSp>
          <xdr:nvGrpSpPr>
            <xdr:cNvPr id="68" name="그룹 67">
              <a:extLst>
                <a:ext uri="{FF2B5EF4-FFF2-40B4-BE49-F238E27FC236}">
                  <a16:creationId xmlns="" xmlns:a16="http://schemas.microsoft.com/office/drawing/2014/main" id="{1A0EA8BB-3124-9E6B-DE6C-2C8C18FF96DA}"/>
                </a:ext>
              </a:extLst>
            </xdr:cNvPr>
            <xdr:cNvGrpSpPr/>
          </xdr:nvGrpSpPr>
          <xdr:grpSpPr>
            <a:xfrm>
              <a:off x="11791492" y="2846391"/>
              <a:ext cx="1079206" cy="1643505"/>
              <a:chOff x="11785142" y="2846391"/>
              <a:chExt cx="1079206" cy="1643505"/>
            </a:xfrm>
          </xdr:grpSpPr>
          <xdr:graphicFrame macro="">
            <xdr:nvGraphicFramePr>
              <xdr:cNvPr id="72" name="차트 71">
                <a:extLst>
                  <a:ext uri="{FF2B5EF4-FFF2-40B4-BE49-F238E27FC236}">
                    <a16:creationId xmlns="" xmlns:a16="http://schemas.microsoft.com/office/drawing/2014/main" id="{CC7FCECA-77DE-6869-855A-87D44D0810B9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2073976" y="2846391"/>
              <a:ext cx="507600" cy="1490659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5"/>
              </a:graphicData>
            </a:graphic>
          </xdr:graphicFrame>
          <xdr:sp macro="" textlink="">
            <xdr:nvSpPr>
              <xdr:cNvPr id="73" name="TextBox 72">
                <a:extLst>
                  <a:ext uri="{FF2B5EF4-FFF2-40B4-BE49-F238E27FC236}">
                    <a16:creationId xmlns="" xmlns:a16="http://schemas.microsoft.com/office/drawing/2014/main" id="{5FA357E1-6EFC-4E18-6010-041C484CE5A9}"/>
                  </a:ext>
                </a:extLst>
              </xdr:cNvPr>
              <xdr:cNvSpPr txBox="1"/>
            </xdr:nvSpPr>
            <xdr:spPr>
              <a:xfrm>
                <a:off x="11785142" y="4185657"/>
                <a:ext cx="1079206" cy="30423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ko-KR" altLang="en-US" sz="800" b="0">
                    <a:solidFill>
                      <a:srgbClr val="3B3B55"/>
                    </a:solidFill>
                  </a:rPr>
                  <a:t>기타수당</a:t>
                </a:r>
                <a:endParaRPr lang="en-US" altLang="ko-KR" sz="800" b="0">
                  <a:solidFill>
                    <a:srgbClr val="3B3B55"/>
                  </a:solidFill>
                </a:endParaRPr>
              </a:p>
            </xdr:txBody>
          </xdr:sp>
        </xdr:grpSp>
        <xdr:grpSp>
          <xdr:nvGrpSpPr>
            <xdr:cNvPr id="69" name="그룹 68">
              <a:extLst>
                <a:ext uri="{FF2B5EF4-FFF2-40B4-BE49-F238E27FC236}">
                  <a16:creationId xmlns="" xmlns:a16="http://schemas.microsoft.com/office/drawing/2014/main" id="{6136C4C0-4FF5-14BB-7BCE-0E23417C1A09}"/>
                </a:ext>
              </a:extLst>
            </xdr:cNvPr>
            <xdr:cNvGrpSpPr/>
          </xdr:nvGrpSpPr>
          <xdr:grpSpPr>
            <a:xfrm>
              <a:off x="11977445" y="4437742"/>
              <a:ext cx="720000" cy="356508"/>
              <a:chOff x="12899989" y="4490146"/>
              <a:chExt cx="720000" cy="360000"/>
            </a:xfrm>
          </xdr:grpSpPr>
          <xdr:sp macro="" textlink="">
            <xdr:nvSpPr>
              <xdr:cNvPr id="70" name="사각형: 둥근 모서리 69">
                <a:extLst>
                  <a:ext uri="{FF2B5EF4-FFF2-40B4-BE49-F238E27FC236}">
                    <a16:creationId xmlns="" xmlns:a16="http://schemas.microsoft.com/office/drawing/2014/main" id="{99C7F37D-2FD5-B98B-4008-66EBE6E19050}"/>
                  </a:ext>
                </a:extLst>
              </xdr:cNvPr>
              <xdr:cNvSpPr/>
            </xdr:nvSpPr>
            <xdr:spPr>
              <a:xfrm>
                <a:off x="13009009" y="4535033"/>
                <a:ext cx="501961" cy="270226"/>
              </a:xfrm>
              <a:prstGeom prst="roundRect">
                <a:avLst>
                  <a:gd name="adj" fmla="val 9700"/>
                </a:avLst>
              </a:prstGeom>
              <a:solidFill>
                <a:srgbClr val="F4F7FC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" textlink="Dashboard_option!E32">
            <xdr:nvSpPr>
              <xdr:cNvPr id="71" name="TextBox 70">
                <a:extLst>
                  <a:ext uri="{FF2B5EF4-FFF2-40B4-BE49-F238E27FC236}">
                    <a16:creationId xmlns="" xmlns:a16="http://schemas.microsoft.com/office/drawing/2014/main" id="{357A3C30-401C-4031-5881-750FBEC2FEC4}"/>
                  </a:ext>
                </a:extLst>
              </xdr:cNvPr>
              <xdr:cNvSpPr txBox="1"/>
            </xdr:nvSpPr>
            <xdr:spPr>
              <a:xfrm>
                <a:off x="12899989" y="4490146"/>
                <a:ext cx="720000" cy="36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ctr"/>
                <a:fld id="{BC03208B-71A2-4C9B-A553-B9DA03A33DD7}" type="TxLink">
                  <a:rPr lang="en-US" altLang="en-US" sz="800" b="0" i="0" u="none" strike="noStrike">
                    <a:solidFill>
                      <a:srgbClr val="7E8D9E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rPr>
                  <a:pPr marL="0" indent="0" algn="ctr"/>
                  <a:t>+0%</a:t>
                </a:fld>
                <a:endParaRPr lang="en-US" altLang="ko-KR" sz="800" b="0" i="0" u="none" strike="noStrike">
                  <a:solidFill>
                    <a:srgbClr val="7E8D9E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endParaRPr>
              </a:p>
            </xdr:txBody>
          </xdr:sp>
        </xdr:grpSp>
      </xdr:grp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1016000</xdr:colOff>
      <xdr:row>20</xdr:row>
      <xdr:rowOff>0</xdr:rowOff>
    </xdr:from>
    <xdr:to>
      <xdr:col>15</xdr:col>
      <xdr:colOff>101600</xdr:colOff>
      <xdr:row>38</xdr:row>
      <xdr:rowOff>82550</xdr:rowOff>
    </xdr:to>
    <xdr:sp macro="" textlink="">
      <xdr:nvSpPr>
        <xdr:cNvPr id="2" name="직사각형 1">
          <a:extLst>
            <a:ext uri="{FF2B5EF4-FFF2-40B4-BE49-F238E27FC236}">
              <a16:creationId xmlns="" xmlns:a16="http://schemas.microsoft.com/office/drawing/2014/main" id="{A322B847-E0BD-4C09-977B-849A6C1CC257}"/>
            </a:ext>
          </a:extLst>
        </xdr:cNvPr>
        <xdr:cNvSpPr/>
      </xdr:nvSpPr>
      <xdr:spPr>
        <a:xfrm>
          <a:off x="12896850" y="5264150"/>
          <a:ext cx="120650" cy="3854450"/>
        </a:xfrm>
        <a:prstGeom prst="rect">
          <a:avLst/>
        </a:prstGeom>
        <a:solidFill>
          <a:srgbClr val="2B324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</xdr:col>
      <xdr:colOff>99219</xdr:colOff>
      <xdr:row>24</xdr:row>
      <xdr:rowOff>0</xdr:rowOff>
    </xdr:from>
    <xdr:to>
      <xdr:col>2</xdr:col>
      <xdr:colOff>44450</xdr:colOff>
      <xdr:row>25</xdr:row>
      <xdr:rowOff>35718</xdr:rowOff>
    </xdr:to>
    <xdr:sp macro="" textlink="">
      <xdr:nvSpPr>
        <xdr:cNvPr id="3" name="직사각형 2">
          <a:extLst>
            <a:ext uri="{FF2B5EF4-FFF2-40B4-BE49-F238E27FC236}">
              <a16:creationId xmlns="" xmlns:a16="http://schemas.microsoft.com/office/drawing/2014/main" id="{E9B43DB8-ADB4-4BB2-8A4E-CFF8AFFC9147}"/>
            </a:ext>
          </a:extLst>
        </xdr:cNvPr>
        <xdr:cNvSpPr/>
      </xdr:nvSpPr>
      <xdr:spPr>
        <a:xfrm>
          <a:off x="277019" y="5689600"/>
          <a:ext cx="370681" cy="289718"/>
        </a:xfrm>
        <a:prstGeom prst="rect">
          <a:avLst/>
        </a:prstGeom>
        <a:solidFill>
          <a:srgbClr val="2B7BF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</xdr:col>
      <xdr:colOff>21682</xdr:colOff>
      <xdr:row>20</xdr:row>
      <xdr:rowOff>1</xdr:rowOff>
    </xdr:from>
    <xdr:to>
      <xdr:col>15</xdr:col>
      <xdr:colOff>120649</xdr:colOff>
      <xdr:row>38</xdr:row>
      <xdr:rowOff>60739</xdr:rowOff>
    </xdr:to>
    <xdr:sp macro="" textlink="">
      <xdr:nvSpPr>
        <xdr:cNvPr id="4" name="사각형: 둥근 모서리 86">
          <a:extLst>
            <a:ext uri="{FF2B5EF4-FFF2-40B4-BE49-F238E27FC236}">
              <a16:creationId xmlns="" xmlns:a16="http://schemas.microsoft.com/office/drawing/2014/main" id="{6A21BBEC-7753-4F4B-85ED-7621BB88D48A}"/>
            </a:ext>
          </a:extLst>
        </xdr:cNvPr>
        <xdr:cNvSpPr/>
      </xdr:nvSpPr>
      <xdr:spPr>
        <a:xfrm>
          <a:off x="199482" y="5264151"/>
          <a:ext cx="12837067" cy="3832638"/>
        </a:xfrm>
        <a:prstGeom prst="roundRect">
          <a:avLst>
            <a:gd name="adj" fmla="val 353"/>
          </a:avLst>
        </a:prstGeom>
        <a:noFill/>
        <a:ln w="47625">
          <a:solidFill>
            <a:srgbClr val="2B324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431800</xdr:colOff>
      <xdr:row>4</xdr:row>
      <xdr:rowOff>63500</xdr:rowOff>
    </xdr:from>
    <xdr:to>
      <xdr:col>7</xdr:col>
      <xdr:colOff>314100</xdr:colOff>
      <xdr:row>6</xdr:row>
      <xdr:rowOff>117613</xdr:rowOff>
    </xdr:to>
    <xdr:grpSp>
      <xdr:nvGrpSpPr>
        <xdr:cNvPr id="5" name="그룹 4" hidden="1">
          <a:extLst>
            <a:ext uri="{FF2B5EF4-FFF2-40B4-BE49-F238E27FC236}">
              <a16:creationId xmlns="" xmlns:a16="http://schemas.microsoft.com/office/drawing/2014/main" id="{C88BB581-F371-48FC-9CDF-CD247F5B21D6}"/>
            </a:ext>
          </a:extLst>
        </xdr:cNvPr>
        <xdr:cNvGrpSpPr/>
      </xdr:nvGrpSpPr>
      <xdr:grpSpPr>
        <a:xfrm>
          <a:off x="3470275" y="1320800"/>
          <a:ext cx="1730150" cy="549413"/>
          <a:chOff x="4559300" y="1346200"/>
          <a:chExt cx="2099371" cy="562113"/>
        </a:xfrm>
      </xdr:grpSpPr>
      <xdr:sp macro="" textlink="">
        <xdr:nvSpPr>
          <xdr:cNvPr id="6" name="TextBox 5">
            <a:extLst>
              <a:ext uri="{FF2B5EF4-FFF2-40B4-BE49-F238E27FC236}">
                <a16:creationId xmlns="" xmlns:a16="http://schemas.microsoft.com/office/drawing/2014/main" id="{827BCF7F-1ED7-96A7-E412-E193A4653138}"/>
              </a:ext>
            </a:extLst>
          </xdr:cNvPr>
          <xdr:cNvSpPr txBox="1"/>
        </xdr:nvSpPr>
        <xdr:spPr>
          <a:xfrm>
            <a:off x="4559300" y="1346200"/>
            <a:ext cx="2099371" cy="5209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417FE12-B7CC-4F3E-9338-800EFBE6749B}" type="TxLink">
              <a:rPr lang="en-US" altLang="en-US" sz="1200" b="1" i="0" u="none" strike="noStrike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</a:rPr>
              <a:pPr algn="r"/>
              <a:t>12,000,000</a:t>
            </a:fld>
            <a:endParaRPr lang="ko-KR" altLang="en-US" sz="1400" b="1">
              <a:solidFill>
                <a:schemeClr val="tx1"/>
              </a:solidFill>
              <a:latin typeface="Verdana" panose="020B0604030504040204" pitchFamily="34" charset="0"/>
            </a:endParaRPr>
          </a:p>
        </xdr:txBody>
      </xdr:sp>
      <xdr:sp macro="" textlink="">
        <xdr:nvSpPr>
          <xdr:cNvPr id="7" name="TextBox 6">
            <a:extLst>
              <a:ext uri="{FF2B5EF4-FFF2-40B4-BE49-F238E27FC236}">
                <a16:creationId xmlns="" xmlns:a16="http://schemas.microsoft.com/office/drawing/2014/main" id="{2CAE501D-AD05-7D85-BF6A-58748968E9DB}"/>
              </a:ext>
            </a:extLst>
          </xdr:cNvPr>
          <xdr:cNvSpPr txBox="1"/>
        </xdr:nvSpPr>
        <xdr:spPr>
          <a:xfrm>
            <a:off x="4940300" y="1676400"/>
            <a:ext cx="1645650" cy="231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altLang="ko-KR" sz="900" b="1">
                <a:solidFill>
                  <a:schemeClr val="tx1"/>
                </a:solidFill>
              </a:rPr>
              <a:t>+ 3,291,000</a:t>
            </a:r>
            <a:endParaRPr lang="ko-KR" altLang="en-US" sz="900" b="1">
              <a:solidFill>
                <a:schemeClr val="tx1"/>
              </a:solidFill>
            </a:endParaRPr>
          </a:p>
        </xdr:txBody>
      </xdr:sp>
    </xdr:grpSp>
    <xdr:clientData/>
  </xdr:twoCellAnchor>
  <xdr:twoCellAnchor editAs="oneCell">
    <xdr:from>
      <xdr:col>0</xdr:col>
      <xdr:colOff>175835</xdr:colOff>
      <xdr:row>8</xdr:row>
      <xdr:rowOff>116108</xdr:rowOff>
    </xdr:from>
    <xdr:to>
      <xdr:col>9</xdr:col>
      <xdr:colOff>2268</xdr:colOff>
      <xdr:row>19</xdr:row>
      <xdr:rowOff>17394</xdr:rowOff>
    </xdr:to>
    <xdr:sp macro="" textlink="">
      <xdr:nvSpPr>
        <xdr:cNvPr id="8" name="사각형: 둥근 모서리 5">
          <a:extLst>
            <a:ext uri="{FF2B5EF4-FFF2-40B4-BE49-F238E27FC236}">
              <a16:creationId xmlns="" xmlns:a16="http://schemas.microsoft.com/office/drawing/2014/main" id="{3EB64A82-845A-4E59-91DD-283AA240194A}"/>
            </a:ext>
          </a:extLst>
        </xdr:cNvPr>
        <xdr:cNvSpPr/>
      </xdr:nvSpPr>
      <xdr:spPr>
        <a:xfrm>
          <a:off x="175835" y="2402108"/>
          <a:ext cx="6759272" cy="2695286"/>
        </a:xfrm>
        <a:prstGeom prst="roundRect">
          <a:avLst>
            <a:gd name="adj" fmla="val 763"/>
          </a:avLst>
        </a:prstGeom>
        <a:solidFill>
          <a:srgbClr val="2B324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</xdr:col>
      <xdr:colOff>118489</xdr:colOff>
      <xdr:row>8</xdr:row>
      <xdr:rowOff>171450</xdr:rowOff>
    </xdr:from>
    <xdr:to>
      <xdr:col>8</xdr:col>
      <xdr:colOff>951695</xdr:colOff>
      <xdr:row>18</xdr:row>
      <xdr:rowOff>209927</xdr:rowOff>
    </xdr:to>
    <xdr:graphicFrame macro="">
      <xdr:nvGraphicFramePr>
        <xdr:cNvPr id="9" name="차트 8">
          <a:extLst>
            <a:ext uri="{FF2B5EF4-FFF2-40B4-BE49-F238E27FC236}">
              <a16:creationId xmlns="" xmlns:a16="http://schemas.microsoft.com/office/drawing/2014/main" id="{F09A3196-9357-4FD2-BBE4-D83A7D5D77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45208</xdr:colOff>
      <xdr:row>8</xdr:row>
      <xdr:rowOff>143628</xdr:rowOff>
    </xdr:from>
    <xdr:to>
      <xdr:col>3</xdr:col>
      <xdr:colOff>635122</xdr:colOff>
      <xdr:row>10</xdr:row>
      <xdr:rowOff>1978</xdr:rowOff>
    </xdr:to>
    <xdr:sp macro="" textlink="">
      <xdr:nvSpPr>
        <xdr:cNvPr id="10" name="TextBox 9">
          <a:extLst>
            <a:ext uri="{FF2B5EF4-FFF2-40B4-BE49-F238E27FC236}">
              <a16:creationId xmlns="" xmlns:a16="http://schemas.microsoft.com/office/drawing/2014/main" id="{91040E3A-4A45-4681-A7AC-0C55227AA513}"/>
            </a:ext>
          </a:extLst>
        </xdr:cNvPr>
        <xdr:cNvSpPr txBox="1"/>
      </xdr:nvSpPr>
      <xdr:spPr>
        <a:xfrm>
          <a:off x="223008" y="2429628"/>
          <a:ext cx="1440814" cy="366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ko-KR" altLang="en-US" sz="900" b="0">
              <a:solidFill>
                <a:schemeClr val="bg1"/>
              </a:solidFill>
            </a:rPr>
            <a:t>지급</a:t>
          </a:r>
          <a:r>
            <a:rPr lang="en-US" altLang="ko-KR" sz="900" b="0">
              <a:solidFill>
                <a:schemeClr val="bg1"/>
              </a:solidFill>
            </a:rPr>
            <a:t>/</a:t>
          </a:r>
          <a:r>
            <a:rPr lang="ko-KR" altLang="en-US" sz="900" b="0">
              <a:solidFill>
                <a:schemeClr val="bg1"/>
              </a:solidFill>
            </a:rPr>
            <a:t>공제 현황</a:t>
          </a:r>
        </a:p>
      </xdr:txBody>
    </xdr:sp>
    <xdr:clientData/>
  </xdr:twoCellAnchor>
  <xdr:twoCellAnchor editAs="oneCell">
    <xdr:from>
      <xdr:col>11</xdr:col>
      <xdr:colOff>405945</xdr:colOff>
      <xdr:row>3</xdr:row>
      <xdr:rowOff>7661</xdr:rowOff>
    </xdr:from>
    <xdr:to>
      <xdr:col>15</xdr:col>
      <xdr:colOff>148528</xdr:colOff>
      <xdr:row>19</xdr:row>
      <xdr:rowOff>13369</xdr:rowOff>
    </xdr:to>
    <xdr:sp macro="" textlink="">
      <xdr:nvSpPr>
        <xdr:cNvPr id="11" name="사각형: 둥근 모서리 9">
          <a:extLst>
            <a:ext uri="{FF2B5EF4-FFF2-40B4-BE49-F238E27FC236}">
              <a16:creationId xmlns="" xmlns:a16="http://schemas.microsoft.com/office/drawing/2014/main" id="{A515D239-0719-429B-8AF5-7976C09042B6}"/>
            </a:ext>
          </a:extLst>
        </xdr:cNvPr>
        <xdr:cNvSpPr/>
      </xdr:nvSpPr>
      <xdr:spPr>
        <a:xfrm>
          <a:off x="9445170" y="1017311"/>
          <a:ext cx="3666883" cy="3968108"/>
        </a:xfrm>
        <a:prstGeom prst="roundRect">
          <a:avLst>
            <a:gd name="adj" fmla="val 635"/>
          </a:avLst>
        </a:prstGeom>
        <a:gradFill flip="none" rotWithShape="1">
          <a:gsLst>
            <a:gs pos="0">
              <a:srgbClr val="2B3241">
                <a:alpha val="73000"/>
              </a:srgbClr>
            </a:gs>
            <a:gs pos="100000">
              <a:srgbClr val="2B3241"/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ko-KR" altLang="en-US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450850</xdr:colOff>
      <xdr:row>3</xdr:row>
      <xdr:rowOff>184151</xdr:rowOff>
    </xdr:from>
    <xdr:to>
      <xdr:col>14</xdr:col>
      <xdr:colOff>965200</xdr:colOff>
      <xdr:row>9</xdr:row>
      <xdr:rowOff>203201</xdr:rowOff>
    </xdr:to>
    <xdr:graphicFrame macro="">
      <xdr:nvGraphicFramePr>
        <xdr:cNvPr id="12" name="차트 11">
          <a:extLst>
            <a:ext uri="{FF2B5EF4-FFF2-40B4-BE49-F238E27FC236}">
              <a16:creationId xmlns="" xmlns:a16="http://schemas.microsoft.com/office/drawing/2014/main" id="{D6F5BFD5-42C5-4258-9969-E5A4ACD0FA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11</xdr:col>
      <xdr:colOff>493609</xdr:colOff>
      <xdr:row>10</xdr:row>
      <xdr:rowOff>21033</xdr:rowOff>
    </xdr:from>
    <xdr:to>
      <xdr:col>13</xdr:col>
      <xdr:colOff>6410</xdr:colOff>
      <xdr:row>10</xdr:row>
      <xdr:rowOff>205483</xdr:rowOff>
    </xdr:to>
    <xdr:sp macro="" textlink="">
      <xdr:nvSpPr>
        <xdr:cNvPr id="13" name="TextBox 12">
          <a:extLst>
            <a:ext uri="{FF2B5EF4-FFF2-40B4-BE49-F238E27FC236}">
              <a16:creationId xmlns="" xmlns:a16="http://schemas.microsoft.com/office/drawing/2014/main" id="{EEC61076-4221-4031-95D0-3ACD774BDB60}"/>
            </a:ext>
          </a:extLst>
        </xdr:cNvPr>
        <xdr:cNvSpPr txBox="1"/>
      </xdr:nvSpPr>
      <xdr:spPr>
        <a:xfrm>
          <a:off x="9497909" y="2815033"/>
          <a:ext cx="1354301" cy="184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ko-KR" altLang="en-US" sz="900" b="0">
              <a:solidFill>
                <a:schemeClr val="bg1"/>
              </a:solidFill>
            </a:rPr>
            <a:t>전년도 대비 증가율</a:t>
          </a:r>
        </a:p>
      </xdr:txBody>
    </xdr:sp>
    <xdr:clientData/>
  </xdr:twoCellAnchor>
  <xdr:twoCellAnchor editAs="oneCell">
    <xdr:from>
      <xdr:col>11</xdr:col>
      <xdr:colOff>490434</xdr:colOff>
      <xdr:row>3</xdr:row>
      <xdr:rowOff>122159</xdr:rowOff>
    </xdr:from>
    <xdr:to>
      <xdr:col>13</xdr:col>
      <xdr:colOff>6410</xdr:colOff>
      <xdr:row>4</xdr:row>
      <xdr:rowOff>58959</xdr:rowOff>
    </xdr:to>
    <xdr:sp macro="" textlink="">
      <xdr:nvSpPr>
        <xdr:cNvPr id="14" name="TextBox 13">
          <a:extLst>
            <a:ext uri="{FF2B5EF4-FFF2-40B4-BE49-F238E27FC236}">
              <a16:creationId xmlns="" xmlns:a16="http://schemas.microsoft.com/office/drawing/2014/main" id="{2BBEDE00-F1CA-4289-AB76-283EE3EBA04F}"/>
            </a:ext>
          </a:extLst>
        </xdr:cNvPr>
        <xdr:cNvSpPr txBox="1"/>
      </xdr:nvSpPr>
      <xdr:spPr>
        <a:xfrm>
          <a:off x="9494734" y="1138159"/>
          <a:ext cx="1357476" cy="190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ko-KR" altLang="en-US" sz="900" b="0">
              <a:solidFill>
                <a:schemeClr val="bg1"/>
              </a:solidFill>
            </a:rPr>
            <a:t>지급액 비율 </a:t>
          </a:r>
        </a:p>
      </xdr:txBody>
    </xdr:sp>
    <xdr:clientData/>
  </xdr:twoCellAnchor>
  <xdr:twoCellAnchor editAs="oneCell">
    <xdr:from>
      <xdr:col>11</xdr:col>
      <xdr:colOff>606467</xdr:colOff>
      <xdr:row>9</xdr:row>
      <xdr:rowOff>141455</xdr:rowOff>
    </xdr:from>
    <xdr:to>
      <xdr:col>14</xdr:col>
      <xdr:colOff>986230</xdr:colOff>
      <xdr:row>9</xdr:row>
      <xdr:rowOff>141455</xdr:rowOff>
    </xdr:to>
    <xdr:cxnSp macro="">
      <xdr:nvCxnSpPr>
        <xdr:cNvPr id="15" name="직선 연결선 14">
          <a:extLst>
            <a:ext uri="{FF2B5EF4-FFF2-40B4-BE49-F238E27FC236}">
              <a16:creationId xmlns="" xmlns:a16="http://schemas.microsoft.com/office/drawing/2014/main" id="{3256072F-DF0D-4A2E-BC55-E906E7566E02}"/>
            </a:ext>
          </a:extLst>
        </xdr:cNvPr>
        <xdr:cNvCxnSpPr/>
      </xdr:nvCxnSpPr>
      <xdr:spPr>
        <a:xfrm>
          <a:off x="9645692" y="2637005"/>
          <a:ext cx="3265838" cy="0"/>
        </a:xfrm>
        <a:prstGeom prst="line">
          <a:avLst/>
        </a:prstGeom>
        <a:solidFill>
          <a:schemeClr val="bg1">
            <a:alpha val="50000"/>
          </a:schemeClr>
        </a:solidFill>
        <a:ln>
          <a:solidFill>
            <a:srgbClr val="4950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1105</xdr:colOff>
      <xdr:row>3</xdr:row>
      <xdr:rowOff>4268</xdr:rowOff>
    </xdr:from>
    <xdr:to>
      <xdr:col>4</xdr:col>
      <xdr:colOff>351220</xdr:colOff>
      <xdr:row>7</xdr:row>
      <xdr:rowOff>212268</xdr:rowOff>
    </xdr:to>
    <xdr:sp macro="" textlink="">
      <xdr:nvSpPr>
        <xdr:cNvPr id="16" name="사각형: 둥근 모서리 30">
          <a:extLst>
            <a:ext uri="{FF2B5EF4-FFF2-40B4-BE49-F238E27FC236}">
              <a16:creationId xmlns="" xmlns:a16="http://schemas.microsoft.com/office/drawing/2014/main" id="{18B6AC08-1DD5-497C-A18E-7D1FA04686AB}"/>
            </a:ext>
          </a:extLst>
        </xdr:cNvPr>
        <xdr:cNvSpPr/>
      </xdr:nvSpPr>
      <xdr:spPr>
        <a:xfrm>
          <a:off x="178905" y="1020268"/>
          <a:ext cx="2159865" cy="1224000"/>
        </a:xfrm>
        <a:prstGeom prst="roundRect">
          <a:avLst>
            <a:gd name="adj" fmla="val 1747"/>
          </a:avLst>
        </a:prstGeom>
        <a:gradFill flip="none" rotWithShape="1">
          <a:gsLst>
            <a:gs pos="0">
              <a:srgbClr val="2B3241">
                <a:alpha val="73000"/>
              </a:srgbClr>
            </a:gs>
            <a:gs pos="100000">
              <a:srgbClr val="2B3241"/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ko-KR" altLang="en-US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2</xdr:col>
      <xdr:colOff>41925</xdr:colOff>
      <xdr:row>3</xdr:row>
      <xdr:rowOff>117740</xdr:rowOff>
    </xdr:from>
    <xdr:to>
      <xdr:col>3</xdr:col>
      <xdr:colOff>952084</xdr:colOff>
      <xdr:row>4</xdr:row>
      <xdr:rowOff>58959</xdr:rowOff>
    </xdr:to>
    <xdr:sp macro="" textlink="">
      <xdr:nvSpPr>
        <xdr:cNvPr id="17" name="TextBox 16">
          <a:extLst>
            <a:ext uri="{FF2B5EF4-FFF2-40B4-BE49-F238E27FC236}">
              <a16:creationId xmlns="" xmlns:a16="http://schemas.microsoft.com/office/drawing/2014/main" id="{37CBB20C-CB68-4596-8FAE-D38CE7F5EAC9}"/>
            </a:ext>
          </a:extLst>
        </xdr:cNvPr>
        <xdr:cNvSpPr txBox="1"/>
      </xdr:nvSpPr>
      <xdr:spPr>
        <a:xfrm>
          <a:off x="651525" y="1127390"/>
          <a:ext cx="1338784" cy="1888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ko-KR" altLang="en-US" sz="900" b="0">
              <a:solidFill>
                <a:schemeClr val="bg1"/>
              </a:solidFill>
            </a:rPr>
            <a:t>실 지급액</a:t>
          </a:r>
        </a:p>
      </xdr:txBody>
    </xdr:sp>
    <xdr:clientData/>
  </xdr:twoCellAnchor>
  <xdr:twoCellAnchor editAs="oneCell">
    <xdr:from>
      <xdr:col>1</xdr:col>
      <xdr:colOff>173563</xdr:colOff>
      <xdr:row>5</xdr:row>
      <xdr:rowOff>92057</xdr:rowOff>
    </xdr:from>
    <xdr:to>
      <xdr:col>4</xdr:col>
      <xdr:colOff>379795</xdr:colOff>
      <xdr:row>6</xdr:row>
      <xdr:rowOff>198057</xdr:rowOff>
    </xdr:to>
    <xdr:sp macro="" textlink="Dashboard_option!$D$4">
      <xdr:nvSpPr>
        <xdr:cNvPr id="18" name="TextBox 17">
          <a:extLst>
            <a:ext uri="{FF2B5EF4-FFF2-40B4-BE49-F238E27FC236}">
              <a16:creationId xmlns="" xmlns:a16="http://schemas.microsoft.com/office/drawing/2014/main" id="{1BC4C5BA-814B-411D-B240-9D281A19A9CE}"/>
            </a:ext>
          </a:extLst>
        </xdr:cNvPr>
        <xdr:cNvSpPr txBox="1"/>
      </xdr:nvSpPr>
      <xdr:spPr>
        <a:xfrm>
          <a:off x="351363" y="1616057"/>
          <a:ext cx="2015982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921160B2-0969-4332-8309-77BDEF31FEB0}" type="TxLink">
            <a:rPr lang="en-US" altLang="en-US" sz="1200" b="1" i="0" u="none" strike="noStrike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pPr marL="0" indent="0" algn="r"/>
            <a:t> </a:t>
          </a:fld>
          <a:endParaRPr lang="ko-KR" altLang="en-US" sz="1200" b="1" i="0" u="none" strike="noStrike">
            <a:solidFill>
              <a:schemeClr val="bg1"/>
            </a:solidFill>
            <a:latin typeface="Verdana" panose="020B0604030504040204" pitchFamily="34" charset="0"/>
            <a:ea typeface="Verdana" panose="020B0604030504040204" pitchFamily="34" charset="0"/>
            <a:cs typeface="+mn-cs"/>
          </a:endParaRPr>
        </a:p>
      </xdr:txBody>
    </xdr:sp>
    <xdr:clientData/>
  </xdr:twoCellAnchor>
  <xdr:twoCellAnchor editAs="oneCell">
    <xdr:from>
      <xdr:col>1</xdr:col>
      <xdr:colOff>360970</xdr:colOff>
      <xdr:row>6</xdr:row>
      <xdr:rowOff>163181</xdr:rowOff>
    </xdr:from>
    <xdr:to>
      <xdr:col>4</xdr:col>
      <xdr:colOff>351220</xdr:colOff>
      <xdr:row>7</xdr:row>
      <xdr:rowOff>95531</xdr:rowOff>
    </xdr:to>
    <xdr:sp macro="" textlink="Dashboard_option!$E$4">
      <xdr:nvSpPr>
        <xdr:cNvPr id="19" name="TextBox 18">
          <a:extLst>
            <a:ext uri="{FF2B5EF4-FFF2-40B4-BE49-F238E27FC236}">
              <a16:creationId xmlns="" xmlns:a16="http://schemas.microsoft.com/office/drawing/2014/main" id="{E6D7CC47-B723-4C58-AC3C-C86FB6BD0968}"/>
            </a:ext>
          </a:extLst>
        </xdr:cNvPr>
        <xdr:cNvSpPr txBox="1"/>
      </xdr:nvSpPr>
      <xdr:spPr>
        <a:xfrm>
          <a:off x="538770" y="1941181"/>
          <a:ext cx="1800000" cy="186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458881D9-9C2E-4376-AA68-1F3BC22E687A}" type="TxLink">
            <a:rPr lang="en-US" altLang="en-US" sz="800" b="0" i="0" u="none" strike="noStrike">
              <a:solidFill>
                <a:srgbClr val="B8C4D6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pPr marL="0" indent="0" algn="r"/>
            <a:t>0</a:t>
          </a:fld>
          <a:endParaRPr lang="ko-KR" altLang="en-US" sz="800" b="0" i="0" u="none" strike="noStrike">
            <a:solidFill>
              <a:srgbClr val="B8C4D6"/>
            </a:solidFill>
            <a:latin typeface="Verdana" panose="020B0604030504040204" pitchFamily="34" charset="0"/>
            <a:ea typeface="Verdana" panose="020B0604030504040204" pitchFamily="34" charset="0"/>
            <a:cs typeface="+mn-cs"/>
          </a:endParaRPr>
        </a:p>
      </xdr:txBody>
    </xdr:sp>
    <xdr:clientData/>
  </xdr:twoCellAnchor>
  <xdr:twoCellAnchor editAs="oneCell">
    <xdr:from>
      <xdr:col>4</xdr:col>
      <xdr:colOff>488087</xdr:colOff>
      <xdr:row>3</xdr:row>
      <xdr:rowOff>4268</xdr:rowOff>
    </xdr:from>
    <xdr:to>
      <xdr:col>6</xdr:col>
      <xdr:colOff>808400</xdr:colOff>
      <xdr:row>7</xdr:row>
      <xdr:rowOff>212268</xdr:rowOff>
    </xdr:to>
    <xdr:sp macro="" textlink="">
      <xdr:nvSpPr>
        <xdr:cNvPr id="20" name="사각형: 둥근 모서리 35">
          <a:extLst>
            <a:ext uri="{FF2B5EF4-FFF2-40B4-BE49-F238E27FC236}">
              <a16:creationId xmlns="" xmlns:a16="http://schemas.microsoft.com/office/drawing/2014/main" id="{A6AE5F9D-6664-4D44-80B2-349B9EA7D597}"/>
            </a:ext>
          </a:extLst>
        </xdr:cNvPr>
        <xdr:cNvSpPr/>
      </xdr:nvSpPr>
      <xdr:spPr>
        <a:xfrm>
          <a:off x="2475637" y="1020268"/>
          <a:ext cx="2161813" cy="1224000"/>
        </a:xfrm>
        <a:prstGeom prst="roundRect">
          <a:avLst>
            <a:gd name="adj" fmla="val 1747"/>
          </a:avLst>
        </a:prstGeom>
        <a:gradFill flip="none" rotWithShape="1">
          <a:gsLst>
            <a:gs pos="0">
              <a:srgbClr val="2B3241">
                <a:alpha val="73000"/>
              </a:srgbClr>
            </a:gs>
            <a:gs pos="100000">
              <a:srgbClr val="2B3241"/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ko-KR" altLang="en-US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4</xdr:col>
      <xdr:colOff>950126</xdr:colOff>
      <xdr:row>3</xdr:row>
      <xdr:rowOff>117740</xdr:rowOff>
    </xdr:from>
    <xdr:to>
      <xdr:col>6</xdr:col>
      <xdr:colOff>465970</xdr:colOff>
      <xdr:row>4</xdr:row>
      <xdr:rowOff>58959</xdr:rowOff>
    </xdr:to>
    <xdr:sp macro="" textlink="">
      <xdr:nvSpPr>
        <xdr:cNvPr id="21" name="TextBox 20">
          <a:extLst>
            <a:ext uri="{FF2B5EF4-FFF2-40B4-BE49-F238E27FC236}">
              <a16:creationId xmlns="" xmlns:a16="http://schemas.microsoft.com/office/drawing/2014/main" id="{71CC162E-ADF3-4635-B587-2B21E7CEBB84}"/>
            </a:ext>
          </a:extLst>
        </xdr:cNvPr>
        <xdr:cNvSpPr txBox="1"/>
      </xdr:nvSpPr>
      <xdr:spPr>
        <a:xfrm>
          <a:off x="2950376" y="1127390"/>
          <a:ext cx="1363694" cy="1888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ko-KR" altLang="en-US" sz="900" b="0">
              <a:solidFill>
                <a:schemeClr val="bg1"/>
              </a:solidFill>
            </a:rPr>
            <a:t>평균 지급액</a:t>
          </a:r>
        </a:p>
      </xdr:txBody>
    </xdr:sp>
    <xdr:clientData/>
  </xdr:twoCellAnchor>
  <xdr:twoCellAnchor editAs="oneCell">
    <xdr:from>
      <xdr:col>4</xdr:col>
      <xdr:colOff>889639</xdr:colOff>
      <xdr:row>5</xdr:row>
      <xdr:rowOff>92057</xdr:rowOff>
    </xdr:from>
    <xdr:to>
      <xdr:col>6</xdr:col>
      <xdr:colOff>836975</xdr:colOff>
      <xdr:row>6</xdr:row>
      <xdr:rowOff>198057</xdr:rowOff>
    </xdr:to>
    <xdr:sp macro="" textlink="Dashboard_option!H2">
      <xdr:nvSpPr>
        <xdr:cNvPr id="22" name="TextBox 21">
          <a:extLst>
            <a:ext uri="{FF2B5EF4-FFF2-40B4-BE49-F238E27FC236}">
              <a16:creationId xmlns="" xmlns:a16="http://schemas.microsoft.com/office/drawing/2014/main" id="{3AABCB43-8173-4181-991E-9404ED8E047F}"/>
            </a:ext>
          </a:extLst>
        </xdr:cNvPr>
        <xdr:cNvSpPr txBox="1"/>
      </xdr:nvSpPr>
      <xdr:spPr>
        <a:xfrm>
          <a:off x="2877189" y="1616057"/>
          <a:ext cx="1788836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D2BDE43F-5475-4800-B337-080FAF3BEDBC}" type="TxLink">
            <a:rPr lang="en-US" altLang="en-US" sz="1200" b="1" i="0" u="none" strike="noStrike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pPr marL="0" indent="0" algn="r"/>
            <a:t> </a:t>
          </a:fld>
          <a:endParaRPr lang="ko-KR" altLang="en-US" sz="1200" b="1" i="0" u="none" strike="noStrike">
            <a:solidFill>
              <a:schemeClr val="bg1"/>
            </a:solidFill>
            <a:latin typeface="Verdana" panose="020B0604030504040204" pitchFamily="34" charset="0"/>
            <a:ea typeface="Verdana" panose="020B0604030504040204" pitchFamily="34" charset="0"/>
            <a:cs typeface="+mn-cs"/>
          </a:endParaRPr>
        </a:p>
      </xdr:txBody>
    </xdr:sp>
    <xdr:clientData/>
  </xdr:twoCellAnchor>
  <xdr:twoCellAnchor editAs="oneCell">
    <xdr:from>
      <xdr:col>4</xdr:col>
      <xdr:colOff>849900</xdr:colOff>
      <xdr:row>6</xdr:row>
      <xdr:rowOff>163181</xdr:rowOff>
    </xdr:from>
    <xdr:to>
      <xdr:col>6</xdr:col>
      <xdr:colOff>808400</xdr:colOff>
      <xdr:row>7</xdr:row>
      <xdr:rowOff>95531</xdr:rowOff>
    </xdr:to>
    <xdr:sp macro="" textlink="Dashboard_option!$H$4">
      <xdr:nvSpPr>
        <xdr:cNvPr id="23" name="TextBox 22">
          <a:extLst>
            <a:ext uri="{FF2B5EF4-FFF2-40B4-BE49-F238E27FC236}">
              <a16:creationId xmlns="" xmlns:a16="http://schemas.microsoft.com/office/drawing/2014/main" id="{0F6676A8-C93A-46EB-A09F-EEEB4407E0AF}"/>
            </a:ext>
          </a:extLst>
        </xdr:cNvPr>
        <xdr:cNvSpPr txBox="1"/>
      </xdr:nvSpPr>
      <xdr:spPr>
        <a:xfrm>
          <a:off x="2837450" y="1941181"/>
          <a:ext cx="1800000" cy="186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3E162998-0EDF-4E21-9BFE-B8127F785FFB}" type="TxLink">
            <a:rPr lang="en-US" altLang="en-US" sz="800" b="0" i="0" u="none" strike="noStrike">
              <a:solidFill>
                <a:srgbClr val="B8C4D6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pPr marL="0" indent="0" algn="r"/>
            <a:t>0</a:t>
          </a:fld>
          <a:endParaRPr lang="ko-KR" altLang="en-US" sz="800" b="0" i="0" u="none" strike="noStrike">
            <a:solidFill>
              <a:srgbClr val="B8C4D6"/>
            </a:solidFill>
            <a:latin typeface="Verdana" panose="020B0604030504040204" pitchFamily="34" charset="0"/>
            <a:ea typeface="Verdana" panose="020B0604030504040204" pitchFamily="34" charset="0"/>
            <a:cs typeface="+mn-cs"/>
          </a:endParaRPr>
        </a:p>
      </xdr:txBody>
    </xdr:sp>
    <xdr:clientData/>
  </xdr:twoCellAnchor>
  <xdr:twoCellAnchor editAs="oneCell">
    <xdr:from>
      <xdr:col>6</xdr:col>
      <xdr:colOff>945109</xdr:colOff>
      <xdr:row>3</xdr:row>
      <xdr:rowOff>4268</xdr:rowOff>
    </xdr:from>
    <xdr:to>
      <xdr:col>9</xdr:col>
      <xdr:colOff>1939</xdr:colOff>
      <xdr:row>7</xdr:row>
      <xdr:rowOff>212268</xdr:rowOff>
    </xdr:to>
    <xdr:sp macro="" textlink="">
      <xdr:nvSpPr>
        <xdr:cNvPr id="24" name="사각형: 둥근 모서리 40">
          <a:extLst>
            <a:ext uri="{FF2B5EF4-FFF2-40B4-BE49-F238E27FC236}">
              <a16:creationId xmlns="" xmlns:a16="http://schemas.microsoft.com/office/drawing/2014/main" id="{581BDBB6-8ADC-4381-ACF2-54C524F4FD15}"/>
            </a:ext>
          </a:extLst>
        </xdr:cNvPr>
        <xdr:cNvSpPr/>
      </xdr:nvSpPr>
      <xdr:spPr>
        <a:xfrm>
          <a:off x="4774159" y="1020268"/>
          <a:ext cx="2161980" cy="1224000"/>
        </a:xfrm>
        <a:prstGeom prst="roundRect">
          <a:avLst>
            <a:gd name="adj" fmla="val 1747"/>
          </a:avLst>
        </a:prstGeom>
        <a:gradFill flip="none" rotWithShape="1">
          <a:gsLst>
            <a:gs pos="0">
              <a:srgbClr val="2B3241">
                <a:alpha val="73000"/>
              </a:srgbClr>
            </a:gs>
            <a:gs pos="100000">
              <a:srgbClr val="2B3241"/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ko-KR" altLang="en-US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7</xdr:col>
      <xdr:colOff>372398</xdr:colOff>
      <xdr:row>3</xdr:row>
      <xdr:rowOff>117740</xdr:rowOff>
    </xdr:from>
    <xdr:to>
      <xdr:col>8</xdr:col>
      <xdr:colOff>694527</xdr:colOff>
      <xdr:row>4</xdr:row>
      <xdr:rowOff>58959</xdr:rowOff>
    </xdr:to>
    <xdr:sp macro="" textlink="">
      <xdr:nvSpPr>
        <xdr:cNvPr id="25" name="TextBox 24">
          <a:extLst>
            <a:ext uri="{FF2B5EF4-FFF2-40B4-BE49-F238E27FC236}">
              <a16:creationId xmlns="" xmlns:a16="http://schemas.microsoft.com/office/drawing/2014/main" id="{3F3BB3D4-51BB-418F-B672-02C8A9A0F5A7}"/>
            </a:ext>
          </a:extLst>
        </xdr:cNvPr>
        <xdr:cNvSpPr txBox="1"/>
      </xdr:nvSpPr>
      <xdr:spPr>
        <a:xfrm>
          <a:off x="5258723" y="1127390"/>
          <a:ext cx="1360354" cy="1888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ko-KR" altLang="en-US" sz="900" b="0">
              <a:solidFill>
                <a:schemeClr val="bg1"/>
              </a:solidFill>
            </a:rPr>
            <a:t>평균 연봉</a:t>
          </a:r>
        </a:p>
      </xdr:txBody>
    </xdr:sp>
    <xdr:clientData/>
  </xdr:twoCellAnchor>
  <xdr:twoCellAnchor editAs="oneCell">
    <xdr:from>
      <xdr:col>9</xdr:col>
      <xdr:colOff>160058</xdr:colOff>
      <xdr:row>3</xdr:row>
      <xdr:rowOff>4268</xdr:rowOff>
    </xdr:from>
    <xdr:to>
      <xdr:col>11</xdr:col>
      <xdr:colOff>251782</xdr:colOff>
      <xdr:row>7</xdr:row>
      <xdr:rowOff>212268</xdr:rowOff>
    </xdr:to>
    <xdr:sp macro="" textlink="">
      <xdr:nvSpPr>
        <xdr:cNvPr id="26" name="사각형: 둥근 모서리 45">
          <a:extLst>
            <a:ext uri="{FF2B5EF4-FFF2-40B4-BE49-F238E27FC236}">
              <a16:creationId xmlns="" xmlns:a16="http://schemas.microsoft.com/office/drawing/2014/main" id="{3876FC38-2240-4F4C-BF13-65DE2BA165E2}"/>
            </a:ext>
          </a:extLst>
        </xdr:cNvPr>
        <xdr:cNvSpPr/>
      </xdr:nvSpPr>
      <xdr:spPr>
        <a:xfrm>
          <a:off x="7094258" y="1020268"/>
          <a:ext cx="2161824" cy="1224000"/>
        </a:xfrm>
        <a:prstGeom prst="roundRect">
          <a:avLst>
            <a:gd name="adj" fmla="val 1747"/>
          </a:avLst>
        </a:prstGeom>
        <a:gradFill flip="none" rotWithShape="1">
          <a:gsLst>
            <a:gs pos="0">
              <a:srgbClr val="2B3241">
                <a:alpha val="73000"/>
              </a:srgbClr>
            </a:gs>
            <a:gs pos="100000">
              <a:srgbClr val="2B3241"/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ko-KR" altLang="en-US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9</xdr:col>
      <xdr:colOff>651733</xdr:colOff>
      <xdr:row>3</xdr:row>
      <xdr:rowOff>124090</xdr:rowOff>
    </xdr:from>
    <xdr:to>
      <xdr:col>10</xdr:col>
      <xdr:colOff>975243</xdr:colOff>
      <xdr:row>4</xdr:row>
      <xdr:rowOff>58959</xdr:rowOff>
    </xdr:to>
    <xdr:sp macro="" textlink="">
      <xdr:nvSpPr>
        <xdr:cNvPr id="27" name="TextBox 26">
          <a:extLst>
            <a:ext uri="{FF2B5EF4-FFF2-40B4-BE49-F238E27FC236}">
              <a16:creationId xmlns="" xmlns:a16="http://schemas.microsoft.com/office/drawing/2014/main" id="{048A3C8F-1414-4F72-81A5-FFE4FC3F7622}"/>
            </a:ext>
          </a:extLst>
        </xdr:cNvPr>
        <xdr:cNvSpPr txBox="1"/>
      </xdr:nvSpPr>
      <xdr:spPr>
        <a:xfrm>
          <a:off x="7614508" y="1133740"/>
          <a:ext cx="1361735" cy="1825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ko-KR" altLang="en-US" sz="900" b="0">
              <a:solidFill>
                <a:schemeClr val="bg1"/>
              </a:solidFill>
            </a:rPr>
            <a:t>총 지급인원</a:t>
          </a:r>
        </a:p>
      </xdr:txBody>
    </xdr:sp>
    <xdr:clientData/>
  </xdr:twoCellAnchor>
  <xdr:twoCellAnchor editAs="oneCell">
    <xdr:from>
      <xdr:col>9</xdr:col>
      <xdr:colOff>460686</xdr:colOff>
      <xdr:row>6</xdr:row>
      <xdr:rowOff>169531</xdr:rowOff>
    </xdr:from>
    <xdr:to>
      <xdr:col>11</xdr:col>
      <xdr:colOff>190586</xdr:colOff>
      <xdr:row>7</xdr:row>
      <xdr:rowOff>95531</xdr:rowOff>
    </xdr:to>
    <xdr:sp macro="" textlink="Dashboard_option!E17">
      <xdr:nvSpPr>
        <xdr:cNvPr id="28" name="TextBox 27">
          <a:extLst>
            <a:ext uri="{FF2B5EF4-FFF2-40B4-BE49-F238E27FC236}">
              <a16:creationId xmlns="" xmlns:a16="http://schemas.microsoft.com/office/drawing/2014/main" id="{27B059F4-7178-44C7-8D31-4DA13D645811}"/>
            </a:ext>
          </a:extLst>
        </xdr:cNvPr>
        <xdr:cNvSpPr txBox="1"/>
      </xdr:nvSpPr>
      <xdr:spPr>
        <a:xfrm>
          <a:off x="7394886" y="1947531"/>
          <a:ext cx="1800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327DB947-5A7C-421D-AA3C-730597729438}" type="TxLink">
            <a:rPr lang="en-US" altLang="en-US" sz="800" b="0" i="0" u="none" strike="noStrike">
              <a:solidFill>
                <a:srgbClr val="B8C4D6"/>
              </a:solidFill>
              <a:latin typeface="Verdana"/>
              <a:ea typeface="Verdana"/>
            </a:rPr>
            <a:pPr algn="r"/>
            <a:t>0명</a:t>
          </a:fld>
          <a:endParaRPr lang="ko-KR" altLang="en-US" sz="700" b="0">
            <a:solidFill>
              <a:srgbClr val="B8C4D6"/>
            </a:solidFill>
            <a:latin typeface="Verdana" panose="020B0604030504040204" pitchFamily="34" charset="0"/>
          </a:endParaRPr>
        </a:p>
      </xdr:txBody>
    </xdr:sp>
    <xdr:clientData/>
  </xdr:twoCellAnchor>
  <xdr:twoCellAnchor editAs="oneCell">
    <xdr:from>
      <xdr:col>9</xdr:col>
      <xdr:colOff>159945</xdr:colOff>
      <xdr:row>8</xdr:row>
      <xdr:rowOff>115775</xdr:rowOff>
    </xdr:from>
    <xdr:to>
      <xdr:col>11</xdr:col>
      <xdr:colOff>251659</xdr:colOff>
      <xdr:row>19</xdr:row>
      <xdr:rowOff>13369</xdr:rowOff>
    </xdr:to>
    <xdr:sp macro="" textlink="">
      <xdr:nvSpPr>
        <xdr:cNvPr id="29" name="사각형: 둥근 모서리 50">
          <a:extLst>
            <a:ext uri="{FF2B5EF4-FFF2-40B4-BE49-F238E27FC236}">
              <a16:creationId xmlns="" xmlns:a16="http://schemas.microsoft.com/office/drawing/2014/main" id="{06BED369-FA2C-4996-B75C-FF8B60D507F1}"/>
            </a:ext>
          </a:extLst>
        </xdr:cNvPr>
        <xdr:cNvSpPr/>
      </xdr:nvSpPr>
      <xdr:spPr>
        <a:xfrm>
          <a:off x="7094145" y="2401775"/>
          <a:ext cx="2161814" cy="2691594"/>
        </a:xfrm>
        <a:prstGeom prst="roundRect">
          <a:avLst>
            <a:gd name="adj" fmla="val 1460"/>
          </a:avLst>
        </a:prstGeom>
        <a:solidFill>
          <a:srgbClr val="2B324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9</xdr:col>
      <xdr:colOff>207118</xdr:colOff>
      <xdr:row>8</xdr:row>
      <xdr:rowOff>143628</xdr:rowOff>
    </xdr:from>
    <xdr:to>
      <xdr:col>10</xdr:col>
      <xdr:colOff>531753</xdr:colOff>
      <xdr:row>10</xdr:row>
      <xdr:rowOff>1978</xdr:rowOff>
    </xdr:to>
    <xdr:sp macro="" textlink="">
      <xdr:nvSpPr>
        <xdr:cNvPr id="30" name="TextBox 29">
          <a:extLst>
            <a:ext uri="{FF2B5EF4-FFF2-40B4-BE49-F238E27FC236}">
              <a16:creationId xmlns="" xmlns:a16="http://schemas.microsoft.com/office/drawing/2014/main" id="{15F7DA81-3D4F-4EBF-A699-CCC816867126}"/>
            </a:ext>
          </a:extLst>
        </xdr:cNvPr>
        <xdr:cNvSpPr txBox="1"/>
      </xdr:nvSpPr>
      <xdr:spPr>
        <a:xfrm>
          <a:off x="7141318" y="2429628"/>
          <a:ext cx="1359685" cy="366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ko-KR" altLang="en-US" sz="900" b="0">
              <a:solidFill>
                <a:schemeClr val="bg1"/>
              </a:solidFill>
            </a:rPr>
            <a:t>전체 사원현황</a:t>
          </a:r>
        </a:p>
      </xdr:txBody>
    </xdr:sp>
    <xdr:clientData/>
  </xdr:twoCellAnchor>
  <xdr:twoCellAnchor editAs="oneCell">
    <xdr:from>
      <xdr:col>9</xdr:col>
      <xdr:colOff>178937</xdr:colOff>
      <xdr:row>17</xdr:row>
      <xdr:rowOff>19050</xdr:rowOff>
    </xdr:from>
    <xdr:to>
      <xdr:col>11</xdr:col>
      <xdr:colOff>232668</xdr:colOff>
      <xdr:row>19</xdr:row>
      <xdr:rowOff>99553</xdr:rowOff>
    </xdr:to>
    <xdr:grpSp>
      <xdr:nvGrpSpPr>
        <xdr:cNvPr id="31" name="그룹 30">
          <a:extLst>
            <a:ext uri="{FF2B5EF4-FFF2-40B4-BE49-F238E27FC236}">
              <a16:creationId xmlns="" xmlns:a16="http://schemas.microsoft.com/office/drawing/2014/main" id="{B29EF60C-466A-4B2C-92A9-45CB94B12D3A}"/>
            </a:ext>
          </a:extLst>
        </xdr:cNvPr>
        <xdr:cNvGrpSpPr/>
      </xdr:nvGrpSpPr>
      <xdr:grpSpPr>
        <a:xfrm>
          <a:off x="7141712" y="4495800"/>
          <a:ext cx="2130181" cy="575803"/>
          <a:chOff x="7332869" y="2722214"/>
          <a:chExt cx="1789043" cy="920749"/>
        </a:xfrm>
      </xdr:grpSpPr>
      <xdr:graphicFrame macro="">
        <xdr:nvGraphicFramePr>
          <xdr:cNvPr id="32" name="차트 31">
            <a:extLst>
              <a:ext uri="{FF2B5EF4-FFF2-40B4-BE49-F238E27FC236}">
                <a16:creationId xmlns="" xmlns:a16="http://schemas.microsoft.com/office/drawing/2014/main" id="{6737C8D3-32C4-589F-EF9E-14D4B0B84E19}"/>
              </a:ext>
            </a:extLst>
          </xdr:cNvPr>
          <xdr:cNvGraphicFramePr>
            <a:graphicFrameLocks/>
          </xdr:cNvGraphicFramePr>
        </xdr:nvGraphicFramePr>
        <xdr:xfrm>
          <a:off x="7332869" y="2722214"/>
          <a:ext cx="1789043" cy="92074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3" name="사각형: 둥근 모서리 56">
            <a:extLst>
              <a:ext uri="{FF2B5EF4-FFF2-40B4-BE49-F238E27FC236}">
                <a16:creationId xmlns="" xmlns:a16="http://schemas.microsoft.com/office/drawing/2014/main" id="{6103C57A-7B87-3AEC-41B3-352265EA1172}"/>
              </a:ext>
            </a:extLst>
          </xdr:cNvPr>
          <xdr:cNvSpPr/>
        </xdr:nvSpPr>
        <xdr:spPr>
          <a:xfrm>
            <a:off x="7431372" y="3073530"/>
            <a:ext cx="1581385" cy="211647"/>
          </a:xfrm>
          <a:prstGeom prst="roundRect">
            <a:avLst>
              <a:gd name="adj" fmla="val 50000"/>
            </a:avLst>
          </a:prstGeom>
          <a:noFill/>
          <a:ln w="50800">
            <a:solidFill>
              <a:srgbClr val="2B324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ln>
                <a:solidFill>
                  <a:schemeClr val="bg2">
                    <a:lumMod val="50000"/>
                  </a:schemeClr>
                </a:solidFill>
              </a:ln>
              <a:noFill/>
            </a:endParaRPr>
          </a:p>
        </xdr:txBody>
      </xdr:sp>
    </xdr:grpSp>
    <xdr:clientData/>
  </xdr:twoCellAnchor>
  <xdr:twoCellAnchor editAs="oneCell">
    <xdr:from>
      <xdr:col>9</xdr:col>
      <xdr:colOff>390279</xdr:colOff>
      <xdr:row>9</xdr:row>
      <xdr:rowOff>228600</xdr:rowOff>
    </xdr:from>
    <xdr:to>
      <xdr:col>11</xdr:col>
      <xdr:colOff>21326</xdr:colOff>
      <xdr:row>15</xdr:row>
      <xdr:rowOff>49144</xdr:rowOff>
    </xdr:to>
    <xdr:graphicFrame macro="">
      <xdr:nvGraphicFramePr>
        <xdr:cNvPr id="34" name="차트 33">
          <a:extLst>
            <a:ext uri="{FF2B5EF4-FFF2-40B4-BE49-F238E27FC236}">
              <a16:creationId xmlns="" xmlns:a16="http://schemas.microsoft.com/office/drawing/2014/main" id="{8774682C-54DF-4048-B030-1CAF322E3E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616665</xdr:colOff>
      <xdr:row>15</xdr:row>
      <xdr:rowOff>107123</xdr:rowOff>
    </xdr:from>
    <xdr:to>
      <xdr:col>10</xdr:col>
      <xdr:colOff>849040</xdr:colOff>
      <xdr:row>17</xdr:row>
      <xdr:rowOff>91248</xdr:rowOff>
    </xdr:to>
    <xdr:grpSp>
      <xdr:nvGrpSpPr>
        <xdr:cNvPr id="35" name="그룹 34">
          <a:extLst>
            <a:ext uri="{FF2B5EF4-FFF2-40B4-BE49-F238E27FC236}">
              <a16:creationId xmlns="" xmlns:a16="http://schemas.microsoft.com/office/drawing/2014/main" id="{8C472B8C-8B2B-4B0D-988F-6A6901219F36}"/>
            </a:ext>
          </a:extLst>
        </xdr:cNvPr>
        <xdr:cNvGrpSpPr/>
      </xdr:nvGrpSpPr>
      <xdr:grpSpPr>
        <a:xfrm>
          <a:off x="7579440" y="4088573"/>
          <a:ext cx="1270600" cy="479425"/>
          <a:chOff x="7579440" y="4012373"/>
          <a:chExt cx="1270600" cy="479425"/>
        </a:xfrm>
      </xdr:grpSpPr>
      <xdr:sp macro="" textlink="Dashboard_option!D18">
        <xdr:nvSpPr>
          <xdr:cNvPr id="36" name="TextBox 35">
            <a:extLst>
              <a:ext uri="{FF2B5EF4-FFF2-40B4-BE49-F238E27FC236}">
                <a16:creationId xmlns="" xmlns:a16="http://schemas.microsoft.com/office/drawing/2014/main" id="{8A090F86-C942-1AED-B800-9885A43F8C58}"/>
              </a:ext>
            </a:extLst>
          </xdr:cNvPr>
          <xdr:cNvSpPr txBox="1"/>
        </xdr:nvSpPr>
        <xdr:spPr>
          <a:xfrm>
            <a:off x="7713385" y="4012373"/>
            <a:ext cx="1136655" cy="3032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A656C55A-37C8-40DF-88C1-74D5BC185370}" type="TxLink">
              <a:rPr lang="en-US" altLang="en-US" sz="800" b="0" i="0" u="none" strike="noStrike">
                <a:solidFill>
                  <a:schemeClr val="bg1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rPr>
              <a:pPr marL="0" indent="0" algn="r"/>
              <a:t>1명</a:t>
            </a:fld>
            <a:endParaRPr lang="ko-KR" altLang="en-US" sz="800" b="0" i="0" u="none" strike="noStrike">
              <a:solidFill>
                <a:schemeClr val="bg1"/>
              </a:solidFill>
              <a:latin typeface="Verdana" panose="020B0604030504040204" pitchFamily="34" charset="0"/>
              <a:ea typeface="맑은 고딕"/>
              <a:cs typeface="+mn-cs"/>
            </a:endParaRPr>
          </a:p>
        </xdr:txBody>
      </xdr:sp>
      <xdr:sp macro="" textlink="Dashboard_option!D17">
        <xdr:nvSpPr>
          <xdr:cNvPr id="37" name="TextBox 36">
            <a:extLst>
              <a:ext uri="{FF2B5EF4-FFF2-40B4-BE49-F238E27FC236}">
                <a16:creationId xmlns="" xmlns:a16="http://schemas.microsoft.com/office/drawing/2014/main" id="{B4D05075-380D-24C8-DC6D-F7EFE093AF1C}"/>
              </a:ext>
            </a:extLst>
          </xdr:cNvPr>
          <xdr:cNvSpPr txBox="1"/>
        </xdr:nvSpPr>
        <xdr:spPr>
          <a:xfrm>
            <a:off x="7713385" y="4188525"/>
            <a:ext cx="1136655" cy="3032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AF76C104-1A6E-4F6F-ABFC-BBFECD26F5C8}" type="TxLink">
              <a:rPr lang="en-US" altLang="en-US" sz="800" b="0" i="0" u="none" strike="noStrike">
                <a:solidFill>
                  <a:schemeClr val="bg1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rPr>
              <a:pPr marL="0" indent="0" algn="r"/>
              <a:t>1명</a:t>
            </a:fld>
            <a:endParaRPr lang="ko-KR" altLang="en-US" sz="800" b="0" i="0" u="none" strike="noStrike">
              <a:solidFill>
                <a:schemeClr val="bg1"/>
              </a:solidFill>
              <a:latin typeface="Verdana" panose="020B0604030504040204" pitchFamily="34" charset="0"/>
              <a:ea typeface="맑은 고딕"/>
              <a:cs typeface="+mn-cs"/>
            </a:endParaRPr>
          </a:p>
        </xdr:txBody>
      </xdr:sp>
      <xdr:sp macro="" textlink="">
        <xdr:nvSpPr>
          <xdr:cNvPr id="38" name="TextBox 37">
            <a:extLst>
              <a:ext uri="{FF2B5EF4-FFF2-40B4-BE49-F238E27FC236}">
                <a16:creationId xmlns="" xmlns:a16="http://schemas.microsoft.com/office/drawing/2014/main" id="{C4AFC845-F611-7158-9BED-59B93E2092DF}"/>
              </a:ext>
            </a:extLst>
          </xdr:cNvPr>
          <xdr:cNvSpPr txBox="1"/>
        </xdr:nvSpPr>
        <xdr:spPr>
          <a:xfrm>
            <a:off x="7579440" y="4046655"/>
            <a:ext cx="859217" cy="2537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ko-KR" altLang="en-US" sz="900" b="0">
                <a:solidFill>
                  <a:srgbClr val="B8C4D6"/>
                </a:solidFill>
                <a:latin typeface="Verdana" panose="020B0604030504040204" pitchFamily="34" charset="0"/>
              </a:rPr>
              <a:t>신규 입사자</a:t>
            </a: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="" xmlns:a16="http://schemas.microsoft.com/office/drawing/2014/main" id="{B190D9B2-796F-9A72-D454-9813AD65434C}"/>
              </a:ext>
            </a:extLst>
          </xdr:cNvPr>
          <xdr:cNvSpPr txBox="1"/>
        </xdr:nvSpPr>
        <xdr:spPr>
          <a:xfrm>
            <a:off x="7579442" y="4232332"/>
            <a:ext cx="859217" cy="2537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ko-KR" altLang="en-US" sz="900" b="0">
                <a:solidFill>
                  <a:srgbClr val="B8C4D6"/>
                </a:solidFill>
                <a:latin typeface="Verdana" panose="020B0604030504040204" pitchFamily="34" charset="0"/>
              </a:rPr>
              <a:t>기존 재직자</a:t>
            </a:r>
          </a:p>
        </xdr:txBody>
      </xdr:sp>
      <xdr:sp macro="" textlink="">
        <xdr:nvSpPr>
          <xdr:cNvPr id="40" name="타원 39">
            <a:extLst>
              <a:ext uri="{FF2B5EF4-FFF2-40B4-BE49-F238E27FC236}">
                <a16:creationId xmlns="" xmlns:a16="http://schemas.microsoft.com/office/drawing/2014/main" id="{1313649A-D89F-0D90-7A4D-9ED383F46DE7}"/>
              </a:ext>
            </a:extLst>
          </xdr:cNvPr>
          <xdr:cNvSpPr/>
        </xdr:nvSpPr>
        <xdr:spPr>
          <a:xfrm>
            <a:off x="7614900" y="4139951"/>
            <a:ext cx="56931" cy="56931"/>
          </a:xfrm>
          <a:prstGeom prst="ellipse">
            <a:avLst/>
          </a:prstGeom>
          <a:solidFill>
            <a:srgbClr val="55CE7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41" name="타원 40">
            <a:extLst>
              <a:ext uri="{FF2B5EF4-FFF2-40B4-BE49-F238E27FC236}">
                <a16:creationId xmlns="" xmlns:a16="http://schemas.microsoft.com/office/drawing/2014/main" id="{F43F4373-CCAB-87EE-1FD9-19AA01C2DDD9}"/>
              </a:ext>
            </a:extLst>
          </xdr:cNvPr>
          <xdr:cNvSpPr/>
        </xdr:nvSpPr>
        <xdr:spPr>
          <a:xfrm>
            <a:off x="7614900" y="4329737"/>
            <a:ext cx="56931" cy="56931"/>
          </a:xfrm>
          <a:prstGeom prst="ellipse">
            <a:avLst/>
          </a:prstGeom>
          <a:solidFill>
            <a:srgbClr val="2B7BF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 editAs="oneCell">
    <xdr:from>
      <xdr:col>6</xdr:col>
      <xdr:colOff>1024241</xdr:colOff>
      <xdr:row>5</xdr:row>
      <xdr:rowOff>92057</xdr:rowOff>
    </xdr:from>
    <xdr:to>
      <xdr:col>8</xdr:col>
      <xdr:colOff>973340</xdr:colOff>
      <xdr:row>6</xdr:row>
      <xdr:rowOff>198057</xdr:rowOff>
    </xdr:to>
    <xdr:sp macro="" textlink="Dashboard_option!H7">
      <xdr:nvSpPr>
        <xdr:cNvPr id="42" name="TextBox 41">
          <a:extLst>
            <a:ext uri="{FF2B5EF4-FFF2-40B4-BE49-F238E27FC236}">
              <a16:creationId xmlns="" xmlns:a16="http://schemas.microsoft.com/office/drawing/2014/main" id="{4C1DAB1A-E55B-4B8F-9084-4C1C3ECFB9EF}"/>
            </a:ext>
          </a:extLst>
        </xdr:cNvPr>
        <xdr:cNvSpPr txBox="1"/>
      </xdr:nvSpPr>
      <xdr:spPr>
        <a:xfrm>
          <a:off x="4853291" y="1616057"/>
          <a:ext cx="2019199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7089657D-66CA-4D9B-B1C9-E1CAA9256413}" type="TxLink">
            <a:rPr lang="en-US" altLang="en-US" sz="1200" b="1" i="0" u="none" strike="noStrike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pPr marL="0" indent="0" algn="r"/>
            <a:t> </a:t>
          </a:fld>
          <a:endParaRPr lang="ko-KR" altLang="en-US" sz="1200" b="1" i="0" u="none" strike="noStrike">
            <a:solidFill>
              <a:schemeClr val="bg1"/>
            </a:solidFill>
            <a:latin typeface="Verdana" panose="020B0604030504040204" pitchFamily="34" charset="0"/>
            <a:ea typeface="Verdana" panose="020B0604030504040204" pitchFamily="34" charset="0"/>
            <a:cs typeface="+mn-cs"/>
          </a:endParaRPr>
        </a:p>
      </xdr:txBody>
    </xdr:sp>
    <xdr:clientData/>
  </xdr:twoCellAnchor>
  <xdr:twoCellAnchor editAs="oneCell">
    <xdr:from>
      <xdr:col>7</xdr:col>
      <xdr:colOff>179815</xdr:colOff>
      <xdr:row>6</xdr:row>
      <xdr:rowOff>163181</xdr:rowOff>
    </xdr:from>
    <xdr:to>
      <xdr:col>8</xdr:col>
      <xdr:colOff>944765</xdr:colOff>
      <xdr:row>7</xdr:row>
      <xdr:rowOff>95531</xdr:rowOff>
    </xdr:to>
    <xdr:sp macro="" textlink="Dashboard_option!$H$9">
      <xdr:nvSpPr>
        <xdr:cNvPr id="43" name="TextBox 42">
          <a:extLst>
            <a:ext uri="{FF2B5EF4-FFF2-40B4-BE49-F238E27FC236}">
              <a16:creationId xmlns="" xmlns:a16="http://schemas.microsoft.com/office/drawing/2014/main" id="{D3B442E8-5F00-46E4-BE4E-97AA8F05A214}"/>
            </a:ext>
          </a:extLst>
        </xdr:cNvPr>
        <xdr:cNvSpPr txBox="1"/>
      </xdr:nvSpPr>
      <xdr:spPr>
        <a:xfrm>
          <a:off x="5043915" y="1941181"/>
          <a:ext cx="1800000" cy="186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A1358DFF-A340-41E9-B35E-39935E61EE0D}" type="TxLink">
            <a:rPr lang="en-US" altLang="en-US" sz="800" b="0" i="0" u="none" strike="noStrike">
              <a:solidFill>
                <a:srgbClr val="B8C4D6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pPr marL="0" indent="0" algn="r"/>
            <a:t>0</a:t>
          </a:fld>
          <a:endParaRPr lang="ko-KR" altLang="en-US" sz="800" b="0" i="0" u="none" strike="noStrike">
            <a:solidFill>
              <a:srgbClr val="B8C4D6"/>
            </a:solidFill>
            <a:latin typeface="Verdana" panose="020B0604030504040204" pitchFamily="34" charset="0"/>
            <a:ea typeface="Verdana" panose="020B0604030504040204" pitchFamily="34" charset="0"/>
            <a:cs typeface="+mn-cs"/>
          </a:endParaRPr>
        </a:p>
      </xdr:txBody>
    </xdr:sp>
    <xdr:clientData/>
  </xdr:twoCellAnchor>
  <xdr:twoCellAnchor editAs="oneCell">
    <xdr:from>
      <xdr:col>9</xdr:col>
      <xdr:colOff>270062</xdr:colOff>
      <xdr:row>5</xdr:row>
      <xdr:rowOff>92057</xdr:rowOff>
    </xdr:from>
    <xdr:to>
      <xdr:col>11</xdr:col>
      <xdr:colOff>219161</xdr:colOff>
      <xdr:row>6</xdr:row>
      <xdr:rowOff>198057</xdr:rowOff>
    </xdr:to>
    <xdr:sp macro="" textlink="Dashboard_option!D16">
      <xdr:nvSpPr>
        <xdr:cNvPr id="44" name="TextBox 43">
          <a:extLst>
            <a:ext uri="{FF2B5EF4-FFF2-40B4-BE49-F238E27FC236}">
              <a16:creationId xmlns="" xmlns:a16="http://schemas.microsoft.com/office/drawing/2014/main" id="{F7EDACF8-84C7-4BB9-8341-69E3C53B500F}"/>
            </a:ext>
          </a:extLst>
        </xdr:cNvPr>
        <xdr:cNvSpPr txBox="1"/>
      </xdr:nvSpPr>
      <xdr:spPr>
        <a:xfrm>
          <a:off x="7204262" y="1616057"/>
          <a:ext cx="2019199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E067181A-7EA1-41B9-9845-E829362266F4}" type="TxLink">
            <a:rPr lang="en-US" altLang="en-US" sz="1200" b="1" i="0" u="none" strike="noStrike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pPr marL="0" indent="0" algn="r"/>
            <a:t> </a:t>
          </a:fld>
          <a:endParaRPr lang="ko-KR" altLang="en-US" sz="1200" b="1" i="0" u="none" strike="noStrike">
            <a:solidFill>
              <a:schemeClr val="bg1"/>
            </a:solidFill>
            <a:latin typeface="Verdana" panose="020B0604030504040204" pitchFamily="34" charset="0"/>
            <a:ea typeface="Verdana" panose="020B0604030504040204" pitchFamily="34" charset="0"/>
            <a:cs typeface="+mn-cs"/>
          </a:endParaRPr>
        </a:p>
      </xdr:txBody>
    </xdr:sp>
    <xdr:clientData/>
  </xdr:twoCellAnchor>
  <xdr:twoCellAnchor editAs="oneCell">
    <xdr:from>
      <xdr:col>1</xdr:col>
      <xdr:colOff>99219</xdr:colOff>
      <xdr:row>23</xdr:row>
      <xdr:rowOff>30690</xdr:rowOff>
    </xdr:from>
    <xdr:to>
      <xdr:col>15</xdr:col>
      <xdr:colOff>48846</xdr:colOff>
      <xdr:row>25</xdr:row>
      <xdr:rowOff>28864</xdr:rowOff>
    </xdr:to>
    <xdr:sp macro="" textlink="">
      <xdr:nvSpPr>
        <xdr:cNvPr id="45" name="사각형: 둥근 모서리 88">
          <a:extLst>
            <a:ext uri="{FF2B5EF4-FFF2-40B4-BE49-F238E27FC236}">
              <a16:creationId xmlns="" xmlns:a16="http://schemas.microsoft.com/office/drawing/2014/main" id="{EF8F9E31-F7C7-4902-8C08-4CBA22DA26FE}"/>
            </a:ext>
          </a:extLst>
        </xdr:cNvPr>
        <xdr:cNvSpPr/>
      </xdr:nvSpPr>
      <xdr:spPr>
        <a:xfrm>
          <a:off x="277019" y="5675840"/>
          <a:ext cx="12687727" cy="296624"/>
        </a:xfrm>
        <a:prstGeom prst="roundRect">
          <a:avLst>
            <a:gd name="adj" fmla="val 10842"/>
          </a:avLst>
        </a:prstGeom>
        <a:noFill/>
        <a:ln w="34925">
          <a:solidFill>
            <a:srgbClr val="2B7BF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14</xdr:col>
      <xdr:colOff>990600</xdr:colOff>
      <xdr:row>23</xdr:row>
      <xdr:rowOff>29307</xdr:rowOff>
    </xdr:from>
    <xdr:to>
      <xdr:col>15</xdr:col>
      <xdr:colOff>45719</xdr:colOff>
      <xdr:row>25</xdr:row>
      <xdr:rowOff>21063</xdr:rowOff>
    </xdr:to>
    <xdr:sp macro="" textlink="">
      <xdr:nvSpPr>
        <xdr:cNvPr id="46" name="직사각형 45">
          <a:extLst>
            <a:ext uri="{FF2B5EF4-FFF2-40B4-BE49-F238E27FC236}">
              <a16:creationId xmlns="" xmlns:a16="http://schemas.microsoft.com/office/drawing/2014/main" id="{AC6F2750-2A67-4E5F-BE3E-157BD309EB70}"/>
            </a:ext>
          </a:extLst>
        </xdr:cNvPr>
        <xdr:cNvSpPr/>
      </xdr:nvSpPr>
      <xdr:spPr>
        <a:xfrm>
          <a:off x="12871450" y="5674457"/>
          <a:ext cx="90169" cy="290206"/>
        </a:xfrm>
        <a:prstGeom prst="rect">
          <a:avLst/>
        </a:prstGeom>
        <a:solidFill>
          <a:srgbClr val="2B7BF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</xdr:col>
      <xdr:colOff>104720</xdr:colOff>
      <xdr:row>3</xdr:row>
      <xdr:rowOff>133377</xdr:rowOff>
    </xdr:from>
    <xdr:to>
      <xdr:col>2</xdr:col>
      <xdr:colOff>36095</xdr:colOff>
      <xdr:row>4</xdr:row>
      <xdr:rowOff>238527</xdr:rowOff>
    </xdr:to>
    <xdr:sp macro="" textlink="">
      <xdr:nvSpPr>
        <xdr:cNvPr id="47" name="사각형: 둥근 모서리 94">
          <a:extLst>
            <a:ext uri="{FF2B5EF4-FFF2-40B4-BE49-F238E27FC236}">
              <a16:creationId xmlns="" xmlns:a16="http://schemas.microsoft.com/office/drawing/2014/main" id="{2FE65074-55AC-41E3-A70C-CCD48F8A76F4}"/>
            </a:ext>
          </a:extLst>
        </xdr:cNvPr>
        <xdr:cNvSpPr/>
      </xdr:nvSpPr>
      <xdr:spPr>
        <a:xfrm>
          <a:off x="282520" y="1149377"/>
          <a:ext cx="356825" cy="359150"/>
        </a:xfrm>
        <a:prstGeom prst="roundRect">
          <a:avLst>
            <a:gd name="adj" fmla="val 24855"/>
          </a:avLst>
        </a:prstGeom>
        <a:solidFill>
          <a:srgbClr val="4C8DFF">
            <a:alpha val="9804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</xdr:col>
      <xdr:colOff>182472</xdr:colOff>
      <xdr:row>3</xdr:row>
      <xdr:rowOff>209560</xdr:rowOff>
    </xdr:from>
    <xdr:to>
      <xdr:col>1</xdr:col>
      <xdr:colOff>386968</xdr:colOff>
      <xdr:row>4</xdr:row>
      <xdr:rowOff>162345</xdr:rowOff>
    </xdr:to>
    <xdr:pic>
      <xdr:nvPicPr>
        <xdr:cNvPr id="48" name="그래픽 95">
          <a:extLst>
            <a:ext uri="{FF2B5EF4-FFF2-40B4-BE49-F238E27FC236}">
              <a16:creationId xmlns="" xmlns:a16="http://schemas.microsoft.com/office/drawing/2014/main" id="{6B624F6D-9864-41DD-BC01-CDF1524E5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60272" y="1225560"/>
          <a:ext cx="204496" cy="206785"/>
        </a:xfrm>
        <a:prstGeom prst="rect">
          <a:avLst/>
        </a:prstGeom>
      </xdr:spPr>
    </xdr:pic>
    <xdr:clientData/>
  </xdr:twoCellAnchor>
  <xdr:twoCellAnchor editAs="oneCell">
    <xdr:from>
      <xdr:col>4</xdr:col>
      <xdr:colOff>592257</xdr:colOff>
      <xdr:row>3</xdr:row>
      <xdr:rowOff>133377</xdr:rowOff>
    </xdr:from>
    <xdr:to>
      <xdr:col>4</xdr:col>
      <xdr:colOff>952257</xdr:colOff>
      <xdr:row>4</xdr:row>
      <xdr:rowOff>238527</xdr:rowOff>
    </xdr:to>
    <xdr:sp macro="" textlink="">
      <xdr:nvSpPr>
        <xdr:cNvPr id="49" name="사각형: 둥근 모서리 97">
          <a:extLst>
            <a:ext uri="{FF2B5EF4-FFF2-40B4-BE49-F238E27FC236}">
              <a16:creationId xmlns="" xmlns:a16="http://schemas.microsoft.com/office/drawing/2014/main" id="{AC376EA1-85F4-4380-8C29-29F51E1D4DB5}"/>
            </a:ext>
          </a:extLst>
        </xdr:cNvPr>
        <xdr:cNvSpPr/>
      </xdr:nvSpPr>
      <xdr:spPr>
        <a:xfrm>
          <a:off x="2579807" y="1149377"/>
          <a:ext cx="360000" cy="359150"/>
        </a:xfrm>
        <a:prstGeom prst="roundRect">
          <a:avLst>
            <a:gd name="adj" fmla="val 24855"/>
          </a:avLst>
        </a:prstGeom>
        <a:solidFill>
          <a:srgbClr val="4C8DFF">
            <a:alpha val="9804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4</xdr:col>
      <xdr:colOff>657957</xdr:colOff>
      <xdr:row>3</xdr:row>
      <xdr:rowOff>197717</xdr:rowOff>
    </xdr:from>
    <xdr:to>
      <xdr:col>4</xdr:col>
      <xdr:colOff>886557</xdr:colOff>
      <xdr:row>4</xdr:row>
      <xdr:rowOff>174187</xdr:rowOff>
    </xdr:to>
    <xdr:pic>
      <xdr:nvPicPr>
        <xdr:cNvPr id="50" name="그래픽 99">
          <a:extLst>
            <a:ext uri="{FF2B5EF4-FFF2-40B4-BE49-F238E27FC236}">
              <a16:creationId xmlns="" xmlns:a16="http://schemas.microsoft.com/office/drawing/2014/main" id="{51E75C3F-AFC0-4119-8066-B4B6CE013D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645507" y="1213717"/>
          <a:ext cx="228600" cy="230470"/>
        </a:xfrm>
        <a:prstGeom prst="rect">
          <a:avLst/>
        </a:prstGeom>
      </xdr:spPr>
    </xdr:pic>
    <xdr:clientData/>
  </xdr:twoCellAnchor>
  <xdr:twoCellAnchor editAs="oneCell">
    <xdr:from>
      <xdr:col>9</xdr:col>
      <xdr:colOff>262705</xdr:colOff>
      <xdr:row>3</xdr:row>
      <xdr:rowOff>132527</xdr:rowOff>
    </xdr:from>
    <xdr:to>
      <xdr:col>9</xdr:col>
      <xdr:colOff>622705</xdr:colOff>
      <xdr:row>4</xdr:row>
      <xdr:rowOff>238527</xdr:rowOff>
    </xdr:to>
    <xdr:sp macro="" textlink="">
      <xdr:nvSpPr>
        <xdr:cNvPr id="51" name="사각형: 둥근 모서리 102">
          <a:extLst>
            <a:ext uri="{FF2B5EF4-FFF2-40B4-BE49-F238E27FC236}">
              <a16:creationId xmlns="" xmlns:a16="http://schemas.microsoft.com/office/drawing/2014/main" id="{C031C6B1-B341-40EC-AC29-DA9068A055BE}"/>
            </a:ext>
          </a:extLst>
        </xdr:cNvPr>
        <xdr:cNvSpPr/>
      </xdr:nvSpPr>
      <xdr:spPr>
        <a:xfrm>
          <a:off x="7196905" y="1148527"/>
          <a:ext cx="360000" cy="360000"/>
        </a:xfrm>
        <a:prstGeom prst="roundRect">
          <a:avLst>
            <a:gd name="adj" fmla="val 24855"/>
          </a:avLst>
        </a:prstGeom>
        <a:solidFill>
          <a:srgbClr val="4C8DFF">
            <a:alpha val="9804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9</xdr:col>
      <xdr:colOff>315705</xdr:colOff>
      <xdr:row>3</xdr:row>
      <xdr:rowOff>184592</xdr:rowOff>
    </xdr:from>
    <xdr:to>
      <xdr:col>9</xdr:col>
      <xdr:colOff>569705</xdr:colOff>
      <xdr:row>4</xdr:row>
      <xdr:rowOff>186462</xdr:rowOff>
    </xdr:to>
    <xdr:pic>
      <xdr:nvPicPr>
        <xdr:cNvPr id="52" name="그래픽 69">
          <a:extLst>
            <a:ext uri="{FF2B5EF4-FFF2-40B4-BE49-F238E27FC236}">
              <a16:creationId xmlns="" xmlns:a16="http://schemas.microsoft.com/office/drawing/2014/main" id="{F671A8DA-02F7-46A9-A188-259876E0E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49905" y="1200592"/>
          <a:ext cx="254000" cy="255870"/>
        </a:xfrm>
        <a:prstGeom prst="rect">
          <a:avLst/>
        </a:prstGeom>
      </xdr:spPr>
    </xdr:pic>
    <xdr:clientData/>
  </xdr:twoCellAnchor>
  <xdr:twoCellAnchor editAs="oneCell">
    <xdr:from>
      <xdr:col>7</xdr:col>
      <xdr:colOff>14884</xdr:colOff>
      <xdr:row>3</xdr:row>
      <xdr:rowOff>133377</xdr:rowOff>
    </xdr:from>
    <xdr:to>
      <xdr:col>7</xdr:col>
      <xdr:colOff>374884</xdr:colOff>
      <xdr:row>4</xdr:row>
      <xdr:rowOff>238527</xdr:rowOff>
    </xdr:to>
    <xdr:sp macro="" textlink="">
      <xdr:nvSpPr>
        <xdr:cNvPr id="53" name="사각형: 둥근 모서리 104">
          <a:extLst>
            <a:ext uri="{FF2B5EF4-FFF2-40B4-BE49-F238E27FC236}">
              <a16:creationId xmlns="" xmlns:a16="http://schemas.microsoft.com/office/drawing/2014/main" id="{BF28F040-A8B6-4E6C-9CF4-DF25B95EA7D6}"/>
            </a:ext>
          </a:extLst>
        </xdr:cNvPr>
        <xdr:cNvSpPr/>
      </xdr:nvSpPr>
      <xdr:spPr>
        <a:xfrm>
          <a:off x="4878984" y="1149377"/>
          <a:ext cx="360000" cy="359150"/>
        </a:xfrm>
        <a:prstGeom prst="roundRect">
          <a:avLst>
            <a:gd name="adj" fmla="val 24855"/>
          </a:avLst>
        </a:prstGeom>
        <a:solidFill>
          <a:srgbClr val="4C8DFF">
            <a:alpha val="9804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80584</xdr:colOff>
      <xdr:row>3</xdr:row>
      <xdr:rowOff>197717</xdr:rowOff>
    </xdr:from>
    <xdr:to>
      <xdr:col>7</xdr:col>
      <xdr:colOff>309184</xdr:colOff>
      <xdr:row>4</xdr:row>
      <xdr:rowOff>174187</xdr:rowOff>
    </xdr:to>
    <xdr:pic>
      <xdr:nvPicPr>
        <xdr:cNvPr id="54" name="그래픽 73">
          <a:extLst>
            <a:ext uri="{FF2B5EF4-FFF2-40B4-BE49-F238E27FC236}">
              <a16:creationId xmlns="" xmlns:a16="http://schemas.microsoft.com/office/drawing/2014/main" id="{31E61057-8AA0-43BA-B59E-7B78DC6913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44684" y="1213717"/>
          <a:ext cx="228600" cy="230470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37</xdr:row>
      <xdr:rowOff>242956</xdr:rowOff>
    </xdr:from>
    <xdr:to>
      <xdr:col>15</xdr:col>
      <xdr:colOff>0</xdr:colOff>
      <xdr:row>38</xdr:row>
      <xdr:rowOff>63500</xdr:rowOff>
    </xdr:to>
    <xdr:sp macro="" textlink="">
      <xdr:nvSpPr>
        <xdr:cNvPr id="55" name="직사각형 54">
          <a:extLst>
            <a:ext uri="{FF2B5EF4-FFF2-40B4-BE49-F238E27FC236}">
              <a16:creationId xmlns="" xmlns:a16="http://schemas.microsoft.com/office/drawing/2014/main" id="{F42A9984-3098-4509-B186-390EE816CEA0}"/>
            </a:ext>
          </a:extLst>
        </xdr:cNvPr>
        <xdr:cNvSpPr/>
      </xdr:nvSpPr>
      <xdr:spPr>
        <a:xfrm>
          <a:off x="196850" y="9025006"/>
          <a:ext cx="12719050" cy="74544"/>
        </a:xfrm>
        <a:prstGeom prst="rect">
          <a:avLst/>
        </a:prstGeom>
        <a:solidFill>
          <a:srgbClr val="2B3241"/>
        </a:solidFill>
        <a:ln>
          <a:solidFill>
            <a:srgbClr val="2B324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7</xdr:col>
      <xdr:colOff>372398</xdr:colOff>
      <xdr:row>3</xdr:row>
      <xdr:rowOff>236978</xdr:rowOff>
    </xdr:from>
    <xdr:to>
      <xdr:col>8</xdr:col>
      <xdr:colOff>321651</xdr:colOff>
      <xdr:row>5</xdr:row>
      <xdr:rowOff>88978</xdr:rowOff>
    </xdr:to>
    <xdr:sp macro="" textlink="Dashboard_option!$I$8">
      <xdr:nvSpPr>
        <xdr:cNvPr id="56" name="TextBox 55">
          <a:extLst>
            <a:ext uri="{FF2B5EF4-FFF2-40B4-BE49-F238E27FC236}">
              <a16:creationId xmlns="" xmlns:a16="http://schemas.microsoft.com/office/drawing/2014/main" id="{B57745AC-BC36-4ABB-ACC0-01AEA92D631C}"/>
            </a:ext>
          </a:extLst>
        </xdr:cNvPr>
        <xdr:cNvSpPr txBox="1"/>
      </xdr:nvSpPr>
      <xdr:spPr>
        <a:xfrm>
          <a:off x="5258723" y="1246628"/>
          <a:ext cx="987478" cy="347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62163C08-65DF-417F-9E17-36E4A3DE8064}" type="TxLink">
            <a:rPr lang="en-US" altLang="en-US" sz="800" b="0" i="0" u="none" strike="noStrike">
              <a:solidFill>
                <a:srgbClr val="EB436D"/>
              </a:solidFill>
              <a:latin typeface="Verdana"/>
              <a:ea typeface="Verdana"/>
            </a:rPr>
            <a:pPr algn="l"/>
            <a:t>+0% ▲</a:t>
          </a:fld>
          <a:endParaRPr lang="ko-KR" altLang="en-US" sz="800">
            <a:solidFill>
              <a:srgbClr val="EB436D"/>
            </a:solidFill>
            <a:latin typeface="Verdana" panose="020B0604030504040204" pitchFamily="34" charset="0"/>
          </a:endParaRPr>
        </a:p>
      </xdr:txBody>
    </xdr:sp>
    <xdr:clientData/>
  </xdr:twoCellAnchor>
  <xdr:twoCellAnchor editAs="oneCell">
    <xdr:from>
      <xdr:col>4</xdr:col>
      <xdr:colOff>950126</xdr:colOff>
      <xdr:row>3</xdr:row>
      <xdr:rowOff>227453</xdr:rowOff>
    </xdr:from>
    <xdr:to>
      <xdr:col>6</xdr:col>
      <xdr:colOff>191111</xdr:colOff>
      <xdr:row>5</xdr:row>
      <xdr:rowOff>79453</xdr:rowOff>
    </xdr:to>
    <xdr:sp macro="" textlink="Dashboard_option!$I$3">
      <xdr:nvSpPr>
        <xdr:cNvPr id="57" name="TextBox 56">
          <a:extLst>
            <a:ext uri="{FF2B5EF4-FFF2-40B4-BE49-F238E27FC236}">
              <a16:creationId xmlns="" xmlns:a16="http://schemas.microsoft.com/office/drawing/2014/main" id="{570AFD0D-A27D-4DA8-B0D0-03DBE4D5BBE4}"/>
            </a:ext>
          </a:extLst>
        </xdr:cNvPr>
        <xdr:cNvSpPr txBox="1"/>
      </xdr:nvSpPr>
      <xdr:spPr>
        <a:xfrm>
          <a:off x="2950376" y="1237103"/>
          <a:ext cx="1088835" cy="347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29489969-D038-4F4B-B553-8AF238A18EBF}" type="TxLink">
            <a:rPr lang="en-US" altLang="en-US" sz="800" b="0" i="0" u="none" strike="noStrike">
              <a:solidFill>
                <a:srgbClr val="55A3FF"/>
              </a:solidFill>
              <a:latin typeface="Verdana"/>
              <a:ea typeface="Verdana"/>
            </a:rPr>
            <a:pPr algn="l"/>
            <a:t>+0% ▲</a:t>
          </a:fld>
          <a:endParaRPr lang="ko-KR" altLang="en-US" sz="800">
            <a:solidFill>
              <a:srgbClr val="55A3FF"/>
            </a:solidFill>
            <a:latin typeface="Verdana" panose="020B0604030504040204" pitchFamily="34" charset="0"/>
          </a:endParaRPr>
        </a:p>
      </xdr:txBody>
    </xdr:sp>
    <xdr:clientData/>
  </xdr:twoCellAnchor>
  <xdr:twoCellAnchor editAs="oneCell">
    <xdr:from>
      <xdr:col>2</xdr:col>
      <xdr:colOff>41925</xdr:colOff>
      <xdr:row>3</xdr:row>
      <xdr:rowOff>236978</xdr:rowOff>
    </xdr:from>
    <xdr:to>
      <xdr:col>3</xdr:col>
      <xdr:colOff>697028</xdr:colOff>
      <xdr:row>5</xdr:row>
      <xdr:rowOff>88978</xdr:rowOff>
    </xdr:to>
    <xdr:sp macro="" textlink="Dashboard_option!$E$5">
      <xdr:nvSpPr>
        <xdr:cNvPr id="58" name="TextBox 57">
          <a:extLst>
            <a:ext uri="{FF2B5EF4-FFF2-40B4-BE49-F238E27FC236}">
              <a16:creationId xmlns="" xmlns:a16="http://schemas.microsoft.com/office/drawing/2014/main" id="{9153B700-7D16-4E0F-AA65-3B5765ACF3DF}"/>
            </a:ext>
          </a:extLst>
        </xdr:cNvPr>
        <xdr:cNvSpPr txBox="1"/>
      </xdr:nvSpPr>
      <xdr:spPr>
        <a:xfrm>
          <a:off x="651525" y="1246628"/>
          <a:ext cx="1083728" cy="347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3B90BFB-80DC-4DBE-9B1C-8C3346D9DE0B}" type="TxLink">
            <a:rPr lang="en-US" altLang="en-US" sz="800" b="0" i="0" u="none" strike="noStrike">
              <a:solidFill>
                <a:srgbClr val="55A3FF"/>
              </a:solidFill>
              <a:latin typeface="Verdana"/>
              <a:ea typeface="Verdana"/>
            </a:rPr>
            <a:pPr algn="l"/>
            <a:t>+0% ▲</a:t>
          </a:fld>
          <a:endParaRPr lang="ko-KR" altLang="en-US" sz="800">
            <a:solidFill>
              <a:srgbClr val="55A3FF"/>
            </a:solidFill>
            <a:latin typeface="Verdana" panose="020B0604030504040204" pitchFamily="34" charset="0"/>
          </a:endParaRPr>
        </a:p>
      </xdr:txBody>
    </xdr:sp>
    <xdr:clientData/>
  </xdr:twoCellAnchor>
  <xdr:twoCellAnchor editAs="oneCell">
    <xdr:from>
      <xdr:col>9</xdr:col>
      <xdr:colOff>651733</xdr:colOff>
      <xdr:row>3</xdr:row>
      <xdr:rowOff>236978</xdr:rowOff>
    </xdr:from>
    <xdr:to>
      <xdr:col>10</xdr:col>
      <xdr:colOff>600986</xdr:colOff>
      <xdr:row>5</xdr:row>
      <xdr:rowOff>88978</xdr:rowOff>
    </xdr:to>
    <xdr:sp macro="" textlink="Dashboard_option!$E$16">
      <xdr:nvSpPr>
        <xdr:cNvPr id="59" name="TextBox 58">
          <a:extLst>
            <a:ext uri="{FF2B5EF4-FFF2-40B4-BE49-F238E27FC236}">
              <a16:creationId xmlns="" xmlns:a16="http://schemas.microsoft.com/office/drawing/2014/main" id="{328917B6-1EC9-449B-B764-3397CB482134}"/>
            </a:ext>
          </a:extLst>
        </xdr:cNvPr>
        <xdr:cNvSpPr txBox="1"/>
      </xdr:nvSpPr>
      <xdr:spPr>
        <a:xfrm>
          <a:off x="7614508" y="1246628"/>
          <a:ext cx="987478" cy="347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688BDDEF-A613-4F1C-8488-AA6EF5A867A8}" type="TxLink">
            <a:rPr lang="en-US" altLang="en-US" sz="800" b="0" i="0" u="none" strike="noStrike">
              <a:solidFill>
                <a:srgbClr val="55A3FF"/>
              </a:solidFill>
              <a:latin typeface="Verdana"/>
              <a:ea typeface="Verdana"/>
            </a:rPr>
            <a:pPr algn="l"/>
            <a:t>+0% ▲</a:t>
          </a:fld>
          <a:endParaRPr lang="ko-KR" altLang="en-US" sz="800">
            <a:solidFill>
              <a:srgbClr val="55A3FF"/>
            </a:solidFill>
            <a:latin typeface="Verdana" panose="020B0604030504040204" pitchFamily="34" charset="0"/>
          </a:endParaRPr>
        </a:p>
      </xdr:txBody>
    </xdr:sp>
    <xdr:clientData/>
  </xdr:twoCellAnchor>
  <xdr:twoCellAnchor editAs="oneCell">
    <xdr:from>
      <xdr:col>12</xdr:col>
      <xdr:colOff>732209</xdr:colOff>
      <xdr:row>2</xdr:row>
      <xdr:rowOff>46388</xdr:rowOff>
    </xdr:from>
    <xdr:to>
      <xdr:col>14</xdr:col>
      <xdr:colOff>237737</xdr:colOff>
      <xdr:row>2</xdr:row>
      <xdr:rowOff>334388</xdr:rowOff>
    </xdr:to>
    <xdr:grpSp>
      <xdr:nvGrpSpPr>
        <xdr:cNvPr id="60" name="그룹 59">
          <a:extLst>
            <a:ext uri="{FF2B5EF4-FFF2-40B4-BE49-F238E27FC236}">
              <a16:creationId xmlns="" xmlns:a16="http://schemas.microsoft.com/office/drawing/2014/main" id="{30169EBD-16A9-4DB1-B06C-0668BF4D4826}"/>
            </a:ext>
          </a:extLst>
        </xdr:cNvPr>
        <xdr:cNvGrpSpPr/>
      </xdr:nvGrpSpPr>
      <xdr:grpSpPr>
        <a:xfrm>
          <a:off x="10581059" y="675038"/>
          <a:ext cx="1581978" cy="288000"/>
          <a:chOff x="10706943" y="456789"/>
          <a:chExt cx="1577633" cy="323206"/>
        </a:xfrm>
      </xdr:grpSpPr>
      <xdr:sp macro="" textlink="">
        <xdr:nvSpPr>
          <xdr:cNvPr id="61" name="사각형: 둥근 모서리 114">
            <a:extLst>
              <a:ext uri="{FF2B5EF4-FFF2-40B4-BE49-F238E27FC236}">
                <a16:creationId xmlns="" xmlns:a16="http://schemas.microsoft.com/office/drawing/2014/main" id="{17D5BE56-C512-92D2-2C0D-4447C0FCCAD7}"/>
              </a:ext>
            </a:extLst>
          </xdr:cNvPr>
          <xdr:cNvSpPr/>
        </xdr:nvSpPr>
        <xdr:spPr>
          <a:xfrm>
            <a:off x="10706943" y="456789"/>
            <a:ext cx="1577633" cy="323206"/>
          </a:xfrm>
          <a:prstGeom prst="roundRect">
            <a:avLst>
              <a:gd name="adj" fmla="val 9700"/>
            </a:avLst>
          </a:prstGeom>
          <a:solidFill>
            <a:srgbClr val="2B324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[0]!Sheet30_Move" textlink="">
        <xdr:nvSpPr>
          <xdr:cNvPr id="62" name="사각형: 둥근 모서리 117">
            <a:extLst>
              <a:ext uri="{FF2B5EF4-FFF2-40B4-BE49-F238E27FC236}">
                <a16:creationId xmlns="" xmlns:a16="http://schemas.microsoft.com/office/drawing/2014/main" id="{BC4FFBAE-BB72-C35D-6B87-A064D396590C}"/>
              </a:ext>
            </a:extLst>
          </xdr:cNvPr>
          <xdr:cNvSpPr/>
        </xdr:nvSpPr>
        <xdr:spPr>
          <a:xfrm>
            <a:off x="11526317" y="495772"/>
            <a:ext cx="724902" cy="242405"/>
          </a:xfrm>
          <a:prstGeom prst="roundRect">
            <a:avLst>
              <a:gd name="adj" fmla="val 9796"/>
            </a:avLst>
          </a:prstGeom>
          <a:solidFill>
            <a:srgbClr val="2B324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800">
                <a:solidFill>
                  <a:srgbClr val="7E8D9E"/>
                </a:solidFill>
                <a:latin typeface="Verdana" panose="020B0604030504040204" pitchFamily="34" charset="0"/>
                <a:ea typeface="Verdana" panose="020B0604030504040204" pitchFamily="34" charset="0"/>
              </a:rPr>
              <a:t>Light</a:t>
            </a:r>
            <a:endParaRPr lang="ko-KR" altLang="en-US" sz="800">
              <a:solidFill>
                <a:srgbClr val="7E8D9E"/>
              </a:solidFill>
              <a:latin typeface="Verdana" panose="020B0604030504040204" pitchFamily="34" charset="0"/>
            </a:endParaRPr>
          </a:p>
        </xdr:txBody>
      </xdr:sp>
      <xdr:sp macro="[0]!Sheet31_Move" textlink="">
        <xdr:nvSpPr>
          <xdr:cNvPr id="63" name="사각형: 둥근 모서리 120">
            <a:extLst>
              <a:ext uri="{FF2B5EF4-FFF2-40B4-BE49-F238E27FC236}">
                <a16:creationId xmlns="" xmlns:a16="http://schemas.microsoft.com/office/drawing/2014/main" id="{4D97C90B-75B1-6E84-DD17-28EE4BCFEB31}"/>
              </a:ext>
            </a:extLst>
          </xdr:cNvPr>
          <xdr:cNvSpPr/>
        </xdr:nvSpPr>
        <xdr:spPr>
          <a:xfrm>
            <a:off x="10751552" y="495772"/>
            <a:ext cx="724902" cy="242405"/>
          </a:xfrm>
          <a:prstGeom prst="roundRect">
            <a:avLst>
              <a:gd name="adj" fmla="val 9796"/>
            </a:avLst>
          </a:prstGeom>
          <a:solidFill>
            <a:srgbClr val="3A465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800">
                <a:solidFill>
                  <a:schemeClr val="bg1"/>
                </a:solidFill>
                <a:latin typeface="Verdana" panose="020B0604030504040204" pitchFamily="34" charset="0"/>
                <a:ea typeface="Verdana" panose="020B0604030504040204" pitchFamily="34" charset="0"/>
              </a:rPr>
              <a:t>Dark</a:t>
            </a:r>
            <a:endParaRPr lang="ko-KR" altLang="en-US" sz="800">
              <a:solidFill>
                <a:schemeClr val="bg1"/>
              </a:solidFill>
              <a:latin typeface="Verdana" panose="020B0604030504040204" pitchFamily="34" charset="0"/>
            </a:endParaRPr>
          </a:p>
        </xdr:txBody>
      </xdr:sp>
    </xdr:grpSp>
    <xdr:clientData/>
  </xdr:twoCellAnchor>
  <xdr:twoCellAnchor editAs="oneCell">
    <xdr:from>
      <xdr:col>11</xdr:col>
      <xdr:colOff>650195</xdr:colOff>
      <xdr:row>10</xdr:row>
      <xdr:rowOff>217491</xdr:rowOff>
    </xdr:from>
    <xdr:to>
      <xdr:col>14</xdr:col>
      <xdr:colOff>934132</xdr:colOff>
      <xdr:row>18</xdr:row>
      <xdr:rowOff>133350</xdr:rowOff>
    </xdr:to>
    <xdr:grpSp>
      <xdr:nvGrpSpPr>
        <xdr:cNvPr id="64" name="그룹 63">
          <a:extLst>
            <a:ext uri="{FF2B5EF4-FFF2-40B4-BE49-F238E27FC236}">
              <a16:creationId xmlns="" xmlns:a16="http://schemas.microsoft.com/office/drawing/2014/main" id="{D15CE504-4B1C-4605-85CF-BD6FF06457FF}"/>
            </a:ext>
          </a:extLst>
        </xdr:cNvPr>
        <xdr:cNvGrpSpPr/>
      </xdr:nvGrpSpPr>
      <xdr:grpSpPr>
        <a:xfrm>
          <a:off x="9689420" y="2960691"/>
          <a:ext cx="3170012" cy="1897059"/>
          <a:chOff x="9580424" y="2845462"/>
          <a:chExt cx="3158473" cy="1947859"/>
        </a:xfrm>
      </xdr:grpSpPr>
      <xdr:grpSp>
        <xdr:nvGrpSpPr>
          <xdr:cNvPr id="65" name="그룹 64">
            <a:extLst>
              <a:ext uri="{FF2B5EF4-FFF2-40B4-BE49-F238E27FC236}">
                <a16:creationId xmlns="" xmlns:a16="http://schemas.microsoft.com/office/drawing/2014/main" id="{C63F3B5C-48C3-7402-A72E-8097A10680FF}"/>
              </a:ext>
            </a:extLst>
          </xdr:cNvPr>
          <xdr:cNvGrpSpPr/>
        </xdr:nvGrpSpPr>
        <xdr:grpSpPr>
          <a:xfrm>
            <a:off x="10571106" y="2856571"/>
            <a:ext cx="1078742" cy="1936750"/>
            <a:chOff x="10578076" y="2857500"/>
            <a:chExt cx="1079206" cy="1936750"/>
          </a:xfrm>
        </xdr:grpSpPr>
        <xdr:grpSp>
          <xdr:nvGrpSpPr>
            <xdr:cNvPr id="80" name="그룹 79">
              <a:extLst>
                <a:ext uri="{FF2B5EF4-FFF2-40B4-BE49-F238E27FC236}">
                  <a16:creationId xmlns="" xmlns:a16="http://schemas.microsoft.com/office/drawing/2014/main" id="{97CCDAB5-ACDC-4986-D4D6-9E29A05100BE}"/>
                </a:ext>
              </a:extLst>
            </xdr:cNvPr>
            <xdr:cNvGrpSpPr/>
          </xdr:nvGrpSpPr>
          <xdr:grpSpPr>
            <a:xfrm>
              <a:off x="10578076" y="2857500"/>
              <a:ext cx="1079206" cy="1621287"/>
              <a:chOff x="10635226" y="2868609"/>
              <a:chExt cx="1079206" cy="1621287"/>
            </a:xfrm>
          </xdr:grpSpPr>
          <xdr:graphicFrame macro="">
            <xdr:nvGraphicFramePr>
              <xdr:cNvPr id="84" name="차트 83">
                <a:extLst>
                  <a:ext uri="{FF2B5EF4-FFF2-40B4-BE49-F238E27FC236}">
                    <a16:creationId xmlns="" xmlns:a16="http://schemas.microsoft.com/office/drawing/2014/main" id="{63C22964-B54C-6D8E-7711-E051EC4FB1E2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0915907" y="2868609"/>
              <a:ext cx="507600" cy="1490659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3"/>
              </a:graphicData>
            </a:graphic>
          </xdr:graphicFrame>
          <xdr:sp macro="" textlink="">
            <xdr:nvSpPr>
              <xdr:cNvPr id="85" name="TextBox 84">
                <a:extLst>
                  <a:ext uri="{FF2B5EF4-FFF2-40B4-BE49-F238E27FC236}">
                    <a16:creationId xmlns="" xmlns:a16="http://schemas.microsoft.com/office/drawing/2014/main" id="{96EBE279-453E-A077-C009-BD1A398F6584}"/>
                  </a:ext>
                </a:extLst>
              </xdr:cNvPr>
              <xdr:cNvSpPr txBox="1"/>
            </xdr:nvSpPr>
            <xdr:spPr>
              <a:xfrm>
                <a:off x="10635226" y="4185657"/>
                <a:ext cx="1079206" cy="30423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ko-KR" altLang="en-US" sz="800" b="0">
                    <a:solidFill>
                      <a:srgbClr val="B8C4D6"/>
                    </a:solidFill>
                  </a:rPr>
                  <a:t>시간외수당</a:t>
                </a:r>
              </a:p>
            </xdr:txBody>
          </xdr:sp>
        </xdr:grpSp>
        <xdr:grpSp>
          <xdr:nvGrpSpPr>
            <xdr:cNvPr id="81" name="그룹 80">
              <a:extLst>
                <a:ext uri="{FF2B5EF4-FFF2-40B4-BE49-F238E27FC236}">
                  <a16:creationId xmlns="" xmlns:a16="http://schemas.microsoft.com/office/drawing/2014/main" id="{D0ABB008-7BB0-0B43-BDED-99EDB70719BA}"/>
                </a:ext>
              </a:extLst>
            </xdr:cNvPr>
            <xdr:cNvGrpSpPr/>
          </xdr:nvGrpSpPr>
          <xdr:grpSpPr>
            <a:xfrm>
              <a:off x="10758076" y="4437742"/>
              <a:ext cx="719206" cy="356508"/>
              <a:chOff x="10589767" y="4336738"/>
              <a:chExt cx="720000" cy="360000"/>
            </a:xfrm>
          </xdr:grpSpPr>
          <xdr:sp macro="" textlink="">
            <xdr:nvSpPr>
              <xdr:cNvPr id="82" name="사각형: 둥근 모서리 123">
                <a:extLst>
                  <a:ext uri="{FF2B5EF4-FFF2-40B4-BE49-F238E27FC236}">
                    <a16:creationId xmlns="" xmlns:a16="http://schemas.microsoft.com/office/drawing/2014/main" id="{375D8498-D88E-535B-AF19-0519B4B0E832}"/>
                  </a:ext>
                </a:extLst>
              </xdr:cNvPr>
              <xdr:cNvSpPr/>
            </xdr:nvSpPr>
            <xdr:spPr>
              <a:xfrm>
                <a:off x="10698787" y="4381625"/>
                <a:ext cx="501961" cy="270226"/>
              </a:xfrm>
              <a:prstGeom prst="roundRect">
                <a:avLst>
                  <a:gd name="adj" fmla="val 9700"/>
                </a:avLst>
              </a:prstGeom>
              <a:solidFill>
                <a:srgbClr val="212732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/>
              </a:p>
            </xdr:txBody>
          </xdr:sp>
          <xdr:sp macro="" textlink="Dashboard_option!E28">
            <xdr:nvSpPr>
              <xdr:cNvPr id="83" name="TextBox 82">
                <a:extLst>
                  <a:ext uri="{FF2B5EF4-FFF2-40B4-BE49-F238E27FC236}">
                    <a16:creationId xmlns="" xmlns:a16="http://schemas.microsoft.com/office/drawing/2014/main" id="{3C55E3F4-9C5B-A3B4-EF99-28DA2F2F9FD4}"/>
                  </a:ext>
                </a:extLst>
              </xdr:cNvPr>
              <xdr:cNvSpPr txBox="1"/>
            </xdr:nvSpPr>
            <xdr:spPr>
              <a:xfrm>
                <a:off x="10589767" y="4336738"/>
                <a:ext cx="720000" cy="36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ctr"/>
                <a:fld id="{6120CE34-EC52-467C-AB46-E70D577536C7}" type="TxLink">
                  <a:rPr lang="en-US" altLang="en-US" sz="800" b="0" i="0" u="none" strike="noStrike">
                    <a:solidFill>
                      <a:srgbClr val="8FA1BA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rPr>
                  <a:pPr marL="0" indent="0" algn="ctr"/>
                  <a:t>+0%</a:t>
                </a:fld>
                <a:endParaRPr lang="en-US" altLang="ko-KR" sz="800" b="0" i="0" u="none" strike="noStrike">
                  <a:solidFill>
                    <a:srgbClr val="8FA1BA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endParaRPr>
              </a:p>
            </xdr:txBody>
          </xdr:sp>
        </xdr:grpSp>
      </xdr:grpSp>
      <xdr:grpSp>
        <xdr:nvGrpSpPr>
          <xdr:cNvPr id="66" name="그룹 65">
            <a:extLst>
              <a:ext uri="{FF2B5EF4-FFF2-40B4-BE49-F238E27FC236}">
                <a16:creationId xmlns="" xmlns:a16="http://schemas.microsoft.com/office/drawing/2014/main" id="{B5058C6A-7869-E4C1-3D6B-98E9E7E3A9AB}"/>
              </a:ext>
            </a:extLst>
          </xdr:cNvPr>
          <xdr:cNvGrpSpPr/>
        </xdr:nvGrpSpPr>
        <xdr:grpSpPr>
          <a:xfrm>
            <a:off x="9580424" y="2856571"/>
            <a:ext cx="856472" cy="1936750"/>
            <a:chOff x="9586309" y="2857500"/>
            <a:chExt cx="857557" cy="1936750"/>
          </a:xfrm>
        </xdr:grpSpPr>
        <xdr:grpSp>
          <xdr:nvGrpSpPr>
            <xdr:cNvPr id="74" name="그룹 73">
              <a:extLst>
                <a:ext uri="{FF2B5EF4-FFF2-40B4-BE49-F238E27FC236}">
                  <a16:creationId xmlns="" xmlns:a16="http://schemas.microsoft.com/office/drawing/2014/main" id="{02F17B02-EB96-9270-6404-C6ACE82D520D}"/>
                </a:ext>
              </a:extLst>
            </xdr:cNvPr>
            <xdr:cNvGrpSpPr/>
          </xdr:nvGrpSpPr>
          <xdr:grpSpPr>
            <a:xfrm>
              <a:off x="9586309" y="2857500"/>
              <a:ext cx="857557" cy="1621287"/>
              <a:chOff x="9579959" y="2868609"/>
              <a:chExt cx="857557" cy="1621287"/>
            </a:xfrm>
          </xdr:grpSpPr>
          <xdr:graphicFrame macro="">
            <xdr:nvGraphicFramePr>
              <xdr:cNvPr id="78" name="차트 77">
                <a:extLst>
                  <a:ext uri="{FF2B5EF4-FFF2-40B4-BE49-F238E27FC236}">
                    <a16:creationId xmlns="" xmlns:a16="http://schemas.microsoft.com/office/drawing/2014/main" id="{0E7ACE96-5B79-003F-6BDC-198A6687E9FE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763733" y="2868609"/>
              <a:ext cx="507600" cy="1490659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4"/>
              </a:graphicData>
            </a:graphic>
          </xdr:graphicFrame>
          <xdr:sp macro="" textlink="">
            <xdr:nvSpPr>
              <xdr:cNvPr id="79" name="TextBox 78">
                <a:extLst>
                  <a:ext uri="{FF2B5EF4-FFF2-40B4-BE49-F238E27FC236}">
                    <a16:creationId xmlns="" xmlns:a16="http://schemas.microsoft.com/office/drawing/2014/main" id="{BA3C9448-43F5-8786-A6AB-9FE8FF841341}"/>
                  </a:ext>
                </a:extLst>
              </xdr:cNvPr>
              <xdr:cNvSpPr txBox="1"/>
            </xdr:nvSpPr>
            <xdr:spPr>
              <a:xfrm>
                <a:off x="9579959" y="4185657"/>
                <a:ext cx="857557" cy="30423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ko-KR" altLang="en-US" sz="800" b="0">
                    <a:solidFill>
                      <a:srgbClr val="B8C4D6"/>
                    </a:solidFill>
                  </a:rPr>
                  <a:t>기본급</a:t>
                </a:r>
              </a:p>
            </xdr:txBody>
          </xdr:sp>
        </xdr:grpSp>
        <xdr:grpSp>
          <xdr:nvGrpSpPr>
            <xdr:cNvPr id="75" name="그룹 74">
              <a:extLst>
                <a:ext uri="{FF2B5EF4-FFF2-40B4-BE49-F238E27FC236}">
                  <a16:creationId xmlns="" xmlns:a16="http://schemas.microsoft.com/office/drawing/2014/main" id="{7DC66130-19DD-6280-8476-96CBEBA85DDA}"/>
                </a:ext>
              </a:extLst>
            </xdr:cNvPr>
            <xdr:cNvGrpSpPr/>
          </xdr:nvGrpSpPr>
          <xdr:grpSpPr>
            <a:xfrm>
              <a:off x="9648737" y="4437742"/>
              <a:ext cx="720000" cy="356508"/>
              <a:chOff x="9886099" y="4135523"/>
              <a:chExt cx="720000" cy="360000"/>
            </a:xfrm>
          </xdr:grpSpPr>
          <xdr:sp macro="" textlink="">
            <xdr:nvSpPr>
              <xdr:cNvPr id="76" name="사각형: 둥근 모서리 122">
                <a:extLst>
                  <a:ext uri="{FF2B5EF4-FFF2-40B4-BE49-F238E27FC236}">
                    <a16:creationId xmlns="" xmlns:a16="http://schemas.microsoft.com/office/drawing/2014/main" id="{9D414E73-1EC9-DCCC-F563-D34079921EF7}"/>
                  </a:ext>
                </a:extLst>
              </xdr:cNvPr>
              <xdr:cNvSpPr/>
            </xdr:nvSpPr>
            <xdr:spPr>
              <a:xfrm>
                <a:off x="9995119" y="4180411"/>
                <a:ext cx="501961" cy="270226"/>
              </a:xfrm>
              <a:prstGeom prst="roundRect">
                <a:avLst>
                  <a:gd name="adj" fmla="val 9700"/>
                </a:avLst>
              </a:prstGeom>
              <a:solidFill>
                <a:srgbClr val="212732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/>
              </a:p>
            </xdr:txBody>
          </xdr:sp>
          <xdr:sp macro="" textlink="Dashboard_option!E24">
            <xdr:nvSpPr>
              <xdr:cNvPr id="77" name="TextBox 76">
                <a:extLst>
                  <a:ext uri="{FF2B5EF4-FFF2-40B4-BE49-F238E27FC236}">
                    <a16:creationId xmlns="" xmlns:a16="http://schemas.microsoft.com/office/drawing/2014/main" id="{F35BE9BC-E187-16B7-F142-F1B66068AEA0}"/>
                  </a:ext>
                </a:extLst>
              </xdr:cNvPr>
              <xdr:cNvSpPr txBox="1"/>
            </xdr:nvSpPr>
            <xdr:spPr>
              <a:xfrm>
                <a:off x="9886099" y="4135523"/>
                <a:ext cx="720000" cy="36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ctr"/>
                <a:fld id="{3C70DFEA-0FC5-4B39-9468-B7D156AF9F20}" type="TxLink">
                  <a:rPr lang="en-US" altLang="en-US" sz="800" b="0" i="0" u="none" strike="noStrike">
                    <a:solidFill>
                      <a:srgbClr val="8FA1BA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rPr>
                  <a:pPr marL="0" indent="0" algn="ctr"/>
                  <a:t>+0%</a:t>
                </a:fld>
                <a:endParaRPr lang="en-US" altLang="ko-KR" sz="800" b="0" i="0" u="none" strike="noStrike">
                  <a:solidFill>
                    <a:srgbClr val="8FA1BA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endParaRPr>
              </a:p>
            </xdr:txBody>
          </xdr:sp>
        </xdr:grpSp>
      </xdr:grpSp>
      <xdr:grpSp>
        <xdr:nvGrpSpPr>
          <xdr:cNvPr id="67" name="그룹 66">
            <a:extLst>
              <a:ext uri="{FF2B5EF4-FFF2-40B4-BE49-F238E27FC236}">
                <a16:creationId xmlns="" xmlns:a16="http://schemas.microsoft.com/office/drawing/2014/main" id="{44EE32B1-F5E7-3A93-3E35-24DE23AAE981}"/>
              </a:ext>
            </a:extLst>
          </xdr:cNvPr>
          <xdr:cNvGrpSpPr/>
        </xdr:nvGrpSpPr>
        <xdr:grpSpPr>
          <a:xfrm>
            <a:off x="11660156" y="2845462"/>
            <a:ext cx="1078741" cy="1947859"/>
            <a:chOff x="11791492" y="2846391"/>
            <a:chExt cx="1079206" cy="1947859"/>
          </a:xfrm>
        </xdr:grpSpPr>
        <xdr:grpSp>
          <xdr:nvGrpSpPr>
            <xdr:cNvPr id="68" name="그룹 67">
              <a:extLst>
                <a:ext uri="{FF2B5EF4-FFF2-40B4-BE49-F238E27FC236}">
                  <a16:creationId xmlns="" xmlns:a16="http://schemas.microsoft.com/office/drawing/2014/main" id="{986CB45A-746A-DFBC-28D0-BBDB82CAB987}"/>
                </a:ext>
              </a:extLst>
            </xdr:cNvPr>
            <xdr:cNvGrpSpPr/>
          </xdr:nvGrpSpPr>
          <xdr:grpSpPr>
            <a:xfrm>
              <a:off x="11791492" y="2846391"/>
              <a:ext cx="1079206" cy="1643505"/>
              <a:chOff x="11785142" y="2846391"/>
              <a:chExt cx="1079206" cy="1643505"/>
            </a:xfrm>
          </xdr:grpSpPr>
          <xdr:graphicFrame macro="">
            <xdr:nvGraphicFramePr>
              <xdr:cNvPr id="72" name="차트 71">
                <a:extLst>
                  <a:ext uri="{FF2B5EF4-FFF2-40B4-BE49-F238E27FC236}">
                    <a16:creationId xmlns="" xmlns:a16="http://schemas.microsoft.com/office/drawing/2014/main" id="{8C2D6EF0-EDFA-DCB8-7578-DCBF9FD35074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2073976" y="2846391"/>
              <a:ext cx="507600" cy="1490659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5"/>
              </a:graphicData>
            </a:graphic>
          </xdr:graphicFrame>
          <xdr:sp macro="" textlink="">
            <xdr:nvSpPr>
              <xdr:cNvPr id="73" name="TextBox 72">
                <a:extLst>
                  <a:ext uri="{FF2B5EF4-FFF2-40B4-BE49-F238E27FC236}">
                    <a16:creationId xmlns="" xmlns:a16="http://schemas.microsoft.com/office/drawing/2014/main" id="{B263232F-32F1-818F-23CB-2B5DF669AD20}"/>
                  </a:ext>
                </a:extLst>
              </xdr:cNvPr>
              <xdr:cNvSpPr txBox="1"/>
            </xdr:nvSpPr>
            <xdr:spPr>
              <a:xfrm>
                <a:off x="11785142" y="4185657"/>
                <a:ext cx="1079206" cy="30423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ko-KR" altLang="en-US" sz="800" b="0">
                    <a:solidFill>
                      <a:srgbClr val="B8C4D6"/>
                    </a:solidFill>
                  </a:rPr>
                  <a:t>기타수당</a:t>
                </a:r>
                <a:endParaRPr lang="en-US" altLang="ko-KR" sz="800" b="0">
                  <a:solidFill>
                    <a:srgbClr val="B8C4D6"/>
                  </a:solidFill>
                </a:endParaRPr>
              </a:p>
            </xdr:txBody>
          </xdr:sp>
        </xdr:grpSp>
        <xdr:grpSp>
          <xdr:nvGrpSpPr>
            <xdr:cNvPr id="69" name="그룹 68">
              <a:extLst>
                <a:ext uri="{FF2B5EF4-FFF2-40B4-BE49-F238E27FC236}">
                  <a16:creationId xmlns="" xmlns:a16="http://schemas.microsoft.com/office/drawing/2014/main" id="{3B91AA69-F76F-25AB-C957-2C555E2E612D}"/>
                </a:ext>
              </a:extLst>
            </xdr:cNvPr>
            <xdr:cNvGrpSpPr/>
          </xdr:nvGrpSpPr>
          <xdr:grpSpPr>
            <a:xfrm>
              <a:off x="11977445" y="4437742"/>
              <a:ext cx="720000" cy="356508"/>
              <a:chOff x="12899989" y="4490146"/>
              <a:chExt cx="720000" cy="360000"/>
            </a:xfrm>
          </xdr:grpSpPr>
          <xdr:sp macro="" textlink="">
            <xdr:nvSpPr>
              <xdr:cNvPr id="70" name="사각형: 둥근 모서리 124">
                <a:extLst>
                  <a:ext uri="{FF2B5EF4-FFF2-40B4-BE49-F238E27FC236}">
                    <a16:creationId xmlns="" xmlns:a16="http://schemas.microsoft.com/office/drawing/2014/main" id="{F1E64AA8-949F-93A9-7F50-EEC9AE401B73}"/>
                  </a:ext>
                </a:extLst>
              </xdr:cNvPr>
              <xdr:cNvSpPr/>
            </xdr:nvSpPr>
            <xdr:spPr>
              <a:xfrm>
                <a:off x="13009009" y="4535033"/>
                <a:ext cx="501961" cy="270226"/>
              </a:xfrm>
              <a:prstGeom prst="roundRect">
                <a:avLst>
                  <a:gd name="adj" fmla="val 9700"/>
                </a:avLst>
              </a:prstGeom>
              <a:solidFill>
                <a:srgbClr val="212732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" textlink="Dashboard_option!E32">
            <xdr:nvSpPr>
              <xdr:cNvPr id="71" name="TextBox 70">
                <a:extLst>
                  <a:ext uri="{FF2B5EF4-FFF2-40B4-BE49-F238E27FC236}">
                    <a16:creationId xmlns="" xmlns:a16="http://schemas.microsoft.com/office/drawing/2014/main" id="{04C44133-8ABE-379E-2A8C-71E95A0A0A08}"/>
                  </a:ext>
                </a:extLst>
              </xdr:cNvPr>
              <xdr:cNvSpPr txBox="1"/>
            </xdr:nvSpPr>
            <xdr:spPr>
              <a:xfrm>
                <a:off x="12899989" y="4490146"/>
                <a:ext cx="720000" cy="36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ctr"/>
                <a:fld id="{12F82F8C-4F44-48E0-9349-C616345920F0}" type="TxLink">
                  <a:rPr lang="en-US" altLang="en-US" sz="800" b="0" i="0" u="none" strike="noStrike">
                    <a:solidFill>
                      <a:srgbClr val="8FA1BA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rPr>
                  <a:pPr marL="0" indent="0" algn="ctr"/>
                  <a:t>+0%</a:t>
                </a:fld>
                <a:endParaRPr lang="en-US" altLang="ko-KR" sz="800" b="0" i="0" u="none" strike="noStrike">
                  <a:solidFill>
                    <a:srgbClr val="8FA1BA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endParaRPr>
              </a:p>
            </xdr:txBody>
          </xdr:sp>
        </xdr:grpSp>
      </xdr:grp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ypur/OneDrive/&#48148;&#53461;%20&#54868;&#47732;/#&#44596;&#44553;!!!!!!!!!!!!!!!!!!!!!!!!!!!!!!!/&#44553;&#50668;&#44288;&#47532;_12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지급공제 설정"/>
      <sheetName val="환경설정"/>
      <sheetName val="기본설정"/>
      <sheetName val="Sheet20"/>
      <sheetName val="Sheet1"/>
      <sheetName val="시급Data"/>
      <sheetName val="사원검색"/>
      <sheetName val="Option3"/>
      <sheetName val="사원정보"/>
      <sheetName val="시간외근무"/>
      <sheetName val="근로정보"/>
      <sheetName val="Data_1"/>
      <sheetName val="Data_2"/>
      <sheetName val="근로현황"/>
      <sheetName val="급여대장"/>
      <sheetName val="급여명세서"/>
      <sheetName val="급여명세서2"/>
      <sheetName val="급여지급현황"/>
      <sheetName val="회사부담금현황"/>
      <sheetName val="option"/>
      <sheetName val="Sheet2"/>
      <sheetName val="조직도입력"/>
      <sheetName val="회사조직도"/>
      <sheetName val="Dashboard (라이트)"/>
      <sheetName val="Dashboard (다크) (2)"/>
      <sheetName val="Dashboard_option"/>
      <sheetName val="(구)Dashboard"/>
      <sheetName val="이메일_발송내역"/>
      <sheetName val="근로소득간이세액표"/>
      <sheetName val="급여관리_1221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3">
          <cell r="L3" t="str">
            <v>JAN</v>
          </cell>
        </row>
      </sheetData>
      <sheetData sheetId="26" refreshError="1"/>
      <sheetData sheetId="27" refreshError="1"/>
      <sheetData sheetId="28" refreshError="1"/>
      <sheetData sheetId="29" refreshError="1"/>
    </sheetDataSet>
  </externalBook>
</externalLink>
</file>

<file path=xl/tables/table1.xml><?xml version="1.0" encoding="utf-8"?>
<table xmlns="http://schemas.openxmlformats.org/spreadsheetml/2006/main" id="2" name="표4" displayName="표4" ref="B6:C30" totalsRowShown="0" headerRowDxfId="132" dataDxfId="131" tableBorderDxfId="130">
  <sortState ref="B6:C7">
    <sortCondition ref="B6"/>
  </sortState>
  <tableColumns count="2">
    <tableColumn id="1" name="날짜" dataDxfId="129"/>
    <tableColumn id="2" name="내용" dataDxfId="128" dataCellStyle="쉼표 [0]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id="1" name="표1" displayName="표1" ref="E6:F30" totalsRowShown="0" headerRowDxfId="127" dataDxfId="126">
  <tableColumns count="2">
    <tableColumn id="1" name="부서명" dataDxfId="125"/>
    <tableColumn id="2" name="설명" dataDxfId="124" dataCellStyle="쉼표 [0]"/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id="6" name="표2" displayName="표2" ref="H6:I30" totalsRowShown="0" headerRowDxfId="123" dataDxfId="122" tableBorderDxfId="121">
  <sortState ref="H7:I42">
    <sortCondition ref="I6:I42"/>
  </sortState>
  <tableColumns count="2">
    <tableColumn id="1" name="은행명" dataDxfId="120"/>
    <tableColumn id="2" name="은행코드" dataDxfId="119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id="4" name="표1_5" displayName="표1_5" ref="B6:AT30" totalsRowShown="0" headerRowDxfId="116" dataDxfId="114" headerRowBorderDxfId="115" tableBorderDxfId="113">
  <tableColumns count="45">
    <tableColumn id="1" name="사원명" dataDxfId="112"/>
    <tableColumn id="2" name="부서명" dataDxfId="111"/>
    <tableColumn id="3" name="직위" dataDxfId="110"/>
    <tableColumn id="4" name="사원번호" dataDxfId="109"/>
    <tableColumn id="5" name="상태" dataDxfId="108">
      <calculatedColumnFormula>IF(표1_5[[#This Row],[사원명]]="","",IF(표1_5[[#This Row],[퇴사일]]="","재직","퇴사"))</calculatedColumnFormula>
    </tableColumn>
    <tableColumn id="6" name="입사일" dataDxfId="107"/>
    <tableColumn id="7" name="퇴사일" dataDxfId="106"/>
    <tableColumn id="32" name="기본급" dataDxfId="105"/>
    <tableColumn id="31" name="시급" dataDxfId="104" dataCellStyle="쉼표 [0]"/>
    <tableColumn id="8" name="일급" dataDxfId="103" dataCellStyle="쉼표 [0]"/>
    <tableColumn id="56" name="국민연금" dataDxfId="102" dataCellStyle="쉼표 [0]"/>
    <tableColumn id="55" name="건강보험" dataDxfId="101" dataCellStyle="쉼표 [0]"/>
    <tableColumn id="54" name="노인장기_x000a_요양보험" dataDxfId="100" dataCellStyle="쉼표 [0]"/>
    <tableColumn id="57" name="고용보험" dataDxfId="99" dataCellStyle="쉼표 [0]"/>
    <tableColumn id="53" name="소득세" dataDxfId="98" dataCellStyle="쉼표 [0]"/>
    <tableColumn id="52" name="부양가족" dataDxfId="97" dataCellStyle="쉼표 [0]"/>
    <tableColumn id="51" name="자녀수" dataDxfId="96" dataCellStyle="쉼표 [0]"/>
    <tableColumn id="50" name="국민연금_x000a_기준소득월액" dataDxfId="95" dataCellStyle="쉼표 [0]"/>
    <tableColumn id="49" name="건강보험_x000a_보수월액" dataDxfId="94" dataCellStyle="쉼표 [0]"/>
    <tableColumn id="48" name="고용보험_x000a_월평균보수액" dataDxfId="93" dataCellStyle="쉼표 [0]"/>
    <tableColumn id="22" name="중도입사자_x000a_기본급" dataDxfId="92" dataCellStyle="쉼표 [0]"/>
    <tableColumn id="23" name="중도퇴사자_x000a_기본급" dataDxfId="91" dataCellStyle="쉼표 [0]"/>
    <tableColumn id="25" name="중도입사자_x000a_근로일수" dataDxfId="90" dataCellStyle="쉼표 [0]"/>
    <tableColumn id="28" name="중도퇴사자_x000a_근로일수" dataDxfId="89" dataCellStyle="쉼표 [0]"/>
    <tableColumn id="9" name="전화번호" dataDxfId="88" dataCellStyle="쉼표 [0]"/>
    <tableColumn id="43" name="주민등록번호" dataDxfId="87" dataCellStyle="쉼표 [0]"/>
    <tableColumn id="42" name="주소" dataDxfId="86" dataCellStyle="쉼표 [0]"/>
    <tableColumn id="11" name="E-Mail" dataDxfId="85" dataCellStyle="쉼표 [0]"/>
    <tableColumn id="10" name="은행명" dataDxfId="84" dataCellStyle="쉼표 [0]"/>
    <tableColumn id="41" name="계좌번호" dataDxfId="83" dataCellStyle="쉼표 [0]"/>
    <tableColumn id="12" name="소정근로시간" dataDxfId="82"/>
    <tableColumn id="17" name="중도입사자_x000a_추가일수" dataDxfId="81"/>
    <tableColumn id="15" name="중도입사자_x000a_차감일수" dataDxfId="80"/>
    <tableColumn id="14" name="중도퇴사자_x000a_추가일수" dataDxfId="79"/>
    <tableColumn id="13" name="중도퇴사자_x000a_차감일수" dataDxfId="78"/>
    <tableColumn id="16" name="고정수당1" dataDxfId="77"/>
    <tableColumn id="18" name="고정수당2" dataDxfId="76"/>
    <tableColumn id="19" name="고정수당3" dataDxfId="75"/>
    <tableColumn id="20" name="고정수당4" dataDxfId="74"/>
    <tableColumn id="21" name="고정수당5" dataDxfId="73"/>
    <tableColumn id="24" name="고정수당6" dataDxfId="72"/>
    <tableColumn id="26" name="고정수당7" dataDxfId="71"/>
    <tableColumn id="27" name="고정수당8" dataDxfId="70"/>
    <tableColumn id="29" name="고정수당9" dataDxfId="69"/>
    <tableColumn id="30" name="고정수당10" dataDxfId="68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id="3" name="표3" displayName="표3" ref="B6:U30" totalsRowShown="0" headerRowDxfId="67" dataDxfId="66" tableBorderDxfId="65">
  <tableColumns count="20">
    <tableColumn id="1" name="근무일자" dataDxfId="64"/>
    <tableColumn id="2" name="사원명" dataDxfId="63"/>
    <tableColumn id="3" name="부서명" dataDxfId="62"/>
    <tableColumn id="4" name="직위" dataDxfId="61"/>
    <tableColumn id="5" name="사원번호" dataDxfId="60"/>
    <tableColumn id="7" name="연장근로" dataDxfId="59"/>
    <tableColumn id="8" name="야간근로" dataDxfId="58"/>
    <tableColumn id="9" name="휴일근로" dataDxfId="57"/>
    <tableColumn id="12" name="휴일야간근로" dataDxfId="56"/>
    <tableColumn id="6" name="휴일기본시간" dataDxfId="55">
      <calculatedColumnFormula>IF(표3[[#This Row],[휴일근로]]=0,0,IF(표3[[#This Row],[휴일근로]]&lt;=8,표3[[#This Row],[휴일근로]],8))</calculatedColumnFormula>
    </tableColumn>
    <tableColumn id="19" name="휴일연장시간" dataDxfId="54">
      <calculatedColumnFormula>IF(표3[[#This Row],[휴일근로]]=0,0,IF(표3[[#This Row],[휴일근로]]&lt;=8,0,표3[[#This Row],[휴일근로]]-8))</calculatedColumnFormula>
    </tableColumn>
    <tableColumn id="15" name="휴일근로일수" dataDxfId="53">
      <calculatedColumnFormula>IF(SUM(표3[[#This Row],[휴일근로]:[휴일야간근로]])=0,0,1)</calculatedColumnFormula>
    </tableColumn>
    <tableColumn id="21" name="시간합계" dataDxfId="52">
      <calculatedColumnFormula>SUM(표3[[#This Row],[연장근로]:[휴일야간근로]])</calculatedColumnFormula>
    </tableColumn>
    <tableColumn id="10" name="연장근로수당" dataDxfId="51"/>
    <tableColumn id="18" name="야간근로수당" dataDxfId="50"/>
    <tableColumn id="17" name="휴일기본수당" dataDxfId="49"/>
    <tableColumn id="16" name="휴일연장수당" dataDxfId="48"/>
    <tableColumn id="13" name="휴일야간수당" dataDxfId="47"/>
    <tableColumn id="23" name="금액합계" dataDxfId="46">
      <calculatedColumnFormula>SUM(표3[[#This Row],[연장근로수당]:[휴일야간수당]])</calculatedColumnFormula>
    </tableColumn>
    <tableColumn id="22" name="비고" dataDxfId="45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id="5" name="표3_6" displayName="표3_6" ref="B6:Z30" totalsRowShown="0" headerRowDxfId="44" dataDxfId="42" headerRowBorderDxfId="43" tableBorderDxfId="41">
  <tableColumns count="25">
    <tableColumn id="1" name="근무일자" dataDxfId="40"/>
    <tableColumn id="2" name="사원명" dataDxfId="39"/>
    <tableColumn id="3" name="부서명" dataDxfId="38"/>
    <tableColumn id="4" name="직위" dataDxfId="37"/>
    <tableColumn id="5" name="사원번호" dataDxfId="36"/>
    <tableColumn id="14" name="시급" dataDxfId="35"/>
    <tableColumn id="11" name="일급" dataDxfId="34"/>
    <tableColumn id="7" name="기본근로" dataDxfId="33"/>
    <tableColumn id="20" name="연장근로" dataDxfId="32"/>
    <tableColumn id="8" name="야간근로" dataDxfId="31"/>
    <tableColumn id="9" name="휴일근로" dataDxfId="30"/>
    <tableColumn id="6" name="휴일기본시간" dataDxfId="29">
      <calculatedColumnFormula>IF(표3_6[[#This Row],[휴일근로]]=0,0,IF(표3_6[[#This Row],[휴일근로]]&lt;=8,표3_6[[#This Row],[휴일근로]],8))</calculatedColumnFormula>
    </tableColumn>
    <tableColumn id="19" name="휴일연장시간" dataDxfId="28">
      <calculatedColumnFormula>IF(표3_6[[#This Row],[휴일근로]]=0,0,IF(표3_6[[#This Row],[휴일근로]]&lt;=8,0,표3_6[[#This Row],[휴일근로]]-8))</calculatedColumnFormula>
    </tableColumn>
    <tableColumn id="13" name="휴일야간근로" dataDxfId="27"/>
    <tableColumn id="15" name="휴일근로일수" dataDxfId="26">
      <calculatedColumnFormula>IF(SUM(표3_6[[#This Row],[휴일기본시간]:[휴일야간근로]])=0,0,1)</calculatedColumnFormula>
    </tableColumn>
    <tableColumn id="21" name="시간합계" dataDxfId="25">
      <calculatedColumnFormula>SUM(표3_6[[#This Row],[기본근로]:[휴일근로]])+표3_6[[#This Row],[휴일야간근로]]</calculatedColumnFormula>
    </tableColumn>
    <tableColumn id="10" name="기본근로수당" dataDxfId="24"/>
    <tableColumn id="25" name="연장근로수당" dataDxfId="23"/>
    <tableColumn id="24" name="야간근로수당" dataDxfId="22"/>
    <tableColumn id="18" name="휴일기본수당" dataDxfId="21"/>
    <tableColumn id="17" name="휴일연장수당" dataDxfId="20"/>
    <tableColumn id="16" name="휴일야간수당" dataDxfId="19"/>
    <tableColumn id="27" name="휴일근로수당" dataDxfId="18">
      <calculatedColumnFormula>SUM(표3_6[[#This Row],[휴일기본수당]:[휴일야간수당]])</calculatedColumnFormula>
    </tableColumn>
    <tableColumn id="23" name="금액합계" dataDxfId="17">
      <calculatedColumnFormula>SUM(표3_6[[#This Row],[기본근로수당]:[휴일야간수당]])</calculatedColumnFormula>
    </tableColumn>
    <tableColumn id="22" name="비고" dataDxfId="16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id="7" name="표4_8" displayName="표4_8" ref="B6:N30" totalsRowShown="0" headerRowDxfId="15" dataDxfId="14" tableBorderDxfId="13">
  <sortState ref="B7:C8">
    <sortCondition ref="B6"/>
  </sortState>
  <tableColumns count="13">
    <tableColumn id="1" name="No" dataDxfId="12">
      <calculatedColumnFormula>IF(표4_8[[#This Row],[사원명]]="","",ROW()-6)</calculatedColumnFormula>
    </tableColumn>
    <tableColumn id="2" name="사원명" dataDxfId="11" dataCellStyle="쉼표 [0]"/>
    <tableColumn id="3" name="부서명" dataDxfId="10"/>
    <tableColumn id="4" name="직위" dataDxfId="9"/>
    <tableColumn id="5" name="사원번호" dataDxfId="8"/>
    <tableColumn id="6" name="상태" dataDxfId="7"/>
    <tableColumn id="7" name="입사일" dataDxfId="6"/>
    <tableColumn id="8" name="주요업무 1" dataDxfId="5" dataCellStyle="쉼표 [0]"/>
    <tableColumn id="9" name="주요업무 2" dataDxfId="4" dataCellStyle="쉼표 [0]"/>
    <tableColumn id="10" name="주요업무 3" dataDxfId="3" dataCellStyle="쉼표 [0]"/>
    <tableColumn id="15" name="사진" dataDxfId="2" dataCellStyle="쉼표 [0]"/>
    <tableColumn id="13" name="위" dataDxfId="1" dataCellStyle="쉼표 [0]">
      <calculatedColumnFormula>IF(표4_8[[#This Row],[사원명]]="","","⬆️")</calculatedColumnFormula>
    </tableColumn>
    <tableColumn id="14" name="아래" dataDxfId="0" dataCellStyle="쉼표 [0]">
      <calculatedColumnFormula>IF(표4_8[[#This Row],[사원명]]="","","⬇️")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급여관리">
      <a:dk1>
        <a:sysClr val="windowText" lastClr="000000"/>
      </a:dk1>
      <a:lt1>
        <a:srgbClr val="FFFFFF"/>
      </a:lt1>
      <a:dk2>
        <a:srgbClr val="0D0D0D"/>
      </a:dk2>
      <a:lt2>
        <a:srgbClr val="F0F0F0"/>
      </a:lt2>
      <a:accent1>
        <a:srgbClr val="3C486B"/>
      </a:accent1>
      <a:accent2>
        <a:srgbClr val="F0F0F0"/>
      </a:accent2>
      <a:accent3>
        <a:srgbClr val="F45050"/>
      </a:accent3>
      <a:accent4>
        <a:srgbClr val="7A8C8E"/>
      </a:accent4>
      <a:accent5>
        <a:srgbClr val="F9D949"/>
      </a:accent5>
      <a:accent6>
        <a:srgbClr val="09B3D5"/>
      </a:accent6>
      <a:hlink>
        <a:srgbClr val="277391"/>
      </a:hlink>
      <a:folHlink>
        <a:srgbClr val="85A5C1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0.bin"/><Relationship Id="rId1" Type="http://schemas.openxmlformats.org/officeDocument/2006/relationships/hyperlink" Target="mailto:wjlee@dhsisul.org" TargetMode="Externa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autoPageBreaks="0" fitToPage="1"/>
  </sheetPr>
  <dimension ref="A1:AJ38"/>
  <sheetViews>
    <sheetView showGridLines="0" showRowColHeaders="0" tabSelected="1" zoomScaleNormal="100" workbookViewId="0">
      <selection activeCell="G18" sqref="G18"/>
    </sheetView>
  </sheetViews>
  <sheetFormatPr defaultColWidth="9" defaultRowHeight="20.100000000000001" customHeight="1"/>
  <cols>
    <col min="1" max="1" width="2.625" style="98" customWidth="1"/>
    <col min="2" max="2" width="5.625" style="98" customWidth="1"/>
    <col min="3" max="3" width="0.75" style="98" customWidth="1"/>
    <col min="4" max="4" width="17.625" style="133" customWidth="1"/>
    <col min="5" max="5" width="11.625" style="372" customWidth="1"/>
    <col min="6" max="6" width="11.625" style="95" customWidth="1"/>
    <col min="7" max="8" width="11.625" style="437" customWidth="1"/>
    <col min="9" max="9" width="11.625" style="372" customWidth="1"/>
    <col min="10" max="10" width="30.625" style="372" customWidth="1"/>
    <col min="11" max="11" width="1.625" style="98" customWidth="1"/>
    <col min="12" max="12" width="5.625" style="98" customWidth="1"/>
    <col min="13" max="13" width="0.875" style="372" customWidth="1"/>
    <col min="14" max="14" width="17.625" style="133" customWidth="1"/>
    <col min="15" max="16" width="11.625" style="372" customWidth="1"/>
    <col min="17" max="17" width="30.625" style="372" customWidth="1"/>
    <col min="18" max="18" width="2.625" style="98" customWidth="1"/>
    <col min="19" max="31" width="9" style="98"/>
    <col min="32" max="16384" width="9" style="429"/>
  </cols>
  <sheetData>
    <row r="1" spans="1:36" s="934" customFormat="1" ht="39.950000000000003" customHeight="1">
      <c r="A1" s="338"/>
      <c r="B1" s="947" t="s">
        <v>1487</v>
      </c>
      <c r="C1" s="336"/>
      <c r="D1" s="336"/>
      <c r="E1" s="336"/>
      <c r="F1" s="336"/>
      <c r="G1" s="336"/>
      <c r="H1" s="336"/>
      <c r="I1" s="336"/>
      <c r="J1" s="336"/>
      <c r="K1" s="336"/>
      <c r="L1" s="336"/>
      <c r="M1" s="336"/>
      <c r="N1" s="336"/>
      <c r="O1" s="336"/>
      <c r="P1" s="336"/>
      <c r="Q1" s="337"/>
      <c r="R1" s="338"/>
      <c r="S1" s="338"/>
      <c r="T1" s="338"/>
      <c r="U1" s="338"/>
      <c r="V1" s="338"/>
      <c r="W1" s="338"/>
      <c r="X1" s="338"/>
      <c r="Y1" s="338"/>
      <c r="Z1" s="338"/>
      <c r="AA1" s="338"/>
      <c r="AB1" s="338"/>
      <c r="AC1" s="338"/>
      <c r="AD1" s="338"/>
      <c r="AE1" s="338"/>
    </row>
    <row r="2" spans="1:36" s="935" customFormat="1" ht="9.9499999999999993" customHeight="1">
      <c r="A2" s="342"/>
      <c r="B2" s="342"/>
      <c r="C2" s="342"/>
      <c r="D2" s="342"/>
      <c r="E2" s="387"/>
      <c r="F2" s="342"/>
      <c r="G2" s="342"/>
      <c r="H2" s="342"/>
      <c r="I2" s="342"/>
      <c r="J2" s="342"/>
      <c r="K2" s="342"/>
      <c r="L2" s="342"/>
      <c r="M2" s="342"/>
      <c r="N2" s="342"/>
      <c r="O2" s="387"/>
      <c r="P2" s="342"/>
      <c r="Q2" s="342"/>
      <c r="R2" s="342"/>
      <c r="S2" s="342"/>
      <c r="T2" s="342"/>
      <c r="U2" s="342"/>
      <c r="V2" s="342"/>
      <c r="W2" s="342"/>
      <c r="X2" s="342"/>
      <c r="Y2" s="342"/>
      <c r="Z2" s="342"/>
      <c r="AA2" s="342"/>
      <c r="AB2" s="342"/>
      <c r="AC2" s="342"/>
      <c r="AD2" s="342"/>
      <c r="AE2" s="342"/>
    </row>
    <row r="3" spans="1:36" s="936" customFormat="1" ht="24.95" customHeight="1">
      <c r="A3" s="370"/>
      <c r="B3" s="952" t="s">
        <v>974</v>
      </c>
      <c r="C3" s="953"/>
      <c r="D3" s="953"/>
      <c r="E3" s="953"/>
      <c r="F3" s="953"/>
      <c r="G3" s="953"/>
      <c r="H3" s="953"/>
      <c r="I3" s="953"/>
      <c r="J3" s="953"/>
      <c r="K3" s="370"/>
      <c r="L3" s="952" t="s">
        <v>975</v>
      </c>
      <c r="M3" s="952"/>
      <c r="N3" s="952"/>
      <c r="O3" s="954"/>
      <c r="P3" s="954"/>
      <c r="Q3" s="954"/>
      <c r="R3" s="370"/>
      <c r="S3" s="370"/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</row>
    <row r="4" spans="1:36" s="935" customFormat="1" ht="5.25" customHeight="1">
      <c r="A4" s="342"/>
      <c r="B4" s="342"/>
      <c r="C4" s="342"/>
      <c r="D4" s="342"/>
      <c r="E4" s="342"/>
      <c r="F4" s="342"/>
      <c r="G4" s="342"/>
      <c r="H4" s="342"/>
      <c r="I4" s="342"/>
      <c r="J4" s="425"/>
      <c r="K4" s="342"/>
      <c r="L4" s="342"/>
      <c r="M4" s="342"/>
      <c r="N4" s="342"/>
      <c r="O4" s="342"/>
      <c r="P4" s="342"/>
      <c r="Q4" s="342"/>
      <c r="R4" s="342"/>
      <c r="S4" s="342"/>
      <c r="T4" s="342"/>
      <c r="U4" s="342"/>
      <c r="V4" s="342"/>
      <c r="W4" s="342"/>
      <c r="X4" s="342"/>
      <c r="Y4" s="342"/>
      <c r="Z4" s="342"/>
      <c r="AA4" s="342"/>
      <c r="AB4" s="342"/>
      <c r="AC4" s="342"/>
      <c r="AD4" s="342"/>
      <c r="AE4" s="342"/>
    </row>
    <row r="5" spans="1:36" s="887" customFormat="1" ht="24.95" customHeight="1">
      <c r="A5" s="133"/>
      <c r="B5" s="452" t="s">
        <v>32</v>
      </c>
      <c r="C5" s="452"/>
      <c r="D5" s="452" t="s">
        <v>715</v>
      </c>
      <c r="E5" s="453" t="s">
        <v>716</v>
      </c>
      <c r="F5" s="452" t="s">
        <v>717</v>
      </c>
      <c r="G5" s="453" t="s">
        <v>718</v>
      </c>
      <c r="H5" s="453" t="s">
        <v>234</v>
      </c>
      <c r="I5" s="453" t="s">
        <v>719</v>
      </c>
      <c r="J5" s="453" t="s">
        <v>720</v>
      </c>
      <c r="K5" s="426"/>
      <c r="L5" s="452" t="s">
        <v>32</v>
      </c>
      <c r="M5" s="452"/>
      <c r="N5" s="452" t="s">
        <v>721</v>
      </c>
      <c r="O5" s="453" t="s">
        <v>722</v>
      </c>
      <c r="P5" s="453" t="s">
        <v>234</v>
      </c>
      <c r="Q5" s="453" t="s">
        <v>720</v>
      </c>
      <c r="R5" s="426"/>
      <c r="S5" s="426"/>
      <c r="T5" s="426"/>
      <c r="U5" s="426"/>
      <c r="V5" s="426"/>
    </row>
    <row r="6" spans="1:36" ht="15.95" customHeight="1">
      <c r="B6" s="454">
        <v>1</v>
      </c>
      <c r="C6" s="96"/>
      <c r="D6" s="458" t="s">
        <v>10</v>
      </c>
      <c r="E6" s="427" t="s">
        <v>124</v>
      </c>
      <c r="F6" s="184"/>
      <c r="G6" s="427" t="s">
        <v>126</v>
      </c>
      <c r="H6" s="427" t="s">
        <v>1482</v>
      </c>
      <c r="I6" s="427"/>
      <c r="J6" s="428"/>
      <c r="L6" s="454">
        <v>1</v>
      </c>
      <c r="M6" s="457"/>
      <c r="N6" s="458" t="s">
        <v>687</v>
      </c>
      <c r="O6" s="427" t="s">
        <v>668</v>
      </c>
      <c r="P6" s="427" t="s">
        <v>988</v>
      </c>
      <c r="Q6" s="428" t="s">
        <v>669</v>
      </c>
      <c r="T6" s="37"/>
      <c r="U6" s="37"/>
      <c r="V6" s="37"/>
      <c r="W6" s="429"/>
      <c r="X6" s="429" t="s">
        <v>1446</v>
      </c>
      <c r="Y6" s="429"/>
      <c r="Z6" s="429"/>
      <c r="AA6" s="429" t="s">
        <v>10</v>
      </c>
      <c r="AB6" s="429" t="s">
        <v>124</v>
      </c>
      <c r="AC6" s="429"/>
      <c r="AD6" s="429" t="s">
        <v>126</v>
      </c>
      <c r="AE6" s="429" t="s">
        <v>1482</v>
      </c>
      <c r="AG6" s="429" t="s">
        <v>190</v>
      </c>
      <c r="AH6" s="429" t="s">
        <v>1491</v>
      </c>
      <c r="AI6" s="429" t="s">
        <v>1482</v>
      </c>
      <c r="AJ6" s="429" t="s">
        <v>1492</v>
      </c>
    </row>
    <row r="7" spans="1:36" ht="15.95" customHeight="1">
      <c r="B7" s="455">
        <v>2</v>
      </c>
      <c r="C7" s="96"/>
      <c r="D7" s="459" t="s">
        <v>184</v>
      </c>
      <c r="E7" s="430" t="s">
        <v>125</v>
      </c>
      <c r="F7" s="185">
        <v>200000</v>
      </c>
      <c r="G7" s="430"/>
      <c r="H7" s="430" t="s">
        <v>1482</v>
      </c>
      <c r="I7" s="430"/>
      <c r="J7" s="431"/>
      <c r="L7" s="455">
        <v>2</v>
      </c>
      <c r="M7" s="457"/>
      <c r="N7" s="459" t="s">
        <v>723</v>
      </c>
      <c r="O7" s="430" t="s">
        <v>668</v>
      </c>
      <c r="P7" s="430" t="s">
        <v>988</v>
      </c>
      <c r="Q7" s="431" t="s">
        <v>669</v>
      </c>
      <c r="W7" s="429"/>
      <c r="X7" s="429"/>
      <c r="Y7" s="429"/>
      <c r="Z7" s="429"/>
      <c r="AA7" s="429" t="s">
        <v>184</v>
      </c>
      <c r="AB7" s="429" t="s">
        <v>125</v>
      </c>
      <c r="AC7" s="429">
        <v>200000</v>
      </c>
      <c r="AD7" s="429"/>
      <c r="AE7" s="429" t="s">
        <v>1482</v>
      </c>
      <c r="AG7" s="429" t="s">
        <v>3</v>
      </c>
      <c r="AH7" s="429" t="s">
        <v>1491</v>
      </c>
      <c r="AI7" s="429" t="s">
        <v>1482</v>
      </c>
      <c r="AJ7" s="429" t="s">
        <v>1492</v>
      </c>
    </row>
    <row r="8" spans="1:36" ht="15.95" customHeight="1">
      <c r="B8" s="455">
        <v>3</v>
      </c>
      <c r="C8" s="96"/>
      <c r="D8" s="459" t="s">
        <v>185</v>
      </c>
      <c r="E8" s="430" t="s">
        <v>125</v>
      </c>
      <c r="F8" s="185">
        <v>200000</v>
      </c>
      <c r="G8" s="430"/>
      <c r="H8" s="430" t="s">
        <v>1482</v>
      </c>
      <c r="I8" s="430"/>
      <c r="J8" s="431"/>
      <c r="L8" s="455">
        <v>3</v>
      </c>
      <c r="M8" s="457"/>
      <c r="N8" s="459" t="s">
        <v>724</v>
      </c>
      <c r="O8" s="430" t="s">
        <v>668</v>
      </c>
      <c r="P8" s="430" t="s">
        <v>988</v>
      </c>
      <c r="Q8" s="431" t="s">
        <v>669</v>
      </c>
      <c r="W8" s="429"/>
      <c r="X8" s="429"/>
      <c r="Y8" s="429"/>
      <c r="Z8" s="429"/>
      <c r="AA8" s="429" t="s">
        <v>185</v>
      </c>
      <c r="AB8" s="429" t="s">
        <v>125</v>
      </c>
      <c r="AC8" s="429">
        <v>200000</v>
      </c>
      <c r="AD8" s="429"/>
      <c r="AE8" s="429" t="s">
        <v>1482</v>
      </c>
      <c r="AG8" s="429" t="s">
        <v>191</v>
      </c>
      <c r="AH8" s="429" t="s">
        <v>1491</v>
      </c>
      <c r="AI8" s="429" t="s">
        <v>1482</v>
      </c>
      <c r="AJ8" s="429" t="s">
        <v>1492</v>
      </c>
    </row>
    <row r="9" spans="1:36" ht="15.95" customHeight="1">
      <c r="B9" s="455">
        <v>4</v>
      </c>
      <c r="C9" s="96"/>
      <c r="D9" s="459" t="s">
        <v>186</v>
      </c>
      <c r="E9" s="430" t="s">
        <v>124</v>
      </c>
      <c r="F9" s="185"/>
      <c r="G9" s="430"/>
      <c r="H9" s="430" t="s">
        <v>1482</v>
      </c>
      <c r="I9" s="430"/>
      <c r="J9" s="431"/>
      <c r="L9" s="455">
        <v>4</v>
      </c>
      <c r="M9" s="457"/>
      <c r="N9" s="459" t="s">
        <v>725</v>
      </c>
      <c r="O9" s="430" t="s">
        <v>668</v>
      </c>
      <c r="P9" s="430" t="s">
        <v>988</v>
      </c>
      <c r="Q9" s="431" t="s">
        <v>669</v>
      </c>
      <c r="W9" s="429"/>
      <c r="X9" s="429"/>
      <c r="Y9" s="429"/>
      <c r="Z9" s="429"/>
      <c r="AA9" s="429" t="s">
        <v>186</v>
      </c>
      <c r="AB9" s="429" t="s">
        <v>124</v>
      </c>
      <c r="AC9" s="429"/>
      <c r="AD9" s="429"/>
      <c r="AE9" s="429" t="s">
        <v>1482</v>
      </c>
      <c r="AG9" s="429" t="s">
        <v>4</v>
      </c>
      <c r="AH9" s="429" t="s">
        <v>1491</v>
      </c>
      <c r="AI9" s="429" t="s">
        <v>1482</v>
      </c>
      <c r="AJ9" s="429" t="s">
        <v>1492</v>
      </c>
    </row>
    <row r="10" spans="1:36" ht="15.95" customHeight="1">
      <c r="B10" s="455">
        <v>5</v>
      </c>
      <c r="C10" s="96"/>
      <c r="D10" s="459" t="s">
        <v>187</v>
      </c>
      <c r="E10" s="430" t="s">
        <v>124</v>
      </c>
      <c r="F10" s="185"/>
      <c r="G10" s="430"/>
      <c r="H10" s="430" t="s">
        <v>1482</v>
      </c>
      <c r="I10" s="430"/>
      <c r="J10" s="431"/>
      <c r="L10" s="455">
        <v>5</v>
      </c>
      <c r="M10" s="457"/>
      <c r="N10" s="459" t="s">
        <v>726</v>
      </c>
      <c r="O10" s="430" t="s">
        <v>668</v>
      </c>
      <c r="P10" s="430" t="s">
        <v>988</v>
      </c>
      <c r="Q10" s="431" t="s">
        <v>670</v>
      </c>
      <c r="W10" s="429"/>
      <c r="X10" s="429"/>
      <c r="Y10" s="429"/>
      <c r="Z10" s="429"/>
      <c r="AA10" s="429" t="s">
        <v>187</v>
      </c>
      <c r="AB10" s="429" t="s">
        <v>124</v>
      </c>
      <c r="AC10" s="429"/>
      <c r="AD10" s="429"/>
      <c r="AE10" s="429" t="s">
        <v>1482</v>
      </c>
      <c r="AG10" s="429" t="s">
        <v>5</v>
      </c>
      <c r="AH10" s="429" t="s">
        <v>1491</v>
      </c>
      <c r="AI10" s="429" t="s">
        <v>1482</v>
      </c>
      <c r="AJ10" s="429" t="s">
        <v>1493</v>
      </c>
    </row>
    <row r="11" spans="1:36" ht="15.95" customHeight="1">
      <c r="B11" s="455">
        <v>6</v>
      </c>
      <c r="C11" s="96"/>
      <c r="D11" s="459" t="s">
        <v>188</v>
      </c>
      <c r="E11" s="430" t="s">
        <v>124</v>
      </c>
      <c r="F11" s="185"/>
      <c r="G11" s="430"/>
      <c r="H11" s="430" t="s">
        <v>1482</v>
      </c>
      <c r="I11" s="430"/>
      <c r="J11" s="431"/>
      <c r="L11" s="455">
        <v>6</v>
      </c>
      <c r="M11" s="457"/>
      <c r="N11" s="459" t="s">
        <v>727</v>
      </c>
      <c r="O11" s="430" t="s">
        <v>668</v>
      </c>
      <c r="P11" s="430" t="s">
        <v>988</v>
      </c>
      <c r="Q11" s="431" t="s">
        <v>671</v>
      </c>
      <c r="W11" s="429"/>
      <c r="X11" s="429"/>
      <c r="Y11" s="429"/>
      <c r="Z11" s="429"/>
      <c r="AA11" s="429" t="s">
        <v>188</v>
      </c>
      <c r="AB11" s="429" t="s">
        <v>124</v>
      </c>
      <c r="AC11" s="429"/>
      <c r="AD11" s="429"/>
      <c r="AE11" s="429" t="s">
        <v>1482</v>
      </c>
      <c r="AG11" s="429" t="s">
        <v>192</v>
      </c>
      <c r="AH11" s="429" t="s">
        <v>1491</v>
      </c>
      <c r="AI11" s="429" t="s">
        <v>1482</v>
      </c>
      <c r="AJ11" s="429" t="s">
        <v>1494</v>
      </c>
    </row>
    <row r="12" spans="1:36" ht="15.95" customHeight="1">
      <c r="B12" s="455">
        <v>7</v>
      </c>
      <c r="C12" s="96"/>
      <c r="D12" s="459" t="s">
        <v>189</v>
      </c>
      <c r="E12" s="430" t="s">
        <v>124</v>
      </c>
      <c r="F12" s="185"/>
      <c r="G12" s="430"/>
      <c r="H12" s="430" t="s">
        <v>1482</v>
      </c>
      <c r="I12" s="430"/>
      <c r="J12" s="431"/>
      <c r="L12" s="455">
        <v>7</v>
      </c>
      <c r="M12" s="457"/>
      <c r="N12" s="459"/>
      <c r="O12" s="432"/>
      <c r="P12" s="430"/>
      <c r="Q12" s="431"/>
      <c r="W12" s="429"/>
      <c r="X12" s="429"/>
      <c r="Y12" s="429"/>
      <c r="Z12" s="429"/>
      <c r="AA12" s="429" t="s">
        <v>189</v>
      </c>
      <c r="AB12" s="429" t="s">
        <v>124</v>
      </c>
      <c r="AC12" s="429"/>
      <c r="AD12" s="429"/>
      <c r="AE12" s="429" t="s">
        <v>1482</v>
      </c>
    </row>
    <row r="13" spans="1:36" ht="15.95" customHeight="1">
      <c r="B13" s="455">
        <v>8</v>
      </c>
      <c r="C13" s="96"/>
      <c r="D13" s="885"/>
      <c r="E13" s="430"/>
      <c r="F13" s="185"/>
      <c r="G13" s="430"/>
      <c r="H13" s="430"/>
      <c r="I13" s="430"/>
      <c r="J13" s="431"/>
      <c r="L13" s="455">
        <v>8</v>
      </c>
      <c r="M13" s="457"/>
      <c r="N13" s="459"/>
      <c r="O13" s="432"/>
      <c r="P13" s="430"/>
      <c r="Q13" s="431"/>
      <c r="W13" s="429"/>
      <c r="X13" s="429"/>
      <c r="Y13" s="429"/>
      <c r="Z13" s="429"/>
      <c r="AA13" s="429"/>
      <c r="AB13" s="429"/>
      <c r="AC13" s="429"/>
      <c r="AD13" s="429"/>
      <c r="AE13" s="429"/>
    </row>
    <row r="14" spans="1:36" ht="15.95" customHeight="1">
      <c r="B14" s="455">
        <v>9</v>
      </c>
      <c r="C14" s="96"/>
      <c r="D14" s="885"/>
      <c r="E14" s="430"/>
      <c r="F14" s="185"/>
      <c r="G14" s="430"/>
      <c r="H14" s="430"/>
      <c r="I14" s="430"/>
      <c r="J14" s="431"/>
      <c r="L14" s="455">
        <v>9</v>
      </c>
      <c r="M14" s="457"/>
      <c r="N14" s="459"/>
      <c r="O14" s="432"/>
      <c r="P14" s="430"/>
      <c r="Q14" s="431"/>
      <c r="W14" s="429"/>
      <c r="X14" s="429"/>
      <c r="Y14" s="429"/>
      <c r="Z14" s="429"/>
      <c r="AA14" s="429"/>
      <c r="AB14" s="429"/>
      <c r="AC14" s="429"/>
      <c r="AD14" s="429"/>
      <c r="AE14" s="429"/>
    </row>
    <row r="15" spans="1:36" ht="15.95" customHeight="1">
      <c r="B15" s="455">
        <v>10</v>
      </c>
      <c r="C15" s="96"/>
      <c r="D15" s="885"/>
      <c r="E15" s="430"/>
      <c r="F15" s="185"/>
      <c r="G15" s="430"/>
      <c r="H15" s="430"/>
      <c r="I15" s="430"/>
      <c r="J15" s="431"/>
      <c r="L15" s="455">
        <v>10</v>
      </c>
      <c r="M15" s="457"/>
      <c r="N15" s="459"/>
      <c r="O15" s="432"/>
      <c r="P15" s="430"/>
      <c r="Q15" s="431"/>
      <c r="W15" s="429"/>
      <c r="X15" s="429"/>
      <c r="Y15" s="429"/>
      <c r="Z15" s="429"/>
      <c r="AA15" s="429"/>
      <c r="AB15" s="429"/>
      <c r="AC15" s="429"/>
      <c r="AD15" s="429"/>
      <c r="AE15" s="429"/>
    </row>
    <row r="16" spans="1:36" ht="15.95" customHeight="1">
      <c r="B16" s="455">
        <v>11</v>
      </c>
      <c r="C16" s="96"/>
      <c r="D16" s="885"/>
      <c r="E16" s="430"/>
      <c r="F16" s="185"/>
      <c r="G16" s="430"/>
      <c r="H16" s="430"/>
      <c r="I16" s="430"/>
      <c r="J16" s="431"/>
      <c r="L16" s="455">
        <v>11</v>
      </c>
      <c r="M16" s="457"/>
      <c r="N16" s="459"/>
      <c r="O16" s="432"/>
      <c r="P16" s="430"/>
      <c r="Q16" s="431"/>
      <c r="W16" s="429"/>
      <c r="X16" s="429"/>
      <c r="Y16" s="429"/>
      <c r="Z16" s="429"/>
      <c r="AA16" s="429"/>
      <c r="AB16" s="429"/>
      <c r="AC16" s="429"/>
      <c r="AD16" s="429"/>
      <c r="AE16" s="429"/>
    </row>
    <row r="17" spans="2:31" ht="15.95" customHeight="1">
      <c r="B17" s="455">
        <v>12</v>
      </c>
      <c r="C17" s="96"/>
      <c r="D17" s="885"/>
      <c r="E17" s="430"/>
      <c r="F17" s="185"/>
      <c r="G17" s="430"/>
      <c r="H17" s="430"/>
      <c r="I17" s="430"/>
      <c r="J17" s="431"/>
      <c r="L17" s="455">
        <v>12</v>
      </c>
      <c r="M17" s="457"/>
      <c r="N17" s="459"/>
      <c r="O17" s="432"/>
      <c r="P17" s="430"/>
      <c r="Q17" s="431"/>
      <c r="V17" s="433"/>
      <c r="W17" s="429"/>
      <c r="X17" s="429"/>
      <c r="Y17" s="429"/>
      <c r="Z17" s="429"/>
      <c r="AA17" s="429"/>
      <c r="AB17" s="429"/>
      <c r="AC17" s="429"/>
      <c r="AD17" s="429"/>
      <c r="AE17" s="429"/>
    </row>
    <row r="18" spans="2:31" ht="15.95" customHeight="1">
      <c r="B18" s="455">
        <v>13</v>
      </c>
      <c r="C18" s="96"/>
      <c r="D18" s="885"/>
      <c r="E18" s="430"/>
      <c r="F18" s="185"/>
      <c r="G18" s="430"/>
      <c r="H18" s="430"/>
      <c r="I18" s="430"/>
      <c r="J18" s="431"/>
      <c r="L18" s="455">
        <v>13</v>
      </c>
      <c r="M18" s="457"/>
      <c r="N18" s="459"/>
      <c r="O18" s="432"/>
      <c r="P18" s="430"/>
      <c r="Q18" s="431"/>
      <c r="V18" s="433"/>
      <c r="W18" s="429"/>
      <c r="X18" s="429"/>
      <c r="Y18" s="429"/>
      <c r="Z18" s="429"/>
      <c r="AA18" s="429"/>
      <c r="AB18" s="429"/>
      <c r="AC18" s="429"/>
      <c r="AD18" s="429"/>
      <c r="AE18" s="429"/>
    </row>
    <row r="19" spans="2:31" ht="15.95" customHeight="1">
      <c r="B19" s="455">
        <v>14</v>
      </c>
      <c r="C19" s="96"/>
      <c r="D19" s="885"/>
      <c r="E19" s="430"/>
      <c r="F19" s="185"/>
      <c r="G19" s="430"/>
      <c r="H19" s="430"/>
      <c r="I19" s="430"/>
      <c r="J19" s="431"/>
      <c r="L19" s="455">
        <v>14</v>
      </c>
      <c r="M19" s="457"/>
      <c r="N19" s="459"/>
      <c r="O19" s="432"/>
      <c r="P19" s="430"/>
      <c r="Q19" s="431"/>
      <c r="V19" s="433"/>
      <c r="W19" s="429"/>
      <c r="X19" s="429"/>
      <c r="Y19" s="429"/>
      <c r="Z19" s="429"/>
      <c r="AA19" s="429"/>
      <c r="AB19" s="429"/>
      <c r="AC19" s="429"/>
      <c r="AD19" s="429"/>
      <c r="AE19" s="429"/>
    </row>
    <row r="20" spans="2:31" ht="15.95" customHeight="1">
      <c r="B20" s="455">
        <v>15</v>
      </c>
      <c r="C20" s="96"/>
      <c r="D20" s="885"/>
      <c r="E20" s="430"/>
      <c r="F20" s="185"/>
      <c r="G20" s="430"/>
      <c r="H20" s="430"/>
      <c r="I20" s="430"/>
      <c r="J20" s="431"/>
      <c r="L20" s="455">
        <v>15</v>
      </c>
      <c r="M20" s="457"/>
      <c r="N20" s="459"/>
      <c r="O20" s="432"/>
      <c r="P20" s="430"/>
      <c r="Q20" s="431"/>
      <c r="V20" s="433"/>
      <c r="W20" s="429"/>
      <c r="X20" s="429"/>
      <c r="Y20" s="429"/>
      <c r="Z20" s="429"/>
      <c r="AA20" s="429"/>
      <c r="AB20" s="429"/>
      <c r="AC20" s="429"/>
      <c r="AD20" s="429"/>
      <c r="AE20" s="429"/>
    </row>
    <row r="21" spans="2:31" ht="15.95" customHeight="1">
      <c r="B21" s="455">
        <v>16</v>
      </c>
      <c r="C21" s="96"/>
      <c r="D21" s="459"/>
      <c r="E21" s="430"/>
      <c r="F21" s="185"/>
      <c r="G21" s="430"/>
      <c r="H21" s="430"/>
      <c r="I21" s="430"/>
      <c r="J21" s="431"/>
      <c r="L21" s="455">
        <v>16</v>
      </c>
      <c r="M21" s="457"/>
      <c r="N21" s="459"/>
      <c r="O21" s="432"/>
      <c r="P21" s="430"/>
      <c r="Q21" s="431"/>
      <c r="V21" s="433"/>
      <c r="W21" s="429"/>
      <c r="X21" s="429"/>
      <c r="Y21" s="429"/>
      <c r="Z21" s="429"/>
      <c r="AA21" s="429"/>
      <c r="AB21" s="429"/>
      <c r="AC21" s="429"/>
      <c r="AD21" s="429"/>
      <c r="AE21" s="429"/>
    </row>
    <row r="22" spans="2:31" ht="15.95" customHeight="1">
      <c r="B22" s="455">
        <v>17</v>
      </c>
      <c r="C22" s="96"/>
      <c r="D22" s="459"/>
      <c r="E22" s="430"/>
      <c r="F22" s="185"/>
      <c r="G22" s="430"/>
      <c r="H22" s="430"/>
      <c r="I22" s="430"/>
      <c r="J22" s="431"/>
      <c r="L22" s="455">
        <v>17</v>
      </c>
      <c r="M22" s="457"/>
      <c r="N22" s="459"/>
      <c r="O22" s="432"/>
      <c r="P22" s="430"/>
      <c r="Q22" s="431"/>
      <c r="W22" s="429"/>
      <c r="X22" s="429"/>
      <c r="Y22" s="429"/>
      <c r="Z22" s="429"/>
      <c r="AA22" s="429"/>
      <c r="AB22" s="429"/>
      <c r="AC22" s="429"/>
      <c r="AD22" s="429"/>
      <c r="AE22" s="429"/>
    </row>
    <row r="23" spans="2:31" ht="15.95" customHeight="1">
      <c r="B23" s="455">
        <v>18</v>
      </c>
      <c r="C23" s="96"/>
      <c r="D23" s="459"/>
      <c r="E23" s="430"/>
      <c r="F23" s="185"/>
      <c r="G23" s="430"/>
      <c r="H23" s="430"/>
      <c r="I23" s="430"/>
      <c r="J23" s="431"/>
      <c r="L23" s="455">
        <v>18</v>
      </c>
      <c r="M23" s="457"/>
      <c r="N23" s="459"/>
      <c r="O23" s="432"/>
      <c r="P23" s="430"/>
      <c r="Q23" s="431"/>
      <c r="W23" s="429"/>
      <c r="X23" s="429"/>
      <c r="Y23" s="429"/>
      <c r="Z23" s="429"/>
      <c r="AA23" s="429"/>
      <c r="AB23" s="429"/>
      <c r="AC23" s="429"/>
      <c r="AD23" s="429"/>
      <c r="AE23" s="429"/>
    </row>
    <row r="24" spans="2:31" ht="15.95" customHeight="1">
      <c r="B24" s="455">
        <v>19</v>
      </c>
      <c r="C24" s="96"/>
      <c r="D24" s="459"/>
      <c r="E24" s="430"/>
      <c r="F24" s="185"/>
      <c r="G24" s="430"/>
      <c r="H24" s="430"/>
      <c r="I24" s="430"/>
      <c r="J24" s="431"/>
      <c r="L24" s="455">
        <v>19</v>
      </c>
      <c r="M24" s="457"/>
      <c r="N24" s="459"/>
      <c r="O24" s="432"/>
      <c r="P24" s="430"/>
      <c r="Q24" s="431"/>
      <c r="W24" s="429"/>
      <c r="X24" s="429"/>
      <c r="Y24" s="429"/>
      <c r="Z24" s="429"/>
      <c r="AA24" s="429"/>
      <c r="AB24" s="429"/>
      <c r="AC24" s="429"/>
      <c r="AD24" s="429"/>
      <c r="AE24" s="429"/>
    </row>
    <row r="25" spans="2:31" ht="15.95" customHeight="1">
      <c r="B25" s="455">
        <v>20</v>
      </c>
      <c r="C25" s="96"/>
      <c r="D25" s="459"/>
      <c r="E25" s="430"/>
      <c r="F25" s="185"/>
      <c r="G25" s="430"/>
      <c r="H25" s="430"/>
      <c r="I25" s="430"/>
      <c r="J25" s="431"/>
      <c r="L25" s="455">
        <v>20</v>
      </c>
      <c r="M25" s="457"/>
      <c r="N25" s="459"/>
      <c r="O25" s="432"/>
      <c r="P25" s="430"/>
      <c r="Q25" s="431"/>
      <c r="W25" s="429"/>
      <c r="X25" s="429"/>
      <c r="Y25" s="429"/>
      <c r="Z25" s="429"/>
      <c r="AA25" s="429"/>
      <c r="AB25" s="429"/>
      <c r="AC25" s="429"/>
      <c r="AD25" s="429"/>
      <c r="AE25" s="429"/>
    </row>
    <row r="26" spans="2:31" ht="15.95" customHeight="1">
      <c r="B26" s="455">
        <v>21</v>
      </c>
      <c r="C26" s="96"/>
      <c r="D26" s="459"/>
      <c r="E26" s="430"/>
      <c r="F26" s="185"/>
      <c r="G26" s="430"/>
      <c r="H26" s="430"/>
      <c r="I26" s="430"/>
      <c r="J26" s="431"/>
      <c r="L26" s="455">
        <v>21</v>
      </c>
      <c r="M26" s="457"/>
      <c r="N26" s="459"/>
      <c r="O26" s="432"/>
      <c r="P26" s="430"/>
      <c r="Q26" s="431"/>
      <c r="W26" s="429"/>
      <c r="X26" s="429"/>
      <c r="Y26" s="429"/>
      <c r="Z26" s="429"/>
      <c r="AA26" s="429"/>
      <c r="AB26" s="429"/>
      <c r="AC26" s="429"/>
      <c r="AD26" s="429"/>
      <c r="AE26" s="429"/>
    </row>
    <row r="27" spans="2:31" ht="15.95" customHeight="1">
      <c r="B27" s="455">
        <v>22</v>
      </c>
      <c r="C27" s="96"/>
      <c r="D27" s="459"/>
      <c r="E27" s="430"/>
      <c r="F27" s="185"/>
      <c r="G27" s="430"/>
      <c r="H27" s="430"/>
      <c r="I27" s="430"/>
      <c r="J27" s="431"/>
      <c r="L27" s="455">
        <v>22</v>
      </c>
      <c r="M27" s="457"/>
      <c r="N27" s="459"/>
      <c r="O27" s="432"/>
      <c r="P27" s="430"/>
      <c r="Q27" s="431"/>
      <c r="W27" s="429"/>
      <c r="X27" s="429"/>
      <c r="Y27" s="429"/>
      <c r="Z27" s="429"/>
      <c r="AA27" s="429"/>
      <c r="AB27" s="429"/>
      <c r="AC27" s="429"/>
      <c r="AD27" s="429"/>
      <c r="AE27" s="429"/>
    </row>
    <row r="28" spans="2:31" ht="15.95" customHeight="1">
      <c r="B28" s="455">
        <v>23</v>
      </c>
      <c r="C28" s="96"/>
      <c r="D28" s="459"/>
      <c r="E28" s="430"/>
      <c r="F28" s="185"/>
      <c r="G28" s="430"/>
      <c r="H28" s="430"/>
      <c r="I28" s="430"/>
      <c r="J28" s="431"/>
      <c r="L28" s="455">
        <v>23</v>
      </c>
      <c r="M28" s="457"/>
      <c r="N28" s="459"/>
      <c r="O28" s="432"/>
      <c r="P28" s="430"/>
      <c r="Q28" s="431"/>
      <c r="W28" s="429"/>
      <c r="X28" s="429"/>
      <c r="Y28" s="429"/>
      <c r="Z28" s="429"/>
      <c r="AA28" s="429"/>
      <c r="AB28" s="429"/>
      <c r="AC28" s="429"/>
      <c r="AD28" s="429"/>
      <c r="AE28" s="429"/>
    </row>
    <row r="29" spans="2:31" ht="15.95" customHeight="1">
      <c r="B29" s="455">
        <v>24</v>
      </c>
      <c r="C29" s="96"/>
      <c r="D29" s="459"/>
      <c r="E29" s="430"/>
      <c r="F29" s="185"/>
      <c r="G29" s="430"/>
      <c r="H29" s="430"/>
      <c r="I29" s="430"/>
      <c r="J29" s="431"/>
      <c r="L29" s="455">
        <v>24</v>
      </c>
      <c r="M29" s="457"/>
      <c r="N29" s="459"/>
      <c r="O29" s="432"/>
      <c r="P29" s="430"/>
      <c r="Q29" s="431"/>
      <c r="W29" s="429"/>
      <c r="X29" s="429"/>
      <c r="Y29" s="429"/>
      <c r="Z29" s="429"/>
      <c r="AA29" s="429"/>
      <c r="AB29" s="429"/>
      <c r="AC29" s="429"/>
      <c r="AD29" s="429"/>
      <c r="AE29" s="429"/>
    </row>
    <row r="30" spans="2:31" ht="15.95" customHeight="1">
      <c r="B30" s="455">
        <v>25</v>
      </c>
      <c r="C30" s="96"/>
      <c r="D30" s="459"/>
      <c r="E30" s="430"/>
      <c r="F30" s="185"/>
      <c r="G30" s="430"/>
      <c r="H30" s="430"/>
      <c r="I30" s="430"/>
      <c r="J30" s="431"/>
      <c r="L30" s="455">
        <v>25</v>
      </c>
      <c r="M30" s="457"/>
      <c r="N30" s="459"/>
      <c r="O30" s="432"/>
      <c r="P30" s="430"/>
      <c r="Q30" s="431"/>
      <c r="W30" s="429"/>
      <c r="X30" s="429"/>
      <c r="Y30" s="429"/>
      <c r="Z30" s="429"/>
      <c r="AA30" s="429"/>
      <c r="AB30" s="429"/>
      <c r="AC30" s="429"/>
      <c r="AD30" s="429"/>
      <c r="AE30" s="429"/>
    </row>
    <row r="31" spans="2:31" ht="15.95" customHeight="1">
      <c r="B31" s="455">
        <v>26</v>
      </c>
      <c r="C31" s="96"/>
      <c r="D31" s="459"/>
      <c r="E31" s="430"/>
      <c r="F31" s="185"/>
      <c r="G31" s="430"/>
      <c r="H31" s="430"/>
      <c r="I31" s="430"/>
      <c r="J31" s="431"/>
      <c r="L31" s="455">
        <v>26</v>
      </c>
      <c r="M31" s="457"/>
      <c r="N31" s="459"/>
      <c r="O31" s="432"/>
      <c r="P31" s="430"/>
      <c r="Q31" s="431"/>
      <c r="W31" s="429"/>
      <c r="X31" s="429"/>
      <c r="Y31" s="429"/>
      <c r="Z31" s="429"/>
      <c r="AA31" s="429"/>
      <c r="AB31" s="429"/>
      <c r="AC31" s="429"/>
      <c r="AD31" s="429"/>
      <c r="AE31" s="429"/>
    </row>
    <row r="32" spans="2:31" ht="15.95" customHeight="1">
      <c r="B32" s="455">
        <v>27</v>
      </c>
      <c r="C32" s="96"/>
      <c r="D32" s="459"/>
      <c r="E32" s="430"/>
      <c r="F32" s="185"/>
      <c r="G32" s="430"/>
      <c r="H32" s="430"/>
      <c r="I32" s="430"/>
      <c r="J32" s="431"/>
      <c r="L32" s="455">
        <v>27</v>
      </c>
      <c r="M32" s="457"/>
      <c r="N32" s="459"/>
      <c r="O32" s="432"/>
      <c r="P32" s="430"/>
      <c r="Q32" s="431"/>
      <c r="W32" s="429"/>
      <c r="X32" s="429"/>
      <c r="Y32" s="429"/>
      <c r="Z32" s="429"/>
      <c r="AA32" s="429"/>
      <c r="AB32" s="429"/>
      <c r="AC32" s="429"/>
      <c r="AD32" s="429"/>
      <c r="AE32" s="429"/>
    </row>
    <row r="33" spans="2:31" ht="15.95" customHeight="1">
      <c r="B33" s="455">
        <v>28</v>
      </c>
      <c r="C33" s="96"/>
      <c r="D33" s="459"/>
      <c r="E33" s="430"/>
      <c r="F33" s="185"/>
      <c r="G33" s="430"/>
      <c r="H33" s="430"/>
      <c r="I33" s="430"/>
      <c r="J33" s="431"/>
      <c r="L33" s="455">
        <v>28</v>
      </c>
      <c r="M33" s="457"/>
      <c r="N33" s="459"/>
      <c r="O33" s="432"/>
      <c r="P33" s="430"/>
      <c r="Q33" s="431"/>
      <c r="W33" s="429"/>
      <c r="X33" s="429"/>
      <c r="Y33" s="429"/>
      <c r="Z33" s="429"/>
      <c r="AA33" s="429"/>
      <c r="AB33" s="429"/>
      <c r="AC33" s="429"/>
      <c r="AD33" s="429"/>
      <c r="AE33" s="429"/>
    </row>
    <row r="34" spans="2:31" ht="15.95" customHeight="1">
      <c r="B34" s="455">
        <v>29</v>
      </c>
      <c r="C34" s="96"/>
      <c r="D34" s="459"/>
      <c r="E34" s="430"/>
      <c r="F34" s="185"/>
      <c r="G34" s="430"/>
      <c r="H34" s="430"/>
      <c r="I34" s="430"/>
      <c r="J34" s="431"/>
      <c r="L34" s="455">
        <v>29</v>
      </c>
      <c r="M34" s="457"/>
      <c r="N34" s="459"/>
      <c r="O34" s="432"/>
      <c r="P34" s="430"/>
      <c r="Q34" s="431"/>
      <c r="W34" s="429"/>
      <c r="X34" s="429"/>
      <c r="Y34" s="429"/>
      <c r="Z34" s="429"/>
      <c r="AA34" s="429"/>
      <c r="AB34" s="429"/>
      <c r="AC34" s="429"/>
      <c r="AD34" s="429"/>
      <c r="AE34" s="429"/>
    </row>
    <row r="35" spans="2:31" ht="15.95" customHeight="1">
      <c r="B35" s="456">
        <v>30</v>
      </c>
      <c r="C35" s="96"/>
      <c r="D35" s="460"/>
      <c r="E35" s="434"/>
      <c r="F35" s="186"/>
      <c r="G35" s="434"/>
      <c r="H35" s="434"/>
      <c r="I35" s="434"/>
      <c r="J35" s="435"/>
      <c r="L35" s="456">
        <v>30</v>
      </c>
      <c r="M35" s="457"/>
      <c r="N35" s="460"/>
      <c r="O35" s="436"/>
      <c r="P35" s="434"/>
      <c r="Q35" s="435"/>
      <c r="W35" s="429"/>
      <c r="X35" s="429"/>
      <c r="Y35" s="429"/>
      <c r="Z35" s="429"/>
      <c r="AA35" s="429"/>
      <c r="AB35" s="429"/>
      <c r="AC35" s="429"/>
      <c r="AD35" s="429"/>
      <c r="AE35" s="429"/>
    </row>
    <row r="36" spans="2:31" ht="20.100000000000001" customHeight="1">
      <c r="J36" s="438" t="s">
        <v>672</v>
      </c>
      <c r="Q36" s="438" t="s">
        <v>672</v>
      </c>
      <c r="W36" s="429"/>
      <c r="X36" s="429"/>
      <c r="Y36" s="429"/>
      <c r="Z36" s="429"/>
      <c r="AA36" s="429"/>
      <c r="AB36" s="429"/>
      <c r="AC36" s="429"/>
      <c r="AD36" s="429"/>
      <c r="AE36" s="429"/>
    </row>
    <row r="37" spans="2:31" ht="20.100000000000001" customHeight="1">
      <c r="W37" s="429"/>
      <c r="X37" s="429"/>
      <c r="Y37" s="429"/>
      <c r="Z37" s="429"/>
      <c r="AA37" s="429"/>
      <c r="AB37" s="429"/>
      <c r="AC37" s="429"/>
      <c r="AD37" s="429"/>
      <c r="AE37" s="429"/>
    </row>
    <row r="38" spans="2:31" ht="20.100000000000001" customHeight="1">
      <c r="W38" s="429"/>
      <c r="X38" s="429"/>
      <c r="Y38" s="429"/>
      <c r="Z38" s="429"/>
      <c r="AA38" s="429"/>
      <c r="AB38" s="429"/>
      <c r="AC38" s="429"/>
      <c r="AD38" s="429"/>
      <c r="AE38" s="429"/>
    </row>
  </sheetData>
  <sheetProtection formatCells="0" formatColumns="0" formatRows="0" sort="0"/>
  <mergeCells count="2">
    <mergeCell ref="B3:J3"/>
    <mergeCell ref="L3:Q3"/>
  </mergeCells>
  <phoneticPr fontId="7" type="noConversion"/>
  <dataValidations count="5">
    <dataValidation type="list" allowBlank="1" showInputMessage="1" showErrorMessage="1" sqref="E6:E35">
      <formula1>"과세,비과세,부분 비과세"</formula1>
    </dataValidation>
    <dataValidation type="list" allowBlank="1" showInputMessage="1" showErrorMessage="1" sqref="I6:I35">
      <formula1>"제외"</formula1>
    </dataValidation>
    <dataValidation type="list" allowBlank="1" showInputMessage="1" showErrorMessage="1" sqref="O6:O11">
      <formula1>"원단위,십단위,백단위,천단위"</formula1>
    </dataValidation>
    <dataValidation type="list" allowBlank="1" showInputMessage="1" showErrorMessage="1" sqref="P6:P35 H6:H35">
      <formula1>"표시"</formula1>
    </dataValidation>
    <dataValidation type="list" allowBlank="1" showInputMessage="1" showErrorMessage="1" sqref="G6:G35">
      <formula1>"포함"</formula1>
    </dataValidation>
  </dataValidations>
  <pageMargins left="0.7" right="0.7" top="0.75" bottom="0.75" header="0.3" footer="0.3"/>
  <pageSetup paperSize="9" scale="63" fitToHeight="0" orientation="landscape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Z23"/>
  <sheetViews>
    <sheetView showGridLines="0" showRowColHeaders="0" workbookViewId="0">
      <selection activeCell="D26" sqref="D26:D27"/>
    </sheetView>
  </sheetViews>
  <sheetFormatPr defaultColWidth="9" defaultRowHeight="24.95" customHeight="1"/>
  <cols>
    <col min="1" max="1" width="2.625" style="98" customWidth="1"/>
    <col min="2" max="5" width="10.625" style="98" customWidth="1"/>
    <col min="6" max="6" width="2.625" style="98" customWidth="1"/>
    <col min="7" max="7" width="2.625" style="98" hidden="1" customWidth="1"/>
    <col min="8" max="8" width="16.75" style="98" bestFit="1" customWidth="1"/>
    <col min="9" max="9" width="2.625" style="98" customWidth="1"/>
    <col min="10" max="11" width="8.625" style="98" customWidth="1"/>
    <col min="12" max="12" width="2.625" style="98" customWidth="1"/>
    <col min="13" max="13" width="2.625" style="98" hidden="1" customWidth="1"/>
    <col min="14" max="14" width="10.625" style="98" customWidth="1"/>
    <col min="15" max="15" width="8.625" style="98" customWidth="1"/>
    <col min="16" max="16" width="15.625" style="98" customWidth="1"/>
    <col min="17" max="17" width="10.625" style="98" customWidth="1"/>
    <col min="18" max="18" width="2.625" style="98" customWidth="1"/>
    <col min="19" max="19" width="2.625" style="98" hidden="1" customWidth="1"/>
    <col min="20" max="23" width="10.625" style="98" customWidth="1"/>
    <col min="24" max="25" width="12.625" style="98" customWidth="1"/>
    <col min="26" max="26" width="21.625" style="98" customWidth="1"/>
    <col min="27" max="27" width="2.625" style="98" customWidth="1"/>
    <col min="28" max="28" width="13.625" style="98" customWidth="1"/>
    <col min="29" max="29" width="21.625" style="98" customWidth="1"/>
    <col min="30" max="16384" width="9" style="98"/>
  </cols>
  <sheetData>
    <row r="1" spans="2:26" s="145" customFormat="1" ht="39.950000000000003" customHeight="1">
      <c r="B1" s="946" t="s">
        <v>1487</v>
      </c>
      <c r="C1" s="352"/>
      <c r="N1" s="353"/>
    </row>
    <row r="2" spans="2:26" s="33" customFormat="1" ht="9.9499999999999993" customHeight="1">
      <c r="J2" s="41"/>
      <c r="N2" s="98"/>
    </row>
    <row r="3" spans="2:26" s="33" customFormat="1" ht="24.95" customHeight="1">
      <c r="B3" s="129" t="s">
        <v>652</v>
      </c>
      <c r="J3" s="41"/>
      <c r="N3" s="98"/>
    </row>
    <row r="4" spans="2:26" s="33" customFormat="1" ht="24.95" customHeight="1">
      <c r="B4" s="981" t="s">
        <v>612</v>
      </c>
      <c r="C4" s="982"/>
      <c r="D4" s="982"/>
      <c r="E4" s="982"/>
      <c r="F4" s="355"/>
      <c r="G4" s="356"/>
      <c r="H4" s="354" t="s">
        <v>615</v>
      </c>
      <c r="I4" s="357"/>
      <c r="J4" s="358"/>
      <c r="K4" s="359"/>
      <c r="L4" s="98"/>
      <c r="M4" s="360"/>
      <c r="N4" s="354" t="s">
        <v>665</v>
      </c>
      <c r="O4" s="358"/>
      <c r="P4" s="358"/>
      <c r="Q4" s="359"/>
      <c r="S4" s="333"/>
      <c r="T4" s="354" t="s">
        <v>630</v>
      </c>
      <c r="U4" s="354"/>
    </row>
    <row r="5" spans="2:26" s="370" customFormat="1" ht="24.95" customHeight="1">
      <c r="B5" s="144" t="s">
        <v>101</v>
      </c>
      <c r="C5" s="991" t="s">
        <v>647</v>
      </c>
      <c r="D5" s="990"/>
      <c r="E5" s="990"/>
      <c r="F5" s="361"/>
      <c r="G5" s="362"/>
      <c r="H5" s="363" t="s">
        <v>616</v>
      </c>
      <c r="I5" s="364"/>
      <c r="J5" s="365" t="s">
        <v>619</v>
      </c>
      <c r="K5" s="366">
        <v>1</v>
      </c>
      <c r="L5" s="98"/>
      <c r="M5" s="360"/>
      <c r="N5" s="367" t="s">
        <v>658</v>
      </c>
      <c r="O5" s="368" t="s">
        <v>626</v>
      </c>
      <c r="P5" s="369" t="s">
        <v>321</v>
      </c>
      <c r="Q5" s="369" t="s">
        <v>123</v>
      </c>
      <c r="S5" s="371"/>
      <c r="T5" s="372" t="s">
        <v>645</v>
      </c>
      <c r="U5" s="414" t="s">
        <v>1510</v>
      </c>
      <c r="V5" s="123"/>
    </row>
    <row r="6" spans="2:26" ht="24.95" customHeight="1">
      <c r="B6" s="144" t="s">
        <v>102</v>
      </c>
      <c r="C6" s="989" t="s">
        <v>648</v>
      </c>
      <c r="D6" s="990"/>
      <c r="E6" s="990"/>
      <c r="F6" s="155"/>
      <c r="G6" s="373"/>
      <c r="H6" s="576" t="s">
        <v>617</v>
      </c>
      <c r="I6" s="577"/>
      <c r="J6" s="578" t="s">
        <v>618</v>
      </c>
      <c r="K6" s="574">
        <v>31</v>
      </c>
      <c r="L6" s="37"/>
      <c r="M6" s="375"/>
      <c r="N6" s="372" t="s">
        <v>631</v>
      </c>
      <c r="O6" s="376">
        <v>4</v>
      </c>
      <c r="P6" s="411" t="str" cm="1">
        <f t="array" ref="P6">IF(O6="반영안함","",IF(INDEX('지급공제 설정'!$D$6:$D$35,O6)=0,"",INDEX('지급공제 설정'!$D$6:$D$35,O6)))</f>
        <v>연장근로수당</v>
      </c>
      <c r="Q6" s="376" t="s">
        <v>622</v>
      </c>
      <c r="S6" s="360"/>
      <c r="T6" s="372" t="s">
        <v>646</v>
      </c>
      <c r="U6" s="414" t="s">
        <v>1511</v>
      </c>
      <c r="V6" s="334"/>
      <c r="W6" s="575"/>
    </row>
    <row r="7" spans="2:26" ht="24.95" customHeight="1">
      <c r="B7" s="144" t="s">
        <v>103</v>
      </c>
      <c r="C7" s="991" t="s">
        <v>104</v>
      </c>
      <c r="D7" s="990"/>
      <c r="E7" s="990"/>
      <c r="G7" s="360"/>
      <c r="H7" s="980" t="str">
        <f ca="1">"예) " &amp; TEXT(
IF(J5="전월",
   IF(K5&lt;=DAY(EOMONTH(TODAY(),-1)),
      DATE(YEAR(TODAY()), MONTH(TODAY())-1, K5),
      EOMONTH(TODAY(),-1)),
   IF(K5&lt;=DAY(EOMONTH(TODAY(),0)),
      DATE(YEAR(TODAY()), MONTH(TODAY()), K5),
      EOMONTH(TODAY(),0))
),
"yyyy-mm-dd") &amp; " ~ " &amp; TEXT(
IF(J6="전월",
   IF(K6&lt;=DAY(EOMONTH(TODAY(),-1)),
      DATE(YEAR(TODAY()), MONTH(TODAY())-1, K6),
      EOMONTH(TODAY(),-1)),
IF(J6="당월",
   IF(K6&lt;=DAY(EOMONTH(TODAY(),0)),
      DATE(YEAR(TODAY()), MONTH(TODAY()), K6),
      EOMONTH(TODAY(),0)),
   IF(K6&lt;=DAY(EOMONTH(TODAY(),1)),
      DATE(YEAR(TODAY()), MONTH(TODAY())+1, K6),
      EOMONTH(TODAY(),1))
)),
"yyyy-mm-dd")</f>
        <v>예) 2026-01-01 ~ 2026-01-31</v>
      </c>
      <c r="I7" s="980"/>
      <c r="J7" s="980"/>
      <c r="K7" s="980"/>
      <c r="L7" s="37"/>
      <c r="M7" s="375"/>
      <c r="N7" s="372" t="s">
        <v>632</v>
      </c>
      <c r="O7" s="377">
        <v>5</v>
      </c>
      <c r="P7" s="412" t="str" cm="1">
        <f t="array" ref="P7">IF(O7="반영안함","",IF(INDEX('지급공제 설정'!$D$6:$D$35,O7)=0,"",INDEX('지급공제 설정'!$D$6:$D$35,O7)))</f>
        <v>야간근로수당</v>
      </c>
      <c r="Q7" s="377" t="s">
        <v>622</v>
      </c>
      <c r="S7" s="360"/>
      <c r="T7" s="1005" t="s">
        <v>1512</v>
      </c>
      <c r="U7" s="1006"/>
      <c r="V7" s="33"/>
    </row>
    <row r="8" spans="2:26" ht="24.95" customHeight="1">
      <c r="B8" s="144" t="s">
        <v>105</v>
      </c>
      <c r="C8" s="989" t="s">
        <v>649</v>
      </c>
      <c r="D8" s="990"/>
      <c r="E8" s="990"/>
      <c r="G8" s="360"/>
      <c r="H8" s="983" t="s">
        <v>614</v>
      </c>
      <c r="I8" s="983"/>
      <c r="J8" s="1013" t="s">
        <v>659</v>
      </c>
      <c r="K8" s="1013"/>
      <c r="L8" s="37"/>
      <c r="M8" s="375"/>
      <c r="N8" s="372" t="s">
        <v>633</v>
      </c>
      <c r="O8" s="377">
        <v>6</v>
      </c>
      <c r="P8" s="412" t="str" cm="1">
        <f t="array" ref="P8">IF(O8="반영안함","",IF(INDEX('지급공제 설정'!$D$6:$D$35,O8)=0,"",INDEX('지급공제 설정'!$D$6:$D$35,O8)))</f>
        <v>휴일근로수당</v>
      </c>
      <c r="Q8" s="377" t="s">
        <v>622</v>
      </c>
      <c r="S8" s="360"/>
      <c r="V8" s="378"/>
    </row>
    <row r="9" spans="2:26" ht="24.95" customHeight="1">
      <c r="B9" s="379" t="s">
        <v>611</v>
      </c>
      <c r="C9" s="987" t="s">
        <v>183</v>
      </c>
      <c r="D9" s="988"/>
      <c r="E9" s="988"/>
      <c r="G9" s="360"/>
      <c r="H9" s="983" t="s">
        <v>660</v>
      </c>
      <c r="I9" s="983"/>
      <c r="J9" s="992" t="s">
        <v>676</v>
      </c>
      <c r="K9" s="992"/>
      <c r="L9" s="37"/>
      <c r="M9" s="375"/>
      <c r="N9" s="380" t="s">
        <v>634</v>
      </c>
      <c r="O9" s="374">
        <v>7</v>
      </c>
      <c r="P9" s="413" t="str" cm="1">
        <f t="array" ref="P9">IF(O9="반영안함","",IF(INDEX('지급공제 설정'!$D$6:$D$35,O9)=0,"",INDEX('지급공제 설정'!$D$6:$D$35,O9)))</f>
        <v>주휴수당</v>
      </c>
      <c r="Q9" s="374" t="s">
        <v>622</v>
      </c>
      <c r="S9" s="360"/>
    </row>
    <row r="10" spans="2:26" ht="24.95" customHeight="1">
      <c r="G10" s="360"/>
      <c r="H10" s="983" t="s">
        <v>100</v>
      </c>
      <c r="I10" s="983"/>
      <c r="J10" s="992" t="s">
        <v>622</v>
      </c>
      <c r="K10" s="992"/>
      <c r="L10" s="37"/>
      <c r="M10" s="375"/>
      <c r="N10" s="37"/>
      <c r="O10" s="37"/>
      <c r="P10" s="37"/>
      <c r="Q10" s="37"/>
      <c r="S10" s="360"/>
    </row>
    <row r="11" spans="2:26" ht="24.95" customHeight="1">
      <c r="B11" s="381" t="s">
        <v>614</v>
      </c>
      <c r="C11" s="358"/>
      <c r="D11" s="358"/>
      <c r="E11" s="382" t="s">
        <v>657</v>
      </c>
      <c r="G11" s="360"/>
      <c r="H11" s="998" t="s">
        <v>623</v>
      </c>
      <c r="I11" s="998"/>
      <c r="J11" s="992" t="s">
        <v>622</v>
      </c>
      <c r="K11" s="992"/>
      <c r="M11" s="360"/>
      <c r="N11" s="354" t="s">
        <v>666</v>
      </c>
      <c r="O11" s="358"/>
      <c r="P11" s="358"/>
      <c r="Q11" s="382"/>
      <c r="S11" s="360"/>
      <c r="T11" s="968" t="s">
        <v>651</v>
      </c>
      <c r="U11" s="968"/>
      <c r="V11" s="968"/>
      <c r="W11" s="968"/>
      <c r="X11" s="968"/>
      <c r="Y11" s="968"/>
      <c r="Z11" s="968"/>
    </row>
    <row r="12" spans="2:26" ht="24.95" customHeight="1">
      <c r="B12" s="369" t="s">
        <v>22</v>
      </c>
      <c r="C12" s="383" t="s">
        <v>609</v>
      </c>
      <c r="D12" s="384" t="s">
        <v>22</v>
      </c>
      <c r="E12" s="369" t="s">
        <v>320</v>
      </c>
      <c r="F12" s="385"/>
      <c r="G12" s="386"/>
      <c r="H12" s="998" t="s">
        <v>624</v>
      </c>
      <c r="I12" s="998"/>
      <c r="J12" s="992" t="s">
        <v>1481</v>
      </c>
      <c r="K12" s="992"/>
      <c r="L12" s="387"/>
      <c r="M12" s="388"/>
      <c r="N12" s="367" t="s">
        <v>658</v>
      </c>
      <c r="O12" s="369" t="s">
        <v>626</v>
      </c>
      <c r="P12" s="1009" t="s">
        <v>321</v>
      </c>
      <c r="Q12" s="1010"/>
      <c r="S12" s="360"/>
      <c r="T12" s="969" t="s">
        <v>22</v>
      </c>
      <c r="U12" s="969"/>
      <c r="V12" s="969"/>
      <c r="W12" s="389" t="s">
        <v>23</v>
      </c>
      <c r="X12" s="389" t="s">
        <v>14</v>
      </c>
      <c r="Y12" s="389" t="s">
        <v>13</v>
      </c>
      <c r="Z12" s="389" t="s">
        <v>21</v>
      </c>
    </row>
    <row r="13" spans="2:26" ht="24.95" customHeight="1">
      <c r="B13" s="390" t="s">
        <v>111</v>
      </c>
      <c r="C13" s="391">
        <v>1.5</v>
      </c>
      <c r="D13" s="392" t="s">
        <v>111</v>
      </c>
      <c r="E13" s="393">
        <v>15000</v>
      </c>
      <c r="F13" s="35"/>
      <c r="G13" s="394"/>
      <c r="H13" s="998" t="s">
        <v>621</v>
      </c>
      <c r="I13" s="998"/>
      <c r="J13" s="992" t="s">
        <v>1424</v>
      </c>
      <c r="K13" s="992"/>
      <c r="L13" s="387"/>
      <c r="M13" s="388"/>
      <c r="N13" s="372" t="s">
        <v>635</v>
      </c>
      <c r="O13" s="376">
        <v>2</v>
      </c>
      <c r="P13" s="1011" t="str" cm="1">
        <f t="array" ref="P13">IF(OR(O13="", O13="반영안함"),"",IF(INDEX('지급공제 설정'!$D$6:$D$35, O13)=0,"",INDEX('지급공제 설정'!$D$6:$D$35, O13)))</f>
        <v>식대</v>
      </c>
      <c r="Q13" s="1012" t="e" cm="1">
        <f t="array" ref="Q13">IF(P13="반영안함","",IF(INDEX('지급공제 설정'!$D$6:$D$35,P13)=0,"",INDEX('지급공제 설정'!$D$6:$D$35,P13)))</f>
        <v>#VALUE!</v>
      </c>
      <c r="S13" s="360"/>
      <c r="T13" s="973" t="s">
        <v>24</v>
      </c>
      <c r="U13" s="974"/>
      <c r="V13" s="395" t="s">
        <v>28</v>
      </c>
      <c r="W13" s="396">
        <v>4.7500000000000001E-2</v>
      </c>
      <c r="X13" s="970">
        <v>400000</v>
      </c>
      <c r="Y13" s="970">
        <v>6370000</v>
      </c>
      <c r="Z13" s="971" t="s">
        <v>608</v>
      </c>
    </row>
    <row r="14" spans="2:26" ht="24.95" customHeight="1">
      <c r="B14" s="397" t="s">
        <v>112</v>
      </c>
      <c r="C14" s="398">
        <v>0.5</v>
      </c>
      <c r="D14" s="399" t="s">
        <v>112</v>
      </c>
      <c r="E14" s="400">
        <v>20000</v>
      </c>
      <c r="F14" s="35"/>
      <c r="G14" s="394"/>
      <c r="H14" s="998" t="s">
        <v>625</v>
      </c>
      <c r="I14" s="999"/>
      <c r="J14" s="993" t="s">
        <v>1425</v>
      </c>
      <c r="K14" s="994"/>
      <c r="L14" s="387"/>
      <c r="M14" s="388"/>
      <c r="N14" s="372" t="s">
        <v>636</v>
      </c>
      <c r="O14" s="377">
        <v>3</v>
      </c>
      <c r="P14" s="1007" t="str" cm="1">
        <f t="array" ref="P14">IF(OR(O14="", O14="반영안함"),"",IF(INDEX('지급공제 설정'!$D$6:$D$35, O14)=0,"",INDEX('지급공제 설정'!$D$6:$D$35, O14)))</f>
        <v>차량운전보조금</v>
      </c>
      <c r="Q14" s="1008" t="e" cm="1">
        <f t="array" ref="Q14">IF(P14="반영안함","",IF(INDEX('지급공제 설정'!$D$6:$D$35,P14)=0,"",INDEX('지급공제 설정'!$D$6:$D$35,P14)))</f>
        <v>#VALUE!</v>
      </c>
      <c r="S14" s="360"/>
      <c r="T14" s="966"/>
      <c r="U14" s="967"/>
      <c r="V14" s="401" t="s">
        <v>29</v>
      </c>
      <c r="W14" s="402">
        <v>4.7500000000000001E-2</v>
      </c>
      <c r="X14" s="955"/>
      <c r="Y14" s="955"/>
      <c r="Z14" s="972"/>
    </row>
    <row r="15" spans="2:26" ht="24.95" customHeight="1">
      <c r="B15" s="397" t="s">
        <v>94</v>
      </c>
      <c r="C15" s="398">
        <v>1.5</v>
      </c>
      <c r="D15" s="399" t="s">
        <v>94</v>
      </c>
      <c r="E15" s="400">
        <v>30000</v>
      </c>
      <c r="F15" s="35"/>
      <c r="G15" s="394"/>
      <c r="H15" s="998" t="s">
        <v>662</v>
      </c>
      <c r="I15" s="999"/>
      <c r="J15" s="993" t="s">
        <v>663</v>
      </c>
      <c r="K15" s="994"/>
      <c r="L15" s="387"/>
      <c r="M15" s="388"/>
      <c r="N15" s="372" t="s">
        <v>637</v>
      </c>
      <c r="O15" s="377">
        <v>4</v>
      </c>
      <c r="P15" s="1007" t="str" cm="1">
        <f t="array" ref="P15">IF(OR(O15="", O15="반영안함"),"",IF(INDEX('지급공제 설정'!$D$6:$D$35, O15)=0,"",INDEX('지급공제 설정'!$D$6:$D$35, O15)))</f>
        <v>연장근로수당</v>
      </c>
      <c r="Q15" s="1008" t="e" cm="1">
        <f t="array" ref="Q15">IF(P15="반영안함","",IF(INDEX('지급공제 설정'!$D$6:$D$35,P15)=0,"",INDEX('지급공제 설정'!$D$6:$D$35,P15)))</f>
        <v>#VALUE!</v>
      </c>
      <c r="S15" s="360"/>
      <c r="T15" s="966" t="s">
        <v>25</v>
      </c>
      <c r="U15" s="967"/>
      <c r="V15" s="401" t="s">
        <v>28</v>
      </c>
      <c r="W15" s="402">
        <v>3.5950000000000003E-2</v>
      </c>
      <c r="X15" s="955">
        <v>279266</v>
      </c>
      <c r="Y15" s="955">
        <v>127056982</v>
      </c>
      <c r="Z15" s="975" t="s">
        <v>605</v>
      </c>
    </row>
    <row r="16" spans="2:26" ht="24.95" customHeight="1">
      <c r="B16" s="404" t="s">
        <v>95</v>
      </c>
      <c r="C16" s="405">
        <v>0.5</v>
      </c>
      <c r="D16" s="406" t="s">
        <v>95</v>
      </c>
      <c r="E16" s="407">
        <v>35000</v>
      </c>
      <c r="F16" s="35"/>
      <c r="G16" s="394"/>
      <c r="H16" s="1014" t="s">
        <v>664</v>
      </c>
      <c r="I16" s="1015"/>
      <c r="J16" s="1003" t="s">
        <v>667</v>
      </c>
      <c r="K16" s="1016"/>
      <c r="L16" s="387"/>
      <c r="M16" s="388"/>
      <c r="N16" s="372" t="s">
        <v>638</v>
      </c>
      <c r="O16" s="377">
        <v>5</v>
      </c>
      <c r="P16" s="1007" t="str" cm="1">
        <f t="array" ref="P16">IF(OR(O16="", O16="반영안함"),"",IF(INDEX('지급공제 설정'!$D$6:$D$35, O16)=0,"",INDEX('지급공제 설정'!$D$6:$D$35, O16)))</f>
        <v>야간근로수당</v>
      </c>
      <c r="Q16" s="1008" t="e" cm="1">
        <f t="array" ref="Q16">IF(P16="반영안함","",IF(INDEX('지급공제 설정'!$D$6:$D$35,P16)=0,"",INDEX('지급공제 설정'!$D$6:$D$35,P16)))</f>
        <v>#VALUE!</v>
      </c>
      <c r="S16" s="360"/>
      <c r="T16" s="966"/>
      <c r="U16" s="967"/>
      <c r="V16" s="401" t="s">
        <v>29</v>
      </c>
      <c r="W16" s="402">
        <v>3.5950000000000003E-2</v>
      </c>
      <c r="X16" s="955"/>
      <c r="Y16" s="955"/>
      <c r="Z16" s="976"/>
    </row>
    <row r="17" spans="2:26" ht="24.95" customHeight="1">
      <c r="G17" s="360"/>
      <c r="L17" s="387"/>
      <c r="M17" s="388"/>
      <c r="N17" s="372" t="s">
        <v>639</v>
      </c>
      <c r="O17" s="377">
        <v>6</v>
      </c>
      <c r="P17" s="1007" t="str" cm="1">
        <f t="array" ref="P17">IF(OR(O17="", O17="반영안함"),"",IF(INDEX('지급공제 설정'!$D$6:$D$35, O17)=0,"",INDEX('지급공제 설정'!$D$6:$D$35, O17)))</f>
        <v>휴일근로수당</v>
      </c>
      <c r="Q17" s="1008" t="e" cm="1">
        <f t="array" ref="Q17">IF(P17="반영안함","",IF(INDEX('지급공제 설정'!$D$6:$D$35,P17)=0,"",INDEX('지급공제 설정'!$D$6:$D$35,P17)))</f>
        <v>#VALUE!</v>
      </c>
      <c r="S17" s="360"/>
      <c r="T17" s="966" t="s">
        <v>26</v>
      </c>
      <c r="U17" s="967"/>
      <c r="V17" s="401" t="s">
        <v>28</v>
      </c>
      <c r="W17" s="402">
        <v>4.7239999999999999E-3</v>
      </c>
      <c r="X17" s="955"/>
      <c r="Y17" s="955"/>
      <c r="Z17" s="977" t="s">
        <v>1484</v>
      </c>
    </row>
    <row r="18" spans="2:26" ht="24.95" customHeight="1">
      <c r="B18" s="381" t="s">
        <v>613</v>
      </c>
      <c r="C18" s="358"/>
      <c r="D18" s="358"/>
      <c r="E18" s="448" t="s">
        <v>610</v>
      </c>
      <c r="G18" s="360"/>
      <c r="H18" s="354" t="s">
        <v>629</v>
      </c>
      <c r="I18" s="358"/>
      <c r="J18" s="358"/>
      <c r="K18" s="358"/>
      <c r="M18" s="360"/>
      <c r="N18" s="372" t="s">
        <v>640</v>
      </c>
      <c r="O18" s="377">
        <v>7</v>
      </c>
      <c r="P18" s="1007" t="str" cm="1">
        <f t="array" ref="P18">IF(OR(O18="", O18="반영안함"),"",IF(INDEX('지급공제 설정'!$D$6:$D$35, O18)=0,"",INDEX('지급공제 설정'!$D$6:$D$35, O18)))</f>
        <v>주휴수당</v>
      </c>
      <c r="Q18" s="1008" t="e" cm="1">
        <f t="array" ref="Q18">IF(P18="반영안함","",IF(INDEX('지급공제 설정'!$D$6:$D$35,P18)=0,"",INDEX('지급공제 설정'!$D$6:$D$35,P18)))</f>
        <v>#VALUE!</v>
      </c>
      <c r="S18" s="360"/>
      <c r="T18" s="966"/>
      <c r="U18" s="967"/>
      <c r="V18" s="401" t="s">
        <v>29</v>
      </c>
      <c r="W18" s="402">
        <v>4.7239999999999999E-3</v>
      </c>
      <c r="X18" s="955"/>
      <c r="Y18" s="955"/>
      <c r="Z18" s="976"/>
    </row>
    <row r="19" spans="2:26" ht="24.95" customHeight="1">
      <c r="B19" s="369" t="s">
        <v>22</v>
      </c>
      <c r="C19" s="383" t="s">
        <v>609</v>
      </c>
      <c r="D19" s="384" t="s">
        <v>22</v>
      </c>
      <c r="E19" s="369" t="s">
        <v>609</v>
      </c>
      <c r="G19" s="360"/>
      <c r="H19" s="985" t="s">
        <v>620</v>
      </c>
      <c r="I19" s="986"/>
      <c r="J19" s="996">
        <v>5</v>
      </c>
      <c r="K19" s="997"/>
      <c r="M19" s="360"/>
      <c r="N19" s="372" t="s">
        <v>641</v>
      </c>
      <c r="O19" s="377"/>
      <c r="P19" s="1007" t="str" cm="1">
        <f t="array" ref="P19">IF(OR(O19="", O19="반영안함"),"",IF(INDEX('지급공제 설정'!$D$6:$D$35, O19)=0,"",INDEX('지급공제 설정'!$D$6:$D$35, O19)))</f>
        <v/>
      </c>
      <c r="Q19" s="1008" t="e" cm="1">
        <f t="array" ref="Q19">IF(P19="반영안함","",IF(INDEX('지급공제 설정'!$D$6:$D$35,P19)=0,"",INDEX('지급공제 설정'!$D$6:$D$35,P19)))</f>
        <v>#VALUE!</v>
      </c>
      <c r="S19" s="360"/>
      <c r="T19" s="966" t="s">
        <v>27</v>
      </c>
      <c r="U19" s="967"/>
      <c r="V19" s="401" t="s">
        <v>28</v>
      </c>
      <c r="W19" s="402">
        <v>8.9999999999999993E-3</v>
      </c>
      <c r="X19" s="955"/>
      <c r="Y19" s="955"/>
      <c r="Z19" s="956"/>
    </row>
    <row r="20" spans="2:26" ht="24.95" customHeight="1">
      <c r="B20" s="449" t="s">
        <v>132</v>
      </c>
      <c r="C20" s="391">
        <v>1.5</v>
      </c>
      <c r="D20" s="392" t="s">
        <v>94</v>
      </c>
      <c r="E20" s="376">
        <v>1.5</v>
      </c>
      <c r="G20" s="360"/>
      <c r="H20" s="983" t="s">
        <v>627</v>
      </c>
      <c r="I20" s="984"/>
      <c r="J20" s="992" t="s">
        <v>650</v>
      </c>
      <c r="K20" s="995"/>
      <c r="L20" s="33"/>
      <c r="M20" s="333"/>
      <c r="N20" s="372" t="s">
        <v>642</v>
      </c>
      <c r="O20" s="377"/>
      <c r="P20" s="1007" t="str" cm="1">
        <f t="array" ref="P20">IF(OR(O20="", O20="반영안함"),"",IF(INDEX('지급공제 설정'!$D$6:$D$35, O20)=0,"",INDEX('지급공제 설정'!$D$6:$D$35, O20)))</f>
        <v/>
      </c>
      <c r="Q20" s="1008" t="e" cm="1">
        <f t="array" ref="Q20">IF(P20="반영안함","",IF(INDEX('지급공제 설정'!$D$6:$D$35,P20)=0,"",INDEX('지급공제 설정'!$D$6:$D$35,P20)))</f>
        <v>#VALUE!</v>
      </c>
      <c r="S20" s="360"/>
      <c r="T20" s="966"/>
      <c r="U20" s="967"/>
      <c r="V20" s="401" t="s">
        <v>29</v>
      </c>
      <c r="W20" s="402">
        <v>1.15E-2</v>
      </c>
      <c r="X20" s="955"/>
      <c r="Y20" s="955"/>
      <c r="Z20" s="957"/>
    </row>
    <row r="21" spans="2:26" ht="24.95" customHeight="1">
      <c r="B21" s="397" t="s">
        <v>111</v>
      </c>
      <c r="C21" s="398">
        <v>0.5</v>
      </c>
      <c r="D21" s="399" t="s">
        <v>95</v>
      </c>
      <c r="E21" s="377">
        <v>0.5</v>
      </c>
      <c r="G21" s="360"/>
      <c r="H21" s="983" t="s">
        <v>628</v>
      </c>
      <c r="I21" s="984"/>
      <c r="J21" s="1002" t="s">
        <v>1426</v>
      </c>
      <c r="K21" s="995"/>
      <c r="M21" s="360"/>
      <c r="N21" s="372" t="s">
        <v>643</v>
      </c>
      <c r="O21" s="377"/>
      <c r="P21" s="1007" t="str" cm="1">
        <f t="array" ref="P21">IF(OR(O21="", O21="반영안함"),"",IF(INDEX('지급공제 설정'!$D$6:$D$35, O21)=0,"",INDEX('지급공제 설정'!$D$6:$D$35, O21)))</f>
        <v/>
      </c>
      <c r="Q21" s="1008" t="e" cm="1">
        <f t="array" ref="Q21">IF(P21="반영안함","",IF(INDEX('지급공제 설정'!$D$6:$D$35,P21)=0,"",INDEX('지급공제 설정'!$D$6:$D$35,P21)))</f>
        <v>#VALUE!</v>
      </c>
      <c r="S21" s="360"/>
      <c r="T21" s="958" t="s">
        <v>653</v>
      </c>
      <c r="U21" s="959"/>
      <c r="V21" s="960"/>
      <c r="W21" s="402">
        <v>0.03</v>
      </c>
      <c r="X21" s="403"/>
      <c r="Y21" s="403"/>
      <c r="Z21" s="961" t="s">
        <v>597</v>
      </c>
    </row>
    <row r="22" spans="2:26" ht="24.95" customHeight="1">
      <c r="B22" s="404" t="s">
        <v>112</v>
      </c>
      <c r="C22" s="405">
        <v>0.5</v>
      </c>
      <c r="D22" s="406" t="s">
        <v>115</v>
      </c>
      <c r="E22" s="374">
        <v>0.5</v>
      </c>
      <c r="G22" s="360"/>
      <c r="H22" s="978" t="s">
        <v>326</v>
      </c>
      <c r="I22" s="979"/>
      <c r="J22" s="1003" t="s">
        <v>1468</v>
      </c>
      <c r="K22" s="1004"/>
      <c r="M22" s="360"/>
      <c r="N22" s="380" t="s">
        <v>644</v>
      </c>
      <c r="O22" s="374"/>
      <c r="P22" s="1000" t="str" cm="1">
        <f t="array" ref="P22">IF(OR(O22="", O22="반영안함"),"",IF(INDEX('지급공제 설정'!$D$6:$D$35, O22)=0,"",INDEX('지급공제 설정'!$D$6:$D$35, O22)))</f>
        <v/>
      </c>
      <c r="Q22" s="1001" t="e" cm="1">
        <f t="array" ref="Q22">IF(P22="반영안함","",IF(INDEX('지급공제 설정'!$D$6:$D$35,P22)=0,"",INDEX('지급공제 설정'!$D$6:$D$35,P22)))</f>
        <v>#VALUE!</v>
      </c>
      <c r="S22" s="360"/>
      <c r="T22" s="963" t="s">
        <v>654</v>
      </c>
      <c r="U22" s="964"/>
      <c r="V22" s="965"/>
      <c r="W22" s="408">
        <v>0.08</v>
      </c>
      <c r="X22" s="409"/>
      <c r="Y22" s="409"/>
      <c r="Z22" s="962"/>
    </row>
    <row r="23" spans="2:26" ht="24.95" customHeight="1">
      <c r="T23" s="410"/>
      <c r="U23" s="410"/>
      <c r="V23" s="410"/>
      <c r="W23" s="410"/>
      <c r="X23" s="410"/>
      <c r="Y23" s="410"/>
      <c r="Z23" s="410"/>
    </row>
  </sheetData>
  <mergeCells count="66">
    <mergeCell ref="J8:K8"/>
    <mergeCell ref="H9:I9"/>
    <mergeCell ref="H8:I8"/>
    <mergeCell ref="H10:I10"/>
    <mergeCell ref="P21:Q21"/>
    <mergeCell ref="H21:I21"/>
    <mergeCell ref="J15:K15"/>
    <mergeCell ref="H16:I16"/>
    <mergeCell ref="J16:K16"/>
    <mergeCell ref="H11:I11"/>
    <mergeCell ref="H12:I12"/>
    <mergeCell ref="H13:I13"/>
    <mergeCell ref="H14:I14"/>
    <mergeCell ref="J9:K9"/>
    <mergeCell ref="P22:Q22"/>
    <mergeCell ref="J21:K21"/>
    <mergeCell ref="J22:K22"/>
    <mergeCell ref="T7:U7"/>
    <mergeCell ref="P20:Q20"/>
    <mergeCell ref="P12:Q12"/>
    <mergeCell ref="P17:Q17"/>
    <mergeCell ref="J11:K11"/>
    <mergeCell ref="J12:K12"/>
    <mergeCell ref="P13:Q13"/>
    <mergeCell ref="P14:Q14"/>
    <mergeCell ref="P15:Q15"/>
    <mergeCell ref="P16:Q16"/>
    <mergeCell ref="P18:Q18"/>
    <mergeCell ref="P19:Q19"/>
    <mergeCell ref="T15:U16"/>
    <mergeCell ref="H22:I22"/>
    <mergeCell ref="H7:K7"/>
    <mergeCell ref="B4:E4"/>
    <mergeCell ref="H20:I20"/>
    <mergeCell ref="H19:I19"/>
    <mergeCell ref="C9:E9"/>
    <mergeCell ref="C8:E8"/>
    <mergeCell ref="C7:E7"/>
    <mergeCell ref="C6:E6"/>
    <mergeCell ref="C5:E5"/>
    <mergeCell ref="J13:K13"/>
    <mergeCell ref="J14:K14"/>
    <mergeCell ref="J20:K20"/>
    <mergeCell ref="J10:K10"/>
    <mergeCell ref="J19:K19"/>
    <mergeCell ref="H15:I15"/>
    <mergeCell ref="T17:U18"/>
    <mergeCell ref="T11:Z11"/>
    <mergeCell ref="T12:V12"/>
    <mergeCell ref="X13:X14"/>
    <mergeCell ref="Y13:Y14"/>
    <mergeCell ref="Z13:Z14"/>
    <mergeCell ref="T13:U14"/>
    <mergeCell ref="X15:X16"/>
    <mergeCell ref="Y15:Y16"/>
    <mergeCell ref="Z15:Z16"/>
    <mergeCell ref="X17:X18"/>
    <mergeCell ref="Y17:Y18"/>
    <mergeCell ref="Z17:Z18"/>
    <mergeCell ref="X19:X20"/>
    <mergeCell ref="Y19:Y20"/>
    <mergeCell ref="Z19:Z20"/>
    <mergeCell ref="T21:V21"/>
    <mergeCell ref="Z21:Z22"/>
    <mergeCell ref="T22:V22"/>
    <mergeCell ref="T19:U20"/>
  </mergeCells>
  <phoneticPr fontId="7" type="noConversion"/>
  <dataValidations disablePrompts="1" count="8">
    <dataValidation type="list" allowBlank="1" showInputMessage="1" showErrorMessage="1" sqref="J5">
      <formula1>"전월,당월"</formula1>
    </dataValidation>
    <dataValidation type="list" allowBlank="1" showInputMessage="1" showErrorMessage="1" sqref="J6">
      <formula1>"전월,당월,다음월"</formula1>
    </dataValidation>
    <dataValidation type="list" allowBlank="1" showInputMessage="1" showErrorMessage="1" sqref="J20:K20">
      <formula1>"당월 지급일, 다음월 지급일"</formula1>
    </dataValidation>
    <dataValidation type="list" allowBlank="1" showInputMessage="1" showErrorMessage="1" sqref="J21:K21">
      <formula1>"전제항목 표시, 작성된 항목만 표시"</formula1>
    </dataValidation>
    <dataValidation type="list" allowBlank="1" showInputMessage="1" showErrorMessage="1" sqref="J22:K22">
      <formula1>"기본, 산출식 별도 표시"</formula1>
    </dataValidation>
    <dataValidation type="list" allowBlank="1" showInputMessage="1" showErrorMessage="1" sqref="J8:K8">
      <formula1>"배수,금액"</formula1>
    </dataValidation>
    <dataValidation type="list" allowBlank="1" showInputMessage="1" showErrorMessage="1" sqref="J9:K9">
      <formula1>"미사용,사용"</formula1>
    </dataValidation>
    <dataValidation type="list" allowBlank="1" showInputMessage="1" showErrorMessage="1" sqref="J16:K16">
      <formula1>"미반영,반영"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8">
        <x14:dataValidation type="list" allowBlank="1" showInputMessage="1" showErrorMessage="1">
          <x14:formula1>
            <xm:f>option!$U$1:$U$31</xm:f>
          </x14:formula1>
          <xm:sqref>K5:K6 J19:K19</xm:sqref>
        </x14:dataValidation>
        <x14:dataValidation type="list" allowBlank="1" showInputMessage="1" showErrorMessage="1">
          <x14:formula1>
            <xm:f>option!$A$12:$A$16</xm:f>
          </x14:formula1>
          <xm:sqref>Q6:Q9 J10:K10</xm:sqref>
        </x14:dataValidation>
        <x14:dataValidation type="list" allowBlank="1" showInputMessage="1" showErrorMessage="1">
          <x14:formula1>
            <xm:f>option!$B$50:$B$52</xm:f>
          </x14:formula1>
          <xm:sqref>J11:K11</xm:sqref>
        </x14:dataValidation>
        <x14:dataValidation type="list" allowBlank="1" showInputMessage="1" showErrorMessage="1">
          <x14:formula1>
            <xm:f>option!$C$50:$C$52</xm:f>
          </x14:formula1>
          <xm:sqref>J12:K12</xm:sqref>
        </x14:dataValidation>
        <x14:dataValidation type="list" allowBlank="1" showInputMessage="1" showErrorMessage="1">
          <x14:formula1>
            <xm:f>option!$D$50:$D$52</xm:f>
          </x14:formula1>
          <xm:sqref>J13:K13</xm:sqref>
        </x14:dataValidation>
        <x14:dataValidation type="list" allowBlank="1" showInputMessage="1" showErrorMessage="1">
          <x14:formula1>
            <xm:f>option!$E$50:$E$53</xm:f>
          </x14:formula1>
          <xm:sqref>J14:K14</xm:sqref>
        </x14:dataValidation>
        <x14:dataValidation type="list" allowBlank="1" showInputMessage="1" showErrorMessage="1">
          <x14:formula1>
            <xm:f>option!$U$33:$U$62</xm:f>
          </x14:formula1>
          <xm:sqref>O6:O9 O13:O22</xm:sqref>
        </x14:dataValidation>
        <x14:dataValidation type="list" allowBlank="1" showInputMessage="1" showErrorMessage="1">
          <x14:formula1>
            <xm:f>option!$T$33:$T$43</xm:f>
          </x14:formula1>
          <xm:sqref>J15:K15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CL106"/>
  <sheetViews>
    <sheetView showGridLines="0" topLeftCell="BC1" workbookViewId="0">
      <selection activeCell="BE13" sqref="BE13"/>
    </sheetView>
  </sheetViews>
  <sheetFormatPr defaultColWidth="9" defaultRowHeight="15" customHeight="1"/>
  <cols>
    <col min="1" max="1" width="15.625" style="222" customWidth="1"/>
    <col min="2" max="2" width="15.625" style="195" customWidth="1"/>
    <col min="3" max="3" width="1.625" style="195" customWidth="1"/>
    <col min="4" max="8" width="15.625" style="195" customWidth="1"/>
    <col min="9" max="14" width="9" style="195" customWidth="1"/>
    <col min="15" max="15" width="9" style="195"/>
    <col min="16" max="45" width="2.625" style="195" customWidth="1"/>
    <col min="46" max="48" width="9" style="195"/>
    <col min="49" max="49" width="9" style="224"/>
    <col min="50" max="62" width="9" style="195"/>
    <col min="63" max="67" width="1.625" style="195" customWidth="1"/>
    <col min="68" max="76" width="15.625" style="195" customWidth="1"/>
    <col min="77" max="81" width="1.625" style="195" customWidth="1"/>
    <col min="82" max="87" width="15.625" style="195" customWidth="1"/>
    <col min="88" max="88" width="15.625" style="320" customWidth="1"/>
    <col min="89" max="90" width="15.625" style="195" customWidth="1"/>
    <col min="91" max="95" width="1.625" style="195" customWidth="1"/>
    <col min="96" max="16384" width="9" style="195"/>
  </cols>
  <sheetData>
    <row r="1" spans="1:90" ht="15" customHeight="1">
      <c r="A1" s="213" t="s">
        <v>209</v>
      </c>
      <c r="B1" s="214">
        <v>1.5</v>
      </c>
      <c r="D1" s="215" t="s">
        <v>210</v>
      </c>
      <c r="E1" s="216" t="s">
        <v>1496</v>
      </c>
      <c r="G1" s="195" t="s">
        <v>211</v>
      </c>
      <c r="H1" s="195" t="s">
        <v>212</v>
      </c>
      <c r="O1" s="195" t="s">
        <v>213</v>
      </c>
      <c r="P1" s="217">
        <v>0</v>
      </c>
      <c r="Q1" s="217">
        <v>2</v>
      </c>
      <c r="R1" s="217">
        <v>2</v>
      </c>
      <c r="S1" s="217">
        <v>0</v>
      </c>
      <c r="T1" s="217">
        <v>0</v>
      </c>
      <c r="U1" s="217">
        <v>0</v>
      </c>
      <c r="V1" s="217">
        <v>0</v>
      </c>
      <c r="W1" s="217">
        <v>0</v>
      </c>
      <c r="X1" s="217">
        <v>0</v>
      </c>
      <c r="Y1" s="217">
        <v>0</v>
      </c>
      <c r="Z1" s="217">
        <v>0</v>
      </c>
      <c r="AA1" s="217">
        <v>0</v>
      </c>
      <c r="AB1" s="217">
        <v>0</v>
      </c>
      <c r="AC1" s="217">
        <v>0</v>
      </c>
      <c r="AD1" s="217">
        <v>0</v>
      </c>
      <c r="AE1" s="217">
        <v>0</v>
      </c>
      <c r="AF1" s="217">
        <v>0</v>
      </c>
      <c r="AG1" s="217">
        <v>0</v>
      </c>
      <c r="AH1" s="217">
        <v>0</v>
      </c>
      <c r="AI1" s="217">
        <v>0</v>
      </c>
      <c r="AJ1" s="217">
        <v>0</v>
      </c>
      <c r="AK1" s="217">
        <v>0</v>
      </c>
      <c r="AL1" s="217">
        <v>0</v>
      </c>
      <c r="AM1" s="217">
        <v>0</v>
      </c>
      <c r="AN1" s="217">
        <v>0</v>
      </c>
      <c r="AO1" s="217">
        <v>0</v>
      </c>
      <c r="AP1" s="217">
        <v>0</v>
      </c>
      <c r="AQ1" s="217">
        <v>0</v>
      </c>
      <c r="AR1" s="217">
        <v>0</v>
      </c>
      <c r="AS1" s="217">
        <v>0</v>
      </c>
      <c r="AU1" s="218" t="s">
        <v>214</v>
      </c>
      <c r="AV1" s="218" t="s">
        <v>214</v>
      </c>
      <c r="AW1" s="218" t="s">
        <v>215</v>
      </c>
      <c r="AZ1" s="233" t="s">
        <v>530</v>
      </c>
      <c r="BA1" s="233" t="s">
        <v>531</v>
      </c>
      <c r="BF1" s="285" t="s">
        <v>553</v>
      </c>
      <c r="BG1" s="285" t="s">
        <v>554</v>
      </c>
      <c r="BH1" s="285" t="s">
        <v>555</v>
      </c>
      <c r="BI1" s="285" t="s">
        <v>556</v>
      </c>
      <c r="BJ1" s="285" t="s">
        <v>557</v>
      </c>
      <c r="BP1" s="286" t="s">
        <v>561</v>
      </c>
      <c r="BQ1" s="287" t="s">
        <v>562</v>
      </c>
      <c r="BR1" s="288" t="s">
        <v>1483</v>
      </c>
      <c r="BS1" s="289" t="s">
        <v>563</v>
      </c>
      <c r="BT1" s="288" t="s">
        <v>1509</v>
      </c>
      <c r="BU1" s="290" t="s">
        <v>564</v>
      </c>
      <c r="BV1" s="291">
        <v>46031</v>
      </c>
      <c r="BW1" s="290" t="s">
        <v>565</v>
      </c>
      <c r="BX1" s="292"/>
      <c r="CD1" s="286" t="s">
        <v>566</v>
      </c>
      <c r="CJ1" s="195" t="s">
        <v>567</v>
      </c>
    </row>
    <row r="2" spans="1:90" ht="15" customHeight="1">
      <c r="A2" s="213" t="s">
        <v>216</v>
      </c>
      <c r="B2" s="214">
        <v>0.5</v>
      </c>
      <c r="D2" s="215" t="s">
        <v>217</v>
      </c>
      <c r="E2" s="219">
        <v>5</v>
      </c>
      <c r="G2" s="195" t="s">
        <v>218</v>
      </c>
      <c r="H2" s="220" t="s">
        <v>219</v>
      </c>
      <c r="N2" s="195">
        <f>LEN(H2)</f>
        <v>79</v>
      </c>
      <c r="AU2" s="221">
        <v>2015</v>
      </c>
      <c r="AV2" s="218">
        <v>1</v>
      </c>
      <c r="AW2" s="218">
        <v>1</v>
      </c>
      <c r="AZ2" s="195" t="s">
        <v>328</v>
      </c>
      <c r="BA2" s="195" t="s">
        <v>329</v>
      </c>
      <c r="BF2" s="195">
        <v>1</v>
      </c>
      <c r="BG2" s="195">
        <v>0</v>
      </c>
      <c r="BH2" s="195" t="s">
        <v>1470</v>
      </c>
      <c r="BI2" s="195">
        <v>1</v>
      </c>
      <c r="BJ2" s="195">
        <v>1</v>
      </c>
      <c r="BP2" s="293" t="s">
        <v>568</v>
      </c>
      <c r="BQ2" s="290" t="s">
        <v>569</v>
      </c>
      <c r="BR2" s="290" t="s">
        <v>570</v>
      </c>
      <c r="BS2" s="290" t="s">
        <v>571</v>
      </c>
      <c r="BT2" s="290" t="s">
        <v>572</v>
      </c>
      <c r="BU2" s="290" t="s">
        <v>573</v>
      </c>
      <c r="BV2" s="290" t="s">
        <v>574</v>
      </c>
      <c r="BW2" s="290" t="s">
        <v>575</v>
      </c>
      <c r="BX2" s="294" t="s">
        <v>576</v>
      </c>
      <c r="CD2" s="295" t="s">
        <v>107</v>
      </c>
      <c r="CJ2" s="296" t="s">
        <v>577</v>
      </c>
    </row>
    <row r="3" spans="1:90" ht="15" customHeight="1">
      <c r="A3" s="213" t="s">
        <v>220</v>
      </c>
      <c r="B3" s="214">
        <v>1.5</v>
      </c>
      <c r="D3" s="215" t="s">
        <v>221</v>
      </c>
      <c r="E3" s="219">
        <v>0</v>
      </c>
      <c r="F3" s="217">
        <v>0</v>
      </c>
      <c r="G3" s="195" t="s">
        <v>222</v>
      </c>
      <c r="H3" s="220" t="s">
        <v>223</v>
      </c>
      <c r="N3" s="195">
        <f t="shared" ref="N3:N31" si="0">LEN(H3)</f>
        <v>79</v>
      </c>
      <c r="P3" s="217"/>
      <c r="Q3" s="217"/>
      <c r="R3" s="217"/>
      <c r="S3" s="217"/>
      <c r="T3" s="217"/>
      <c r="U3" s="217"/>
      <c r="V3" s="217"/>
      <c r="W3" s="217"/>
      <c r="X3" s="217"/>
      <c r="Y3" s="217"/>
      <c r="Z3" s="217"/>
      <c r="AA3" s="217"/>
      <c r="AB3" s="217"/>
      <c r="AC3" s="217"/>
      <c r="AD3" s="217"/>
      <c r="AE3" s="217"/>
      <c r="AF3" s="217"/>
      <c r="AG3" s="217"/>
      <c r="AH3" s="217"/>
      <c r="AI3" s="217"/>
      <c r="AJ3" s="217"/>
      <c r="AK3" s="217"/>
      <c r="AL3" s="217"/>
      <c r="AM3" s="217"/>
      <c r="AN3" s="217"/>
      <c r="AO3" s="217"/>
      <c r="AP3" s="217"/>
      <c r="AQ3" s="217"/>
      <c r="AR3" s="217"/>
      <c r="AS3" s="217"/>
      <c r="AU3" s="221">
        <v>2016</v>
      </c>
      <c r="AV3" s="218">
        <v>2</v>
      </c>
      <c r="AW3" s="218">
        <v>2</v>
      </c>
      <c r="AZ3" s="195" t="s">
        <v>330</v>
      </c>
      <c r="BA3" s="195" t="s">
        <v>331</v>
      </c>
      <c r="BF3" s="195">
        <v>2</v>
      </c>
      <c r="BG3" s="195">
        <v>1</v>
      </c>
      <c r="BH3" s="195" t="s">
        <v>1471</v>
      </c>
      <c r="BI3" s="195">
        <v>1</v>
      </c>
      <c r="BJ3" s="195">
        <v>1</v>
      </c>
      <c r="BP3" s="297">
        <v>0</v>
      </c>
      <c r="BQ3" s="298">
        <v>10000000</v>
      </c>
      <c r="BR3" s="298">
        <v>0</v>
      </c>
      <c r="BS3" s="298">
        <v>0</v>
      </c>
      <c r="BT3" s="299">
        <v>0</v>
      </c>
      <c r="BU3" s="299">
        <v>0</v>
      </c>
      <c r="BV3" s="298">
        <v>0</v>
      </c>
      <c r="BW3" s="299">
        <v>0</v>
      </c>
      <c r="BX3" s="300">
        <v>0</v>
      </c>
      <c r="CD3" s="301" t="str">
        <f>"(10,000천원인 경우의 해당 세액) + ("&amp;IFERROR(TEXT(BS3,"#,##0,"),0)&amp;"천원을 초과하는 금액에 "&amp;IFERROR(TEXT(BT3,"0%"),0)&amp;"를 곱한 금액의 "&amp;IFERROR(TEXT(BU3,"0%"),0)&amp;" 상당액) + ("&amp;IFERROR(TEXT(BV3,"#,##0"),0)&amp;"원)"</f>
        <v>(10,000천원인 경우의 해당 세액) + (0천원을 초과하는 금액에 0%를 곱한 금액의 0% 상당액) + (0원)</v>
      </c>
      <c r="CJ3" s="302" t="s">
        <v>578</v>
      </c>
    </row>
    <row r="4" spans="1:90" ht="15" customHeight="1">
      <c r="A4" s="213" t="s">
        <v>224</v>
      </c>
      <c r="B4" s="214">
        <v>0.5</v>
      </c>
      <c r="D4" s="215" t="s">
        <v>225</v>
      </c>
      <c r="E4" s="219">
        <v>0</v>
      </c>
      <c r="G4" s="195" t="s">
        <v>226</v>
      </c>
      <c r="H4" s="220" t="s">
        <v>227</v>
      </c>
      <c r="N4" s="195">
        <f t="shared" si="0"/>
        <v>79</v>
      </c>
      <c r="AU4" s="221">
        <v>2017</v>
      </c>
      <c r="AV4" s="218">
        <v>3</v>
      </c>
      <c r="AW4" s="218">
        <v>3</v>
      </c>
      <c r="AZ4" s="195" t="s">
        <v>332</v>
      </c>
      <c r="BA4" s="195" t="s">
        <v>333</v>
      </c>
      <c r="BP4" s="303">
        <v>10000000</v>
      </c>
      <c r="BQ4" s="304">
        <v>14000000</v>
      </c>
      <c r="BR4" s="304">
        <v>0</v>
      </c>
      <c r="BS4" s="304">
        <v>10000000</v>
      </c>
      <c r="BT4" s="305">
        <v>0.98</v>
      </c>
      <c r="BU4" s="305">
        <v>0.35</v>
      </c>
      <c r="BV4" s="304">
        <v>25000</v>
      </c>
      <c r="BW4" s="305">
        <v>1</v>
      </c>
      <c r="BX4" s="306">
        <v>0</v>
      </c>
      <c r="CD4" s="301" t="str">
        <f>"(10,000천원인 경우의 해당 세액) + ("&amp;IFERROR(TEXT(BS4,"#,##0,"),0)&amp;"천원을 초과하는 금액에 "&amp;IFERROR(TEXT(BT4,"0%"),0)&amp;"를 곱한 금액의 "&amp;IFERROR(TEXT(BU4,"0%"),0)&amp;" 상당액) + ("&amp;IFERROR(TEXT(BV4,"#,##0"),0)&amp;"원)"</f>
        <v>(10,000천원인 경우의 해당 세액) + (10,000천원을 초과하는 금액에 98%를 곱한 금액의 35% 상당액) + (25,000원)</v>
      </c>
      <c r="CJ4" s="195"/>
    </row>
    <row r="5" spans="1:90" ht="15" customHeight="1">
      <c r="A5" s="213"/>
      <c r="B5" s="214"/>
      <c r="D5" s="215" t="s">
        <v>228</v>
      </c>
      <c r="E5" s="219">
        <v>0</v>
      </c>
      <c r="G5" s="195" t="s">
        <v>229</v>
      </c>
      <c r="H5" s="220" t="s">
        <v>230</v>
      </c>
      <c r="N5" s="195">
        <f t="shared" si="0"/>
        <v>79</v>
      </c>
      <c r="AU5" s="221">
        <v>2018</v>
      </c>
      <c r="AV5" s="218">
        <v>4</v>
      </c>
      <c r="AW5" s="218">
        <v>4</v>
      </c>
      <c r="AZ5" s="195" t="s">
        <v>334</v>
      </c>
      <c r="BA5" s="195" t="s">
        <v>335</v>
      </c>
      <c r="BP5" s="303">
        <v>14000000</v>
      </c>
      <c r="BQ5" s="304">
        <v>28000000</v>
      </c>
      <c r="BR5" s="304">
        <v>1397000</v>
      </c>
      <c r="BS5" s="304">
        <v>14000000</v>
      </c>
      <c r="BT5" s="305">
        <v>0.98</v>
      </c>
      <c r="BU5" s="305">
        <v>0.38</v>
      </c>
      <c r="BV5" s="304">
        <v>0</v>
      </c>
      <c r="BW5" s="305">
        <v>1</v>
      </c>
      <c r="BX5" s="306">
        <v>0</v>
      </c>
      <c r="CD5" s="301" t="str">
        <f>"(10,000천원인 경우의 해당 세액) + ("&amp;IFERROR(TEXT(BR5,"#,##0"),0)&amp;"원) + ("&amp;IFERROR(TEXT(BS5,"#,##0,"),0)&amp;"천원을 초과하는 금액에 "&amp;IFERROR(TEXT(BT5,"0%"),0)&amp;"를 곱한 금액의 "&amp;IFERROR(TEXT(BU5,"0%"),0)&amp; " 상당액)"</f>
        <v>(10,000천원인 경우의 해당 세액) + (1,397,000원) + (14,000천원을 초과하는 금액에 98%를 곱한 금액의 38% 상당액)</v>
      </c>
      <c r="CJ5" s="195" t="s">
        <v>579</v>
      </c>
    </row>
    <row r="6" spans="1:90" ht="15" customHeight="1">
      <c r="A6" s="213"/>
      <c r="B6" s="214"/>
      <c r="D6" s="215" t="s">
        <v>231</v>
      </c>
      <c r="E6" s="219" t="s">
        <v>1497</v>
      </c>
      <c r="G6" s="195" t="s">
        <v>232</v>
      </c>
      <c r="H6" s="220" t="s">
        <v>233</v>
      </c>
      <c r="N6" s="195">
        <f t="shared" si="0"/>
        <v>81</v>
      </c>
      <c r="AU6" s="221">
        <v>2019</v>
      </c>
      <c r="AV6" s="218">
        <v>5</v>
      </c>
      <c r="AW6" s="218">
        <v>5</v>
      </c>
      <c r="AZ6" s="195" t="s">
        <v>336</v>
      </c>
      <c r="BA6" s="195" t="s">
        <v>337</v>
      </c>
      <c r="BP6" s="303">
        <v>28000000</v>
      </c>
      <c r="BQ6" s="304">
        <v>30000000</v>
      </c>
      <c r="BR6" s="304">
        <v>6610600</v>
      </c>
      <c r="BS6" s="304">
        <v>28000000</v>
      </c>
      <c r="BT6" s="305">
        <v>0.98</v>
      </c>
      <c r="BU6" s="305">
        <v>0.4</v>
      </c>
      <c r="BV6" s="304">
        <v>0</v>
      </c>
      <c r="BW6" s="305">
        <v>1</v>
      </c>
      <c r="BX6" s="306">
        <v>0</v>
      </c>
      <c r="CD6" s="301" t="str">
        <f>"(10,000천원인 경우의 해당 세액) + ("&amp;IFERROR(TEXT(BR6,"#,##0"),0)&amp;"원) + ("&amp;IFERROR(TEXT(BS6,"#,##0,"),0)&amp;"천원을 초과하는 금액에 "&amp;IFERROR(TEXT(BT6,"0%"),0)&amp;"를 곱한 금액의 "&amp;IFERROR(TEXT(BU6,"0%"),0)&amp; " 상당액)"</f>
        <v>(10,000천원인 경우의 해당 세액) + (6,610,600원) + (28,000천원을 초과하는 금액에 98%를 곱한 금액의 40% 상당액)</v>
      </c>
      <c r="CJ6" s="307" t="s">
        <v>580</v>
      </c>
      <c r="CK6" s="308" t="s">
        <v>127</v>
      </c>
      <c r="CL6" s="309" t="s">
        <v>107</v>
      </c>
    </row>
    <row r="7" spans="1:90" ht="15" customHeight="1">
      <c r="D7" s="215" t="s">
        <v>234</v>
      </c>
      <c r="E7" s="219">
        <v>1</v>
      </c>
      <c r="G7" s="195" t="s">
        <v>235</v>
      </c>
      <c r="H7" s="220" t="s">
        <v>236</v>
      </c>
      <c r="N7" s="195">
        <f t="shared" si="0"/>
        <v>81</v>
      </c>
      <c r="AU7" s="221">
        <v>2020</v>
      </c>
      <c r="AV7" s="218">
        <v>6</v>
      </c>
      <c r="AW7" s="218">
        <v>6</v>
      </c>
      <c r="AZ7" s="195" t="s">
        <v>338</v>
      </c>
      <c r="BA7" s="195" t="s">
        <v>339</v>
      </c>
      <c r="BP7" s="303">
        <v>30000000</v>
      </c>
      <c r="BQ7" s="304">
        <v>45000000</v>
      </c>
      <c r="BR7" s="304">
        <v>7394600</v>
      </c>
      <c r="BS7" s="304">
        <v>30000000</v>
      </c>
      <c r="BT7" s="305">
        <v>0.4</v>
      </c>
      <c r="BU7" s="305">
        <v>0</v>
      </c>
      <c r="BV7" s="304">
        <v>0</v>
      </c>
      <c r="BW7" s="305">
        <v>1</v>
      </c>
      <c r="BX7" s="306">
        <v>0</v>
      </c>
      <c r="CD7" s="301" t="str">
        <f>"(10,000천원인 경우의 해당 세액) + ("&amp;IFERROR(TEXT(BR7,"#,##0"),0)&amp;"원) + ("&amp;IFERROR(TEXT(BS7,"#,##0,"),0)&amp;"천원을 초과하는 금액의 "&amp;IFERROR(TEXT(BT7,"0%"),0)&amp;" 상당액)"</f>
        <v>(10,000천원인 경우의 해당 세액) + (7,394,600원) + (30,000천원을 초과하는 금액의 40% 상당액)</v>
      </c>
      <c r="CJ7" s="310"/>
      <c r="CK7" s="311"/>
      <c r="CL7" s="312"/>
    </row>
    <row r="8" spans="1:90" ht="15" customHeight="1">
      <c r="G8" s="195" t="s">
        <v>237</v>
      </c>
      <c r="H8" s="220" t="s">
        <v>238</v>
      </c>
      <c r="N8" s="195">
        <f t="shared" si="0"/>
        <v>81</v>
      </c>
      <c r="AU8" s="221">
        <v>2021</v>
      </c>
      <c r="AV8" s="218">
        <v>7</v>
      </c>
      <c r="AW8" s="218">
        <v>7</v>
      </c>
      <c r="AZ8" s="195" t="s">
        <v>340</v>
      </c>
      <c r="BA8" s="195" t="s">
        <v>341</v>
      </c>
      <c r="BP8" s="303">
        <v>45000000</v>
      </c>
      <c r="BQ8" s="304">
        <v>87000000</v>
      </c>
      <c r="BR8" s="304">
        <v>13394600</v>
      </c>
      <c r="BS8" s="304">
        <v>45000000</v>
      </c>
      <c r="BT8" s="305">
        <v>0.42</v>
      </c>
      <c r="BU8" s="305">
        <v>0</v>
      </c>
      <c r="BV8" s="304">
        <v>0</v>
      </c>
      <c r="BW8" s="305">
        <v>1</v>
      </c>
      <c r="BX8" s="306">
        <v>0</v>
      </c>
      <c r="CD8" s="301" t="str">
        <f t="shared" ref="CD8:CD9" si="1">"(10,000천원인 경우의 해당 세액) + ("&amp;IFERROR(TEXT(BR8,"#,##0"),0)&amp;"원) + ("&amp;IFERROR(TEXT(BS8,"#,##0,"),0)&amp;"천원을 초과하는 금액의 "&amp;IFERROR(TEXT(BT8,"0%"),0)&amp;" 상당액)"</f>
        <v>(10,000천원인 경우의 해당 세액) + (13,394,600원) + (45,000천원을 초과하는 금액의 42% 상당액)</v>
      </c>
      <c r="CJ8" s="310"/>
      <c r="CK8" s="311"/>
      <c r="CL8" s="312"/>
    </row>
    <row r="9" spans="1:90" ht="15" customHeight="1">
      <c r="A9" s="213" t="s">
        <v>209</v>
      </c>
      <c r="B9" s="223">
        <v>15000</v>
      </c>
      <c r="D9" s="217" t="s">
        <v>239</v>
      </c>
      <c r="E9" s="217">
        <v>1</v>
      </c>
      <c r="G9" s="195" t="s">
        <v>240</v>
      </c>
      <c r="H9" s="220" t="s">
        <v>241</v>
      </c>
      <c r="N9" s="195">
        <f t="shared" si="0"/>
        <v>81</v>
      </c>
      <c r="AU9" s="221">
        <v>2022</v>
      </c>
      <c r="AV9" s="218">
        <v>8</v>
      </c>
      <c r="AW9" s="218">
        <v>8</v>
      </c>
      <c r="AZ9" s="195" t="s">
        <v>342</v>
      </c>
      <c r="BA9" s="195" t="s">
        <v>343</v>
      </c>
      <c r="BP9" s="303">
        <v>87000000</v>
      </c>
      <c r="BQ9" s="304">
        <v>87000000</v>
      </c>
      <c r="BR9" s="304">
        <v>31034600</v>
      </c>
      <c r="BS9" s="304">
        <v>87000000</v>
      </c>
      <c r="BT9" s="305">
        <v>0.45</v>
      </c>
      <c r="BU9" s="305">
        <v>0</v>
      </c>
      <c r="BV9" s="304">
        <v>0</v>
      </c>
      <c r="BW9" s="305">
        <v>1</v>
      </c>
      <c r="BX9" s="306">
        <v>0</v>
      </c>
      <c r="CD9" s="302" t="str">
        <f t="shared" si="1"/>
        <v>(10,000천원인 경우의 해당 세액) + (31,034,600원) + (87,000천원을 초과하는 금액의 45% 상당액)</v>
      </c>
      <c r="CJ9" s="310"/>
      <c r="CK9" s="311"/>
      <c r="CL9" s="312"/>
    </row>
    <row r="10" spans="1:90" ht="15" customHeight="1">
      <c r="A10" s="213" t="s">
        <v>216</v>
      </c>
      <c r="B10" s="223">
        <v>20000</v>
      </c>
      <c r="D10" s="217" t="s">
        <v>242</v>
      </c>
      <c r="E10" s="217">
        <v>1</v>
      </c>
      <c r="G10" s="195" t="s">
        <v>243</v>
      </c>
      <c r="H10" s="220" t="s">
        <v>244</v>
      </c>
      <c r="N10" s="195">
        <f t="shared" si="0"/>
        <v>81</v>
      </c>
      <c r="AU10" s="221">
        <v>2023</v>
      </c>
      <c r="AV10" s="218">
        <v>9</v>
      </c>
      <c r="AW10" s="218">
        <v>9</v>
      </c>
      <c r="AZ10" s="195" t="s">
        <v>344</v>
      </c>
      <c r="BA10" s="195" t="s">
        <v>345</v>
      </c>
      <c r="BP10" s="313"/>
      <c r="BQ10" s="314"/>
      <c r="BR10" s="314"/>
      <c r="BS10" s="314"/>
      <c r="BT10" s="315"/>
      <c r="BU10" s="315"/>
      <c r="BV10" s="314"/>
      <c r="BW10" s="315"/>
      <c r="BX10" s="316"/>
      <c r="CJ10" s="310"/>
      <c r="CK10" s="311"/>
      <c r="CL10" s="312"/>
    </row>
    <row r="11" spans="1:90" ht="15" customHeight="1">
      <c r="A11" s="213" t="s">
        <v>220</v>
      </c>
      <c r="B11" s="223">
        <v>30000</v>
      </c>
      <c r="D11" s="217" t="s">
        <v>245</v>
      </c>
      <c r="E11" s="217">
        <v>1</v>
      </c>
      <c r="G11" s="195" t="s">
        <v>246</v>
      </c>
      <c r="H11" s="220" t="s">
        <v>247</v>
      </c>
      <c r="N11" s="195">
        <f t="shared" si="0"/>
        <v>81</v>
      </c>
      <c r="AU11" s="221">
        <v>2024</v>
      </c>
      <c r="AV11" s="218">
        <v>10</v>
      </c>
      <c r="AW11" s="218">
        <v>10</v>
      </c>
      <c r="AZ11" s="195" t="s">
        <v>346</v>
      </c>
      <c r="BA11" s="195" t="s">
        <v>347</v>
      </c>
      <c r="CJ11" s="310"/>
      <c r="CK11" s="311"/>
      <c r="CL11" s="312"/>
    </row>
    <row r="12" spans="1:90" ht="15" customHeight="1">
      <c r="A12" s="213" t="s">
        <v>224</v>
      </c>
      <c r="B12" s="223">
        <v>35000</v>
      </c>
      <c r="D12" s="217" t="s">
        <v>248</v>
      </c>
      <c r="E12" s="217">
        <v>1</v>
      </c>
      <c r="G12" s="195" t="s">
        <v>249</v>
      </c>
      <c r="H12" s="220" t="s">
        <v>250</v>
      </c>
      <c r="N12" s="195">
        <f t="shared" si="0"/>
        <v>81</v>
      </c>
      <c r="AU12" s="221">
        <v>2025</v>
      </c>
      <c r="AV12" s="218">
        <v>11</v>
      </c>
      <c r="AZ12" s="195" t="s">
        <v>348</v>
      </c>
      <c r="BA12" s="195" t="s">
        <v>349</v>
      </c>
      <c r="CJ12" s="317"/>
      <c r="CK12" s="318"/>
      <c r="CL12" s="319"/>
    </row>
    <row r="13" spans="1:90" ht="15" customHeight="1">
      <c r="A13" s="213" t="s">
        <v>251</v>
      </c>
      <c r="B13" s="223"/>
      <c r="D13" s="217" t="s">
        <v>252</v>
      </c>
      <c r="E13" s="217">
        <v>1</v>
      </c>
      <c r="G13" s="195" t="s">
        <v>253</v>
      </c>
      <c r="H13" s="220" t="s">
        <v>254</v>
      </c>
      <c r="N13" s="195">
        <f t="shared" si="0"/>
        <v>82</v>
      </c>
      <c r="AU13" s="221">
        <v>2026</v>
      </c>
      <c r="AV13" s="218">
        <v>12</v>
      </c>
      <c r="AZ13" s="195" t="s">
        <v>350</v>
      </c>
      <c r="BA13" s="195" t="s">
        <v>351</v>
      </c>
    </row>
    <row r="14" spans="1:90" ht="15" customHeight="1">
      <c r="A14" s="213"/>
      <c r="B14" s="223"/>
      <c r="D14" s="217" t="s">
        <v>255</v>
      </c>
      <c r="E14" s="217">
        <v>1</v>
      </c>
      <c r="G14" s="195" t="s">
        <v>256</v>
      </c>
      <c r="H14" s="220" t="s">
        <v>257</v>
      </c>
      <c r="N14" s="195">
        <f t="shared" si="0"/>
        <v>82</v>
      </c>
      <c r="AU14" s="221">
        <v>2027</v>
      </c>
      <c r="AZ14" s="195" t="s">
        <v>352</v>
      </c>
      <c r="BA14" s="195" t="s">
        <v>353</v>
      </c>
    </row>
    <row r="15" spans="1:90" ht="15" customHeight="1">
      <c r="E15" s="195">
        <v>0</v>
      </c>
      <c r="G15" s="195" t="s">
        <v>258</v>
      </c>
      <c r="H15" s="220" t="s">
        <v>259</v>
      </c>
      <c r="N15" s="195">
        <f t="shared" si="0"/>
        <v>82</v>
      </c>
      <c r="AU15" s="221">
        <v>2028</v>
      </c>
      <c r="AZ15" s="195" t="s">
        <v>354</v>
      </c>
      <c r="BA15" s="195" t="s">
        <v>355</v>
      </c>
      <c r="BP15" s="286" t="s">
        <v>581</v>
      </c>
    </row>
    <row r="16" spans="1:90" ht="15" customHeight="1">
      <c r="G16" s="195" t="s">
        <v>260</v>
      </c>
      <c r="H16" s="220" t="s">
        <v>261</v>
      </c>
      <c r="N16" s="195">
        <f t="shared" si="0"/>
        <v>82</v>
      </c>
      <c r="AU16" s="221">
        <v>2029</v>
      </c>
      <c r="AZ16" s="195" t="s">
        <v>356</v>
      </c>
      <c r="BA16" s="195" t="s">
        <v>357</v>
      </c>
      <c r="BP16" s="293" t="s">
        <v>582</v>
      </c>
      <c r="BQ16" s="290" t="s">
        <v>583</v>
      </c>
      <c r="BR16" s="290" t="s">
        <v>584</v>
      </c>
      <c r="BS16" s="290" t="s">
        <v>14</v>
      </c>
      <c r="BT16" s="290" t="s">
        <v>13</v>
      </c>
      <c r="BU16" s="294" t="s">
        <v>21</v>
      </c>
    </row>
    <row r="17" spans="1:82" ht="15" customHeight="1">
      <c r="A17" s="213" t="s">
        <v>262</v>
      </c>
      <c r="B17" s="214">
        <v>1.5</v>
      </c>
      <c r="D17" s="217" t="s">
        <v>263</v>
      </c>
      <c r="E17" s="217">
        <v>1</v>
      </c>
      <c r="G17" s="195" t="s">
        <v>264</v>
      </c>
      <c r="H17" s="220" t="s">
        <v>265</v>
      </c>
      <c r="N17" s="195">
        <f t="shared" si="0"/>
        <v>82</v>
      </c>
      <c r="AU17" s="221">
        <v>2030</v>
      </c>
      <c r="AZ17" s="195" t="s">
        <v>358</v>
      </c>
      <c r="BA17" s="195" t="s">
        <v>359</v>
      </c>
      <c r="BP17" s="321" t="s">
        <v>190</v>
      </c>
      <c r="BQ17" s="322" t="s">
        <v>549</v>
      </c>
      <c r="BR17" s="323">
        <v>4.7500000000000001E-2</v>
      </c>
      <c r="BS17" s="324">
        <v>400000</v>
      </c>
      <c r="BT17" s="324">
        <v>6370000</v>
      </c>
      <c r="BU17" s="312" t="s">
        <v>608</v>
      </c>
    </row>
    <row r="18" spans="1:82" ht="15" customHeight="1">
      <c r="A18" s="213" t="s">
        <v>266</v>
      </c>
      <c r="B18" s="214">
        <v>0.5</v>
      </c>
      <c r="G18" s="195" t="s">
        <v>267</v>
      </c>
      <c r="H18" s="220" t="s">
        <v>268</v>
      </c>
      <c r="N18" s="195">
        <f t="shared" si="0"/>
        <v>82</v>
      </c>
      <c r="AU18" s="221">
        <v>2031</v>
      </c>
      <c r="AZ18" s="195" t="s">
        <v>360</v>
      </c>
      <c r="BA18" s="195" t="s">
        <v>361</v>
      </c>
      <c r="BP18" s="321" t="s">
        <v>190</v>
      </c>
      <c r="BQ18" s="322" t="s">
        <v>551</v>
      </c>
      <c r="BR18" s="323">
        <v>4.7500000000000001E-2</v>
      </c>
      <c r="BS18" s="324"/>
      <c r="BT18" s="324"/>
      <c r="BU18" s="312"/>
    </row>
    <row r="19" spans="1:82" ht="15" customHeight="1">
      <c r="A19" s="213" t="s">
        <v>269</v>
      </c>
      <c r="B19" s="214">
        <v>0.5</v>
      </c>
      <c r="D19" s="217" t="s">
        <v>270</v>
      </c>
      <c r="E19" s="217">
        <v>1</v>
      </c>
      <c r="G19" s="195" t="s">
        <v>271</v>
      </c>
      <c r="H19" s="220" t="s">
        <v>272</v>
      </c>
      <c r="N19" s="195">
        <f t="shared" si="0"/>
        <v>82</v>
      </c>
      <c r="AU19" s="221">
        <v>2032</v>
      </c>
      <c r="AZ19" s="195" t="s">
        <v>362</v>
      </c>
      <c r="BA19" s="195" t="s">
        <v>363</v>
      </c>
      <c r="BP19" s="321" t="s">
        <v>3</v>
      </c>
      <c r="BQ19" s="322" t="s">
        <v>549</v>
      </c>
      <c r="BR19" s="323">
        <v>3.5950000000000003E-2</v>
      </c>
      <c r="BS19" s="324">
        <v>279266</v>
      </c>
      <c r="BT19" s="324">
        <v>127056982</v>
      </c>
      <c r="BU19" s="325" t="s">
        <v>605</v>
      </c>
    </row>
    <row r="20" spans="1:82" ht="15" customHeight="1">
      <c r="A20" s="213" t="s">
        <v>220</v>
      </c>
      <c r="B20" s="214">
        <v>1.5</v>
      </c>
      <c r="E20" s="332" t="s">
        <v>604</v>
      </c>
      <c r="G20" s="195" t="s">
        <v>273</v>
      </c>
      <c r="H20" s="220" t="s">
        <v>274</v>
      </c>
      <c r="N20" s="195">
        <f t="shared" si="0"/>
        <v>82</v>
      </c>
      <c r="AU20" s="221">
        <v>2033</v>
      </c>
      <c r="AZ20" s="195" t="s">
        <v>364</v>
      </c>
      <c r="BA20" s="195" t="s">
        <v>365</v>
      </c>
      <c r="BP20" s="321" t="s">
        <v>3</v>
      </c>
      <c r="BQ20" s="322" t="s">
        <v>551</v>
      </c>
      <c r="BR20" s="323">
        <v>3.5950000000000003E-2</v>
      </c>
      <c r="BS20" s="324"/>
      <c r="BT20" s="324"/>
      <c r="BU20" s="312"/>
    </row>
    <row r="21" spans="1:82" ht="15" customHeight="1">
      <c r="A21" s="213" t="s">
        <v>224</v>
      </c>
      <c r="B21" s="214">
        <v>0.5</v>
      </c>
      <c r="G21" s="195" t="s">
        <v>275</v>
      </c>
      <c r="H21" s="220" t="s">
        <v>276</v>
      </c>
      <c r="N21" s="195">
        <f t="shared" si="0"/>
        <v>82</v>
      </c>
      <c r="AU21" s="221">
        <v>2034</v>
      </c>
      <c r="AZ21" s="195" t="s">
        <v>366</v>
      </c>
      <c r="BA21" s="195" t="s">
        <v>367</v>
      </c>
      <c r="BP21" s="321" t="s">
        <v>596</v>
      </c>
      <c r="BQ21" s="322" t="s">
        <v>549</v>
      </c>
      <c r="BR21" s="323">
        <v>4.7239999999999999E-3</v>
      </c>
      <c r="BS21" s="324"/>
      <c r="BT21" s="324"/>
      <c r="BU21" s="325" t="s">
        <v>1484</v>
      </c>
      <c r="CD21" s="326"/>
    </row>
    <row r="22" spans="1:82" ht="15" customHeight="1">
      <c r="A22" s="213" t="s">
        <v>251</v>
      </c>
      <c r="B22" s="214">
        <v>0.5</v>
      </c>
      <c r="D22" s="217" t="s">
        <v>277</v>
      </c>
      <c r="E22" s="217">
        <v>1</v>
      </c>
      <c r="G22" s="195" t="s">
        <v>278</v>
      </c>
      <c r="H22" s="220" t="s">
        <v>279</v>
      </c>
      <c r="N22" s="195">
        <f t="shared" si="0"/>
        <v>82</v>
      </c>
      <c r="AU22" s="221">
        <v>2035</v>
      </c>
      <c r="AZ22" s="195" t="s">
        <v>368</v>
      </c>
      <c r="BA22" s="195" t="s">
        <v>369</v>
      </c>
      <c r="BP22" s="321" t="s">
        <v>596</v>
      </c>
      <c r="BQ22" s="322" t="s">
        <v>551</v>
      </c>
      <c r="BR22" s="323">
        <v>4.7239999999999999E-3</v>
      </c>
      <c r="BS22" s="324"/>
      <c r="BT22" s="324"/>
      <c r="BU22" s="312"/>
      <c r="CD22" s="326"/>
    </row>
    <row r="23" spans="1:82" ht="15" customHeight="1">
      <c r="G23" s="195" t="s">
        <v>280</v>
      </c>
      <c r="H23" s="220" t="s">
        <v>281</v>
      </c>
      <c r="N23" s="195">
        <f t="shared" si="0"/>
        <v>82</v>
      </c>
      <c r="AU23" s="221">
        <v>2036</v>
      </c>
      <c r="AZ23" s="195" t="s">
        <v>370</v>
      </c>
      <c r="BA23" s="195" t="s">
        <v>351</v>
      </c>
      <c r="BP23" s="321" t="s">
        <v>4</v>
      </c>
      <c r="BQ23" s="322" t="s">
        <v>549</v>
      </c>
      <c r="BR23" s="323">
        <v>8.9999999999999993E-3</v>
      </c>
      <c r="BS23" s="324"/>
      <c r="BT23" s="324"/>
      <c r="BU23" s="312"/>
      <c r="CD23" s="326"/>
    </row>
    <row r="24" spans="1:82" ht="15" customHeight="1">
      <c r="G24" s="195" t="s">
        <v>282</v>
      </c>
      <c r="H24" s="220" t="s">
        <v>283</v>
      </c>
      <c r="N24" s="195">
        <f t="shared" si="0"/>
        <v>82</v>
      </c>
      <c r="AU24" s="221">
        <v>2037</v>
      </c>
      <c r="AZ24" s="195" t="s">
        <v>371</v>
      </c>
      <c r="BA24" s="195" t="s">
        <v>372</v>
      </c>
      <c r="BP24" s="321" t="s">
        <v>4</v>
      </c>
      <c r="BQ24" s="322" t="s">
        <v>551</v>
      </c>
      <c r="BR24" s="323">
        <v>1.15E-2</v>
      </c>
      <c r="BS24" s="324"/>
      <c r="BT24" s="324"/>
      <c r="BU24" s="312"/>
      <c r="CD24" s="326"/>
    </row>
    <row r="25" spans="1:82" ht="15" customHeight="1">
      <c r="A25" s="213" t="s">
        <v>262</v>
      </c>
      <c r="B25" s="223"/>
      <c r="D25" s="231" t="s">
        <v>326</v>
      </c>
      <c r="E25" s="195">
        <v>1</v>
      </c>
      <c r="G25" s="195" t="s">
        <v>284</v>
      </c>
      <c r="H25" s="220" t="s">
        <v>285</v>
      </c>
      <c r="N25" s="195">
        <f t="shared" si="0"/>
        <v>82</v>
      </c>
      <c r="AU25" s="221">
        <v>2038</v>
      </c>
      <c r="AZ25" s="195" t="s">
        <v>373</v>
      </c>
      <c r="BA25" s="195" t="s">
        <v>374</v>
      </c>
      <c r="BP25" s="943" t="s">
        <v>1485</v>
      </c>
      <c r="BQ25" s="322"/>
      <c r="BR25" s="323">
        <v>0.03</v>
      </c>
      <c r="BS25" s="324"/>
      <c r="BT25" s="324"/>
      <c r="BU25" s="312" t="s">
        <v>597</v>
      </c>
      <c r="CD25" s="326"/>
    </row>
    <row r="26" spans="1:82" ht="15" customHeight="1">
      <c r="A26" s="213" t="s">
        <v>266</v>
      </c>
      <c r="B26" s="223"/>
      <c r="D26" s="195" t="s">
        <v>327</v>
      </c>
      <c r="G26" s="195" t="s">
        <v>286</v>
      </c>
      <c r="H26" s="220" t="s">
        <v>287</v>
      </c>
      <c r="N26" s="195">
        <f t="shared" si="0"/>
        <v>82</v>
      </c>
      <c r="AU26" s="221">
        <v>2039</v>
      </c>
      <c r="AZ26" s="195" t="s">
        <v>375</v>
      </c>
      <c r="BA26" s="195" t="s">
        <v>376</v>
      </c>
      <c r="BP26" s="944" t="s">
        <v>1486</v>
      </c>
      <c r="BQ26" s="315"/>
      <c r="BR26" s="327">
        <v>0.08</v>
      </c>
      <c r="BS26" s="314"/>
      <c r="BT26" s="314"/>
      <c r="BU26" s="319" t="s">
        <v>597</v>
      </c>
      <c r="CD26" s="326"/>
    </row>
    <row r="27" spans="1:82" ht="15" customHeight="1">
      <c r="A27" s="213" t="s">
        <v>269</v>
      </c>
      <c r="B27" s="223"/>
      <c r="G27" s="195" t="s">
        <v>288</v>
      </c>
      <c r="H27" s="220" t="s">
        <v>289</v>
      </c>
      <c r="N27" s="195">
        <f t="shared" si="0"/>
        <v>82</v>
      </c>
      <c r="AU27" s="221">
        <v>2040</v>
      </c>
      <c r="AZ27" s="195" t="s">
        <v>377</v>
      </c>
      <c r="BA27" s="195" t="s">
        <v>378</v>
      </c>
    </row>
    <row r="28" spans="1:82" ht="15" customHeight="1">
      <c r="A28" s="213" t="s">
        <v>220</v>
      </c>
      <c r="B28" s="223"/>
      <c r="D28" s="234" t="s">
        <v>532</v>
      </c>
      <c r="E28" s="195">
        <v>0</v>
      </c>
      <c r="G28" s="195" t="s">
        <v>290</v>
      </c>
      <c r="H28" s="220" t="s">
        <v>291</v>
      </c>
      <c r="N28" s="195">
        <f t="shared" si="0"/>
        <v>82</v>
      </c>
      <c r="AU28" s="221">
        <v>2041</v>
      </c>
      <c r="AZ28" s="195" t="s">
        <v>379</v>
      </c>
      <c r="BA28" s="195" t="s">
        <v>380</v>
      </c>
    </row>
    <row r="29" spans="1:82" ht="15" customHeight="1">
      <c r="A29" s="213" t="s">
        <v>224</v>
      </c>
      <c r="B29" s="223"/>
      <c r="G29" s="195" t="s">
        <v>292</v>
      </c>
      <c r="H29" s="220" t="s">
        <v>293</v>
      </c>
      <c r="N29" s="195">
        <f t="shared" si="0"/>
        <v>82</v>
      </c>
      <c r="AU29" s="221">
        <v>2042</v>
      </c>
      <c r="AZ29" s="195" t="s">
        <v>381</v>
      </c>
      <c r="BA29" s="195" t="s">
        <v>382</v>
      </c>
    </row>
    <row r="30" spans="1:82" ht="15" customHeight="1">
      <c r="A30" s="213" t="s">
        <v>251</v>
      </c>
      <c r="B30" s="223"/>
      <c r="G30" s="195" t="s">
        <v>294</v>
      </c>
      <c r="H30" s="220" t="s">
        <v>295</v>
      </c>
      <c r="N30" s="195">
        <f t="shared" si="0"/>
        <v>82</v>
      </c>
      <c r="AU30" s="221">
        <v>2043</v>
      </c>
      <c r="AZ30" s="195" t="s">
        <v>383</v>
      </c>
      <c r="BA30" s="195" t="s">
        <v>384</v>
      </c>
    </row>
    <row r="31" spans="1:82" ht="15" customHeight="1">
      <c r="G31" s="195" t="s">
        <v>296</v>
      </c>
      <c r="H31" s="220" t="s">
        <v>297</v>
      </c>
      <c r="N31" s="195">
        <f t="shared" si="0"/>
        <v>82</v>
      </c>
      <c r="AU31" s="221">
        <v>2044</v>
      </c>
      <c r="AZ31" s="195" t="s">
        <v>385</v>
      </c>
      <c r="BA31" s="195" t="s">
        <v>386</v>
      </c>
    </row>
    <row r="32" spans="1:82" ht="15" customHeight="1">
      <c r="AU32" s="221">
        <v>2045</v>
      </c>
      <c r="AZ32" s="195" t="s">
        <v>387</v>
      </c>
      <c r="BA32" s="195" t="s">
        <v>388</v>
      </c>
    </row>
    <row r="33" spans="1:53" ht="15" customHeight="1">
      <c r="A33" s="228" t="s">
        <v>310</v>
      </c>
      <c r="B33" s="228">
        <v>0</v>
      </c>
      <c r="D33" s="228" t="s">
        <v>45</v>
      </c>
      <c r="E33" s="228">
        <v>0</v>
      </c>
      <c r="AU33" s="221">
        <v>2046</v>
      </c>
      <c r="AZ33" s="195" t="s">
        <v>389</v>
      </c>
      <c r="BA33" s="195" t="s">
        <v>390</v>
      </c>
    </row>
    <row r="34" spans="1:53" ht="15" customHeight="1">
      <c r="A34" s="228" t="s">
        <v>311</v>
      </c>
      <c r="B34" s="228"/>
      <c r="D34" s="228" t="s">
        <v>46</v>
      </c>
      <c r="E34" s="228">
        <v>1</v>
      </c>
      <c r="AU34" s="221">
        <v>2047</v>
      </c>
      <c r="AZ34" s="195" t="s">
        <v>391</v>
      </c>
      <c r="BA34" s="195" t="s">
        <v>392</v>
      </c>
    </row>
    <row r="35" spans="1:53" ht="15" customHeight="1">
      <c r="A35" s="228" t="s">
        <v>312</v>
      </c>
      <c r="B35" s="228"/>
      <c r="D35" s="228" t="s">
        <v>47</v>
      </c>
      <c r="E35" s="228">
        <v>2</v>
      </c>
      <c r="AU35" s="221">
        <v>2048</v>
      </c>
      <c r="AZ35" s="195" t="s">
        <v>393</v>
      </c>
      <c r="BA35" s="195" t="s">
        <v>394</v>
      </c>
    </row>
    <row r="36" spans="1:53" ht="15" customHeight="1">
      <c r="A36" s="228" t="s">
        <v>313</v>
      </c>
      <c r="B36" s="228" t="s">
        <v>547</v>
      </c>
      <c r="D36" s="228" t="s">
        <v>50</v>
      </c>
      <c r="E36" s="228">
        <v>3</v>
      </c>
      <c r="AU36" s="221">
        <v>2049</v>
      </c>
      <c r="AZ36" s="195" t="s">
        <v>395</v>
      </c>
      <c r="BA36" s="195" t="s">
        <v>396</v>
      </c>
    </row>
    <row r="37" spans="1:53" ht="15" customHeight="1">
      <c r="A37" s="228" t="s">
        <v>314</v>
      </c>
      <c r="B37" s="228" t="s">
        <v>603</v>
      </c>
      <c r="D37" s="228" t="s">
        <v>49</v>
      </c>
      <c r="E37" s="228">
        <v>4</v>
      </c>
      <c r="AU37" s="221">
        <v>2050</v>
      </c>
      <c r="AZ37" s="195" t="s">
        <v>397</v>
      </c>
      <c r="BA37" s="195" t="s">
        <v>398</v>
      </c>
    </row>
    <row r="38" spans="1:53" ht="15" customHeight="1">
      <c r="A38" s="228" t="s">
        <v>315</v>
      </c>
      <c r="B38" s="228" t="s">
        <v>48</v>
      </c>
      <c r="AZ38" s="195" t="s">
        <v>399</v>
      </c>
      <c r="BA38" s="195" t="s">
        <v>400</v>
      </c>
    </row>
    <row r="39" spans="1:53" ht="15" customHeight="1">
      <c r="A39" s="228"/>
      <c r="B39" s="228"/>
      <c r="C39" s="228"/>
      <c r="D39" s="228"/>
      <c r="AZ39" s="195" t="s">
        <v>401</v>
      </c>
      <c r="BA39" s="195" t="s">
        <v>402</v>
      </c>
    </row>
    <row r="40" spans="1:53" ht="15" customHeight="1">
      <c r="A40" s="228" t="s">
        <v>316</v>
      </c>
      <c r="B40" s="228">
        <v>1</v>
      </c>
      <c r="C40" s="228"/>
      <c r="AZ40" s="195" t="s">
        <v>403</v>
      </c>
      <c r="BA40" s="195" t="s">
        <v>404</v>
      </c>
    </row>
    <row r="41" spans="1:53" ht="15" customHeight="1">
      <c r="A41" s="228"/>
      <c r="B41" s="228"/>
      <c r="C41" s="228"/>
      <c r="D41" s="415" t="s">
        <v>661</v>
      </c>
      <c r="E41" s="416" t="s">
        <v>1498</v>
      </c>
      <c r="AZ41" s="195" t="s">
        <v>405</v>
      </c>
      <c r="BA41" s="195" t="s">
        <v>406</v>
      </c>
    </row>
    <row r="42" spans="1:53" ht="15" customHeight="1">
      <c r="A42" s="228"/>
      <c r="B42" s="228"/>
      <c r="C42" s="228"/>
      <c r="AZ42" s="195" t="s">
        <v>407</v>
      </c>
      <c r="BA42" s="195" t="s">
        <v>408</v>
      </c>
    </row>
    <row r="43" spans="1:53" ht="15" customHeight="1">
      <c r="A43" s="228" t="s">
        <v>317</v>
      </c>
      <c r="B43" s="228" t="s">
        <v>318</v>
      </c>
      <c r="C43" s="228"/>
      <c r="AZ43" s="195" t="s">
        <v>409</v>
      </c>
      <c r="BA43" s="195" t="s">
        <v>410</v>
      </c>
    </row>
    <row r="44" spans="1:53" ht="15" customHeight="1">
      <c r="A44" s="228"/>
      <c r="B44" s="228"/>
      <c r="C44" s="228"/>
      <c r="AZ44" s="195" t="s">
        <v>411</v>
      </c>
      <c r="BA44" s="195" t="s">
        <v>394</v>
      </c>
    </row>
    <row r="45" spans="1:53" ht="15" customHeight="1">
      <c r="A45" s="228" t="s">
        <v>319</v>
      </c>
      <c r="B45" s="228">
        <v>1</v>
      </c>
      <c r="C45" s="228"/>
      <c r="AZ45" s="195" t="s">
        <v>412</v>
      </c>
      <c r="BA45" s="195" t="s">
        <v>413</v>
      </c>
    </row>
    <row r="46" spans="1:53" ht="15" customHeight="1">
      <c r="AZ46" s="195" t="s">
        <v>414</v>
      </c>
      <c r="BA46" s="195" t="s">
        <v>415</v>
      </c>
    </row>
    <row r="47" spans="1:53" ht="15" customHeight="1">
      <c r="AZ47" s="195" t="s">
        <v>416</v>
      </c>
      <c r="BA47" s="195" t="s">
        <v>353</v>
      </c>
    </row>
    <row r="48" spans="1:53" ht="15" customHeight="1">
      <c r="AZ48" s="195" t="s">
        <v>417</v>
      </c>
      <c r="BA48" s="195" t="s">
        <v>418</v>
      </c>
    </row>
    <row r="49" spans="1:53" ht="15" customHeight="1">
      <c r="A49" s="222" t="s">
        <v>298</v>
      </c>
      <c r="AZ49" s="195" t="s">
        <v>419</v>
      </c>
      <c r="BA49" s="195" t="s">
        <v>420</v>
      </c>
    </row>
    <row r="50" spans="1:53" ht="15" customHeight="1">
      <c r="A50" s="225" t="s">
        <v>299</v>
      </c>
      <c r="B50" s="218">
        <v>2</v>
      </c>
      <c r="D50" s="225" t="s">
        <v>299</v>
      </c>
      <c r="E50" s="218">
        <v>7</v>
      </c>
      <c r="AZ50" s="195" t="s">
        <v>421</v>
      </c>
      <c r="BA50" s="195" t="s">
        <v>422</v>
      </c>
    </row>
    <row r="51" spans="1:53" ht="15" customHeight="1">
      <c r="A51" s="225" t="s">
        <v>300</v>
      </c>
      <c r="B51" s="218">
        <v>3</v>
      </c>
      <c r="D51" s="225" t="s">
        <v>300</v>
      </c>
      <c r="E51" s="218">
        <v>0</v>
      </c>
      <c r="AZ51" s="195" t="s">
        <v>423</v>
      </c>
      <c r="BA51" s="195" t="s">
        <v>424</v>
      </c>
    </row>
    <row r="52" spans="1:53" ht="15" customHeight="1">
      <c r="A52" s="225" t="s">
        <v>301</v>
      </c>
      <c r="B52" s="218">
        <v>4</v>
      </c>
      <c r="D52" s="225" t="s">
        <v>301</v>
      </c>
      <c r="E52" s="218">
        <v>0</v>
      </c>
      <c r="AZ52" s="195" t="s">
        <v>425</v>
      </c>
      <c r="BA52" s="195" t="s">
        <v>426</v>
      </c>
    </row>
    <row r="53" spans="1:53" ht="15" customHeight="1">
      <c r="A53" s="225" t="s">
        <v>302</v>
      </c>
      <c r="B53" s="218">
        <v>5</v>
      </c>
      <c r="D53" s="225" t="s">
        <v>302</v>
      </c>
      <c r="E53" s="218">
        <v>0</v>
      </c>
      <c r="AZ53" s="195" t="s">
        <v>427</v>
      </c>
      <c r="BA53" s="195" t="s">
        <v>428</v>
      </c>
    </row>
    <row r="54" spans="1:53" ht="15" customHeight="1">
      <c r="A54" s="225" t="s">
        <v>303</v>
      </c>
      <c r="B54" s="218">
        <v>6</v>
      </c>
      <c r="D54" s="225" t="s">
        <v>303</v>
      </c>
      <c r="E54" s="218">
        <v>0</v>
      </c>
      <c r="AZ54" s="195" t="s">
        <v>429</v>
      </c>
      <c r="BA54" s="195" t="s">
        <v>430</v>
      </c>
    </row>
    <row r="55" spans="1:53" ht="15" customHeight="1">
      <c r="AZ55" s="195" t="s">
        <v>431</v>
      </c>
      <c r="BA55" s="195" t="s">
        <v>432</v>
      </c>
    </row>
    <row r="56" spans="1:53" ht="15" customHeight="1">
      <c r="A56" s="225" t="s">
        <v>304</v>
      </c>
      <c r="B56" s="223"/>
      <c r="D56" s="195">
        <f>B56/31*26</f>
        <v>0</v>
      </c>
      <c r="F56" s="886" t="s">
        <v>1427</v>
      </c>
      <c r="G56" s="223">
        <v>60000</v>
      </c>
      <c r="H56" s="195">
        <f>G56/31*26</f>
        <v>50322.580645161288</v>
      </c>
      <c r="AZ56" s="195" t="s">
        <v>433</v>
      </c>
      <c r="BA56" s="195" t="s">
        <v>415</v>
      </c>
    </row>
    <row r="57" spans="1:53" ht="15" customHeight="1">
      <c r="A57" s="225" t="s">
        <v>305</v>
      </c>
      <c r="B57" s="223"/>
      <c r="D57" s="195">
        <f t="shared" ref="D57:D60" si="2">B57/31*26</f>
        <v>0</v>
      </c>
      <c r="F57" s="886" t="s">
        <v>1428</v>
      </c>
      <c r="G57" s="223">
        <v>70000</v>
      </c>
      <c r="H57" s="195">
        <f t="shared" ref="H57:H61" si="3">G57/31*26</f>
        <v>58709.677419354834</v>
      </c>
      <c r="AZ57" s="195" t="s">
        <v>434</v>
      </c>
      <c r="BA57" s="195" t="s">
        <v>435</v>
      </c>
    </row>
    <row r="58" spans="1:53" ht="15" customHeight="1">
      <c r="A58" s="225" t="s">
        <v>306</v>
      </c>
      <c r="B58" s="223"/>
      <c r="D58" s="195">
        <f t="shared" si="2"/>
        <v>0</v>
      </c>
      <c r="F58" s="886" t="s">
        <v>1429</v>
      </c>
      <c r="G58" s="223">
        <v>80000</v>
      </c>
      <c r="H58" s="195">
        <f t="shared" si="3"/>
        <v>67096.774193548379</v>
      </c>
      <c r="AZ58" s="195" t="s">
        <v>436</v>
      </c>
      <c r="BA58" s="195" t="s">
        <v>437</v>
      </c>
    </row>
    <row r="59" spans="1:53" ht="15" customHeight="1">
      <c r="A59" s="225" t="s">
        <v>307</v>
      </c>
      <c r="B59" s="223"/>
      <c r="D59" s="195">
        <f t="shared" si="2"/>
        <v>0</v>
      </c>
      <c r="F59" s="886" t="s">
        <v>1430</v>
      </c>
      <c r="G59" s="223">
        <v>90000</v>
      </c>
      <c r="H59" s="195">
        <f t="shared" si="3"/>
        <v>75483.870967741925</v>
      </c>
      <c r="AZ59" s="195" t="s">
        <v>438</v>
      </c>
      <c r="BA59" s="195" t="s">
        <v>439</v>
      </c>
    </row>
    <row r="60" spans="1:53" ht="15" customHeight="1">
      <c r="A60" s="225" t="s">
        <v>308</v>
      </c>
      <c r="B60" s="223"/>
      <c r="D60" s="195">
        <f t="shared" si="2"/>
        <v>0</v>
      </c>
      <c r="F60" s="886" t="s">
        <v>1431</v>
      </c>
      <c r="G60" s="223">
        <v>100000</v>
      </c>
      <c r="H60" s="195">
        <f t="shared" si="3"/>
        <v>83870.967741935485</v>
      </c>
      <c r="AZ60" s="195" t="s">
        <v>440</v>
      </c>
      <c r="BA60" s="195" t="s">
        <v>376</v>
      </c>
    </row>
    <row r="61" spans="1:53" ht="15" customHeight="1">
      <c r="A61" s="222" t="s">
        <v>309</v>
      </c>
      <c r="B61" s="226">
        <f>SUM(B56:B60)</f>
        <v>0</v>
      </c>
      <c r="D61" s="227">
        <f>SUM(D56:D60)</f>
        <v>0</v>
      </c>
      <c r="F61" s="222" t="s">
        <v>309</v>
      </c>
      <c r="G61" s="226">
        <f>SUM(G56:G60)</f>
        <v>400000</v>
      </c>
      <c r="H61" s="195">
        <f t="shared" si="3"/>
        <v>335483.87096774194</v>
      </c>
      <c r="AZ61" s="195" t="s">
        <v>441</v>
      </c>
      <c r="BA61" s="195" t="s">
        <v>442</v>
      </c>
    </row>
    <row r="62" spans="1:53" ht="15" customHeight="1">
      <c r="AZ62" s="195" t="s">
        <v>443</v>
      </c>
      <c r="BA62" s="195" t="s">
        <v>444</v>
      </c>
    </row>
    <row r="63" spans="1:53" ht="15" customHeight="1">
      <c r="AZ63" s="195" t="s">
        <v>445</v>
      </c>
      <c r="BA63" s="195" t="s">
        <v>446</v>
      </c>
    </row>
    <row r="64" spans="1:53" ht="15" customHeight="1">
      <c r="AZ64" s="195" t="s">
        <v>447</v>
      </c>
      <c r="BA64" s="195" t="s">
        <v>448</v>
      </c>
    </row>
    <row r="65" spans="52:53" ht="15" customHeight="1">
      <c r="AZ65" s="195" t="s">
        <v>449</v>
      </c>
      <c r="BA65" s="195" t="s">
        <v>450</v>
      </c>
    </row>
    <row r="66" spans="52:53" ht="15" customHeight="1">
      <c r="AZ66" s="195" t="s">
        <v>451</v>
      </c>
      <c r="BA66" s="195" t="s">
        <v>452</v>
      </c>
    </row>
    <row r="67" spans="52:53" ht="15" customHeight="1">
      <c r="AZ67" s="195" t="s">
        <v>453</v>
      </c>
      <c r="BA67" s="195" t="s">
        <v>454</v>
      </c>
    </row>
    <row r="68" spans="52:53" ht="15" customHeight="1">
      <c r="AZ68" s="195" t="s">
        <v>455</v>
      </c>
      <c r="BA68" s="195" t="s">
        <v>456</v>
      </c>
    </row>
    <row r="69" spans="52:53" ht="15" customHeight="1">
      <c r="AZ69" s="195" t="s">
        <v>457</v>
      </c>
      <c r="BA69" s="195" t="s">
        <v>458</v>
      </c>
    </row>
    <row r="70" spans="52:53" ht="15" customHeight="1">
      <c r="AZ70" s="195" t="s">
        <v>459</v>
      </c>
      <c r="BA70" s="195" t="s">
        <v>460</v>
      </c>
    </row>
    <row r="71" spans="52:53" ht="15" customHeight="1">
      <c r="AZ71" s="195" t="s">
        <v>461</v>
      </c>
      <c r="BA71" s="195" t="s">
        <v>400</v>
      </c>
    </row>
    <row r="72" spans="52:53" ht="15" customHeight="1">
      <c r="AZ72" s="195" t="s">
        <v>462</v>
      </c>
      <c r="BA72" s="195" t="s">
        <v>463</v>
      </c>
    </row>
    <row r="73" spans="52:53" ht="15" customHeight="1">
      <c r="AZ73" s="195" t="s">
        <v>464</v>
      </c>
      <c r="BA73" s="195" t="s">
        <v>465</v>
      </c>
    </row>
    <row r="74" spans="52:53" ht="15" customHeight="1">
      <c r="AZ74" s="195" t="s">
        <v>466</v>
      </c>
      <c r="BA74" s="195" t="s">
        <v>467</v>
      </c>
    </row>
    <row r="75" spans="52:53" ht="15" customHeight="1">
      <c r="AZ75" s="195" t="s">
        <v>468</v>
      </c>
      <c r="BA75" s="195" t="s">
        <v>469</v>
      </c>
    </row>
    <row r="76" spans="52:53" ht="15" customHeight="1">
      <c r="AZ76" s="195" t="s">
        <v>470</v>
      </c>
      <c r="BA76" s="195" t="s">
        <v>471</v>
      </c>
    </row>
    <row r="77" spans="52:53" ht="15" customHeight="1">
      <c r="AZ77" s="195" t="s">
        <v>472</v>
      </c>
      <c r="BA77" s="195" t="s">
        <v>473</v>
      </c>
    </row>
    <row r="78" spans="52:53" ht="15" customHeight="1">
      <c r="AZ78" s="195" t="s">
        <v>474</v>
      </c>
      <c r="BA78" s="195" t="s">
        <v>475</v>
      </c>
    </row>
    <row r="79" spans="52:53" ht="15" customHeight="1">
      <c r="AZ79" s="195" t="s">
        <v>476</v>
      </c>
      <c r="BA79" s="195" t="s">
        <v>475</v>
      </c>
    </row>
    <row r="80" spans="52:53" ht="15" customHeight="1">
      <c r="AZ80" s="195" t="s">
        <v>477</v>
      </c>
      <c r="BA80" s="195" t="s">
        <v>478</v>
      </c>
    </row>
    <row r="81" spans="52:53" ht="15" customHeight="1">
      <c r="AZ81" s="195" t="s">
        <v>479</v>
      </c>
      <c r="BA81" s="195" t="s">
        <v>480</v>
      </c>
    </row>
    <row r="82" spans="52:53" ht="15" customHeight="1">
      <c r="AZ82" s="195" t="s">
        <v>481</v>
      </c>
      <c r="BA82" s="195" t="s">
        <v>482</v>
      </c>
    </row>
    <row r="83" spans="52:53" ht="15" customHeight="1">
      <c r="AZ83" s="195" t="s">
        <v>483</v>
      </c>
      <c r="BA83" s="195" t="s">
        <v>484</v>
      </c>
    </row>
    <row r="84" spans="52:53" ht="15" customHeight="1">
      <c r="AZ84" s="195" t="s">
        <v>485</v>
      </c>
      <c r="BA84" s="195" t="s">
        <v>486</v>
      </c>
    </row>
    <row r="85" spans="52:53" ht="15" customHeight="1">
      <c r="AZ85" s="195" t="s">
        <v>487</v>
      </c>
      <c r="BA85" s="195" t="s">
        <v>488</v>
      </c>
    </row>
    <row r="86" spans="52:53" ht="15" customHeight="1">
      <c r="AZ86" s="195" t="s">
        <v>489</v>
      </c>
      <c r="BA86" s="195" t="s">
        <v>490</v>
      </c>
    </row>
    <row r="87" spans="52:53" ht="15" customHeight="1">
      <c r="AZ87" s="195" t="s">
        <v>491</v>
      </c>
      <c r="BA87" s="195" t="s">
        <v>492</v>
      </c>
    </row>
    <row r="88" spans="52:53" ht="15" customHeight="1">
      <c r="AZ88" s="195" t="s">
        <v>493</v>
      </c>
      <c r="BA88" s="195" t="s">
        <v>494</v>
      </c>
    </row>
    <row r="89" spans="52:53" ht="15" customHeight="1">
      <c r="AZ89" s="195" t="s">
        <v>495</v>
      </c>
      <c r="BA89" s="195" t="s">
        <v>496</v>
      </c>
    </row>
    <row r="90" spans="52:53" ht="15" customHeight="1">
      <c r="AZ90" s="195" t="s">
        <v>497</v>
      </c>
      <c r="BA90" s="195" t="s">
        <v>498</v>
      </c>
    </row>
    <row r="91" spans="52:53" ht="15" customHeight="1">
      <c r="AZ91" s="195" t="s">
        <v>499</v>
      </c>
      <c r="BA91" s="195" t="s">
        <v>500</v>
      </c>
    </row>
    <row r="92" spans="52:53" ht="15" customHeight="1">
      <c r="AZ92" s="195" t="s">
        <v>501</v>
      </c>
      <c r="BA92" s="195" t="s">
        <v>502</v>
      </c>
    </row>
    <row r="93" spans="52:53" ht="15" customHeight="1">
      <c r="AZ93" s="195" t="s">
        <v>503</v>
      </c>
      <c r="BA93" s="195" t="s">
        <v>504</v>
      </c>
    </row>
    <row r="94" spans="52:53" ht="15" customHeight="1">
      <c r="AZ94" s="195" t="s">
        <v>505</v>
      </c>
      <c r="BA94" s="195" t="s">
        <v>506</v>
      </c>
    </row>
    <row r="95" spans="52:53" ht="15" customHeight="1">
      <c r="AZ95" s="195" t="s">
        <v>507</v>
      </c>
      <c r="BA95" s="195" t="s">
        <v>508</v>
      </c>
    </row>
    <row r="96" spans="52:53" ht="15" customHeight="1">
      <c r="AZ96" s="195" t="s">
        <v>509</v>
      </c>
      <c r="BA96" s="195" t="s">
        <v>510</v>
      </c>
    </row>
    <row r="97" spans="52:53" ht="15" customHeight="1">
      <c r="AZ97" s="195" t="s">
        <v>511</v>
      </c>
      <c r="BA97" s="195" t="s">
        <v>482</v>
      </c>
    </row>
    <row r="98" spans="52:53" ht="15" customHeight="1">
      <c r="AZ98" s="195" t="s">
        <v>512</v>
      </c>
      <c r="BA98" s="195" t="s">
        <v>513</v>
      </c>
    </row>
    <row r="99" spans="52:53" ht="15" customHeight="1">
      <c r="AZ99" s="195" t="s">
        <v>514</v>
      </c>
      <c r="BA99" s="195" t="s">
        <v>515</v>
      </c>
    </row>
    <row r="100" spans="52:53" ht="15" customHeight="1">
      <c r="AZ100" s="195" t="s">
        <v>516</v>
      </c>
      <c r="BA100" s="195" t="s">
        <v>517</v>
      </c>
    </row>
    <row r="101" spans="52:53" ht="15" customHeight="1">
      <c r="AZ101" s="195" t="s">
        <v>518</v>
      </c>
      <c r="BA101" s="195" t="s">
        <v>519</v>
      </c>
    </row>
    <row r="102" spans="52:53" ht="15" customHeight="1">
      <c r="AZ102" s="195" t="s">
        <v>520</v>
      </c>
      <c r="BA102" s="195" t="s">
        <v>521</v>
      </c>
    </row>
    <row r="103" spans="52:53" ht="15" customHeight="1">
      <c r="AZ103" s="195" t="s">
        <v>522</v>
      </c>
      <c r="BA103" s="195" t="s">
        <v>523</v>
      </c>
    </row>
    <row r="104" spans="52:53" ht="15" customHeight="1">
      <c r="AZ104" s="195" t="s">
        <v>524</v>
      </c>
      <c r="BA104" s="195" t="s">
        <v>525</v>
      </c>
    </row>
    <row r="105" spans="52:53" ht="15" customHeight="1">
      <c r="AZ105" s="195" t="s">
        <v>526</v>
      </c>
      <c r="BA105" s="195" t="s">
        <v>527</v>
      </c>
    </row>
    <row r="106" spans="52:53" ht="15" customHeight="1">
      <c r="AZ106" s="195" t="s">
        <v>528</v>
      </c>
      <c r="BA106" s="195" t="s">
        <v>529</v>
      </c>
    </row>
  </sheetData>
  <sortState ref="BF2:BJ3">
    <sortCondition ref="BJ2"/>
  </sortState>
  <phoneticPr fontId="7" type="noConversion"/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O534"/>
  <sheetViews>
    <sheetView showGridLines="0" topLeftCell="AV1" workbookViewId="0">
      <selection activeCell="BM1" sqref="BM1"/>
    </sheetView>
  </sheetViews>
  <sheetFormatPr defaultColWidth="9" defaultRowHeight="12.75"/>
  <cols>
    <col min="1" max="1" width="15.625" style="8" customWidth="1"/>
    <col min="2" max="17" width="15.625" style="228" customWidth="1"/>
    <col min="18" max="18" width="9" style="228"/>
    <col min="19" max="21" width="10.625" style="228" customWidth="1"/>
    <col min="22" max="22" width="12.375" style="32" bestFit="1" customWidth="1"/>
    <col min="23" max="23" width="10.875" style="228" bestFit="1" customWidth="1"/>
    <col min="24" max="24" width="9.875" style="546" bestFit="1" customWidth="1"/>
    <col min="25" max="25" width="9.125" style="546" bestFit="1" customWidth="1"/>
    <col min="26" max="26" width="10.625" style="548" customWidth="1"/>
    <col min="27" max="27" width="10.625" style="549" customWidth="1"/>
    <col min="28" max="28" width="9" style="19"/>
    <col min="29" max="30" width="12.25" style="19" bestFit="1" customWidth="1"/>
    <col min="31" max="31" width="9" style="19"/>
    <col min="32" max="32" width="11.375" style="562" bestFit="1" customWidth="1"/>
    <col min="33" max="33" width="9" style="19"/>
    <col min="34" max="35" width="9" style="228"/>
    <col min="36" max="36" width="20.625" style="8" customWidth="1"/>
    <col min="37" max="37" width="20.625" style="32" customWidth="1"/>
    <col min="38" max="38" width="9" style="228"/>
    <col min="39" max="39" width="9" style="8"/>
    <col min="40" max="40" width="9.125" style="8" bestFit="1" customWidth="1"/>
    <col min="41" max="41" width="9" style="228"/>
    <col min="42" max="42" width="9.125" style="228" bestFit="1" customWidth="1"/>
    <col min="43" max="44" width="10.875" style="8" bestFit="1" customWidth="1"/>
    <col min="45" max="47" width="9" style="228"/>
    <col min="48" max="48" width="9.125" style="228" bestFit="1" customWidth="1"/>
    <col min="49" max="54" width="9" style="228"/>
    <col min="55" max="55" width="9" style="8"/>
    <col min="56" max="16384" width="9" style="228"/>
  </cols>
  <sheetData>
    <row r="1" spans="1:67" ht="13.5">
      <c r="A1" s="543"/>
      <c r="B1" s="543" t="s">
        <v>800</v>
      </c>
      <c r="C1" s="543"/>
      <c r="D1" s="543"/>
      <c r="E1" s="543"/>
      <c r="F1" s="543"/>
      <c r="G1" s="543"/>
      <c r="H1" s="543"/>
      <c r="I1" s="543"/>
      <c r="J1" s="543"/>
      <c r="K1" s="543"/>
      <c r="L1" s="543"/>
      <c r="M1" s="543"/>
      <c r="N1" s="544"/>
      <c r="O1" s="544"/>
      <c r="P1" s="544"/>
      <c r="Q1" s="544"/>
      <c r="S1" s="221">
        <v>2015</v>
      </c>
      <c r="T1" s="545" t="s">
        <v>801</v>
      </c>
      <c r="U1" s="221">
        <v>1</v>
      </c>
      <c r="V1" s="32" t="s">
        <v>802</v>
      </c>
      <c r="W1" s="228" t="s">
        <v>803</v>
      </c>
      <c r="Z1" s="547" t="s">
        <v>804</v>
      </c>
      <c r="AA1" s="547" t="s">
        <v>805</v>
      </c>
      <c r="AC1" s="547" t="s">
        <v>804</v>
      </c>
      <c r="AD1" s="547" t="s">
        <v>804</v>
      </c>
      <c r="AF1" s="547" t="s">
        <v>804</v>
      </c>
      <c r="AG1" s="547" t="s">
        <v>805</v>
      </c>
      <c r="AI1" s="8"/>
      <c r="AK1" s="8"/>
      <c r="AM1" s="221" t="s">
        <v>806</v>
      </c>
      <c r="AN1" s="221" t="s">
        <v>807</v>
      </c>
      <c r="AP1" s="221" t="s">
        <v>808</v>
      </c>
      <c r="AQ1" s="221" t="s">
        <v>809</v>
      </c>
      <c r="AR1" s="221" t="s">
        <v>810</v>
      </c>
      <c r="AV1" s="221" t="s">
        <v>749</v>
      </c>
      <c r="AW1" s="8"/>
      <c r="AX1" s="221" t="s">
        <v>748</v>
      </c>
      <c r="AY1" s="636" t="s">
        <v>20</v>
      </c>
      <c r="AZ1" s="636" t="s">
        <v>42</v>
      </c>
      <c r="BA1" s="636" t="s">
        <v>8</v>
      </c>
      <c r="BC1" s="718" t="s">
        <v>678</v>
      </c>
      <c r="BF1" s="718" t="s">
        <v>677</v>
      </c>
      <c r="BG1" s="718" t="s">
        <v>678</v>
      </c>
      <c r="BH1" s="718" t="s">
        <v>679</v>
      </c>
      <c r="BI1" s="718" t="s">
        <v>680</v>
      </c>
      <c r="BJ1" s="718" t="s">
        <v>681</v>
      </c>
      <c r="BK1" s="719" t="s">
        <v>682</v>
      </c>
      <c r="BL1" s="720" t="s">
        <v>1476</v>
      </c>
      <c r="BM1" s="718" t="s">
        <v>1477</v>
      </c>
      <c r="BN1" s="721" t="s">
        <v>1478</v>
      </c>
      <c r="BO1" s="722" t="s">
        <v>1355</v>
      </c>
    </row>
    <row r="2" spans="1:67">
      <c r="A2" s="543" t="s">
        <v>811</v>
      </c>
      <c r="B2" s="543" t="s">
        <v>812</v>
      </c>
      <c r="C2" s="543" t="s">
        <v>813</v>
      </c>
      <c r="D2" s="543" t="s">
        <v>814</v>
      </c>
      <c r="E2" s="543" t="s">
        <v>815</v>
      </c>
      <c r="F2" s="543" t="s">
        <v>816</v>
      </c>
      <c r="G2" s="543" t="s">
        <v>817</v>
      </c>
      <c r="H2" s="543" t="s">
        <v>818</v>
      </c>
      <c r="I2" s="543" t="s">
        <v>819</v>
      </c>
      <c r="J2" s="543" t="s">
        <v>820</v>
      </c>
      <c r="K2" s="543" t="s">
        <v>821</v>
      </c>
      <c r="L2" s="543" t="s">
        <v>822</v>
      </c>
      <c r="M2" s="543" t="s">
        <v>823</v>
      </c>
      <c r="N2" s="8"/>
      <c r="O2" s="8"/>
      <c r="P2" s="8"/>
      <c r="Q2" s="8"/>
      <c r="S2" s="221">
        <v>2016</v>
      </c>
      <c r="T2" s="545">
        <v>1</v>
      </c>
      <c r="U2" s="221">
        <v>2</v>
      </c>
      <c r="V2" s="32" t="s">
        <v>824</v>
      </c>
      <c r="W2" s="228" t="s">
        <v>825</v>
      </c>
      <c r="Z2" s="548">
        <v>42736</v>
      </c>
      <c r="AA2" s="549" t="s">
        <v>75</v>
      </c>
      <c r="AC2" s="547" t="s">
        <v>1420</v>
      </c>
      <c r="AD2" s="547" t="s">
        <v>1421</v>
      </c>
      <c r="AF2" s="548">
        <v>46023</v>
      </c>
      <c r="AG2" s="549" t="s">
        <v>75</v>
      </c>
      <c r="AI2" s="8"/>
      <c r="AM2" s="221"/>
      <c r="AN2" s="221"/>
      <c r="AP2" s="221">
        <f>COUNTA(AR2:AR32)</f>
        <v>0</v>
      </c>
      <c r="AQ2" s="550">
        <v>45992</v>
      </c>
      <c r="AR2" s="550"/>
      <c r="AV2" s="221" t="s">
        <v>1336</v>
      </c>
      <c r="AX2" s="11" t="s">
        <v>794</v>
      </c>
      <c r="AY2" s="538" t="s">
        <v>795</v>
      </c>
      <c r="AZ2" s="538" t="s">
        <v>796</v>
      </c>
      <c r="BA2" s="539" t="s">
        <v>797</v>
      </c>
      <c r="BC2" s="8" t="s">
        <v>1362</v>
      </c>
      <c r="BF2" s="697"/>
      <c r="BG2" s="8"/>
      <c r="BH2" s="8"/>
      <c r="BI2" s="8"/>
      <c r="BJ2" s="8"/>
      <c r="BK2" s="701"/>
      <c r="BL2" s="709"/>
      <c r="BM2" s="706"/>
      <c r="BN2" s="711"/>
      <c r="BO2" s="712"/>
    </row>
    <row r="3" spans="1:67">
      <c r="A3" s="543" t="e">
        <f>A4-1</f>
        <v>#REF!</v>
      </c>
      <c r="B3" s="551"/>
      <c r="C3" s="551"/>
      <c r="D3" s="551"/>
      <c r="E3" s="551"/>
      <c r="F3" s="551"/>
      <c r="G3" s="551"/>
      <c r="H3" s="551"/>
      <c r="I3" s="551"/>
      <c r="J3" s="551"/>
      <c r="K3" s="551"/>
      <c r="L3" s="551"/>
      <c r="M3" s="551"/>
      <c r="N3" s="8"/>
      <c r="O3" s="8"/>
      <c r="P3" s="8"/>
      <c r="Q3" s="8"/>
      <c r="S3" s="221">
        <v>2017</v>
      </c>
      <c r="T3" s="545">
        <v>2</v>
      </c>
      <c r="U3" s="221">
        <v>3</v>
      </c>
      <c r="V3" s="32" t="s">
        <v>826</v>
      </c>
      <c r="W3" s="228" t="s">
        <v>827</v>
      </c>
      <c r="Z3" s="548">
        <v>42762</v>
      </c>
      <c r="AA3" s="549" t="s">
        <v>79</v>
      </c>
      <c r="AF3" s="548">
        <v>46069</v>
      </c>
      <c r="AG3" s="549" t="s">
        <v>79</v>
      </c>
      <c r="AI3" s="8"/>
      <c r="AM3" s="221"/>
      <c r="AN3" s="221"/>
      <c r="AP3" s="552"/>
      <c r="AQ3" s="550">
        <v>45993</v>
      </c>
      <c r="AR3" s="550"/>
      <c r="AX3" s="11"/>
      <c r="AY3" s="538"/>
      <c r="AZ3" s="538"/>
      <c r="BA3" s="539"/>
      <c r="BF3" s="697"/>
      <c r="BG3" s="8"/>
      <c r="BH3" s="8"/>
      <c r="BI3" s="8"/>
      <c r="BJ3" s="8"/>
      <c r="BK3" s="701"/>
      <c r="BL3" s="709"/>
      <c r="BM3" s="706"/>
      <c r="BN3" s="711"/>
      <c r="BO3" s="712"/>
    </row>
    <row r="4" spans="1:67">
      <c r="A4" s="543" t="e">
        <f>#REF!</f>
        <v>#REF!</v>
      </c>
      <c r="B4" s="551"/>
      <c r="C4" s="551"/>
      <c r="D4" s="551"/>
      <c r="E4" s="551"/>
      <c r="F4" s="551"/>
      <c r="G4" s="551"/>
      <c r="H4" s="551"/>
      <c r="I4" s="551"/>
      <c r="J4" s="551"/>
      <c r="K4" s="551"/>
      <c r="L4" s="551"/>
      <c r="M4" s="551"/>
      <c r="N4" s="7"/>
      <c r="O4" s="7"/>
      <c r="P4" s="7"/>
      <c r="Q4" s="7"/>
      <c r="S4" s="221">
        <v>2018</v>
      </c>
      <c r="T4" s="545">
        <v>3</v>
      </c>
      <c r="U4" s="221">
        <v>4</v>
      </c>
      <c r="V4" s="32" t="s">
        <v>828</v>
      </c>
      <c r="W4" s="228" t="s">
        <v>829</v>
      </c>
      <c r="Z4" s="548">
        <v>42763</v>
      </c>
      <c r="AA4" s="549" t="s">
        <v>79</v>
      </c>
      <c r="AF4" s="548">
        <v>46070</v>
      </c>
      <c r="AG4" s="549" t="s">
        <v>79</v>
      </c>
      <c r="AI4" s="8"/>
      <c r="AM4" s="221"/>
      <c r="AN4" s="221"/>
      <c r="AP4" s="553"/>
      <c r="AQ4" s="550">
        <v>45994</v>
      </c>
      <c r="AR4" s="550"/>
      <c r="AV4" s="221" t="s">
        <v>830</v>
      </c>
      <c r="AX4" s="11"/>
      <c r="AY4" s="538"/>
      <c r="AZ4" s="538"/>
      <c r="BA4" s="539"/>
      <c r="BF4" s="699"/>
      <c r="BG4" s="8"/>
      <c r="BH4" s="8"/>
      <c r="BI4" s="8"/>
      <c r="BJ4" s="8"/>
      <c r="BK4" s="701"/>
      <c r="BL4" s="709"/>
      <c r="BM4" s="707"/>
      <c r="BN4" s="707"/>
      <c r="BO4" s="714"/>
    </row>
    <row r="5" spans="1:67">
      <c r="A5" s="229" t="str">
        <f>IFERROR(#REF!/#REF!,"")</f>
        <v/>
      </c>
      <c r="B5" s="230">
        <f>COUNTA(표1_5[사원명])</f>
        <v>1</v>
      </c>
      <c r="C5" s="554">
        <f>B6/$B$5</f>
        <v>1</v>
      </c>
      <c r="D5" s="11"/>
      <c r="E5" s="8"/>
      <c r="F5" s="8"/>
      <c r="S5" s="221">
        <v>2019</v>
      </c>
      <c r="T5" s="545">
        <v>4</v>
      </c>
      <c r="U5" s="221">
        <v>5</v>
      </c>
      <c r="V5" s="32" t="s">
        <v>831</v>
      </c>
      <c r="W5" s="228" t="s">
        <v>832</v>
      </c>
      <c r="Z5" s="548">
        <v>42764</v>
      </c>
      <c r="AA5" s="549" t="s">
        <v>79</v>
      </c>
      <c r="AF5" s="548">
        <v>46071</v>
      </c>
      <c r="AG5" s="549" t="s">
        <v>79</v>
      </c>
      <c r="AI5" s="8"/>
      <c r="AM5" s="221"/>
      <c r="AN5" s="221"/>
      <c r="AP5" s="555"/>
      <c r="AQ5" s="550">
        <v>45995</v>
      </c>
      <c r="AR5" s="550"/>
      <c r="AV5" s="221">
        <v>0</v>
      </c>
      <c r="AX5" s="11"/>
      <c r="AY5" s="538"/>
      <c r="AZ5" s="538"/>
      <c r="BA5" s="539"/>
      <c r="BF5" s="699"/>
      <c r="BG5" s="8"/>
      <c r="BH5" s="8"/>
      <c r="BI5" s="8"/>
      <c r="BJ5" s="8"/>
      <c r="BK5" s="701"/>
      <c r="BL5" s="709"/>
      <c r="BM5" s="707"/>
      <c r="BN5" s="707"/>
      <c r="BO5" s="714"/>
    </row>
    <row r="6" spans="1:67">
      <c r="A6" s="229" t="str">
        <f>IFERROR(1-A5,"")</f>
        <v/>
      </c>
      <c r="B6" s="230">
        <f>COUNTIF(표1_5[상태],"재직")</f>
        <v>1</v>
      </c>
      <c r="C6" s="554">
        <f>B7/$B$5</f>
        <v>0</v>
      </c>
      <c r="D6" s="11"/>
      <c r="E6" s="8"/>
      <c r="F6" s="8"/>
      <c r="G6" s="8"/>
      <c r="H6" s="8"/>
      <c r="S6" s="221">
        <v>2020</v>
      </c>
      <c r="T6" s="545">
        <v>5</v>
      </c>
      <c r="U6" s="221">
        <v>6</v>
      </c>
      <c r="V6" s="32" t="s">
        <v>833</v>
      </c>
      <c r="W6" s="228" t="s">
        <v>834</v>
      </c>
      <c r="Z6" s="548">
        <v>42765</v>
      </c>
      <c r="AA6" s="549" t="s">
        <v>559</v>
      </c>
      <c r="AF6" s="548">
        <v>46082</v>
      </c>
      <c r="AG6" s="549" t="s">
        <v>80</v>
      </c>
      <c r="AI6" s="8"/>
      <c r="AM6" s="221"/>
      <c r="AN6" s="221">
        <v>5</v>
      </c>
      <c r="AP6" s="553"/>
      <c r="AQ6" s="550">
        <v>45996</v>
      </c>
      <c r="AR6" s="550"/>
      <c r="AX6" s="11"/>
      <c r="AY6" s="538"/>
      <c r="AZ6" s="538"/>
      <c r="BA6" s="539"/>
      <c r="BF6" s="698"/>
      <c r="BG6" s="8"/>
      <c r="BH6" s="8"/>
      <c r="BI6" s="8"/>
      <c r="BJ6" s="8"/>
      <c r="BK6" s="701"/>
      <c r="BL6" s="709"/>
      <c r="BM6" s="706"/>
      <c r="BN6" s="706"/>
      <c r="BO6" s="713"/>
    </row>
    <row r="7" spans="1:67">
      <c r="B7" s="230">
        <f>COUNTIF(표1_5[상태],"퇴사")</f>
        <v>0</v>
      </c>
      <c r="C7" s="8" t="s">
        <v>835</v>
      </c>
      <c r="D7" s="11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S7" s="221">
        <v>2021</v>
      </c>
      <c r="T7" s="545">
        <v>6</v>
      </c>
      <c r="U7" s="221">
        <v>7</v>
      </c>
      <c r="V7" s="32" t="s">
        <v>836</v>
      </c>
      <c r="W7" s="228" t="s">
        <v>837</v>
      </c>
      <c r="Z7" s="548">
        <v>42795</v>
      </c>
      <c r="AA7" s="549" t="s">
        <v>80</v>
      </c>
      <c r="AF7" s="548">
        <v>46083</v>
      </c>
      <c r="AG7" s="549" t="s">
        <v>560</v>
      </c>
      <c r="AI7" s="8"/>
      <c r="AM7" s="221"/>
      <c r="AN7" s="221">
        <v>6</v>
      </c>
      <c r="AP7" s="555"/>
      <c r="AQ7" s="550">
        <v>45997</v>
      </c>
      <c r="AR7" s="550"/>
      <c r="AV7" s="221" t="s">
        <v>838</v>
      </c>
      <c r="AX7" s="11"/>
      <c r="AY7" s="538"/>
      <c r="AZ7" s="538"/>
      <c r="BA7" s="539"/>
      <c r="BF7" s="697"/>
      <c r="BG7" s="8"/>
      <c r="BH7" s="8"/>
      <c r="BI7" s="8"/>
      <c r="BJ7" s="8"/>
      <c r="BK7" s="701"/>
      <c r="BL7" s="709"/>
      <c r="BM7" s="706"/>
      <c r="BN7" s="711"/>
      <c r="BO7" s="712"/>
    </row>
    <row r="8" spans="1:67">
      <c r="B8" s="553"/>
      <c r="C8" s="221">
        <v>0</v>
      </c>
      <c r="D8" s="556">
        <v>0</v>
      </c>
      <c r="E8" s="221">
        <v>0</v>
      </c>
      <c r="F8" s="221">
        <v>0</v>
      </c>
      <c r="G8" s="11"/>
      <c r="H8" s="8"/>
      <c r="S8" s="221">
        <v>2022</v>
      </c>
      <c r="T8" s="545">
        <v>7</v>
      </c>
      <c r="U8" s="221">
        <v>8</v>
      </c>
      <c r="V8" s="32" t="s">
        <v>839</v>
      </c>
      <c r="W8" s="228" t="s">
        <v>840</v>
      </c>
      <c r="Z8" s="548">
        <v>42858</v>
      </c>
      <c r="AA8" s="549" t="s">
        <v>1408</v>
      </c>
      <c r="AF8" s="548">
        <v>46147</v>
      </c>
      <c r="AG8" s="549" t="s">
        <v>1409</v>
      </c>
      <c r="AI8" s="8"/>
      <c r="AM8" s="221"/>
      <c r="AN8" s="221"/>
      <c r="AP8" s="553"/>
      <c r="AQ8" s="550">
        <v>45998</v>
      </c>
      <c r="AR8" s="550"/>
      <c r="AV8" s="221">
        <v>5</v>
      </c>
      <c r="AX8" s="11"/>
      <c r="AY8" s="538"/>
      <c r="AZ8" s="538"/>
      <c r="BA8" s="539"/>
      <c r="BF8" s="697"/>
      <c r="BG8" s="8"/>
      <c r="BH8" s="8"/>
      <c r="BI8" s="8"/>
      <c r="BJ8" s="8"/>
      <c r="BK8" s="701"/>
      <c r="BL8" s="709"/>
      <c r="BM8" s="706"/>
      <c r="BN8" s="711"/>
      <c r="BO8" s="712"/>
    </row>
    <row r="9" spans="1:67">
      <c r="B9" s="8"/>
      <c r="C9" s="8"/>
      <c r="D9" s="11"/>
      <c r="E9" s="8"/>
      <c r="G9" s="557"/>
      <c r="H9" s="557"/>
      <c r="S9" s="221">
        <v>2023</v>
      </c>
      <c r="T9" s="545">
        <v>8</v>
      </c>
      <c r="U9" s="221">
        <v>9</v>
      </c>
      <c r="V9" s="32" t="s">
        <v>841</v>
      </c>
      <c r="W9" s="228" t="s">
        <v>842</v>
      </c>
      <c r="Z9" s="548">
        <v>42860</v>
      </c>
      <c r="AA9" s="549" t="s">
        <v>1409</v>
      </c>
      <c r="AF9" s="548">
        <v>46166</v>
      </c>
      <c r="AG9" s="549" t="s">
        <v>1408</v>
      </c>
      <c r="AI9" s="8"/>
      <c r="AM9" s="221"/>
      <c r="AN9" s="221"/>
      <c r="AP9" s="555"/>
      <c r="AQ9" s="550">
        <v>45999</v>
      </c>
      <c r="AR9" s="550"/>
      <c r="AX9" s="11"/>
      <c r="AY9" s="538"/>
      <c r="AZ9" s="538"/>
      <c r="BA9" s="539"/>
      <c r="BF9" s="699"/>
      <c r="BG9" s="8"/>
      <c r="BH9" s="8"/>
      <c r="BI9" s="8"/>
      <c r="BJ9" s="8"/>
      <c r="BK9" s="701"/>
      <c r="BL9" s="709"/>
      <c r="BM9" s="707"/>
      <c r="BN9" s="707"/>
      <c r="BO9" s="714"/>
    </row>
    <row r="10" spans="1:67">
      <c r="A10" s="221" t="s">
        <v>1396</v>
      </c>
      <c r="B10" s="8"/>
      <c r="C10" s="8"/>
      <c r="D10" s="11"/>
      <c r="E10" s="8"/>
      <c r="G10" s="557"/>
      <c r="H10" s="557"/>
      <c r="S10" s="221">
        <v>2024</v>
      </c>
      <c r="T10" s="545">
        <v>9</v>
      </c>
      <c r="U10" s="221">
        <v>10</v>
      </c>
      <c r="V10" s="32" t="s">
        <v>843</v>
      </c>
      <c r="W10" s="228" t="s">
        <v>844</v>
      </c>
      <c r="Z10" s="548">
        <v>42892</v>
      </c>
      <c r="AA10" s="549" t="s">
        <v>76</v>
      </c>
      <c r="AF10" s="548">
        <v>46167</v>
      </c>
      <c r="AG10" s="549" t="s">
        <v>607</v>
      </c>
      <c r="AI10" s="8"/>
      <c r="AM10" s="221"/>
      <c r="AN10" s="221"/>
      <c r="AQ10" s="550">
        <v>46000</v>
      </c>
      <c r="AR10" s="550"/>
      <c r="AX10" s="11"/>
      <c r="AY10" s="538"/>
      <c r="AZ10" s="538"/>
      <c r="BA10" s="539"/>
      <c r="BF10" s="699"/>
      <c r="BG10" s="8"/>
      <c r="BH10" s="8"/>
      <c r="BI10" s="8"/>
      <c r="BJ10" s="8"/>
      <c r="BK10" s="701"/>
      <c r="BL10" s="709"/>
      <c r="BM10" s="707"/>
      <c r="BN10" s="707"/>
      <c r="BO10" s="714"/>
    </row>
    <row r="11" spans="1:67">
      <c r="A11" s="221" t="s">
        <v>845</v>
      </c>
      <c r="B11" s="8"/>
      <c r="C11" s="256"/>
      <c r="D11" s="8"/>
      <c r="E11" s="558"/>
      <c r="G11" s="557"/>
      <c r="H11" s="557"/>
      <c r="S11" s="221">
        <v>2025</v>
      </c>
      <c r="T11" s="545">
        <v>10</v>
      </c>
      <c r="U11" s="221">
        <v>11</v>
      </c>
      <c r="V11" s="32" t="s">
        <v>846</v>
      </c>
      <c r="W11" s="228" t="s">
        <v>847</v>
      </c>
      <c r="Z11" s="548">
        <v>42962</v>
      </c>
      <c r="AA11" s="549" t="s">
        <v>77</v>
      </c>
      <c r="AF11" s="548">
        <v>46176</v>
      </c>
      <c r="AG11" s="549" t="s">
        <v>1495</v>
      </c>
      <c r="AI11" s="8"/>
      <c r="AM11" s="221"/>
      <c r="AN11" s="221"/>
      <c r="AQ11" s="550">
        <v>46001</v>
      </c>
      <c r="AR11" s="550"/>
      <c r="AX11" s="11"/>
      <c r="AY11" s="538"/>
      <c r="AZ11" s="538"/>
      <c r="BA11" s="539"/>
    </row>
    <row r="12" spans="1:67">
      <c r="A12" s="221" t="s">
        <v>848</v>
      </c>
      <c r="B12" s="559" t="s">
        <v>849</v>
      </c>
      <c r="C12" s="221">
        <v>1</v>
      </c>
      <c r="D12" s="221" t="s">
        <v>850</v>
      </c>
      <c r="E12" s="8"/>
      <c r="F12" s="221" t="s">
        <v>851</v>
      </c>
      <c r="G12" s="557"/>
      <c r="H12" s="557"/>
      <c r="S12" s="221">
        <v>2026</v>
      </c>
      <c r="T12" s="545">
        <v>11</v>
      </c>
      <c r="U12" s="221">
        <v>12</v>
      </c>
      <c r="V12" s="32" t="s">
        <v>852</v>
      </c>
      <c r="Z12" s="548">
        <v>43011</v>
      </c>
      <c r="AA12" s="549" t="s">
        <v>1410</v>
      </c>
      <c r="AF12" s="548">
        <v>46179</v>
      </c>
      <c r="AG12" s="549" t="s">
        <v>76</v>
      </c>
      <c r="AI12" s="8"/>
      <c r="AM12" s="221"/>
      <c r="AN12" s="221"/>
      <c r="AQ12" s="550">
        <v>46002</v>
      </c>
      <c r="AR12" s="550"/>
      <c r="AX12" s="11"/>
      <c r="AY12" s="538"/>
      <c r="AZ12" s="538"/>
      <c r="BA12" s="539"/>
    </row>
    <row r="13" spans="1:67">
      <c r="A13" s="221" t="s">
        <v>853</v>
      </c>
      <c r="B13" s="559">
        <v>1</v>
      </c>
      <c r="C13" s="221">
        <v>0</v>
      </c>
      <c r="D13" s="221">
        <v>1</v>
      </c>
      <c r="F13" s="221">
        <v>0</v>
      </c>
      <c r="G13" s="557"/>
      <c r="H13" s="557"/>
      <c r="S13" s="221">
        <v>2027</v>
      </c>
      <c r="T13" s="545">
        <v>12</v>
      </c>
      <c r="U13" s="221">
        <v>13</v>
      </c>
      <c r="V13" s="32" t="s">
        <v>854</v>
      </c>
      <c r="Z13" s="548">
        <v>43012</v>
      </c>
      <c r="AA13" s="549" t="s">
        <v>81</v>
      </c>
      <c r="AF13" s="548">
        <v>46249</v>
      </c>
      <c r="AG13" s="549" t="s">
        <v>77</v>
      </c>
      <c r="AI13" s="8"/>
      <c r="AM13" s="221"/>
      <c r="AN13" s="221"/>
      <c r="AQ13" s="550">
        <v>46003</v>
      </c>
      <c r="AR13" s="550"/>
      <c r="AX13" s="11"/>
      <c r="AY13" s="538"/>
      <c r="AZ13" s="538"/>
      <c r="BA13" s="539"/>
    </row>
    <row r="14" spans="1:67">
      <c r="A14" s="221" t="s">
        <v>855</v>
      </c>
      <c r="B14" s="8"/>
      <c r="C14" s="256"/>
      <c r="F14" s="221" t="s">
        <v>856</v>
      </c>
      <c r="G14" s="557"/>
      <c r="H14" s="557" t="s">
        <v>857</v>
      </c>
      <c r="S14" s="221">
        <v>2028</v>
      </c>
      <c r="U14" s="221">
        <v>14</v>
      </c>
      <c r="V14" s="32" t="s">
        <v>858</v>
      </c>
      <c r="Z14" s="548">
        <v>43013</v>
      </c>
      <c r="AA14" s="549" t="s">
        <v>81</v>
      </c>
      <c r="AF14" s="548">
        <v>46251</v>
      </c>
      <c r="AG14" s="549" t="s">
        <v>1413</v>
      </c>
      <c r="AI14" s="8"/>
      <c r="AM14" s="221"/>
      <c r="AN14" s="221"/>
      <c r="AQ14" s="550">
        <v>46004</v>
      </c>
      <c r="AR14" s="550"/>
      <c r="AX14" s="11"/>
      <c r="AY14" s="538"/>
      <c r="AZ14" s="538"/>
      <c r="BA14" s="539"/>
    </row>
    <row r="15" spans="1:67">
      <c r="A15" s="221" t="s">
        <v>859</v>
      </c>
      <c r="B15" s="8"/>
      <c r="C15" s="256"/>
      <c r="F15" s="221">
        <v>0</v>
      </c>
      <c r="G15" s="557"/>
      <c r="H15" s="557">
        <v>0</v>
      </c>
      <c r="S15" s="221">
        <v>2029</v>
      </c>
      <c r="T15" s="545">
        <v>0</v>
      </c>
      <c r="U15" s="221">
        <v>15</v>
      </c>
      <c r="Z15" s="548">
        <v>43014</v>
      </c>
      <c r="AA15" s="549" t="s">
        <v>558</v>
      </c>
      <c r="AF15" s="548">
        <v>46289</v>
      </c>
      <c r="AG15" s="549" t="s">
        <v>81</v>
      </c>
      <c r="AI15" s="8"/>
      <c r="AM15" s="221"/>
      <c r="AN15" s="221"/>
      <c r="AQ15" s="550">
        <v>46005</v>
      </c>
      <c r="AR15" s="550"/>
      <c r="AX15" s="11"/>
      <c r="AY15" s="538"/>
      <c r="AZ15" s="538"/>
      <c r="BA15" s="539"/>
    </row>
    <row r="16" spans="1:67">
      <c r="A16" s="221" t="s">
        <v>860</v>
      </c>
      <c r="B16" s="8"/>
      <c r="C16" s="256"/>
      <c r="F16" s="221" t="s">
        <v>861</v>
      </c>
      <c r="G16" s="557"/>
      <c r="H16" s="557"/>
      <c r="S16" s="221">
        <v>2030</v>
      </c>
      <c r="T16" s="545">
        <v>1</v>
      </c>
      <c r="U16" s="221">
        <v>16</v>
      </c>
      <c r="Z16" s="548">
        <v>43017</v>
      </c>
      <c r="AA16" s="549" t="s">
        <v>106</v>
      </c>
      <c r="AF16" s="548">
        <v>46290</v>
      </c>
      <c r="AG16" s="549" t="s">
        <v>81</v>
      </c>
      <c r="AI16" s="8"/>
      <c r="AM16" s="221"/>
      <c r="AN16" s="221"/>
      <c r="AQ16" s="550">
        <v>46006</v>
      </c>
      <c r="AR16" s="550"/>
      <c r="AX16" s="11"/>
      <c r="AY16" s="538"/>
      <c r="AZ16" s="538"/>
      <c r="BA16" s="539"/>
    </row>
    <row r="17" spans="1:53">
      <c r="A17" s="221" t="s">
        <v>862</v>
      </c>
      <c r="B17" s="221" t="s">
        <v>863</v>
      </c>
      <c r="C17" s="221" t="s">
        <v>864</v>
      </c>
      <c r="D17" s="221" t="s">
        <v>865</v>
      </c>
      <c r="F17" s="221">
        <v>0</v>
      </c>
      <c r="G17" s="557"/>
      <c r="H17" s="557"/>
      <c r="S17" s="221">
        <v>2031</v>
      </c>
      <c r="T17" s="545">
        <v>2</v>
      </c>
      <c r="U17" s="221">
        <v>17</v>
      </c>
      <c r="Z17" s="548">
        <v>43094</v>
      </c>
      <c r="AA17" s="549" t="s">
        <v>82</v>
      </c>
      <c r="AF17" s="548">
        <v>46291</v>
      </c>
      <c r="AG17" s="549" t="s">
        <v>81</v>
      </c>
      <c r="AQ17" s="550">
        <v>46007</v>
      </c>
      <c r="AR17" s="550"/>
      <c r="AX17" s="11"/>
      <c r="AY17" s="538"/>
      <c r="AZ17" s="538"/>
      <c r="BA17" s="539"/>
    </row>
    <row r="18" spans="1:53">
      <c r="A18" s="221">
        <v>21</v>
      </c>
      <c r="B18" s="221">
        <v>1</v>
      </c>
      <c r="C18" s="221">
        <v>1</v>
      </c>
      <c r="D18" s="221">
        <v>30</v>
      </c>
      <c r="G18" s="557"/>
      <c r="H18" s="557"/>
      <c r="S18" s="221">
        <v>2032</v>
      </c>
      <c r="T18" s="545">
        <v>3</v>
      </c>
      <c r="U18" s="221">
        <v>18</v>
      </c>
      <c r="Z18" s="548">
        <v>43101</v>
      </c>
      <c r="AA18" s="549" t="s">
        <v>75</v>
      </c>
      <c r="AF18" s="548">
        <v>46298</v>
      </c>
      <c r="AG18" s="549" t="s">
        <v>78</v>
      </c>
      <c r="AQ18" s="550">
        <v>46008</v>
      </c>
      <c r="AR18" s="550"/>
      <c r="AX18" s="11"/>
      <c r="AY18" s="538"/>
      <c r="AZ18" s="538"/>
      <c r="BA18" s="539"/>
    </row>
    <row r="19" spans="1:53">
      <c r="C19" s="256"/>
      <c r="G19" s="557"/>
      <c r="H19" s="557"/>
      <c r="S19" s="221">
        <v>2033</v>
      </c>
      <c r="T19" s="545">
        <v>4</v>
      </c>
      <c r="U19" s="221">
        <v>19</v>
      </c>
      <c r="Z19" s="548">
        <v>43146</v>
      </c>
      <c r="AA19" s="549" t="s">
        <v>79</v>
      </c>
      <c r="AF19" s="548">
        <v>46300</v>
      </c>
      <c r="AG19" s="549" t="s">
        <v>1414</v>
      </c>
      <c r="AQ19" s="550">
        <v>46009</v>
      </c>
      <c r="AR19" s="550"/>
      <c r="AX19" s="11"/>
      <c r="AY19" s="538"/>
      <c r="AZ19" s="538"/>
      <c r="BA19" s="539"/>
    </row>
    <row r="20" spans="1:53">
      <c r="A20" s="221" t="s">
        <v>866</v>
      </c>
      <c r="B20" s="636" t="s">
        <v>1344</v>
      </c>
      <c r="C20" s="8"/>
      <c r="G20" s="557"/>
      <c r="H20" s="557"/>
      <c r="S20" s="221">
        <v>2034</v>
      </c>
      <c r="T20" s="545">
        <v>5</v>
      </c>
      <c r="U20" s="221">
        <v>20</v>
      </c>
      <c r="Z20" s="548">
        <v>43147</v>
      </c>
      <c r="AA20" s="549" t="s">
        <v>79</v>
      </c>
      <c r="AF20" s="548">
        <v>46304</v>
      </c>
      <c r="AG20" s="549" t="s">
        <v>106</v>
      </c>
      <c r="AQ20" s="550">
        <v>46010</v>
      </c>
      <c r="AR20" s="550"/>
      <c r="AX20" s="11"/>
      <c r="AY20" s="538"/>
      <c r="AZ20" s="538"/>
      <c r="BA20" s="539"/>
    </row>
    <row r="21" spans="1:53">
      <c r="A21" s="221"/>
      <c r="B21" s="221">
        <f>COUNTA(표4_8[사원명])+COUNTBLANK(표4_8[사원명])</f>
        <v>24</v>
      </c>
      <c r="C21" s="8"/>
      <c r="G21" s="557"/>
      <c r="H21" s="557"/>
      <c r="S21" s="221">
        <v>2035</v>
      </c>
      <c r="T21" s="545">
        <v>6</v>
      </c>
      <c r="U21" s="221">
        <v>21</v>
      </c>
      <c r="Z21" s="548">
        <v>43148</v>
      </c>
      <c r="AA21" s="549" t="s">
        <v>79</v>
      </c>
      <c r="AF21" s="548">
        <v>46381</v>
      </c>
      <c r="AG21" s="549" t="s">
        <v>82</v>
      </c>
      <c r="AQ21" s="550">
        <v>46011</v>
      </c>
      <c r="AR21" s="550"/>
      <c r="AX21" s="11"/>
      <c r="AY21" s="538"/>
      <c r="AZ21" s="538"/>
      <c r="BA21" s="539"/>
    </row>
    <row r="22" spans="1:53">
      <c r="C22" s="256"/>
      <c r="G22" s="557"/>
      <c r="H22" s="557"/>
      <c r="S22" s="221">
        <v>2036</v>
      </c>
      <c r="T22" s="545">
        <v>7</v>
      </c>
      <c r="U22" s="221">
        <v>22</v>
      </c>
      <c r="Z22" s="548">
        <v>43160</v>
      </c>
      <c r="AA22" s="549" t="s">
        <v>80</v>
      </c>
      <c r="AF22" s="548"/>
      <c r="AG22" s="549"/>
      <c r="AQ22" s="550">
        <v>46012</v>
      </c>
      <c r="AR22" s="550"/>
      <c r="AX22" s="11"/>
      <c r="AY22" s="538"/>
      <c r="AZ22" s="538"/>
      <c r="BA22" s="539"/>
    </row>
    <row r="23" spans="1:53">
      <c r="A23" s="221" t="s">
        <v>867</v>
      </c>
      <c r="B23" s="221" t="s">
        <v>868</v>
      </c>
      <c r="C23" s="221" t="s">
        <v>869</v>
      </c>
      <c r="D23" s="221" t="s">
        <v>870</v>
      </c>
      <c r="E23" s="636" t="s">
        <v>996</v>
      </c>
      <c r="F23" s="228" t="s">
        <v>871</v>
      </c>
      <c r="S23" s="221">
        <v>2037</v>
      </c>
      <c r="T23" s="545">
        <v>8</v>
      </c>
      <c r="U23" s="221">
        <v>23</v>
      </c>
      <c r="W23" s="546"/>
      <c r="X23" s="228"/>
      <c r="Y23" s="228"/>
      <c r="Z23" s="548">
        <v>43225</v>
      </c>
      <c r="AA23" s="549" t="s">
        <v>1409</v>
      </c>
      <c r="AF23" s="548"/>
      <c r="AG23" s="549"/>
      <c r="AQ23" s="550">
        <v>46013</v>
      </c>
      <c r="AR23" s="550"/>
    </row>
    <row r="24" spans="1:53">
      <c r="A24" s="221" t="s">
        <v>872</v>
      </c>
      <c r="B24" s="560">
        <v>4.7500000000000001E-2</v>
      </c>
      <c r="C24" s="561">
        <v>400000</v>
      </c>
      <c r="D24" s="561">
        <v>6370000</v>
      </c>
      <c r="E24" s="560">
        <v>4.7500000000000001E-2</v>
      </c>
      <c r="F24" s="228" t="s">
        <v>873</v>
      </c>
      <c r="S24" s="221">
        <v>2038</v>
      </c>
      <c r="T24" s="545">
        <v>9</v>
      </c>
      <c r="U24" s="221">
        <v>24</v>
      </c>
      <c r="W24" s="546"/>
      <c r="X24" s="228"/>
      <c r="Y24" s="228"/>
      <c r="Z24" s="548">
        <v>43227</v>
      </c>
      <c r="AA24" s="549" t="s">
        <v>1411</v>
      </c>
      <c r="AF24" s="548"/>
      <c r="AG24" s="549"/>
      <c r="AQ24" s="550">
        <v>46014</v>
      </c>
      <c r="AR24" s="550"/>
    </row>
    <row r="25" spans="1:53">
      <c r="A25" s="221" t="s">
        <v>874</v>
      </c>
      <c r="B25" s="560">
        <v>3.5950000000000003E-2</v>
      </c>
      <c r="C25" s="561">
        <v>279266</v>
      </c>
      <c r="D25" s="561">
        <v>127056982</v>
      </c>
      <c r="E25" s="560">
        <v>3.5950000000000003E-2</v>
      </c>
      <c r="F25" s="228" t="s">
        <v>875</v>
      </c>
      <c r="S25" s="221">
        <v>2039</v>
      </c>
      <c r="T25" s="545">
        <v>10</v>
      </c>
      <c r="U25" s="221">
        <v>25</v>
      </c>
      <c r="W25" s="546"/>
      <c r="X25" s="228"/>
      <c r="Y25" s="228"/>
      <c r="Z25" s="548">
        <v>43242</v>
      </c>
      <c r="AA25" s="549" t="s">
        <v>1408</v>
      </c>
      <c r="AF25" s="548"/>
      <c r="AG25" s="549"/>
      <c r="AQ25" s="550">
        <v>46015</v>
      </c>
      <c r="AR25" s="550"/>
    </row>
    <row r="26" spans="1:53">
      <c r="A26" s="221" t="s">
        <v>876</v>
      </c>
      <c r="B26" s="560">
        <v>4.7239999999999999E-3</v>
      </c>
      <c r="C26" s="561"/>
      <c r="D26" s="561"/>
      <c r="E26" s="560">
        <v>4.7239999999999999E-3</v>
      </c>
      <c r="F26" s="228" t="s">
        <v>877</v>
      </c>
      <c r="S26" s="221">
        <v>2040</v>
      </c>
      <c r="T26" s="545">
        <v>11</v>
      </c>
      <c r="U26" s="221">
        <v>26</v>
      </c>
      <c r="W26" s="546"/>
      <c r="X26" s="228"/>
      <c r="Y26" s="228"/>
      <c r="Z26" s="548">
        <v>43257</v>
      </c>
      <c r="AA26" s="549" t="s">
        <v>76</v>
      </c>
      <c r="AF26" s="548"/>
      <c r="AG26" s="549"/>
      <c r="AQ26" s="550">
        <v>46016</v>
      </c>
      <c r="AR26" s="550"/>
    </row>
    <row r="27" spans="1:53" ht="13.5" customHeight="1">
      <c r="A27" s="221" t="s">
        <v>878</v>
      </c>
      <c r="B27" s="560">
        <v>8.9999999999999993E-3</v>
      </c>
      <c r="C27" s="561"/>
      <c r="D27" s="561"/>
      <c r="E27" s="560">
        <v>1.15E-2</v>
      </c>
      <c r="F27" s="228" t="s">
        <v>879</v>
      </c>
      <c r="S27" s="221">
        <v>2041</v>
      </c>
      <c r="U27" s="221">
        <v>27</v>
      </c>
      <c r="W27" s="546"/>
      <c r="X27" s="228"/>
      <c r="Y27" s="228"/>
      <c r="Z27" s="548">
        <v>43327</v>
      </c>
      <c r="AA27" s="549" t="s">
        <v>77</v>
      </c>
      <c r="AF27" s="548"/>
      <c r="AG27" s="549"/>
      <c r="AQ27" s="550">
        <v>46017</v>
      </c>
      <c r="AR27" s="550"/>
    </row>
    <row r="28" spans="1:53">
      <c r="A28" s="221" t="s">
        <v>880</v>
      </c>
      <c r="B28" s="560">
        <v>3.0000000000000001E-3</v>
      </c>
      <c r="C28" s="561"/>
      <c r="D28" s="561"/>
      <c r="S28" s="221">
        <v>2042</v>
      </c>
      <c r="U28" s="221">
        <v>28</v>
      </c>
      <c r="W28" s="546"/>
      <c r="X28" s="228"/>
      <c r="Y28" s="228"/>
      <c r="Z28" s="548">
        <v>43366</v>
      </c>
      <c r="AA28" s="549" t="s">
        <v>81</v>
      </c>
      <c r="AF28" s="548"/>
      <c r="AG28" s="549"/>
      <c r="AQ28" s="550">
        <v>46018</v>
      </c>
      <c r="AR28" s="550"/>
    </row>
    <row r="29" spans="1:53">
      <c r="A29" s="221" t="s">
        <v>881</v>
      </c>
      <c r="B29" s="560">
        <v>8.0000000000000002E-3</v>
      </c>
      <c r="C29" s="561"/>
      <c r="D29" s="561"/>
      <c r="S29" s="221">
        <v>2043</v>
      </c>
      <c r="U29" s="221">
        <v>29</v>
      </c>
      <c r="W29" s="546"/>
      <c r="X29" s="228"/>
      <c r="Y29" s="228"/>
      <c r="Z29" s="548">
        <v>43367</v>
      </c>
      <c r="AA29" s="549" t="s">
        <v>81</v>
      </c>
      <c r="AF29" s="548"/>
      <c r="AG29" s="549"/>
      <c r="AQ29" s="550">
        <v>46019</v>
      </c>
      <c r="AR29" s="550"/>
    </row>
    <row r="30" spans="1:53">
      <c r="D30" s="228" t="s">
        <v>882</v>
      </c>
      <c r="E30" s="228" t="s">
        <v>883</v>
      </c>
      <c r="F30" s="228" t="s">
        <v>884</v>
      </c>
      <c r="H30" s="692"/>
      <c r="I30" s="692"/>
      <c r="S30" s="221">
        <v>2044</v>
      </c>
      <c r="U30" s="221">
        <v>30</v>
      </c>
      <c r="W30" s="546"/>
      <c r="X30" s="228"/>
      <c r="Y30" s="228"/>
      <c r="Z30" s="548">
        <v>43368</v>
      </c>
      <c r="AA30" s="549" t="s">
        <v>81</v>
      </c>
      <c r="AF30" s="548"/>
      <c r="AG30" s="549"/>
      <c r="AQ30" s="550">
        <v>46020</v>
      </c>
      <c r="AR30" s="550"/>
    </row>
    <row r="31" spans="1:53">
      <c r="A31" s="8" t="s">
        <v>885</v>
      </c>
      <c r="B31" s="221" t="s">
        <v>882</v>
      </c>
      <c r="C31" s="221" t="s">
        <v>883</v>
      </c>
      <c r="D31" s="221">
        <v>1</v>
      </c>
      <c r="E31" s="221">
        <v>1</v>
      </c>
      <c r="F31" s="228" t="s">
        <v>886</v>
      </c>
      <c r="H31" s="692"/>
      <c r="I31" s="690"/>
      <c r="S31" s="221">
        <v>2045</v>
      </c>
      <c r="U31" s="221">
        <v>31</v>
      </c>
      <c r="Z31" s="548">
        <v>43376</v>
      </c>
      <c r="AA31" s="549" t="s">
        <v>78</v>
      </c>
      <c r="AF31" s="548"/>
      <c r="AG31" s="549"/>
      <c r="AQ31" s="550">
        <v>46021</v>
      </c>
      <c r="AR31" s="550"/>
    </row>
    <row r="32" spans="1:53">
      <c r="B32" s="550">
        <v>46023</v>
      </c>
      <c r="C32" s="550">
        <v>46053</v>
      </c>
      <c r="D32" s="221">
        <v>1</v>
      </c>
      <c r="E32" s="221">
        <v>31</v>
      </c>
      <c r="H32" s="1017"/>
      <c r="I32" s="1017"/>
      <c r="S32" s="221">
        <v>2046</v>
      </c>
      <c r="U32" s="8"/>
      <c r="Z32" s="548">
        <v>43382</v>
      </c>
      <c r="AA32" s="549" t="s">
        <v>106</v>
      </c>
      <c r="AF32" s="548"/>
      <c r="AG32" s="549"/>
      <c r="AQ32" s="550">
        <v>46022</v>
      </c>
      <c r="AR32" s="221"/>
    </row>
    <row r="33" spans="1:27">
      <c r="H33" s="692"/>
      <c r="I33" s="692"/>
      <c r="S33" s="545">
        <v>2047</v>
      </c>
      <c r="T33" s="221" t="s">
        <v>887</v>
      </c>
      <c r="U33" s="221" t="s">
        <v>887</v>
      </c>
      <c r="Z33" s="548">
        <v>43459</v>
      </c>
      <c r="AA33" s="549" t="s">
        <v>82</v>
      </c>
    </row>
    <row r="34" spans="1:27">
      <c r="A34" s="221" t="s">
        <v>888</v>
      </c>
      <c r="B34" s="221">
        <v>3</v>
      </c>
      <c r="H34" s="716"/>
      <c r="I34" s="693"/>
      <c r="S34" s="545">
        <v>2048</v>
      </c>
      <c r="T34" s="221">
        <v>1</v>
      </c>
      <c r="U34" s="221">
        <v>2</v>
      </c>
      <c r="Z34" s="548">
        <v>43466</v>
      </c>
      <c r="AA34" s="549" t="s">
        <v>75</v>
      </c>
    </row>
    <row r="35" spans="1:27">
      <c r="A35" s="221" t="s">
        <v>889</v>
      </c>
      <c r="B35" s="221" t="s">
        <v>1467</v>
      </c>
      <c r="H35" s="694"/>
      <c r="I35" s="717"/>
      <c r="S35" s="545">
        <v>2049</v>
      </c>
      <c r="T35" s="221">
        <v>2</v>
      </c>
      <c r="U35" s="221">
        <v>3</v>
      </c>
      <c r="Z35" s="548">
        <v>43500</v>
      </c>
      <c r="AA35" s="549" t="s">
        <v>79</v>
      </c>
    </row>
    <row r="36" spans="1:27" ht="16.5">
      <c r="A36" s="221" t="s">
        <v>890</v>
      </c>
      <c r="B36" s="221" t="s">
        <v>344</v>
      </c>
      <c r="H36" s="1018"/>
      <c r="I36" s="1019"/>
      <c r="S36" s="545">
        <v>2050</v>
      </c>
      <c r="T36" s="221">
        <v>3</v>
      </c>
      <c r="U36" s="221">
        <v>4</v>
      </c>
      <c r="Z36" s="548">
        <v>43501</v>
      </c>
      <c r="AA36" s="549" t="s">
        <v>79</v>
      </c>
    </row>
    <row r="37" spans="1:27" ht="16.5">
      <c r="H37" s="1020"/>
      <c r="I37" s="1019"/>
      <c r="T37" s="221">
        <v>4</v>
      </c>
      <c r="U37" s="221">
        <v>5</v>
      </c>
      <c r="Z37" s="548">
        <v>43502</v>
      </c>
      <c r="AA37" s="549" t="s">
        <v>79</v>
      </c>
    </row>
    <row r="38" spans="1:27" ht="14.25">
      <c r="A38" s="8" t="s">
        <v>891</v>
      </c>
      <c r="B38" s="228">
        <v>1</v>
      </c>
      <c r="H38" s="1021"/>
      <c r="I38" s="1022"/>
      <c r="T38" s="221">
        <v>5</v>
      </c>
      <c r="U38" s="221">
        <v>6</v>
      </c>
      <c r="Z38" s="548">
        <v>43525</v>
      </c>
      <c r="AA38" s="549" t="s">
        <v>80</v>
      </c>
    </row>
    <row r="39" spans="1:27">
      <c r="T39" s="221">
        <v>6</v>
      </c>
      <c r="U39" s="221">
        <v>7</v>
      </c>
      <c r="Z39" s="548">
        <v>43590</v>
      </c>
      <c r="AA39" s="549" t="s">
        <v>1409</v>
      </c>
    </row>
    <row r="40" spans="1:27">
      <c r="A40" s="244" t="s">
        <v>892</v>
      </c>
      <c r="B40" s="253" t="s">
        <v>538</v>
      </c>
      <c r="D40" s="563" t="s">
        <v>893</v>
      </c>
      <c r="E40" s="8"/>
      <c r="T40" s="221">
        <v>7</v>
      </c>
      <c r="U40" s="221">
        <v>8</v>
      </c>
      <c r="Z40" s="548">
        <v>43591</v>
      </c>
      <c r="AA40" s="549" t="s">
        <v>1412</v>
      </c>
    </row>
    <row r="41" spans="1:27">
      <c r="B41" s="564">
        <v>44378</v>
      </c>
      <c r="C41" s="565" t="s">
        <v>894</v>
      </c>
      <c r="D41" s="221">
        <v>4</v>
      </c>
      <c r="E41" s="543"/>
      <c r="T41" s="221">
        <v>8</v>
      </c>
      <c r="U41" s="221">
        <v>9</v>
      </c>
      <c r="Z41" s="548">
        <v>43597</v>
      </c>
      <c r="AA41" s="549" t="s">
        <v>1408</v>
      </c>
    </row>
    <row r="42" spans="1:27">
      <c r="B42" s="253" t="s">
        <v>537</v>
      </c>
      <c r="C42" s="565" t="s">
        <v>895</v>
      </c>
      <c r="D42" s="221">
        <v>5</v>
      </c>
      <c r="E42" s="543"/>
      <c r="T42" s="221">
        <v>9</v>
      </c>
      <c r="U42" s="221">
        <v>10</v>
      </c>
      <c r="Z42" s="548">
        <v>43622</v>
      </c>
      <c r="AA42" s="549" t="s">
        <v>76</v>
      </c>
    </row>
    <row r="43" spans="1:27">
      <c r="B43" s="566" t="s">
        <v>83</v>
      </c>
      <c r="C43" s="565" t="s">
        <v>896</v>
      </c>
      <c r="D43" s="221">
        <v>6</v>
      </c>
      <c r="E43" s="543"/>
      <c r="T43" s="221">
        <v>10</v>
      </c>
      <c r="U43" s="221">
        <v>11</v>
      </c>
      <c r="Z43" s="548">
        <v>43692</v>
      </c>
      <c r="AA43" s="549" t="s">
        <v>77</v>
      </c>
    </row>
    <row r="44" spans="1:27">
      <c r="C44" s="567" t="s">
        <v>897</v>
      </c>
      <c r="D44" s="221">
        <v>1</v>
      </c>
      <c r="E44" s="543"/>
      <c r="U44" s="221">
        <v>12</v>
      </c>
      <c r="Z44" s="548">
        <v>43720</v>
      </c>
      <c r="AA44" s="549" t="s">
        <v>81</v>
      </c>
    </row>
    <row r="45" spans="1:27">
      <c r="C45" s="568" t="s">
        <v>898</v>
      </c>
      <c r="D45" s="221">
        <v>7</v>
      </c>
      <c r="E45" s="543"/>
      <c r="U45" s="221">
        <v>13</v>
      </c>
      <c r="Z45" s="548">
        <v>43721</v>
      </c>
      <c r="AA45" s="549" t="s">
        <v>81</v>
      </c>
    </row>
    <row r="46" spans="1:27">
      <c r="C46" s="567"/>
      <c r="D46" s="8"/>
      <c r="U46" s="221">
        <v>14</v>
      </c>
      <c r="Z46" s="548">
        <v>43722</v>
      </c>
      <c r="AA46" s="549" t="s">
        <v>81</v>
      </c>
    </row>
    <row r="47" spans="1:27">
      <c r="A47" s="8" t="s">
        <v>899</v>
      </c>
      <c r="B47" s="228">
        <v>0</v>
      </c>
      <c r="C47" s="567"/>
      <c r="D47" s="8"/>
      <c r="U47" s="221">
        <v>15</v>
      </c>
      <c r="Z47" s="548">
        <v>43741</v>
      </c>
      <c r="AA47" s="549" t="s">
        <v>78</v>
      </c>
    </row>
    <row r="48" spans="1:27">
      <c r="C48" s="567"/>
      <c r="D48" s="8"/>
      <c r="U48" s="221">
        <v>16</v>
      </c>
      <c r="Z48" s="548">
        <v>43747</v>
      </c>
      <c r="AA48" s="549" t="s">
        <v>106</v>
      </c>
    </row>
    <row r="49" spans="1:27">
      <c r="C49" s="567"/>
      <c r="D49" s="8"/>
      <c r="U49" s="221">
        <v>17</v>
      </c>
      <c r="Z49" s="548">
        <v>43824</v>
      </c>
      <c r="AA49" s="549" t="s">
        <v>82</v>
      </c>
    </row>
    <row r="50" spans="1:27">
      <c r="A50" s="221" t="s">
        <v>848</v>
      </c>
      <c r="B50" s="221" t="s">
        <v>848</v>
      </c>
      <c r="C50" s="221" t="s">
        <v>900</v>
      </c>
      <c r="D50" s="8" t="s">
        <v>901</v>
      </c>
      <c r="E50" s="228" t="s">
        <v>902</v>
      </c>
      <c r="U50" s="221">
        <v>18</v>
      </c>
      <c r="Z50" s="548">
        <v>43831</v>
      </c>
      <c r="AA50" s="549" t="s">
        <v>75</v>
      </c>
    </row>
    <row r="51" spans="1:27">
      <c r="A51" s="221" t="s">
        <v>853</v>
      </c>
      <c r="B51" s="221" t="s">
        <v>903</v>
      </c>
      <c r="C51" s="221" t="s">
        <v>904</v>
      </c>
      <c r="D51" s="8" t="s">
        <v>905</v>
      </c>
      <c r="E51" s="228" t="s">
        <v>906</v>
      </c>
      <c r="U51" s="221">
        <v>19</v>
      </c>
      <c r="Z51" s="548">
        <v>43854</v>
      </c>
      <c r="AA51" s="549" t="s">
        <v>79</v>
      </c>
    </row>
    <row r="52" spans="1:27">
      <c r="A52" s="221" t="s">
        <v>855</v>
      </c>
      <c r="B52" s="221" t="s">
        <v>907</v>
      </c>
      <c r="C52" s="221" t="s">
        <v>908</v>
      </c>
      <c r="D52" s="8" t="s">
        <v>909</v>
      </c>
      <c r="E52" s="228" t="s">
        <v>910</v>
      </c>
      <c r="U52" s="221">
        <v>20</v>
      </c>
      <c r="Z52" s="548">
        <v>43855</v>
      </c>
      <c r="AA52" s="549" t="s">
        <v>79</v>
      </c>
    </row>
    <row r="53" spans="1:27">
      <c r="A53" s="221" t="s">
        <v>859</v>
      </c>
      <c r="E53" s="228" t="s">
        <v>911</v>
      </c>
      <c r="U53" s="221">
        <v>21</v>
      </c>
      <c r="Z53" s="548">
        <v>43856</v>
      </c>
      <c r="AA53" s="549" t="s">
        <v>79</v>
      </c>
    </row>
    <row r="54" spans="1:27">
      <c r="A54" s="221" t="s">
        <v>860</v>
      </c>
      <c r="U54" s="221">
        <v>22</v>
      </c>
      <c r="Z54" s="548">
        <v>43891</v>
      </c>
      <c r="AA54" s="549" t="s">
        <v>80</v>
      </c>
    </row>
    <row r="55" spans="1:27">
      <c r="U55" s="221">
        <v>23</v>
      </c>
      <c r="Z55" s="548">
        <v>43951</v>
      </c>
      <c r="AA55" s="549" t="s">
        <v>1408</v>
      </c>
    </row>
    <row r="56" spans="1:27">
      <c r="U56" s="221">
        <v>24</v>
      </c>
      <c r="Z56" s="548">
        <v>43956</v>
      </c>
      <c r="AA56" s="549" t="s">
        <v>1409</v>
      </c>
    </row>
    <row r="57" spans="1:27">
      <c r="A57" s="8" t="s">
        <v>912</v>
      </c>
      <c r="U57" s="221">
        <v>25</v>
      </c>
      <c r="Z57" s="548">
        <v>43988</v>
      </c>
      <c r="AA57" s="549" t="s">
        <v>76</v>
      </c>
    </row>
    <row r="58" spans="1:27">
      <c r="A58" s="569" t="s">
        <v>913</v>
      </c>
      <c r="B58" s="228">
        <v>0</v>
      </c>
      <c r="U58" s="221">
        <v>26</v>
      </c>
      <c r="Z58" s="548">
        <v>44058</v>
      </c>
      <c r="AA58" s="549" t="s">
        <v>77</v>
      </c>
    </row>
    <row r="59" spans="1:27">
      <c r="A59" s="569" t="s">
        <v>914</v>
      </c>
      <c r="B59" s="228">
        <v>1</v>
      </c>
      <c r="U59" s="221">
        <v>27</v>
      </c>
      <c r="Z59" s="548">
        <v>44060</v>
      </c>
      <c r="AA59" s="549" t="s">
        <v>1413</v>
      </c>
    </row>
    <row r="60" spans="1:27">
      <c r="A60" s="569" t="s">
        <v>915</v>
      </c>
      <c r="B60" s="228">
        <v>0</v>
      </c>
      <c r="C60" s="228" t="s">
        <v>916</v>
      </c>
      <c r="U60" s="221">
        <v>28</v>
      </c>
      <c r="Z60" s="548">
        <v>44104</v>
      </c>
      <c r="AA60" s="549" t="s">
        <v>81</v>
      </c>
    </row>
    <row r="61" spans="1:27">
      <c r="A61" s="569" t="s">
        <v>917</v>
      </c>
      <c r="B61" s="228">
        <v>0</v>
      </c>
      <c r="C61" s="228" t="s">
        <v>918</v>
      </c>
      <c r="U61" s="221">
        <v>29</v>
      </c>
      <c r="Z61" s="548">
        <v>44105</v>
      </c>
      <c r="AA61" s="549" t="s">
        <v>81</v>
      </c>
    </row>
    <row r="62" spans="1:27">
      <c r="A62" s="569" t="s">
        <v>919</v>
      </c>
      <c r="U62" s="221">
        <v>30</v>
      </c>
      <c r="Z62" s="548">
        <v>44106</v>
      </c>
      <c r="AA62" s="549" t="s">
        <v>81</v>
      </c>
    </row>
    <row r="63" spans="1:27">
      <c r="A63" s="569" t="s">
        <v>920</v>
      </c>
      <c r="Z63" s="548">
        <v>44107</v>
      </c>
      <c r="AA63" s="549" t="s">
        <v>78</v>
      </c>
    </row>
    <row r="64" spans="1:27">
      <c r="A64" s="569" t="s">
        <v>921</v>
      </c>
      <c r="Z64" s="548">
        <v>44113</v>
      </c>
      <c r="AA64" s="549" t="s">
        <v>106</v>
      </c>
    </row>
    <row r="65" spans="1:27">
      <c r="A65" s="569" t="s">
        <v>922</v>
      </c>
      <c r="Z65" s="548">
        <v>44190</v>
      </c>
      <c r="AA65" s="549" t="s">
        <v>82</v>
      </c>
    </row>
    <row r="66" spans="1:27">
      <c r="Z66" s="548">
        <v>44197</v>
      </c>
      <c r="AA66" s="549" t="s">
        <v>75</v>
      </c>
    </row>
    <row r="67" spans="1:27">
      <c r="Z67" s="548">
        <v>44238</v>
      </c>
      <c r="AA67" s="549" t="s">
        <v>79</v>
      </c>
    </row>
    <row r="68" spans="1:27">
      <c r="Z68" s="548">
        <v>44239</v>
      </c>
      <c r="AA68" s="549" t="s">
        <v>79</v>
      </c>
    </row>
    <row r="69" spans="1:27">
      <c r="A69" s="8">
        <v>1</v>
      </c>
      <c r="B69" s="228" t="s">
        <v>872</v>
      </c>
      <c r="C69" s="228" t="s">
        <v>923</v>
      </c>
      <c r="D69" s="228">
        <v>4.4999999999999998E-2</v>
      </c>
      <c r="E69" s="570">
        <v>390000</v>
      </c>
      <c r="F69" s="570">
        <v>6170000</v>
      </c>
      <c r="G69" s="228" t="s">
        <v>550</v>
      </c>
      <c r="H69" s="571">
        <v>45474</v>
      </c>
      <c r="Z69" s="548">
        <v>44240</v>
      </c>
      <c r="AA69" s="549" t="s">
        <v>79</v>
      </c>
    </row>
    <row r="70" spans="1:27">
      <c r="A70" s="8">
        <v>2</v>
      </c>
      <c r="B70" s="228" t="s">
        <v>872</v>
      </c>
      <c r="C70" s="228" t="s">
        <v>924</v>
      </c>
      <c r="D70" s="228">
        <v>4.4999999999999998E-2</v>
      </c>
      <c r="H70" s="571">
        <v>45474</v>
      </c>
      <c r="Z70" s="548">
        <v>44256</v>
      </c>
      <c r="AA70" s="549" t="s">
        <v>80</v>
      </c>
    </row>
    <row r="71" spans="1:27" ht="24">
      <c r="A71" s="22" t="s">
        <v>552</v>
      </c>
      <c r="B71" s="228" t="s">
        <v>874</v>
      </c>
      <c r="C71" s="228" t="s">
        <v>923</v>
      </c>
      <c r="D71" s="228">
        <v>3.5000000000000003E-2</v>
      </c>
      <c r="E71" s="570">
        <v>279266</v>
      </c>
      <c r="F71" s="570">
        <v>110332300</v>
      </c>
      <c r="G71" s="572" t="s">
        <v>925</v>
      </c>
      <c r="H71" s="571">
        <v>45474</v>
      </c>
      <c r="Z71" s="548">
        <v>44321</v>
      </c>
      <c r="AA71" s="549" t="s">
        <v>1409</v>
      </c>
    </row>
    <row r="72" spans="1:27">
      <c r="A72" s="8">
        <v>4</v>
      </c>
      <c r="B72" s="228" t="s">
        <v>874</v>
      </c>
      <c r="C72" s="228" t="s">
        <v>924</v>
      </c>
      <c r="D72" s="228">
        <v>3.5000000000000003E-2</v>
      </c>
      <c r="H72" s="571">
        <v>45474</v>
      </c>
      <c r="Z72" s="548">
        <v>44335</v>
      </c>
      <c r="AA72" s="549" t="s">
        <v>1408</v>
      </c>
    </row>
    <row r="73" spans="1:27">
      <c r="A73" s="8">
        <v>5</v>
      </c>
      <c r="B73" s="228" t="s">
        <v>876</v>
      </c>
      <c r="C73" s="228" t="s">
        <v>923</v>
      </c>
      <c r="D73" s="228">
        <v>4.4999999999999997E-3</v>
      </c>
      <c r="G73" s="228" t="s">
        <v>926</v>
      </c>
      <c r="H73" s="571">
        <v>45474</v>
      </c>
      <c r="Z73" s="548">
        <v>44353</v>
      </c>
      <c r="AA73" s="549" t="s">
        <v>76</v>
      </c>
    </row>
    <row r="74" spans="1:27">
      <c r="A74" s="8">
        <v>6</v>
      </c>
      <c r="B74" s="228" t="s">
        <v>876</v>
      </c>
      <c r="C74" s="228" t="s">
        <v>924</v>
      </c>
      <c r="D74" s="228">
        <v>4.4999999999999997E-3</v>
      </c>
      <c r="H74" s="571">
        <v>45474</v>
      </c>
      <c r="Z74" s="548">
        <v>44423</v>
      </c>
      <c r="AA74" s="549" t="s">
        <v>77</v>
      </c>
    </row>
    <row r="75" spans="1:27">
      <c r="A75" s="8">
        <v>7</v>
      </c>
      <c r="B75" s="228" t="s">
        <v>878</v>
      </c>
      <c r="C75" s="228" t="s">
        <v>923</v>
      </c>
      <c r="D75" s="228">
        <v>8.9999999999999993E-3</v>
      </c>
      <c r="H75" s="571">
        <v>45474</v>
      </c>
      <c r="Z75" s="548">
        <v>44424</v>
      </c>
      <c r="AA75" s="549" t="s">
        <v>1413</v>
      </c>
    </row>
    <row r="76" spans="1:27">
      <c r="A76" s="8">
        <v>8</v>
      </c>
      <c r="B76" s="228" t="s">
        <v>878</v>
      </c>
      <c r="C76" s="228" t="s">
        <v>924</v>
      </c>
      <c r="D76" s="228">
        <v>1.15E-2</v>
      </c>
      <c r="H76" s="571">
        <v>45474</v>
      </c>
      <c r="Z76" s="548">
        <v>44460</v>
      </c>
      <c r="AA76" s="549" t="s">
        <v>81</v>
      </c>
    </row>
    <row r="77" spans="1:27">
      <c r="A77" s="8">
        <v>9</v>
      </c>
      <c r="B77" s="228" t="s">
        <v>880</v>
      </c>
      <c r="D77" s="228">
        <v>3.0000000000000001E-3</v>
      </c>
      <c r="G77" s="228" t="s">
        <v>927</v>
      </c>
      <c r="H77" s="571">
        <v>45474</v>
      </c>
      <c r="Z77" s="548">
        <v>44461</v>
      </c>
      <c r="AA77" s="549" t="s">
        <v>81</v>
      </c>
    </row>
    <row r="78" spans="1:27">
      <c r="A78" s="8">
        <v>10</v>
      </c>
      <c r="B78" s="228" t="s">
        <v>881</v>
      </c>
      <c r="D78" s="228">
        <v>8.0000000000000002E-3</v>
      </c>
      <c r="G78" s="228" t="s">
        <v>927</v>
      </c>
      <c r="H78" s="571">
        <v>45474</v>
      </c>
      <c r="Z78" s="548">
        <v>44462</v>
      </c>
      <c r="AA78" s="549" t="s">
        <v>81</v>
      </c>
    </row>
    <row r="79" spans="1:27">
      <c r="Z79" s="548">
        <v>44472</v>
      </c>
      <c r="AA79" s="549" t="s">
        <v>78</v>
      </c>
    </row>
    <row r="80" spans="1:27">
      <c r="Z80" s="548">
        <v>44473</v>
      </c>
      <c r="AA80" s="549" t="s">
        <v>1414</v>
      </c>
    </row>
    <row r="81" spans="26:27">
      <c r="Z81" s="548">
        <v>44478</v>
      </c>
      <c r="AA81" s="549" t="s">
        <v>106</v>
      </c>
    </row>
    <row r="82" spans="26:27">
      <c r="Z82" s="548">
        <v>44480</v>
      </c>
      <c r="AA82" s="549" t="s">
        <v>1415</v>
      </c>
    </row>
    <row r="83" spans="26:27">
      <c r="Z83" s="548">
        <v>44555</v>
      </c>
      <c r="AA83" s="549" t="s">
        <v>82</v>
      </c>
    </row>
    <row r="84" spans="26:27">
      <c r="Z84" s="548">
        <v>44594</v>
      </c>
      <c r="AA84" s="549" t="s">
        <v>79</v>
      </c>
    </row>
    <row r="85" spans="26:27">
      <c r="Z85" s="548">
        <v>44621</v>
      </c>
      <c r="AA85" s="549" t="s">
        <v>80</v>
      </c>
    </row>
    <row r="86" spans="26:27">
      <c r="Z86" s="548">
        <v>44686</v>
      </c>
      <c r="AA86" s="549" t="s">
        <v>1409</v>
      </c>
    </row>
    <row r="87" spans="26:27">
      <c r="Z87" s="548">
        <v>44689</v>
      </c>
      <c r="AA87" s="549" t="s">
        <v>1408</v>
      </c>
    </row>
    <row r="88" spans="26:27">
      <c r="Z88" s="548">
        <v>44718</v>
      </c>
      <c r="AA88" s="549" t="s">
        <v>76</v>
      </c>
    </row>
    <row r="89" spans="26:27">
      <c r="Z89" s="548">
        <v>44788</v>
      </c>
      <c r="AA89" s="549" t="s">
        <v>77</v>
      </c>
    </row>
    <row r="90" spans="26:27">
      <c r="Z90" s="548">
        <v>44813</v>
      </c>
      <c r="AA90" s="549" t="s">
        <v>81</v>
      </c>
    </row>
    <row r="91" spans="26:27">
      <c r="Z91" s="548">
        <v>44814</v>
      </c>
      <c r="AA91" s="549" t="s">
        <v>81</v>
      </c>
    </row>
    <row r="92" spans="26:27">
      <c r="Z92" s="548">
        <v>44815</v>
      </c>
      <c r="AA92" s="549" t="s">
        <v>81</v>
      </c>
    </row>
    <row r="93" spans="26:27">
      <c r="Z93" s="548">
        <v>44816</v>
      </c>
      <c r="AA93" s="549" t="s">
        <v>558</v>
      </c>
    </row>
    <row r="94" spans="26:27">
      <c r="Z94" s="548">
        <v>44837</v>
      </c>
      <c r="AA94" s="549" t="s">
        <v>78</v>
      </c>
    </row>
    <row r="95" spans="26:27">
      <c r="Z95" s="548">
        <v>44843</v>
      </c>
      <c r="AA95" s="549" t="s">
        <v>106</v>
      </c>
    </row>
    <row r="96" spans="26:27">
      <c r="Z96" s="548">
        <v>44844</v>
      </c>
      <c r="AA96" s="549" t="s">
        <v>1415</v>
      </c>
    </row>
    <row r="97" spans="1:27">
      <c r="Z97" s="548">
        <v>44920</v>
      </c>
      <c r="AA97" s="549" t="s">
        <v>82</v>
      </c>
    </row>
    <row r="98" spans="1:27">
      <c r="Z98" s="548">
        <v>44927</v>
      </c>
      <c r="AA98" s="549" t="s">
        <v>75</v>
      </c>
    </row>
    <row r="99" spans="1:27">
      <c r="A99" s="8" t="s">
        <v>1398</v>
      </c>
      <c r="Z99" s="548">
        <v>44947</v>
      </c>
      <c r="AA99" s="549" t="s">
        <v>79</v>
      </c>
    </row>
    <row r="100" spans="1:27">
      <c r="A100" s="221"/>
      <c r="Z100" s="548">
        <v>44948</v>
      </c>
      <c r="AA100" s="549" t="s">
        <v>79</v>
      </c>
    </row>
    <row r="101" spans="1:27">
      <c r="A101" s="221" t="s">
        <v>1397</v>
      </c>
      <c r="Z101" s="548">
        <v>44949</v>
      </c>
      <c r="AA101" s="549" t="s">
        <v>79</v>
      </c>
    </row>
    <row r="102" spans="1:27">
      <c r="Z102" s="548">
        <v>44950</v>
      </c>
      <c r="AA102" s="549" t="s">
        <v>559</v>
      </c>
    </row>
    <row r="103" spans="1:27">
      <c r="Z103" s="548">
        <v>44986</v>
      </c>
      <c r="AA103" s="549" t="s">
        <v>80</v>
      </c>
    </row>
    <row r="104" spans="1:27">
      <c r="Z104" s="548">
        <v>45051</v>
      </c>
      <c r="AA104" s="549" t="s">
        <v>1409</v>
      </c>
    </row>
    <row r="105" spans="1:27">
      <c r="Z105" s="548">
        <v>45073</v>
      </c>
      <c r="AA105" s="549" t="s">
        <v>1408</v>
      </c>
    </row>
    <row r="106" spans="1:27">
      <c r="Z106" s="548">
        <v>45075</v>
      </c>
      <c r="AA106" s="549" t="s">
        <v>1416</v>
      </c>
    </row>
    <row r="107" spans="1:27">
      <c r="Z107" s="548">
        <v>45083</v>
      </c>
      <c r="AA107" s="549" t="s">
        <v>76</v>
      </c>
    </row>
    <row r="108" spans="1:27">
      <c r="Z108" s="548">
        <v>45153</v>
      </c>
      <c r="AA108" s="549" t="s">
        <v>77</v>
      </c>
    </row>
    <row r="109" spans="1:27">
      <c r="Z109" s="548">
        <v>45197</v>
      </c>
      <c r="AA109" s="549" t="s">
        <v>81</v>
      </c>
    </row>
    <row r="110" spans="1:27">
      <c r="Z110" s="548">
        <v>45198</v>
      </c>
      <c r="AA110" s="549" t="s">
        <v>81</v>
      </c>
    </row>
    <row r="111" spans="1:27">
      <c r="Z111" s="548">
        <v>45199</v>
      </c>
      <c r="AA111" s="549" t="s">
        <v>81</v>
      </c>
    </row>
    <row r="112" spans="1:27">
      <c r="Z112" s="548">
        <v>45202</v>
      </c>
      <c r="AA112" s="549" t="s">
        <v>78</v>
      </c>
    </row>
    <row r="113" spans="26:27">
      <c r="Z113" s="548">
        <v>45208</v>
      </c>
      <c r="AA113" s="549" t="s">
        <v>106</v>
      </c>
    </row>
    <row r="114" spans="26:27">
      <c r="Z114" s="548">
        <v>45285</v>
      </c>
      <c r="AA114" s="549" t="s">
        <v>82</v>
      </c>
    </row>
    <row r="115" spans="26:27">
      <c r="Z115" s="548">
        <v>45292</v>
      </c>
      <c r="AA115" s="549" t="s">
        <v>75</v>
      </c>
    </row>
    <row r="116" spans="26:27">
      <c r="Z116" s="548">
        <v>45331</v>
      </c>
      <c r="AA116" s="549" t="s">
        <v>79</v>
      </c>
    </row>
    <row r="117" spans="26:27">
      <c r="Z117" s="548">
        <v>45332</v>
      </c>
      <c r="AA117" s="549" t="s">
        <v>79</v>
      </c>
    </row>
    <row r="118" spans="26:27">
      <c r="Z118" s="548">
        <v>45333</v>
      </c>
      <c r="AA118" s="549" t="s">
        <v>79</v>
      </c>
    </row>
    <row r="119" spans="26:27">
      <c r="Z119" s="548">
        <v>45334</v>
      </c>
      <c r="AA119" s="549" t="s">
        <v>559</v>
      </c>
    </row>
    <row r="120" spans="26:27">
      <c r="Z120" s="548">
        <v>45352</v>
      </c>
      <c r="AA120" s="549" t="s">
        <v>80</v>
      </c>
    </row>
    <row r="121" spans="26:27">
      <c r="Z121" s="548">
        <v>45417</v>
      </c>
      <c r="AA121" s="549" t="s">
        <v>1409</v>
      </c>
    </row>
    <row r="122" spans="26:27">
      <c r="Z122" s="548">
        <v>45418</v>
      </c>
      <c r="AA122" s="549" t="s">
        <v>1412</v>
      </c>
    </row>
    <row r="123" spans="26:27">
      <c r="Z123" s="548">
        <v>45427</v>
      </c>
      <c r="AA123" s="549" t="s">
        <v>1408</v>
      </c>
    </row>
    <row r="124" spans="26:27">
      <c r="Z124" s="548">
        <v>45449</v>
      </c>
      <c r="AA124" s="549" t="s">
        <v>76</v>
      </c>
    </row>
    <row r="125" spans="26:27">
      <c r="Z125" s="548">
        <v>45519</v>
      </c>
      <c r="AA125" s="549" t="s">
        <v>77</v>
      </c>
    </row>
    <row r="126" spans="26:27">
      <c r="Z126" s="548">
        <v>45551</v>
      </c>
      <c r="AA126" s="549" t="s">
        <v>81</v>
      </c>
    </row>
    <row r="127" spans="26:27">
      <c r="Z127" s="548">
        <v>45552</v>
      </c>
      <c r="AA127" s="549" t="s">
        <v>81</v>
      </c>
    </row>
    <row r="128" spans="26:27">
      <c r="Z128" s="548">
        <v>45553</v>
      </c>
      <c r="AA128" s="549" t="s">
        <v>81</v>
      </c>
    </row>
    <row r="129" spans="26:27">
      <c r="Z129" s="548">
        <v>45568</v>
      </c>
      <c r="AA129" s="549" t="s">
        <v>78</v>
      </c>
    </row>
    <row r="130" spans="26:27">
      <c r="Z130" s="548">
        <v>45574</v>
      </c>
      <c r="AA130" s="549" t="s">
        <v>106</v>
      </c>
    </row>
    <row r="131" spans="26:27">
      <c r="Z131" s="548">
        <v>45651</v>
      </c>
      <c r="AA131" s="549" t="s">
        <v>82</v>
      </c>
    </row>
    <row r="132" spans="26:27">
      <c r="Z132" s="548">
        <v>45658</v>
      </c>
      <c r="AA132" s="549" t="s">
        <v>75</v>
      </c>
    </row>
    <row r="133" spans="26:27">
      <c r="Z133" s="548">
        <v>45684</v>
      </c>
      <c r="AA133" s="549" t="s">
        <v>559</v>
      </c>
    </row>
    <row r="134" spans="26:27">
      <c r="Z134" s="548">
        <v>45685</v>
      </c>
      <c r="AA134" s="549" t="s">
        <v>79</v>
      </c>
    </row>
    <row r="135" spans="26:27">
      <c r="Z135" s="548">
        <v>45686</v>
      </c>
      <c r="AA135" s="549" t="s">
        <v>79</v>
      </c>
    </row>
    <row r="136" spans="26:27">
      <c r="Z136" s="548">
        <v>45687</v>
      </c>
      <c r="AA136" s="549" t="s">
        <v>79</v>
      </c>
    </row>
    <row r="137" spans="26:27">
      <c r="Z137" s="548">
        <v>45717</v>
      </c>
      <c r="AA137" s="549" t="s">
        <v>80</v>
      </c>
    </row>
    <row r="138" spans="26:27">
      <c r="Z138" s="548">
        <v>45719</v>
      </c>
      <c r="AA138" s="549" t="s">
        <v>560</v>
      </c>
    </row>
    <row r="139" spans="26:27">
      <c r="Z139" s="548">
        <v>45782</v>
      </c>
      <c r="AA139" s="549" t="s">
        <v>1417</v>
      </c>
    </row>
    <row r="140" spans="26:27">
      <c r="Z140" s="548">
        <v>45783</v>
      </c>
      <c r="AA140" s="549" t="s">
        <v>607</v>
      </c>
    </row>
    <row r="141" spans="26:27">
      <c r="Z141" s="548">
        <v>45811</v>
      </c>
      <c r="AA141" s="549" t="s">
        <v>1418</v>
      </c>
    </row>
    <row r="142" spans="26:27">
      <c r="Z142" s="548">
        <v>45814</v>
      </c>
      <c r="AA142" s="549" t="s">
        <v>76</v>
      </c>
    </row>
    <row r="143" spans="26:27">
      <c r="Z143" s="548">
        <v>45884</v>
      </c>
      <c r="AA143" s="549" t="s">
        <v>77</v>
      </c>
    </row>
    <row r="144" spans="26:27">
      <c r="Z144" s="548">
        <v>45933</v>
      </c>
      <c r="AA144" s="549" t="s">
        <v>78</v>
      </c>
    </row>
    <row r="145" spans="26:27">
      <c r="Z145" s="548">
        <v>45935</v>
      </c>
      <c r="AA145" s="549" t="s">
        <v>81</v>
      </c>
    </row>
    <row r="146" spans="26:27">
      <c r="Z146" s="548">
        <v>45936</v>
      </c>
      <c r="AA146" s="549" t="s">
        <v>81</v>
      </c>
    </row>
    <row r="147" spans="26:27">
      <c r="Z147" s="548">
        <v>45937</v>
      </c>
      <c r="AA147" s="549" t="s">
        <v>81</v>
      </c>
    </row>
    <row r="148" spans="26:27">
      <c r="Z148" s="548">
        <v>45938</v>
      </c>
      <c r="AA148" s="549" t="s">
        <v>558</v>
      </c>
    </row>
    <row r="149" spans="26:27">
      <c r="Z149" s="548">
        <v>45939</v>
      </c>
      <c r="AA149" s="549" t="s">
        <v>106</v>
      </c>
    </row>
    <row r="150" spans="26:27">
      <c r="Z150" s="548">
        <v>46016</v>
      </c>
      <c r="AA150" s="549" t="s">
        <v>82</v>
      </c>
    </row>
    <row r="151" spans="26:27">
      <c r="Z151" s="548">
        <v>46023</v>
      </c>
      <c r="AA151" s="549" t="s">
        <v>75</v>
      </c>
    </row>
    <row r="152" spans="26:27">
      <c r="Z152" s="548">
        <v>46069</v>
      </c>
      <c r="AA152" s="549" t="s">
        <v>79</v>
      </c>
    </row>
    <row r="153" spans="26:27">
      <c r="Z153" s="548">
        <v>46070</v>
      </c>
      <c r="AA153" s="549" t="s">
        <v>79</v>
      </c>
    </row>
    <row r="154" spans="26:27">
      <c r="Z154" s="548">
        <v>46071</v>
      </c>
      <c r="AA154" s="549" t="s">
        <v>79</v>
      </c>
    </row>
    <row r="155" spans="26:27">
      <c r="Z155" s="548">
        <v>46082</v>
      </c>
      <c r="AA155" s="549" t="s">
        <v>80</v>
      </c>
    </row>
    <row r="156" spans="26:27">
      <c r="Z156" s="548">
        <v>46083</v>
      </c>
      <c r="AA156" s="549" t="s">
        <v>560</v>
      </c>
    </row>
    <row r="157" spans="26:27">
      <c r="Z157" s="548">
        <v>46147</v>
      </c>
      <c r="AA157" s="549" t="s">
        <v>1409</v>
      </c>
    </row>
    <row r="158" spans="26:27">
      <c r="Z158" s="548">
        <v>46166</v>
      </c>
      <c r="AA158" s="549" t="s">
        <v>1408</v>
      </c>
    </row>
    <row r="159" spans="26:27">
      <c r="Z159" s="548">
        <v>46167</v>
      </c>
      <c r="AA159" s="549" t="s">
        <v>607</v>
      </c>
    </row>
    <row r="160" spans="26:27">
      <c r="Z160" s="548">
        <v>46176</v>
      </c>
      <c r="AA160" s="549" t="s">
        <v>1495</v>
      </c>
    </row>
    <row r="161" spans="26:27">
      <c r="Z161" s="548">
        <v>46179</v>
      </c>
      <c r="AA161" s="549" t="s">
        <v>76</v>
      </c>
    </row>
    <row r="162" spans="26:27">
      <c r="Z162" s="548">
        <v>46249</v>
      </c>
      <c r="AA162" s="549" t="s">
        <v>77</v>
      </c>
    </row>
    <row r="163" spans="26:27">
      <c r="Z163" s="548">
        <v>46251</v>
      </c>
      <c r="AA163" s="549" t="s">
        <v>1413</v>
      </c>
    </row>
    <row r="164" spans="26:27">
      <c r="Z164" s="548">
        <v>46289</v>
      </c>
      <c r="AA164" s="549" t="s">
        <v>81</v>
      </c>
    </row>
    <row r="165" spans="26:27">
      <c r="Z165" s="548">
        <v>46290</v>
      </c>
      <c r="AA165" s="549" t="s">
        <v>81</v>
      </c>
    </row>
    <row r="166" spans="26:27">
      <c r="Z166" s="548">
        <v>46291</v>
      </c>
      <c r="AA166" s="549" t="s">
        <v>81</v>
      </c>
    </row>
    <row r="167" spans="26:27">
      <c r="Z167" s="548">
        <v>46298</v>
      </c>
      <c r="AA167" s="549" t="s">
        <v>78</v>
      </c>
    </row>
    <row r="168" spans="26:27">
      <c r="Z168" s="548">
        <v>46300</v>
      </c>
      <c r="AA168" s="549" t="s">
        <v>1414</v>
      </c>
    </row>
    <row r="169" spans="26:27">
      <c r="Z169" s="548">
        <v>46304</v>
      </c>
      <c r="AA169" s="549" t="s">
        <v>106</v>
      </c>
    </row>
    <row r="170" spans="26:27">
      <c r="Z170" s="548">
        <v>46381</v>
      </c>
      <c r="AA170" s="549" t="s">
        <v>82</v>
      </c>
    </row>
    <row r="171" spans="26:27">
      <c r="Z171" s="548">
        <v>46748</v>
      </c>
      <c r="AA171" s="549" t="s">
        <v>1419</v>
      </c>
    </row>
    <row r="172" spans="26:27">
      <c r="Z172" s="548">
        <v>46388</v>
      </c>
      <c r="AA172" s="549" t="s">
        <v>75</v>
      </c>
    </row>
    <row r="173" spans="26:27">
      <c r="Z173" s="548">
        <v>46424</v>
      </c>
      <c r="AA173" s="549" t="s">
        <v>79</v>
      </c>
    </row>
    <row r="174" spans="26:27">
      <c r="Z174" s="548">
        <v>46425</v>
      </c>
      <c r="AA174" s="549" t="s">
        <v>79</v>
      </c>
    </row>
    <row r="175" spans="26:27">
      <c r="Z175" s="548">
        <v>46426</v>
      </c>
      <c r="AA175" s="549" t="s">
        <v>79</v>
      </c>
    </row>
    <row r="176" spans="26:27">
      <c r="Z176" s="548">
        <v>46427</v>
      </c>
      <c r="AA176" s="549" t="s">
        <v>559</v>
      </c>
    </row>
    <row r="177" spans="26:27">
      <c r="Z177" s="548">
        <v>46447</v>
      </c>
      <c r="AA177" s="549" t="s">
        <v>80</v>
      </c>
    </row>
    <row r="178" spans="26:27">
      <c r="Z178" s="548">
        <v>46512</v>
      </c>
      <c r="AA178" s="549" t="s">
        <v>1409</v>
      </c>
    </row>
    <row r="179" spans="26:27">
      <c r="Z179" s="548">
        <v>46520</v>
      </c>
      <c r="AA179" s="549" t="s">
        <v>1408</v>
      </c>
    </row>
    <row r="180" spans="26:27">
      <c r="Z180" s="548">
        <v>46544</v>
      </c>
      <c r="AA180" s="549" t="s">
        <v>76</v>
      </c>
    </row>
    <row r="181" spans="26:27">
      <c r="Z181" s="548">
        <v>46614</v>
      </c>
      <c r="AA181" s="549" t="s">
        <v>77</v>
      </c>
    </row>
    <row r="182" spans="26:27">
      <c r="Z182" s="548">
        <v>46615</v>
      </c>
      <c r="AA182" s="549" t="s">
        <v>1413</v>
      </c>
    </row>
    <row r="183" spans="26:27">
      <c r="Z183" s="548">
        <v>46644</v>
      </c>
      <c r="AA183" s="549" t="s">
        <v>81</v>
      </c>
    </row>
    <row r="184" spans="26:27">
      <c r="Z184" s="548">
        <v>46645</v>
      </c>
      <c r="AA184" s="549" t="s">
        <v>81</v>
      </c>
    </row>
    <row r="185" spans="26:27">
      <c r="Z185" s="548">
        <v>46646</v>
      </c>
      <c r="AA185" s="549" t="s">
        <v>81</v>
      </c>
    </row>
    <row r="186" spans="26:27">
      <c r="Z186" s="548">
        <v>46663</v>
      </c>
      <c r="AA186" s="549" t="s">
        <v>78</v>
      </c>
    </row>
    <row r="187" spans="26:27">
      <c r="Z187" s="548">
        <v>46664</v>
      </c>
      <c r="AA187" s="549" t="s">
        <v>1414</v>
      </c>
    </row>
    <row r="188" spans="26:27">
      <c r="Z188" s="548">
        <v>46669</v>
      </c>
      <c r="AA188" s="549" t="s">
        <v>106</v>
      </c>
    </row>
    <row r="189" spans="26:27">
      <c r="Z189" s="548">
        <v>46671</v>
      </c>
      <c r="AA189" s="549" t="s">
        <v>1415</v>
      </c>
    </row>
    <row r="190" spans="26:27">
      <c r="Z190" s="548">
        <v>46746</v>
      </c>
      <c r="AA190" s="549" t="s">
        <v>82</v>
      </c>
    </row>
    <row r="191" spans="26:27">
      <c r="Z191" s="548">
        <v>46753</v>
      </c>
      <c r="AA191" s="549" t="s">
        <v>75</v>
      </c>
    </row>
    <row r="192" spans="26:27">
      <c r="Z192" s="548">
        <v>46778</v>
      </c>
      <c r="AA192" s="549" t="s">
        <v>79</v>
      </c>
    </row>
    <row r="193" spans="26:27">
      <c r="Z193" s="548">
        <v>46779</v>
      </c>
      <c r="AA193" s="549" t="s">
        <v>79</v>
      </c>
    </row>
    <row r="194" spans="26:27">
      <c r="Z194" s="548">
        <v>46780</v>
      </c>
      <c r="AA194" s="549" t="s">
        <v>79</v>
      </c>
    </row>
    <row r="195" spans="26:27">
      <c r="Z195" s="548">
        <v>46813</v>
      </c>
      <c r="AA195" s="549" t="s">
        <v>80</v>
      </c>
    </row>
    <row r="196" spans="26:27">
      <c r="Z196" s="548">
        <v>46875</v>
      </c>
      <c r="AA196" s="549" t="s">
        <v>1408</v>
      </c>
    </row>
    <row r="197" spans="26:27">
      <c r="Z197" s="548">
        <v>46878</v>
      </c>
      <c r="AA197" s="549" t="s">
        <v>1409</v>
      </c>
    </row>
    <row r="198" spans="26:27">
      <c r="Z198" s="548">
        <v>46910</v>
      </c>
      <c r="AA198" s="549" t="s">
        <v>76</v>
      </c>
    </row>
    <row r="199" spans="26:27">
      <c r="Z199" s="548">
        <v>46980</v>
      </c>
      <c r="AA199" s="549" t="s">
        <v>77</v>
      </c>
    </row>
    <row r="200" spans="26:27">
      <c r="Z200" s="548">
        <v>47028</v>
      </c>
      <c r="AA200" s="549" t="s">
        <v>81</v>
      </c>
    </row>
    <row r="201" spans="26:27">
      <c r="Z201" s="548">
        <v>47029</v>
      </c>
      <c r="AA201" s="549" t="s">
        <v>1410</v>
      </c>
    </row>
    <row r="202" spans="26:27">
      <c r="Z202" s="548">
        <v>47030</v>
      </c>
      <c r="AA202" s="549" t="s">
        <v>81</v>
      </c>
    </row>
    <row r="203" spans="26:27">
      <c r="Z203" s="548">
        <v>47031</v>
      </c>
      <c r="AA203" s="549" t="s">
        <v>1414</v>
      </c>
    </row>
    <row r="204" spans="26:27">
      <c r="Z204" s="548">
        <v>47035</v>
      </c>
      <c r="AA204" s="549" t="s">
        <v>106</v>
      </c>
    </row>
    <row r="205" spans="26:27">
      <c r="Z205" s="548">
        <v>47112</v>
      </c>
      <c r="AA205" s="549" t="s">
        <v>82</v>
      </c>
    </row>
    <row r="206" spans="26:27">
      <c r="Z206" s="548">
        <v>47119</v>
      </c>
      <c r="AA206" s="549" t="s">
        <v>75</v>
      </c>
    </row>
    <row r="207" spans="26:27">
      <c r="Z207" s="548">
        <v>47161</v>
      </c>
      <c r="AA207" s="549" t="s">
        <v>79</v>
      </c>
    </row>
    <row r="208" spans="26:27">
      <c r="Z208" s="548">
        <v>47162</v>
      </c>
      <c r="AA208" s="549" t="s">
        <v>79</v>
      </c>
    </row>
    <row r="209" spans="26:27">
      <c r="Z209" s="548">
        <v>47163</v>
      </c>
      <c r="AA209" s="549" t="s">
        <v>79</v>
      </c>
    </row>
    <row r="210" spans="26:27">
      <c r="Z210" s="548">
        <v>47178</v>
      </c>
      <c r="AA210" s="549" t="s">
        <v>80</v>
      </c>
    </row>
    <row r="211" spans="26:27">
      <c r="Z211" s="548">
        <v>47243</v>
      </c>
      <c r="AA211" s="549" t="s">
        <v>1409</v>
      </c>
    </row>
    <row r="212" spans="26:27">
      <c r="Z212" s="548">
        <v>47245</v>
      </c>
      <c r="AA212" s="549" t="s">
        <v>1412</v>
      </c>
    </row>
    <row r="213" spans="26:27">
      <c r="Z213" s="548">
        <v>47258</v>
      </c>
      <c r="AA213" s="549" t="s">
        <v>1408</v>
      </c>
    </row>
    <row r="214" spans="26:27">
      <c r="Z214" s="548">
        <v>47259</v>
      </c>
      <c r="AA214" s="549" t="s">
        <v>607</v>
      </c>
    </row>
    <row r="215" spans="26:27">
      <c r="Z215" s="548">
        <v>47275</v>
      </c>
      <c r="AA215" s="549" t="s">
        <v>76</v>
      </c>
    </row>
    <row r="216" spans="26:27">
      <c r="Z216" s="548">
        <v>47345</v>
      </c>
      <c r="AA216" s="549" t="s">
        <v>77</v>
      </c>
    </row>
    <row r="217" spans="26:27">
      <c r="Z217" s="548">
        <v>47382</v>
      </c>
      <c r="AA217" s="549" t="s">
        <v>81</v>
      </c>
    </row>
    <row r="218" spans="26:27">
      <c r="Z218" s="548">
        <v>47383</v>
      </c>
      <c r="AA218" s="549" t="s">
        <v>81</v>
      </c>
    </row>
    <row r="219" spans="26:27">
      <c r="Z219" s="548">
        <v>47384</v>
      </c>
      <c r="AA219" s="549" t="s">
        <v>81</v>
      </c>
    </row>
    <row r="220" spans="26:27">
      <c r="Z220" s="548">
        <v>47385</v>
      </c>
      <c r="AA220" s="549" t="s">
        <v>558</v>
      </c>
    </row>
    <row r="221" spans="26:27">
      <c r="Z221" s="548">
        <v>47394</v>
      </c>
      <c r="AA221" s="549" t="s">
        <v>78</v>
      </c>
    </row>
    <row r="222" spans="26:27">
      <c r="Z222" s="548">
        <v>47400</v>
      </c>
      <c r="AA222" s="549" t="s">
        <v>106</v>
      </c>
    </row>
    <row r="223" spans="26:27">
      <c r="Z223" s="548">
        <v>47477</v>
      </c>
      <c r="AA223" s="549" t="s">
        <v>82</v>
      </c>
    </row>
    <row r="224" spans="26:27">
      <c r="Z224" s="548">
        <v>47484</v>
      </c>
      <c r="AA224" s="549" t="s">
        <v>75</v>
      </c>
    </row>
    <row r="225" spans="26:27">
      <c r="Z225" s="548">
        <v>47516</v>
      </c>
      <c r="AA225" s="549" t="s">
        <v>79</v>
      </c>
    </row>
    <row r="226" spans="26:27">
      <c r="Z226" s="548">
        <v>47517</v>
      </c>
      <c r="AA226" s="549" t="s">
        <v>79</v>
      </c>
    </row>
    <row r="227" spans="26:27">
      <c r="Z227" s="548">
        <v>47518</v>
      </c>
      <c r="AA227" s="549" t="s">
        <v>79</v>
      </c>
    </row>
    <row r="228" spans="26:27">
      <c r="Z228" s="548">
        <v>47543</v>
      </c>
      <c r="AA228" s="549" t="s">
        <v>80</v>
      </c>
    </row>
    <row r="229" spans="26:27">
      <c r="Z229" s="548">
        <v>47608</v>
      </c>
      <c r="AA229" s="549" t="s">
        <v>1409</v>
      </c>
    </row>
    <row r="230" spans="26:27">
      <c r="Z230" s="548">
        <v>47612</v>
      </c>
      <c r="AA230" s="549" t="s">
        <v>1408</v>
      </c>
    </row>
    <row r="231" spans="26:27">
      <c r="Z231" s="548">
        <v>47640</v>
      </c>
      <c r="AA231" s="549" t="s">
        <v>76</v>
      </c>
    </row>
    <row r="232" spans="26:27">
      <c r="Z232" s="548">
        <v>47710</v>
      </c>
      <c r="AA232" s="549" t="s">
        <v>77</v>
      </c>
    </row>
    <row r="233" spans="26:27">
      <c r="Z233" s="548">
        <v>47737</v>
      </c>
      <c r="AA233" s="549" t="s">
        <v>81</v>
      </c>
    </row>
    <row r="234" spans="26:27">
      <c r="Z234" s="548">
        <v>47738</v>
      </c>
      <c r="AA234" s="549" t="s">
        <v>81</v>
      </c>
    </row>
    <row r="235" spans="26:27">
      <c r="Z235" s="548">
        <v>47739</v>
      </c>
      <c r="AA235" s="549" t="s">
        <v>81</v>
      </c>
    </row>
    <row r="236" spans="26:27">
      <c r="Z236" s="548">
        <v>47759</v>
      </c>
      <c r="AA236" s="549" t="s">
        <v>78</v>
      </c>
    </row>
    <row r="237" spans="26:27">
      <c r="Z237" s="548">
        <v>47765</v>
      </c>
      <c r="AA237" s="549" t="s">
        <v>106</v>
      </c>
    </row>
    <row r="238" spans="26:27">
      <c r="Z238" s="548">
        <v>47842</v>
      </c>
      <c r="AA238" s="549" t="s">
        <v>82</v>
      </c>
    </row>
    <row r="239" spans="26:27">
      <c r="Z239" s="548">
        <v>47849</v>
      </c>
      <c r="AA239" s="549" t="s">
        <v>75</v>
      </c>
    </row>
    <row r="240" spans="26:27">
      <c r="Z240" s="548">
        <v>47870</v>
      </c>
      <c r="AA240" s="549" t="s">
        <v>79</v>
      </c>
    </row>
    <row r="241" spans="26:27">
      <c r="Z241" s="548">
        <v>47871</v>
      </c>
      <c r="AA241" s="549" t="s">
        <v>79</v>
      </c>
    </row>
    <row r="242" spans="26:27">
      <c r="Z242" s="548">
        <v>47872</v>
      </c>
      <c r="AA242" s="549" t="s">
        <v>79</v>
      </c>
    </row>
    <row r="243" spans="26:27">
      <c r="Z243" s="548">
        <v>47908</v>
      </c>
      <c r="AA243" s="549" t="s">
        <v>80</v>
      </c>
    </row>
    <row r="244" spans="26:27">
      <c r="Z244" s="548">
        <v>47973</v>
      </c>
      <c r="AA244" s="549" t="s">
        <v>1409</v>
      </c>
    </row>
    <row r="245" spans="26:27">
      <c r="Z245" s="548">
        <v>47996</v>
      </c>
      <c r="AA245" s="549" t="s">
        <v>1408</v>
      </c>
    </row>
    <row r="246" spans="26:27">
      <c r="Z246" s="548">
        <v>48005</v>
      </c>
      <c r="AA246" s="549" t="s">
        <v>76</v>
      </c>
    </row>
    <row r="247" spans="26:27">
      <c r="Z247" s="548">
        <v>48075</v>
      </c>
      <c r="AA247" s="549" t="s">
        <v>77</v>
      </c>
    </row>
    <row r="248" spans="26:27">
      <c r="Z248" s="548">
        <v>48121</v>
      </c>
      <c r="AA248" s="549" t="s">
        <v>81</v>
      </c>
    </row>
    <row r="249" spans="26:27">
      <c r="Z249" s="548">
        <v>48122</v>
      </c>
      <c r="AA249" s="549" t="s">
        <v>81</v>
      </c>
    </row>
    <row r="250" spans="26:27">
      <c r="Z250" s="548">
        <v>48123</v>
      </c>
      <c r="AA250" s="549" t="s">
        <v>81</v>
      </c>
    </row>
    <row r="251" spans="26:27">
      <c r="Z251" s="548">
        <v>48124</v>
      </c>
      <c r="AA251" s="549" t="s">
        <v>78</v>
      </c>
    </row>
    <row r="252" spans="26:27">
      <c r="Z252" s="548">
        <v>48130</v>
      </c>
      <c r="AA252" s="549" t="s">
        <v>106</v>
      </c>
    </row>
    <row r="253" spans="26:27">
      <c r="Z253" s="548">
        <v>48207</v>
      </c>
      <c r="AA253" s="549" t="s">
        <v>82</v>
      </c>
    </row>
    <row r="254" spans="26:27">
      <c r="Z254" s="548">
        <v>48214</v>
      </c>
      <c r="AA254" s="549" t="s">
        <v>75</v>
      </c>
    </row>
    <row r="255" spans="26:27">
      <c r="Z255" s="548">
        <v>48254</v>
      </c>
      <c r="AA255" s="549" t="s">
        <v>79</v>
      </c>
    </row>
    <row r="256" spans="26:27">
      <c r="Z256" s="548">
        <v>48255</v>
      </c>
      <c r="AA256" s="549" t="s">
        <v>79</v>
      </c>
    </row>
    <row r="257" spans="26:27">
      <c r="Z257" s="548">
        <v>48256</v>
      </c>
      <c r="AA257" s="549" t="s">
        <v>79</v>
      </c>
    </row>
    <row r="258" spans="26:27">
      <c r="Z258" s="548">
        <v>48274</v>
      </c>
      <c r="AA258" s="549" t="s">
        <v>80</v>
      </c>
    </row>
    <row r="259" spans="26:27">
      <c r="Z259" s="548">
        <v>48339</v>
      </c>
      <c r="AA259" s="549" t="s">
        <v>1409</v>
      </c>
    </row>
    <row r="260" spans="26:27">
      <c r="Z260" s="548">
        <v>48350</v>
      </c>
      <c r="AA260" s="549" t="s">
        <v>1408</v>
      </c>
    </row>
    <row r="261" spans="26:27">
      <c r="Z261" s="548">
        <v>48371</v>
      </c>
      <c r="AA261" s="549" t="s">
        <v>76</v>
      </c>
    </row>
    <row r="262" spans="26:27">
      <c r="Z262" s="548">
        <v>48441</v>
      </c>
      <c r="AA262" s="549" t="s">
        <v>77</v>
      </c>
    </row>
    <row r="263" spans="26:27">
      <c r="Z263" s="548">
        <v>48475</v>
      </c>
      <c r="AA263" s="549" t="s">
        <v>81</v>
      </c>
    </row>
    <row r="264" spans="26:27">
      <c r="Z264" s="548">
        <v>48476</v>
      </c>
      <c r="AA264" s="549" t="s">
        <v>81</v>
      </c>
    </row>
    <row r="265" spans="26:27">
      <c r="Z265" s="548">
        <v>48477</v>
      </c>
      <c r="AA265" s="549" t="s">
        <v>81</v>
      </c>
    </row>
    <row r="266" spans="26:27">
      <c r="Z266" s="548">
        <v>48490</v>
      </c>
      <c r="AA266" s="549" t="s">
        <v>78</v>
      </c>
    </row>
    <row r="267" spans="26:27">
      <c r="Z267" s="548">
        <v>48496</v>
      </c>
      <c r="AA267" s="549" t="s">
        <v>106</v>
      </c>
    </row>
    <row r="268" spans="26:27">
      <c r="Z268" s="548">
        <v>48573</v>
      </c>
      <c r="AA268" s="549" t="s">
        <v>82</v>
      </c>
    </row>
    <row r="269" spans="26:27">
      <c r="Z269" s="548">
        <v>48580</v>
      </c>
      <c r="AA269" s="549" t="s">
        <v>75</v>
      </c>
    </row>
    <row r="270" spans="26:27">
      <c r="Z270" s="548">
        <v>48609</v>
      </c>
      <c r="AA270" s="549" t="s">
        <v>79</v>
      </c>
    </row>
    <row r="271" spans="26:27">
      <c r="Z271" s="548">
        <v>48610</v>
      </c>
      <c r="AA271" s="549" t="s">
        <v>79</v>
      </c>
    </row>
    <row r="272" spans="26:27">
      <c r="Z272" s="548">
        <v>48611</v>
      </c>
      <c r="AA272" s="549" t="s">
        <v>79</v>
      </c>
    </row>
    <row r="273" spans="26:27">
      <c r="Z273" s="548">
        <v>48639</v>
      </c>
      <c r="AA273" s="549" t="s">
        <v>80</v>
      </c>
    </row>
    <row r="274" spans="26:27">
      <c r="Z274" s="548">
        <v>48704</v>
      </c>
      <c r="AA274" s="549" t="s">
        <v>1409</v>
      </c>
    </row>
    <row r="275" spans="26:27">
      <c r="Z275" s="548">
        <v>48705</v>
      </c>
      <c r="AA275" s="549" t="s">
        <v>1408</v>
      </c>
    </row>
    <row r="276" spans="26:27">
      <c r="Z276" s="548">
        <v>48736</v>
      </c>
      <c r="AA276" s="549" t="s">
        <v>76</v>
      </c>
    </row>
    <row r="277" spans="26:27">
      <c r="Z277" s="548">
        <v>48806</v>
      </c>
      <c r="AA277" s="549" t="s">
        <v>77</v>
      </c>
    </row>
    <row r="278" spans="26:27">
      <c r="Z278" s="548">
        <v>48855</v>
      </c>
      <c r="AA278" s="549" t="s">
        <v>78</v>
      </c>
    </row>
    <row r="279" spans="26:27">
      <c r="Z279" s="548">
        <v>48858</v>
      </c>
      <c r="AA279" s="549" t="s">
        <v>81</v>
      </c>
    </row>
    <row r="280" spans="26:27">
      <c r="Z280" s="548">
        <v>48859</v>
      </c>
      <c r="AA280" s="549" t="s">
        <v>81</v>
      </c>
    </row>
    <row r="281" spans="26:27">
      <c r="Z281" s="548">
        <v>48860</v>
      </c>
      <c r="AA281" s="549" t="s">
        <v>81</v>
      </c>
    </row>
    <row r="282" spans="26:27">
      <c r="Z282" s="548">
        <v>48861</v>
      </c>
      <c r="AA282" s="549" t="s">
        <v>106</v>
      </c>
    </row>
    <row r="283" spans="26:27">
      <c r="Z283" s="548">
        <v>48938</v>
      </c>
      <c r="AA283" s="549" t="s">
        <v>82</v>
      </c>
    </row>
    <row r="284" spans="26:27">
      <c r="Z284" s="548">
        <v>48945</v>
      </c>
      <c r="AA284" s="549" t="s">
        <v>75</v>
      </c>
    </row>
    <row r="285" spans="26:27">
      <c r="Z285" s="548">
        <v>48993</v>
      </c>
      <c r="AA285" s="549" t="s">
        <v>79</v>
      </c>
    </row>
    <row r="286" spans="26:27">
      <c r="Z286" s="548">
        <v>48994</v>
      </c>
      <c r="AA286" s="549" t="s">
        <v>79</v>
      </c>
    </row>
    <row r="287" spans="26:27">
      <c r="Z287" s="548">
        <v>48995</v>
      </c>
      <c r="AA287" s="549" t="s">
        <v>79</v>
      </c>
    </row>
    <row r="288" spans="26:27">
      <c r="Z288" s="548">
        <v>49004</v>
      </c>
      <c r="AA288" s="549" t="s">
        <v>80</v>
      </c>
    </row>
    <row r="289" spans="26:27">
      <c r="Z289" s="548">
        <v>49069</v>
      </c>
      <c r="AA289" s="549" t="s">
        <v>1409</v>
      </c>
    </row>
    <row r="290" spans="26:27">
      <c r="Z290" s="548">
        <v>49089</v>
      </c>
      <c r="AA290" s="549" t="s">
        <v>1408</v>
      </c>
    </row>
    <row r="291" spans="26:27">
      <c r="Z291" s="548">
        <v>49101</v>
      </c>
      <c r="AA291" s="549" t="s">
        <v>76</v>
      </c>
    </row>
    <row r="292" spans="26:27">
      <c r="Z292" s="548">
        <v>49171</v>
      </c>
      <c r="AA292" s="549" t="s">
        <v>77</v>
      </c>
    </row>
    <row r="293" spans="26:27">
      <c r="Z293" s="548">
        <v>49213</v>
      </c>
      <c r="AA293" s="549" t="s">
        <v>81</v>
      </c>
    </row>
    <row r="294" spans="26:27">
      <c r="Z294" s="548">
        <v>49214</v>
      </c>
      <c r="AA294" s="549" t="s">
        <v>81</v>
      </c>
    </row>
    <row r="295" spans="26:27">
      <c r="Z295" s="548">
        <v>49215</v>
      </c>
      <c r="AA295" s="549" t="s">
        <v>81</v>
      </c>
    </row>
    <row r="296" spans="26:27">
      <c r="Z296" s="548">
        <v>49220</v>
      </c>
      <c r="AA296" s="549" t="s">
        <v>78</v>
      </c>
    </row>
    <row r="297" spans="26:27">
      <c r="Z297" s="548">
        <v>49226</v>
      </c>
      <c r="AA297" s="549" t="s">
        <v>106</v>
      </c>
    </row>
    <row r="298" spans="26:27">
      <c r="Z298" s="548">
        <v>49303</v>
      </c>
      <c r="AA298" s="549" t="s">
        <v>82</v>
      </c>
    </row>
    <row r="299" spans="26:27">
      <c r="Z299" s="548">
        <v>49310</v>
      </c>
      <c r="AA299" s="549" t="s">
        <v>75</v>
      </c>
    </row>
    <row r="300" spans="26:27">
      <c r="Z300" s="548">
        <v>49347</v>
      </c>
      <c r="AA300" s="549" t="s">
        <v>79</v>
      </c>
    </row>
    <row r="301" spans="26:27">
      <c r="Z301" s="548">
        <v>49348</v>
      </c>
      <c r="AA301" s="549" t="s">
        <v>79</v>
      </c>
    </row>
    <row r="302" spans="26:27">
      <c r="Z302" s="548">
        <v>49349</v>
      </c>
      <c r="AA302" s="549" t="s">
        <v>79</v>
      </c>
    </row>
    <row r="303" spans="26:27">
      <c r="Z303" s="548">
        <v>49369</v>
      </c>
      <c r="AA303" s="549" t="s">
        <v>80</v>
      </c>
    </row>
    <row r="304" spans="26:27">
      <c r="Z304" s="548">
        <v>49434</v>
      </c>
      <c r="AA304" s="549" t="s">
        <v>1409</v>
      </c>
    </row>
    <row r="305" spans="26:27">
      <c r="Z305" s="548">
        <v>49444</v>
      </c>
      <c r="AA305" s="549" t="s">
        <v>1408</v>
      </c>
    </row>
    <row r="306" spans="26:27">
      <c r="Z306" s="548">
        <v>49466</v>
      </c>
      <c r="AA306" s="549" t="s">
        <v>76</v>
      </c>
    </row>
    <row r="307" spans="26:27">
      <c r="Z307" s="548">
        <v>49536</v>
      </c>
      <c r="AA307" s="549" t="s">
        <v>77</v>
      </c>
    </row>
    <row r="308" spans="26:27">
      <c r="Z308" s="548">
        <v>49567</v>
      </c>
      <c r="AA308" s="549" t="s">
        <v>81</v>
      </c>
    </row>
    <row r="309" spans="26:27">
      <c r="Z309" s="548">
        <v>49568</v>
      </c>
      <c r="AA309" s="549" t="s">
        <v>81</v>
      </c>
    </row>
    <row r="310" spans="26:27">
      <c r="Z310" s="548">
        <v>49569</v>
      </c>
      <c r="AA310" s="549" t="s">
        <v>81</v>
      </c>
    </row>
    <row r="311" spans="26:27">
      <c r="Z311" s="548">
        <v>49585</v>
      </c>
      <c r="AA311" s="549" t="s">
        <v>78</v>
      </c>
    </row>
    <row r="312" spans="26:27">
      <c r="Z312" s="548">
        <v>49591</v>
      </c>
      <c r="AA312" s="549" t="s">
        <v>106</v>
      </c>
    </row>
    <row r="313" spans="26:27">
      <c r="Z313" s="548">
        <v>49668</v>
      </c>
      <c r="AA313" s="549" t="s">
        <v>82</v>
      </c>
    </row>
    <row r="314" spans="26:27">
      <c r="Z314" s="548">
        <v>49675</v>
      </c>
      <c r="AA314" s="549" t="s">
        <v>75</v>
      </c>
    </row>
    <row r="315" spans="26:27">
      <c r="Z315" s="548">
        <v>49701</v>
      </c>
      <c r="AA315" s="549" t="s">
        <v>79</v>
      </c>
    </row>
    <row r="316" spans="26:27">
      <c r="Z316" s="548">
        <v>49702</v>
      </c>
      <c r="AA316" s="549" t="s">
        <v>79</v>
      </c>
    </row>
    <row r="317" spans="26:27">
      <c r="Z317" s="548">
        <v>49703</v>
      </c>
      <c r="AA317" s="549" t="s">
        <v>79</v>
      </c>
    </row>
    <row r="318" spans="26:27">
      <c r="Z318" s="548">
        <v>49735</v>
      </c>
      <c r="AA318" s="549" t="s">
        <v>80</v>
      </c>
    </row>
    <row r="319" spans="26:27">
      <c r="Z319" s="548">
        <v>49798</v>
      </c>
      <c r="AA319" s="549" t="s">
        <v>1408</v>
      </c>
    </row>
    <row r="320" spans="26:27">
      <c r="Z320" s="548">
        <v>49800</v>
      </c>
      <c r="AA320" s="549" t="s">
        <v>1409</v>
      </c>
    </row>
    <row r="321" spans="26:27">
      <c r="Z321" s="548">
        <v>49832</v>
      </c>
      <c r="AA321" s="549" t="s">
        <v>76</v>
      </c>
    </row>
    <row r="322" spans="26:27">
      <c r="Z322" s="548">
        <v>49902</v>
      </c>
      <c r="AA322" s="549" t="s">
        <v>77</v>
      </c>
    </row>
    <row r="323" spans="26:27">
      <c r="Z323" s="548">
        <v>49951</v>
      </c>
      <c r="AA323" s="549" t="s">
        <v>1410</v>
      </c>
    </row>
    <row r="324" spans="26:27">
      <c r="Z324" s="548">
        <v>49952</v>
      </c>
      <c r="AA324" s="549" t="s">
        <v>81</v>
      </c>
    </row>
    <row r="325" spans="26:27">
      <c r="Z325" s="548">
        <v>49953</v>
      </c>
      <c r="AA325" s="549" t="s">
        <v>81</v>
      </c>
    </row>
    <row r="326" spans="26:27">
      <c r="Z326" s="548">
        <v>49957</v>
      </c>
      <c r="AA326" s="549" t="s">
        <v>106</v>
      </c>
    </row>
    <row r="327" spans="26:27">
      <c r="Z327" s="548">
        <v>50034</v>
      </c>
      <c r="AA327" s="549" t="s">
        <v>82</v>
      </c>
    </row>
    <row r="328" spans="26:27">
      <c r="Z328" s="548">
        <v>50041</v>
      </c>
      <c r="AA328" s="549" t="s">
        <v>75</v>
      </c>
    </row>
    <row r="329" spans="26:27">
      <c r="Z329" s="548">
        <v>50085</v>
      </c>
      <c r="AA329" s="549" t="s">
        <v>79</v>
      </c>
    </row>
    <row r="330" spans="26:27">
      <c r="Z330" s="548">
        <v>50086</v>
      </c>
      <c r="AA330" s="549" t="s">
        <v>79</v>
      </c>
    </row>
    <row r="331" spans="26:27">
      <c r="Z331" s="548">
        <v>50087</v>
      </c>
      <c r="AA331" s="549" t="s">
        <v>79</v>
      </c>
    </row>
    <row r="332" spans="26:27">
      <c r="Z332" s="548">
        <v>50100</v>
      </c>
      <c r="AA332" s="549" t="s">
        <v>80</v>
      </c>
    </row>
    <row r="333" spans="26:27">
      <c r="Z333" s="548">
        <v>50165</v>
      </c>
      <c r="AA333" s="549" t="s">
        <v>1409</v>
      </c>
    </row>
    <row r="334" spans="26:27">
      <c r="Z334" s="548">
        <v>50182</v>
      </c>
      <c r="AA334" s="549" t="s">
        <v>1408</v>
      </c>
    </row>
    <row r="335" spans="26:27">
      <c r="Z335" s="548">
        <v>50197</v>
      </c>
      <c r="AA335" s="549" t="s">
        <v>76</v>
      </c>
    </row>
    <row r="336" spans="26:27">
      <c r="Z336" s="548">
        <v>50267</v>
      </c>
      <c r="AA336" s="549" t="s">
        <v>77</v>
      </c>
    </row>
    <row r="337" spans="26:27">
      <c r="Z337" s="548">
        <v>50306</v>
      </c>
      <c r="AA337" s="549" t="s">
        <v>81</v>
      </c>
    </row>
    <row r="338" spans="26:27">
      <c r="Z338" s="548">
        <v>50307</v>
      </c>
      <c r="AA338" s="549" t="s">
        <v>81</v>
      </c>
    </row>
    <row r="339" spans="26:27">
      <c r="Z339" s="548">
        <v>50308</v>
      </c>
      <c r="AA339" s="549" t="s">
        <v>81</v>
      </c>
    </row>
    <row r="340" spans="26:27">
      <c r="Z340" s="548">
        <v>50316</v>
      </c>
      <c r="AA340" s="549" t="s">
        <v>78</v>
      </c>
    </row>
    <row r="341" spans="26:27">
      <c r="Z341" s="548">
        <v>50322</v>
      </c>
      <c r="AA341" s="549" t="s">
        <v>106</v>
      </c>
    </row>
    <row r="342" spans="26:27">
      <c r="Z342" s="548">
        <v>50399</v>
      </c>
      <c r="AA342" s="549" t="s">
        <v>82</v>
      </c>
    </row>
    <row r="343" spans="26:27">
      <c r="Z343" s="548">
        <v>50406</v>
      </c>
      <c r="AA343" s="549" t="s">
        <v>75</v>
      </c>
    </row>
    <row r="344" spans="26:27">
      <c r="Z344" s="548">
        <v>50439</v>
      </c>
      <c r="AA344" s="549" t="s">
        <v>79</v>
      </c>
    </row>
    <row r="345" spans="26:27">
      <c r="Z345" s="548">
        <v>50440</v>
      </c>
      <c r="AA345" s="549" t="s">
        <v>79</v>
      </c>
    </row>
    <row r="346" spans="26:27">
      <c r="Z346" s="548">
        <v>50441</v>
      </c>
      <c r="AA346" s="549" t="s">
        <v>79</v>
      </c>
    </row>
    <row r="347" spans="26:27">
      <c r="Z347" s="548">
        <v>50465</v>
      </c>
      <c r="AA347" s="549" t="s">
        <v>80</v>
      </c>
    </row>
    <row r="348" spans="26:27">
      <c r="Z348" s="548">
        <v>50530</v>
      </c>
      <c r="AA348" s="549" t="s">
        <v>1409</v>
      </c>
    </row>
    <row r="349" spans="26:27">
      <c r="Z349" s="548">
        <v>50536</v>
      </c>
      <c r="AA349" s="549" t="s">
        <v>1408</v>
      </c>
    </row>
    <row r="350" spans="26:27">
      <c r="Z350" s="548">
        <v>50562</v>
      </c>
      <c r="AA350" s="549" t="s">
        <v>76</v>
      </c>
    </row>
    <row r="351" spans="26:27">
      <c r="Z351" s="548">
        <v>50632</v>
      </c>
      <c r="AA351" s="549" t="s">
        <v>77</v>
      </c>
    </row>
    <row r="352" spans="26:27">
      <c r="Z352" s="548">
        <v>50660</v>
      </c>
      <c r="AA352" s="549" t="s">
        <v>81</v>
      </c>
    </row>
    <row r="353" spans="26:27">
      <c r="Z353" s="548">
        <v>50661</v>
      </c>
      <c r="AA353" s="549" t="s">
        <v>81</v>
      </c>
    </row>
    <row r="354" spans="26:27">
      <c r="Z354" s="548">
        <v>50662</v>
      </c>
      <c r="AA354" s="549" t="s">
        <v>81</v>
      </c>
    </row>
    <row r="355" spans="26:27">
      <c r="Z355" s="548">
        <v>50681</v>
      </c>
      <c r="AA355" s="549" t="s">
        <v>78</v>
      </c>
    </row>
    <row r="356" spans="26:27">
      <c r="Z356" s="548">
        <v>50687</v>
      </c>
      <c r="AA356" s="549" t="s">
        <v>106</v>
      </c>
    </row>
    <row r="357" spans="26:27">
      <c r="Z357" s="548">
        <v>50764</v>
      </c>
      <c r="AA357" s="549" t="s">
        <v>82</v>
      </c>
    </row>
    <row r="358" spans="26:27">
      <c r="Z358" s="548">
        <v>50771</v>
      </c>
      <c r="AA358" s="549" t="s">
        <v>75</v>
      </c>
    </row>
    <row r="359" spans="26:27">
      <c r="Z359" s="548">
        <v>50793</v>
      </c>
      <c r="AA359" s="549" t="s">
        <v>79</v>
      </c>
    </row>
    <row r="360" spans="26:27">
      <c r="Z360" s="548">
        <v>50794</v>
      </c>
      <c r="AA360" s="549" t="s">
        <v>79</v>
      </c>
    </row>
    <row r="361" spans="26:27">
      <c r="Z361" s="548">
        <v>50795</v>
      </c>
      <c r="AA361" s="549" t="s">
        <v>79</v>
      </c>
    </row>
    <row r="362" spans="26:27">
      <c r="Z362" s="548">
        <v>50830</v>
      </c>
      <c r="AA362" s="549" t="s">
        <v>80</v>
      </c>
    </row>
    <row r="363" spans="26:27">
      <c r="Z363" s="548">
        <v>50890</v>
      </c>
      <c r="AA363" s="549" t="s">
        <v>1408</v>
      </c>
    </row>
    <row r="364" spans="26:27">
      <c r="Z364" s="548">
        <v>50895</v>
      </c>
      <c r="AA364" s="549" t="s">
        <v>1409</v>
      </c>
    </row>
    <row r="365" spans="26:27">
      <c r="Z365" s="548">
        <v>50927</v>
      </c>
      <c r="AA365" s="549" t="s">
        <v>76</v>
      </c>
    </row>
    <row r="366" spans="26:27">
      <c r="Z366" s="548">
        <v>50997</v>
      </c>
      <c r="AA366" s="549" t="s">
        <v>77</v>
      </c>
    </row>
    <row r="367" spans="26:27">
      <c r="Z367" s="548">
        <v>51044</v>
      </c>
      <c r="AA367" s="549" t="s">
        <v>81</v>
      </c>
    </row>
    <row r="368" spans="26:27">
      <c r="Z368" s="548">
        <v>51045</v>
      </c>
      <c r="AA368" s="549" t="s">
        <v>81</v>
      </c>
    </row>
    <row r="369" spans="26:27">
      <c r="Z369" s="548">
        <v>51046</v>
      </c>
      <c r="AA369" s="549" t="s">
        <v>1410</v>
      </c>
    </row>
    <row r="370" spans="26:27">
      <c r="Z370" s="548">
        <v>51052</v>
      </c>
      <c r="AA370" s="549" t="s">
        <v>106</v>
      </c>
    </row>
    <row r="371" spans="26:27">
      <c r="Z371" s="548">
        <v>51129</v>
      </c>
      <c r="AA371" s="549" t="s">
        <v>82</v>
      </c>
    </row>
    <row r="372" spans="26:27">
      <c r="Z372" s="548">
        <v>51136</v>
      </c>
      <c r="AA372" s="549" t="s">
        <v>75</v>
      </c>
    </row>
    <row r="373" spans="26:27">
      <c r="Z373" s="548">
        <v>51177</v>
      </c>
      <c r="AA373" s="549" t="s">
        <v>79</v>
      </c>
    </row>
    <row r="374" spans="26:27">
      <c r="Z374" s="548">
        <v>51178</v>
      </c>
      <c r="AA374" s="549" t="s">
        <v>79</v>
      </c>
    </row>
    <row r="375" spans="26:27">
      <c r="Z375" s="548">
        <v>51179</v>
      </c>
      <c r="AA375" s="549" t="s">
        <v>79</v>
      </c>
    </row>
    <row r="376" spans="26:27">
      <c r="Z376" s="548">
        <v>51196</v>
      </c>
      <c r="AA376" s="549" t="s">
        <v>80</v>
      </c>
    </row>
    <row r="377" spans="26:27">
      <c r="Z377" s="548">
        <v>51261</v>
      </c>
      <c r="AA377" s="549" t="s">
        <v>1409</v>
      </c>
    </row>
    <row r="378" spans="26:27">
      <c r="Z378" s="548">
        <v>51274</v>
      </c>
      <c r="AA378" s="549" t="s">
        <v>1408</v>
      </c>
    </row>
    <row r="379" spans="26:27">
      <c r="Z379" s="548">
        <v>51293</v>
      </c>
      <c r="AA379" s="549" t="s">
        <v>76</v>
      </c>
    </row>
    <row r="380" spans="26:27">
      <c r="Z380" s="548">
        <v>51363</v>
      </c>
      <c r="AA380" s="549" t="s">
        <v>77</v>
      </c>
    </row>
    <row r="381" spans="26:27">
      <c r="Z381" s="548">
        <v>51399</v>
      </c>
      <c r="AA381" s="549" t="s">
        <v>81</v>
      </c>
    </row>
    <row r="382" spans="26:27">
      <c r="Z382" s="548">
        <v>51400</v>
      </c>
      <c r="AA382" s="549" t="s">
        <v>81</v>
      </c>
    </row>
    <row r="383" spans="26:27">
      <c r="Z383" s="548">
        <v>51401</v>
      </c>
      <c r="AA383" s="549" t="s">
        <v>81</v>
      </c>
    </row>
    <row r="384" spans="26:27">
      <c r="Z384" s="548">
        <v>51412</v>
      </c>
      <c r="AA384" s="549" t="s">
        <v>78</v>
      </c>
    </row>
    <row r="385" spans="26:27">
      <c r="Z385" s="548">
        <v>51418</v>
      </c>
      <c r="AA385" s="549" t="s">
        <v>106</v>
      </c>
    </row>
    <row r="386" spans="26:27">
      <c r="Z386" s="548">
        <v>51495</v>
      </c>
      <c r="AA386" s="549" t="s">
        <v>82</v>
      </c>
    </row>
    <row r="387" spans="26:27">
      <c r="Z387" s="548">
        <v>51502</v>
      </c>
      <c r="AA387" s="549" t="s">
        <v>75</v>
      </c>
    </row>
    <row r="388" spans="26:27">
      <c r="Z388" s="548">
        <v>51532</v>
      </c>
      <c r="AA388" s="549" t="s">
        <v>79</v>
      </c>
    </row>
    <row r="389" spans="26:27">
      <c r="Z389" s="548">
        <v>51533</v>
      </c>
      <c r="AA389" s="549" t="s">
        <v>79</v>
      </c>
    </row>
    <row r="390" spans="26:27">
      <c r="Z390" s="548">
        <v>51534</v>
      </c>
      <c r="AA390" s="549" t="s">
        <v>79</v>
      </c>
    </row>
    <row r="391" spans="26:27">
      <c r="Z391" s="548">
        <v>51561</v>
      </c>
      <c r="AA391" s="549" t="s">
        <v>80</v>
      </c>
    </row>
    <row r="392" spans="26:27">
      <c r="Z392" s="548">
        <v>51626</v>
      </c>
      <c r="AA392" s="549" t="s">
        <v>1409</v>
      </c>
    </row>
    <row r="393" spans="26:27">
      <c r="Z393" s="548">
        <v>51628</v>
      </c>
      <c r="AA393" s="549" t="s">
        <v>1408</v>
      </c>
    </row>
    <row r="394" spans="26:27">
      <c r="Z394" s="548">
        <v>51658</v>
      </c>
      <c r="AA394" s="549" t="s">
        <v>76</v>
      </c>
    </row>
    <row r="395" spans="26:27">
      <c r="Z395" s="548">
        <v>51728</v>
      </c>
      <c r="AA395" s="549" t="s">
        <v>77</v>
      </c>
    </row>
    <row r="396" spans="26:27">
      <c r="Z396" s="548">
        <v>51753</v>
      </c>
      <c r="AA396" s="549" t="s">
        <v>81</v>
      </c>
    </row>
    <row r="397" spans="26:27">
      <c r="Z397" s="548">
        <v>51754</v>
      </c>
      <c r="AA397" s="549" t="s">
        <v>81</v>
      </c>
    </row>
    <row r="398" spans="26:27">
      <c r="Z398" s="548">
        <v>51755</v>
      </c>
      <c r="AA398" s="549" t="s">
        <v>81</v>
      </c>
    </row>
    <row r="399" spans="26:27">
      <c r="Z399" s="548">
        <v>51777</v>
      </c>
      <c r="AA399" s="549" t="s">
        <v>78</v>
      </c>
    </row>
    <row r="400" spans="26:27">
      <c r="Z400" s="548">
        <v>51783</v>
      </c>
      <c r="AA400" s="549" t="s">
        <v>106</v>
      </c>
    </row>
    <row r="401" spans="26:27">
      <c r="Z401" s="548">
        <v>51860</v>
      </c>
      <c r="AA401" s="549" t="s">
        <v>82</v>
      </c>
    </row>
    <row r="402" spans="26:27">
      <c r="Z402" s="548">
        <v>51867</v>
      </c>
      <c r="AA402" s="549" t="s">
        <v>75</v>
      </c>
    </row>
    <row r="403" spans="26:27">
      <c r="Z403" s="548">
        <v>51887</v>
      </c>
      <c r="AA403" s="549" t="s">
        <v>79</v>
      </c>
    </row>
    <row r="404" spans="26:27">
      <c r="Z404" s="548">
        <v>51888</v>
      </c>
      <c r="AA404" s="549" t="s">
        <v>79</v>
      </c>
    </row>
    <row r="405" spans="26:27">
      <c r="Z405" s="548">
        <v>51889</v>
      </c>
      <c r="AA405" s="549" t="s">
        <v>79</v>
      </c>
    </row>
    <row r="406" spans="26:27">
      <c r="Z406" s="548">
        <v>51926</v>
      </c>
      <c r="AA406" s="549" t="s">
        <v>80</v>
      </c>
    </row>
    <row r="407" spans="26:27">
      <c r="Z407" s="548">
        <v>51991</v>
      </c>
      <c r="AA407" s="549" t="s">
        <v>1409</v>
      </c>
    </row>
    <row r="408" spans="26:27">
      <c r="Z408" s="548">
        <v>52012</v>
      </c>
      <c r="AA408" s="549" t="s">
        <v>1408</v>
      </c>
    </row>
    <row r="409" spans="26:27">
      <c r="Z409" s="548">
        <v>52023</v>
      </c>
      <c r="AA409" s="549" t="s">
        <v>76</v>
      </c>
    </row>
    <row r="410" spans="26:27">
      <c r="Z410" s="548">
        <v>52093</v>
      </c>
      <c r="AA410" s="549" t="s">
        <v>77</v>
      </c>
    </row>
    <row r="411" spans="26:27">
      <c r="Z411" s="548">
        <v>52136</v>
      </c>
      <c r="AA411" s="549" t="s">
        <v>81</v>
      </c>
    </row>
    <row r="412" spans="26:27">
      <c r="Z412" s="548">
        <v>52137</v>
      </c>
      <c r="AA412" s="549" t="s">
        <v>81</v>
      </c>
    </row>
    <row r="413" spans="26:27">
      <c r="Z413" s="548">
        <v>52138</v>
      </c>
      <c r="AA413" s="549" t="s">
        <v>81</v>
      </c>
    </row>
    <row r="414" spans="26:27">
      <c r="Z414" s="548">
        <v>52142</v>
      </c>
      <c r="AA414" s="549" t="s">
        <v>78</v>
      </c>
    </row>
    <row r="415" spans="26:27">
      <c r="Z415" s="548">
        <v>52148</v>
      </c>
      <c r="AA415" s="549" t="s">
        <v>106</v>
      </c>
    </row>
    <row r="416" spans="26:27">
      <c r="Z416" s="548">
        <v>52225</v>
      </c>
      <c r="AA416" s="549" t="s">
        <v>82</v>
      </c>
    </row>
    <row r="417" spans="26:27">
      <c r="Z417" s="548">
        <v>52232</v>
      </c>
      <c r="AA417" s="549" t="s">
        <v>75</v>
      </c>
    </row>
    <row r="418" spans="26:27">
      <c r="Z418" s="548">
        <v>52271</v>
      </c>
      <c r="AA418" s="549" t="s">
        <v>79</v>
      </c>
    </row>
    <row r="419" spans="26:27">
      <c r="Z419" s="548">
        <v>52272</v>
      </c>
      <c r="AA419" s="549" t="s">
        <v>79</v>
      </c>
    </row>
    <row r="420" spans="26:27">
      <c r="Z420" s="548">
        <v>52273</v>
      </c>
      <c r="AA420" s="549" t="s">
        <v>79</v>
      </c>
    </row>
    <row r="421" spans="26:27">
      <c r="Z421" s="548">
        <v>52291</v>
      </c>
      <c r="AA421" s="549" t="s">
        <v>80</v>
      </c>
    </row>
    <row r="422" spans="26:27">
      <c r="Z422" s="548">
        <v>52356</v>
      </c>
      <c r="AA422" s="549" t="s">
        <v>1409</v>
      </c>
    </row>
    <row r="423" spans="26:27">
      <c r="Z423" s="548">
        <v>52367</v>
      </c>
      <c r="AA423" s="549" t="s">
        <v>1408</v>
      </c>
    </row>
    <row r="424" spans="26:27">
      <c r="Z424" s="548">
        <v>52388</v>
      </c>
      <c r="AA424" s="549" t="s">
        <v>76</v>
      </c>
    </row>
    <row r="425" spans="26:27">
      <c r="Z425" s="548">
        <v>52458</v>
      </c>
      <c r="AA425" s="549" t="s">
        <v>77</v>
      </c>
    </row>
    <row r="426" spans="26:27">
      <c r="Z426" s="548">
        <v>52490</v>
      </c>
      <c r="AA426" s="549" t="s">
        <v>81</v>
      </c>
    </row>
    <row r="427" spans="26:27">
      <c r="Z427" s="548">
        <v>52491</v>
      </c>
      <c r="AA427" s="549" t="s">
        <v>81</v>
      </c>
    </row>
    <row r="428" spans="26:27">
      <c r="Z428" s="548">
        <v>52492</v>
      </c>
      <c r="AA428" s="549" t="s">
        <v>81</v>
      </c>
    </row>
    <row r="429" spans="26:27">
      <c r="Z429" s="548">
        <v>52507</v>
      </c>
      <c r="AA429" s="549" t="s">
        <v>78</v>
      </c>
    </row>
    <row r="430" spans="26:27">
      <c r="Z430" s="548">
        <v>52513</v>
      </c>
      <c r="AA430" s="549" t="s">
        <v>106</v>
      </c>
    </row>
    <row r="431" spans="26:27">
      <c r="Z431" s="548">
        <v>52590</v>
      </c>
      <c r="AA431" s="549" t="s">
        <v>82</v>
      </c>
    </row>
    <row r="432" spans="26:27">
      <c r="Z432" s="548">
        <v>52597</v>
      </c>
      <c r="AA432" s="549" t="s">
        <v>75</v>
      </c>
    </row>
    <row r="433" spans="26:27">
      <c r="Z433" s="548">
        <v>52625</v>
      </c>
      <c r="AA433" s="549" t="s">
        <v>79</v>
      </c>
    </row>
    <row r="434" spans="26:27">
      <c r="Z434" s="548">
        <v>52626</v>
      </c>
      <c r="AA434" s="549" t="s">
        <v>79</v>
      </c>
    </row>
    <row r="435" spans="26:27">
      <c r="Z435" s="548">
        <v>52627</v>
      </c>
      <c r="AA435" s="549" t="s">
        <v>79</v>
      </c>
    </row>
    <row r="436" spans="26:27">
      <c r="Z436" s="548">
        <v>52657</v>
      </c>
      <c r="AA436" s="549" t="s">
        <v>80</v>
      </c>
    </row>
    <row r="437" spans="26:27">
      <c r="Z437" s="548">
        <v>52722</v>
      </c>
      <c r="AA437" s="549" t="s">
        <v>1409</v>
      </c>
    </row>
    <row r="438" spans="26:27">
      <c r="Z438" s="548">
        <v>52754</v>
      </c>
      <c r="AA438" s="549" t="s">
        <v>76</v>
      </c>
    </row>
    <row r="439" spans="26:27">
      <c r="Z439" s="548">
        <v>52824</v>
      </c>
      <c r="AA439" s="549" t="s">
        <v>77</v>
      </c>
    </row>
    <row r="440" spans="26:27">
      <c r="Z440" s="548">
        <v>52873</v>
      </c>
      <c r="AA440" s="549" t="s">
        <v>78</v>
      </c>
    </row>
    <row r="441" spans="26:27">
      <c r="Z441" s="548">
        <v>52874</v>
      </c>
      <c r="AA441" s="549" t="s">
        <v>81</v>
      </c>
    </row>
    <row r="442" spans="26:27">
      <c r="Z442" s="548">
        <v>52875</v>
      </c>
      <c r="AA442" s="549" t="s">
        <v>81</v>
      </c>
    </row>
    <row r="443" spans="26:27">
      <c r="Z443" s="548">
        <v>52876</v>
      </c>
      <c r="AA443" s="549" t="s">
        <v>81</v>
      </c>
    </row>
    <row r="444" spans="26:27">
      <c r="Z444" s="548">
        <v>52879</v>
      </c>
      <c r="AA444" s="549" t="s">
        <v>106</v>
      </c>
    </row>
    <row r="445" spans="26:27">
      <c r="Z445" s="548">
        <v>52956</v>
      </c>
      <c r="AA445" s="549" t="s">
        <v>82</v>
      </c>
    </row>
    <row r="446" spans="26:27">
      <c r="Z446" s="548">
        <v>52963</v>
      </c>
      <c r="AA446" s="549" t="s">
        <v>75</v>
      </c>
    </row>
    <row r="447" spans="26:27">
      <c r="Z447" s="548">
        <v>53009</v>
      </c>
      <c r="AA447" s="549" t="s">
        <v>79</v>
      </c>
    </row>
    <row r="448" spans="26:27">
      <c r="Z448" s="548">
        <v>53010</v>
      </c>
      <c r="AA448" s="549" t="s">
        <v>79</v>
      </c>
    </row>
    <row r="449" spans="26:27">
      <c r="Z449" s="548">
        <v>53011</v>
      </c>
      <c r="AA449" s="549" t="s">
        <v>79</v>
      </c>
    </row>
    <row r="450" spans="26:27">
      <c r="Z450" s="548">
        <v>53022</v>
      </c>
      <c r="AA450" s="549" t="s">
        <v>80</v>
      </c>
    </row>
    <row r="451" spans="26:27">
      <c r="Z451" s="548">
        <v>53087</v>
      </c>
      <c r="AA451" s="549" t="s">
        <v>1409</v>
      </c>
    </row>
    <row r="452" spans="26:27">
      <c r="Z452" s="548">
        <v>53106</v>
      </c>
      <c r="AA452" s="549" t="s">
        <v>1408</v>
      </c>
    </row>
    <row r="453" spans="26:27">
      <c r="Z453" s="548">
        <v>53119</v>
      </c>
      <c r="AA453" s="549" t="s">
        <v>76</v>
      </c>
    </row>
    <row r="454" spans="26:27">
      <c r="Z454" s="548">
        <v>53189</v>
      </c>
      <c r="AA454" s="549" t="s">
        <v>77</v>
      </c>
    </row>
    <row r="455" spans="26:27">
      <c r="Z455" s="548">
        <v>53229</v>
      </c>
      <c r="AA455" s="549" t="s">
        <v>81</v>
      </c>
    </row>
    <row r="456" spans="26:27">
      <c r="Z456" s="548">
        <v>53230</v>
      </c>
      <c r="AA456" s="549" t="s">
        <v>81</v>
      </c>
    </row>
    <row r="457" spans="26:27">
      <c r="Z457" s="548">
        <v>53231</v>
      </c>
      <c r="AA457" s="549" t="s">
        <v>81</v>
      </c>
    </row>
    <row r="458" spans="26:27">
      <c r="Z458" s="548">
        <v>53238</v>
      </c>
      <c r="AA458" s="549" t="s">
        <v>78</v>
      </c>
    </row>
    <row r="459" spans="26:27">
      <c r="Z459" s="548">
        <v>53244</v>
      </c>
      <c r="AA459" s="549" t="s">
        <v>106</v>
      </c>
    </row>
    <row r="460" spans="26:27">
      <c r="Z460" s="548">
        <v>53321</v>
      </c>
      <c r="AA460" s="549" t="s">
        <v>82</v>
      </c>
    </row>
    <row r="461" spans="26:27">
      <c r="Z461" s="548">
        <v>53328</v>
      </c>
      <c r="AA461" s="549" t="s">
        <v>75</v>
      </c>
    </row>
    <row r="462" spans="26:27">
      <c r="Z462" s="548">
        <v>53363</v>
      </c>
      <c r="AA462" s="549" t="s">
        <v>79</v>
      </c>
    </row>
    <row r="463" spans="26:27">
      <c r="Z463" s="548">
        <v>53364</v>
      </c>
      <c r="AA463" s="549" t="s">
        <v>79</v>
      </c>
    </row>
    <row r="464" spans="26:27">
      <c r="Z464" s="548">
        <v>53365</v>
      </c>
      <c r="AA464" s="549" t="s">
        <v>79</v>
      </c>
    </row>
    <row r="465" spans="26:27">
      <c r="Z465" s="548">
        <v>53387</v>
      </c>
      <c r="AA465" s="549" t="s">
        <v>80</v>
      </c>
    </row>
    <row r="466" spans="26:27">
      <c r="Z466" s="548">
        <v>53452</v>
      </c>
      <c r="AA466" s="549" t="s">
        <v>1409</v>
      </c>
    </row>
    <row r="467" spans="26:27">
      <c r="Z467" s="548">
        <v>53460</v>
      </c>
      <c r="AA467" s="549" t="s">
        <v>1408</v>
      </c>
    </row>
    <row r="468" spans="26:27">
      <c r="Z468" s="548">
        <v>53484</v>
      </c>
      <c r="AA468" s="549" t="s">
        <v>76</v>
      </c>
    </row>
    <row r="469" spans="26:27">
      <c r="Z469" s="548">
        <v>53554</v>
      </c>
      <c r="AA469" s="549" t="s">
        <v>77</v>
      </c>
    </row>
    <row r="470" spans="26:27">
      <c r="Z470" s="548">
        <v>53584</v>
      </c>
      <c r="AA470" s="549" t="s">
        <v>81</v>
      </c>
    </row>
    <row r="471" spans="26:27">
      <c r="Z471" s="548">
        <v>53585</v>
      </c>
      <c r="AA471" s="549" t="s">
        <v>81</v>
      </c>
    </row>
    <row r="472" spans="26:27">
      <c r="Z472" s="548">
        <v>53586</v>
      </c>
      <c r="AA472" s="549" t="s">
        <v>81</v>
      </c>
    </row>
    <row r="473" spans="26:27">
      <c r="Z473" s="548">
        <v>53603</v>
      </c>
      <c r="AA473" s="549" t="s">
        <v>78</v>
      </c>
    </row>
    <row r="474" spans="26:27">
      <c r="Z474" s="548">
        <v>53609</v>
      </c>
      <c r="AA474" s="549" t="s">
        <v>106</v>
      </c>
    </row>
    <row r="475" spans="26:27">
      <c r="Z475" s="548">
        <v>53686</v>
      </c>
      <c r="AA475" s="549" t="s">
        <v>82</v>
      </c>
    </row>
    <row r="476" spans="26:27">
      <c r="Z476" s="548">
        <v>53693</v>
      </c>
      <c r="AA476" s="549" t="s">
        <v>75</v>
      </c>
    </row>
    <row r="477" spans="26:27">
      <c r="Z477" s="548">
        <v>53717</v>
      </c>
      <c r="AA477" s="549" t="s">
        <v>79</v>
      </c>
    </row>
    <row r="478" spans="26:27">
      <c r="Z478" s="548">
        <v>53718</v>
      </c>
      <c r="AA478" s="549" t="s">
        <v>79</v>
      </c>
    </row>
    <row r="479" spans="26:27">
      <c r="Z479" s="548">
        <v>53719</v>
      </c>
      <c r="AA479" s="549" t="s">
        <v>79</v>
      </c>
    </row>
    <row r="480" spans="26:27">
      <c r="Z480" s="548">
        <v>53752</v>
      </c>
      <c r="AA480" s="549" t="s">
        <v>80</v>
      </c>
    </row>
    <row r="481" spans="26:27">
      <c r="Z481" s="548">
        <v>53814</v>
      </c>
      <c r="AA481" s="549" t="s">
        <v>1408</v>
      </c>
    </row>
    <row r="482" spans="26:27">
      <c r="Z482" s="548">
        <v>53817</v>
      </c>
      <c r="AA482" s="549" t="s">
        <v>1409</v>
      </c>
    </row>
    <row r="483" spans="26:27">
      <c r="Z483" s="548">
        <v>53849</v>
      </c>
      <c r="AA483" s="549" t="s">
        <v>76</v>
      </c>
    </row>
    <row r="484" spans="26:27">
      <c r="Z484" s="548">
        <v>53919</v>
      </c>
      <c r="AA484" s="549" t="s">
        <v>77</v>
      </c>
    </row>
    <row r="485" spans="26:27">
      <c r="Z485" s="548">
        <v>53968</v>
      </c>
      <c r="AA485" s="549" t="s">
        <v>78</v>
      </c>
    </row>
    <row r="486" spans="26:27">
      <c r="Z486" s="548">
        <v>53969</v>
      </c>
      <c r="AA486" s="549" t="s">
        <v>81</v>
      </c>
    </row>
    <row r="487" spans="26:27">
      <c r="Z487" s="548">
        <v>53970</v>
      </c>
      <c r="AA487" s="549" t="s">
        <v>81</v>
      </c>
    </row>
    <row r="488" spans="26:27">
      <c r="Z488" s="548">
        <v>53974</v>
      </c>
      <c r="AA488" s="549" t="s">
        <v>106</v>
      </c>
    </row>
    <row r="489" spans="26:27">
      <c r="Z489" s="548">
        <v>54051</v>
      </c>
      <c r="AA489" s="549" t="s">
        <v>82</v>
      </c>
    </row>
    <row r="490" spans="26:27">
      <c r="Z490" s="548">
        <v>54058</v>
      </c>
      <c r="AA490" s="549" t="s">
        <v>75</v>
      </c>
    </row>
    <row r="491" spans="26:27">
      <c r="Z491" s="548">
        <v>54101</v>
      </c>
      <c r="AA491" s="549" t="s">
        <v>79</v>
      </c>
    </row>
    <row r="492" spans="26:27">
      <c r="Z492" s="548">
        <v>54102</v>
      </c>
      <c r="AA492" s="549" t="s">
        <v>79</v>
      </c>
    </row>
    <row r="493" spans="26:27">
      <c r="Z493" s="548">
        <v>54103</v>
      </c>
      <c r="AA493" s="549" t="s">
        <v>79</v>
      </c>
    </row>
    <row r="494" spans="26:27">
      <c r="Z494" s="548">
        <v>54118</v>
      </c>
      <c r="AA494" s="549" t="s">
        <v>80</v>
      </c>
    </row>
    <row r="495" spans="26:27">
      <c r="Z495" s="548">
        <v>54183</v>
      </c>
      <c r="AA495" s="549" t="s">
        <v>1409</v>
      </c>
    </row>
    <row r="496" spans="26:27">
      <c r="Z496" s="548">
        <v>54198</v>
      </c>
      <c r="AA496" s="549" t="s">
        <v>1408</v>
      </c>
    </row>
    <row r="497" spans="26:27">
      <c r="Z497" s="548">
        <v>54215</v>
      </c>
      <c r="AA497" s="549" t="s">
        <v>76</v>
      </c>
    </row>
    <row r="498" spans="26:27">
      <c r="Z498" s="548">
        <v>54285</v>
      </c>
      <c r="AA498" s="549" t="s">
        <v>77</v>
      </c>
    </row>
    <row r="499" spans="26:27">
      <c r="Z499" s="548">
        <v>54322</v>
      </c>
      <c r="AA499" s="549" t="s">
        <v>81</v>
      </c>
    </row>
    <row r="500" spans="26:27">
      <c r="Z500" s="548">
        <v>54323</v>
      </c>
      <c r="AA500" s="549" t="s">
        <v>81</v>
      </c>
    </row>
    <row r="501" spans="26:27">
      <c r="Z501" s="548">
        <v>54324</v>
      </c>
      <c r="AA501" s="549" t="s">
        <v>81</v>
      </c>
    </row>
    <row r="502" spans="26:27">
      <c r="Z502" s="548">
        <v>54334</v>
      </c>
      <c r="AA502" s="549" t="s">
        <v>78</v>
      </c>
    </row>
    <row r="503" spans="26:27">
      <c r="Z503" s="548">
        <v>54340</v>
      </c>
      <c r="AA503" s="549" t="s">
        <v>106</v>
      </c>
    </row>
    <row r="504" spans="26:27">
      <c r="Z504" s="548">
        <v>54417</v>
      </c>
      <c r="AA504" s="549" t="s">
        <v>82</v>
      </c>
    </row>
    <row r="505" spans="26:27">
      <c r="Z505" s="548">
        <v>54424</v>
      </c>
      <c r="AA505" s="549" t="s">
        <v>75</v>
      </c>
    </row>
    <row r="506" spans="26:27">
      <c r="Z506" s="548">
        <v>54455</v>
      </c>
      <c r="AA506" s="549" t="s">
        <v>79</v>
      </c>
    </row>
    <row r="507" spans="26:27">
      <c r="Z507" s="548">
        <v>54456</v>
      </c>
      <c r="AA507" s="549" t="s">
        <v>79</v>
      </c>
    </row>
    <row r="508" spans="26:27">
      <c r="Z508" s="548">
        <v>54457</v>
      </c>
      <c r="AA508" s="549" t="s">
        <v>79</v>
      </c>
    </row>
    <row r="509" spans="26:27">
      <c r="Z509" s="548">
        <v>54483</v>
      </c>
      <c r="AA509" s="549" t="s">
        <v>80</v>
      </c>
    </row>
    <row r="510" spans="26:27">
      <c r="Z510" s="548">
        <v>54548</v>
      </c>
      <c r="AA510" s="549" t="s">
        <v>1409</v>
      </c>
    </row>
    <row r="511" spans="26:27">
      <c r="Z511" s="548">
        <v>54552</v>
      </c>
      <c r="AA511" s="549" t="s">
        <v>1408</v>
      </c>
    </row>
    <row r="512" spans="26:27">
      <c r="Z512" s="548">
        <v>54580</v>
      </c>
      <c r="AA512" s="549" t="s">
        <v>76</v>
      </c>
    </row>
    <row r="513" spans="26:27">
      <c r="Z513" s="548">
        <v>54650</v>
      </c>
      <c r="AA513" s="549" t="s">
        <v>77</v>
      </c>
    </row>
    <row r="514" spans="26:27">
      <c r="Z514" s="548">
        <v>54676</v>
      </c>
      <c r="AA514" s="549" t="s">
        <v>81</v>
      </c>
    </row>
    <row r="515" spans="26:27">
      <c r="Z515" s="548">
        <v>54677</v>
      </c>
      <c r="AA515" s="549" t="s">
        <v>81</v>
      </c>
    </row>
    <row r="516" spans="26:27">
      <c r="Z516" s="548">
        <v>54678</v>
      </c>
      <c r="AA516" s="549" t="s">
        <v>81</v>
      </c>
    </row>
    <row r="517" spans="26:27">
      <c r="Z517" s="548">
        <v>54699</v>
      </c>
      <c r="AA517" s="549" t="s">
        <v>78</v>
      </c>
    </row>
    <row r="518" spans="26:27">
      <c r="Z518" s="548">
        <v>54705</v>
      </c>
      <c r="AA518" s="549" t="s">
        <v>106</v>
      </c>
    </row>
    <row r="519" spans="26:27">
      <c r="Z519" s="548">
        <v>54782</v>
      </c>
      <c r="AA519" s="549" t="s">
        <v>82</v>
      </c>
    </row>
    <row r="520" spans="26:27">
      <c r="Z520" s="548">
        <v>54789</v>
      </c>
      <c r="AA520" s="549" t="s">
        <v>75</v>
      </c>
    </row>
    <row r="521" spans="26:27">
      <c r="Z521" s="548">
        <v>54810</v>
      </c>
      <c r="AA521" s="549" t="s">
        <v>79</v>
      </c>
    </row>
    <row r="522" spans="26:27">
      <c r="Z522" s="548">
        <v>54811</v>
      </c>
      <c r="AA522" s="549" t="s">
        <v>79</v>
      </c>
    </row>
    <row r="523" spans="26:27">
      <c r="Z523" s="548">
        <v>54812</v>
      </c>
      <c r="AA523" s="549" t="s">
        <v>79</v>
      </c>
    </row>
    <row r="524" spans="26:27">
      <c r="Z524" s="548">
        <v>54848</v>
      </c>
      <c r="AA524" s="549" t="s">
        <v>80</v>
      </c>
    </row>
    <row r="525" spans="26:27">
      <c r="Z525" s="548">
        <v>54913</v>
      </c>
      <c r="AA525" s="549" t="s">
        <v>1409</v>
      </c>
    </row>
    <row r="526" spans="26:27">
      <c r="Z526" s="548">
        <v>54936</v>
      </c>
      <c r="AA526" s="549" t="s">
        <v>1408</v>
      </c>
    </row>
    <row r="527" spans="26:27">
      <c r="Z527" s="548">
        <v>54945</v>
      </c>
      <c r="AA527" s="549" t="s">
        <v>76</v>
      </c>
    </row>
    <row r="528" spans="26:27">
      <c r="Z528" s="548">
        <v>55015</v>
      </c>
      <c r="AA528" s="549" t="s">
        <v>77</v>
      </c>
    </row>
    <row r="529" spans="26:27">
      <c r="Z529" s="548">
        <v>55060</v>
      </c>
      <c r="AA529" s="549" t="s">
        <v>81</v>
      </c>
    </row>
    <row r="530" spans="26:27">
      <c r="Z530" s="548">
        <v>55061</v>
      </c>
      <c r="AA530" s="549" t="s">
        <v>81</v>
      </c>
    </row>
    <row r="531" spans="26:27">
      <c r="Z531" s="548">
        <v>55062</v>
      </c>
      <c r="AA531" s="549" t="s">
        <v>81</v>
      </c>
    </row>
    <row r="532" spans="26:27">
      <c r="Z532" s="548">
        <v>55064</v>
      </c>
      <c r="AA532" s="549" t="s">
        <v>78</v>
      </c>
    </row>
    <row r="533" spans="26:27">
      <c r="Z533" s="548">
        <v>55070</v>
      </c>
      <c r="AA533" s="549" t="s">
        <v>106</v>
      </c>
    </row>
    <row r="534" spans="26:27">
      <c r="Z534" s="548">
        <v>55147</v>
      </c>
      <c r="AA534" s="549" t="s">
        <v>82</v>
      </c>
    </row>
  </sheetData>
  <mergeCells count="4">
    <mergeCell ref="H32:I32"/>
    <mergeCell ref="H36:I36"/>
    <mergeCell ref="H37:I37"/>
    <mergeCell ref="H38:I38"/>
  </mergeCells>
  <phoneticPr fontId="7" type="noConversion"/>
  <pageMargins left="0.7" right="0.7" top="0.75" bottom="0.75" header="0.3" footer="0.3"/>
  <pageSetup paperSize="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autoPageBreaks="0" fitToPage="1"/>
  </sheetPr>
  <dimension ref="B1:K30"/>
  <sheetViews>
    <sheetView showGridLines="0" showRowColHeaders="0" zoomScaleNormal="100" workbookViewId="0">
      <selection activeCell="B6" sqref="B6"/>
    </sheetView>
  </sheetViews>
  <sheetFormatPr defaultColWidth="9" defaultRowHeight="24.95" customHeight="1"/>
  <cols>
    <col min="1" max="1" width="2.625" style="440" customWidth="1"/>
    <col min="2" max="2" width="15.625" style="150" customWidth="1"/>
    <col min="3" max="3" width="25.625" style="212" customWidth="1"/>
    <col min="4" max="4" width="2.375" style="440" customWidth="1"/>
    <col min="5" max="5" width="18.625" style="457" customWidth="1"/>
    <col min="6" max="6" width="30.625" style="678" customWidth="1"/>
    <col min="7" max="7" width="2.375" style="440" customWidth="1"/>
    <col min="8" max="8" width="17.625" style="463" customWidth="1"/>
    <col min="9" max="9" width="10.625" style="464" hidden="1" customWidth="1"/>
    <col min="10" max="10" width="0" style="440" hidden="1" customWidth="1"/>
    <col min="11" max="11" width="2.625" style="440" customWidth="1"/>
    <col min="12" max="16384" width="9" style="440"/>
  </cols>
  <sheetData>
    <row r="1" spans="2:11" s="338" customFormat="1" ht="39.950000000000003" customHeight="1">
      <c r="B1" s="947" t="s">
        <v>1487</v>
      </c>
      <c r="C1" s="337"/>
      <c r="D1" s="336"/>
      <c r="E1" s="336"/>
      <c r="F1" s="336"/>
      <c r="G1" s="336"/>
      <c r="H1" s="336"/>
      <c r="I1" s="439"/>
      <c r="J1" s="336"/>
      <c r="K1" s="336"/>
    </row>
    <row r="2" spans="2:11" ht="9.9499999999999993" customHeight="1">
      <c r="B2" s="440"/>
      <c r="C2" s="440"/>
      <c r="E2" s="440"/>
      <c r="F2" s="440"/>
      <c r="H2" s="440"/>
      <c r="I2" s="441"/>
    </row>
    <row r="3" spans="2:11" ht="24.95" customHeight="1">
      <c r="B3" s="1027" t="s">
        <v>973</v>
      </c>
      <c r="C3" s="1028"/>
      <c r="E3" s="442"/>
      <c r="F3" s="442"/>
      <c r="G3" s="443"/>
      <c r="H3" s="1023"/>
      <c r="I3" s="1024"/>
    </row>
    <row r="4" spans="2:11" ht="9.9499999999999993" hidden="1" customHeight="1">
      <c r="B4" s="443"/>
      <c r="C4" s="443"/>
      <c r="E4" s="440"/>
      <c r="F4" s="440"/>
      <c r="G4" s="443"/>
      <c r="H4" s="443"/>
      <c r="I4" s="444"/>
    </row>
    <row r="5" spans="2:11" s="445" customFormat="1" ht="24.95" customHeight="1">
      <c r="B5" s="1025" t="s">
        <v>673</v>
      </c>
      <c r="C5" s="1026"/>
      <c r="E5" s="447" t="s">
        <v>674</v>
      </c>
      <c r="F5" s="447"/>
      <c r="H5" s="1025" t="s">
        <v>675</v>
      </c>
      <c r="I5" s="1026"/>
    </row>
    <row r="6" spans="2:11" ht="30" customHeight="1">
      <c r="B6" s="320" t="s">
        <v>712</v>
      </c>
      <c r="C6" s="224" t="s">
        <v>713</v>
      </c>
      <c r="D6" s="451"/>
      <c r="E6" s="320" t="s">
        <v>678</v>
      </c>
      <c r="F6" s="675" t="s">
        <v>1337</v>
      </c>
      <c r="G6" s="195"/>
      <c r="H6" s="320" t="s">
        <v>704</v>
      </c>
      <c r="I6" s="224" t="s">
        <v>714</v>
      </c>
    </row>
    <row r="7" spans="2:11" ht="24.95" customHeight="1">
      <c r="B7" s="676">
        <v>46023</v>
      </c>
      <c r="C7" s="461" t="s">
        <v>75</v>
      </c>
      <c r="E7" s="695" t="s">
        <v>1357</v>
      </c>
      <c r="F7" s="677" t="s">
        <v>1338</v>
      </c>
      <c r="H7" s="463" t="s">
        <v>728</v>
      </c>
      <c r="I7" s="464" t="s">
        <v>391</v>
      </c>
    </row>
    <row r="8" spans="2:11" ht="24.95" customHeight="1">
      <c r="B8" s="676">
        <v>46069</v>
      </c>
      <c r="C8" s="461" t="s">
        <v>79</v>
      </c>
      <c r="E8" s="695" t="s">
        <v>1360</v>
      </c>
      <c r="F8" s="677" t="s">
        <v>1339</v>
      </c>
      <c r="H8" s="463" t="s">
        <v>729</v>
      </c>
      <c r="I8" s="464" t="s">
        <v>397</v>
      </c>
    </row>
    <row r="9" spans="2:11" ht="24.95" customHeight="1">
      <c r="B9" s="676">
        <v>46070</v>
      </c>
      <c r="C9" s="461" t="s">
        <v>79</v>
      </c>
      <c r="E9" s="695" t="s">
        <v>1358</v>
      </c>
      <c r="F9" s="677" t="s">
        <v>1340</v>
      </c>
      <c r="H9" s="463" t="s">
        <v>730</v>
      </c>
      <c r="I9" s="464" t="s">
        <v>399</v>
      </c>
    </row>
    <row r="10" spans="2:11" ht="24.95" customHeight="1">
      <c r="B10" s="676">
        <v>46071</v>
      </c>
      <c r="C10" s="461" t="s">
        <v>79</v>
      </c>
      <c r="E10" s="695" t="s">
        <v>1359</v>
      </c>
      <c r="F10" s="677" t="s">
        <v>1341</v>
      </c>
      <c r="H10" s="463" t="s">
        <v>731</v>
      </c>
      <c r="I10" s="464" t="s">
        <v>401</v>
      </c>
    </row>
    <row r="11" spans="2:11" ht="24.95" customHeight="1">
      <c r="B11" s="676">
        <v>46082</v>
      </c>
      <c r="C11" s="461" t="s">
        <v>80</v>
      </c>
      <c r="E11" s="695" t="s">
        <v>1362</v>
      </c>
      <c r="F11" s="677" t="s">
        <v>1342</v>
      </c>
      <c r="H11" s="463" t="s">
        <v>732</v>
      </c>
      <c r="I11" s="464" t="s">
        <v>405</v>
      </c>
    </row>
    <row r="12" spans="2:11" ht="24.95" customHeight="1">
      <c r="B12" s="676">
        <v>46083</v>
      </c>
      <c r="C12" s="461" t="s">
        <v>560</v>
      </c>
      <c r="F12" s="677"/>
      <c r="H12" s="463" t="s">
        <v>733</v>
      </c>
      <c r="I12" s="464" t="s">
        <v>407</v>
      </c>
    </row>
    <row r="13" spans="2:11" ht="24.95" customHeight="1">
      <c r="B13" s="676">
        <v>46147</v>
      </c>
      <c r="C13" s="461" t="s">
        <v>1409</v>
      </c>
      <c r="F13" s="677"/>
      <c r="H13" s="463" t="s">
        <v>734</v>
      </c>
      <c r="I13" s="464" t="s">
        <v>411</v>
      </c>
    </row>
    <row r="14" spans="2:11" ht="24.95" customHeight="1">
      <c r="B14" s="676">
        <v>46166</v>
      </c>
      <c r="C14" s="461" t="s">
        <v>1408</v>
      </c>
      <c r="F14" s="677"/>
      <c r="H14" s="463" t="s">
        <v>533</v>
      </c>
      <c r="I14" s="464" t="s">
        <v>464</v>
      </c>
    </row>
    <row r="15" spans="2:11" ht="24.95" customHeight="1">
      <c r="B15" s="676">
        <v>46167</v>
      </c>
      <c r="C15" s="461" t="s">
        <v>607</v>
      </c>
      <c r="E15" s="695"/>
      <c r="H15" s="463" t="s">
        <v>735</v>
      </c>
      <c r="I15" s="464" t="s">
        <v>412</v>
      </c>
    </row>
    <row r="16" spans="2:11" ht="24.95" customHeight="1">
      <c r="B16" s="676">
        <v>46176</v>
      </c>
      <c r="C16" s="461" t="s">
        <v>1495</v>
      </c>
      <c r="H16" s="463" t="s">
        <v>736</v>
      </c>
      <c r="I16" s="464" t="s">
        <v>414</v>
      </c>
    </row>
    <row r="17" spans="2:9" ht="24.95" customHeight="1">
      <c r="B17" s="676">
        <v>46179</v>
      </c>
      <c r="C17" s="461" t="s">
        <v>76</v>
      </c>
      <c r="H17" s="463" t="s">
        <v>737</v>
      </c>
      <c r="I17" s="464" t="s">
        <v>417</v>
      </c>
    </row>
    <row r="18" spans="2:9" ht="24.95" customHeight="1">
      <c r="B18" s="676">
        <v>46249</v>
      </c>
      <c r="C18" s="461" t="s">
        <v>77</v>
      </c>
      <c r="H18" s="463" t="s">
        <v>738</v>
      </c>
      <c r="I18" s="464" t="s">
        <v>419</v>
      </c>
    </row>
    <row r="19" spans="2:9" ht="24.95" customHeight="1">
      <c r="B19" s="676">
        <v>46251</v>
      </c>
      <c r="C19" s="461" t="s">
        <v>1413</v>
      </c>
      <c r="H19" s="463" t="s">
        <v>739</v>
      </c>
      <c r="I19" s="464" t="s">
        <v>421</v>
      </c>
    </row>
    <row r="20" spans="2:9" ht="24.95" customHeight="1">
      <c r="B20" s="676">
        <v>46289</v>
      </c>
      <c r="C20" s="461" t="s">
        <v>81</v>
      </c>
      <c r="G20" s="446"/>
      <c r="H20" s="463" t="s">
        <v>740</v>
      </c>
      <c r="I20" s="464" t="s">
        <v>423</v>
      </c>
    </row>
    <row r="21" spans="2:9" ht="24.95" customHeight="1">
      <c r="B21" s="676">
        <v>46290</v>
      </c>
      <c r="C21" s="461" t="s">
        <v>81</v>
      </c>
      <c r="H21" s="463" t="s">
        <v>741</v>
      </c>
      <c r="I21" s="464" t="s">
        <v>425</v>
      </c>
    </row>
    <row r="22" spans="2:9" ht="24.95" customHeight="1">
      <c r="B22" s="676">
        <v>46291</v>
      </c>
      <c r="C22" s="461" t="s">
        <v>81</v>
      </c>
      <c r="H22" s="463" t="s">
        <v>742</v>
      </c>
      <c r="I22" s="464" t="s">
        <v>427</v>
      </c>
    </row>
    <row r="23" spans="2:9" ht="24.95" customHeight="1">
      <c r="B23" s="676">
        <v>46298</v>
      </c>
      <c r="C23" s="461" t="s">
        <v>78</v>
      </c>
      <c r="H23" s="463" t="s">
        <v>743</v>
      </c>
      <c r="I23" s="464" t="s">
        <v>429</v>
      </c>
    </row>
    <row r="24" spans="2:9" ht="24.95" customHeight="1">
      <c r="B24" s="676">
        <v>46300</v>
      </c>
      <c r="C24" s="461" t="s">
        <v>1414</v>
      </c>
      <c r="H24" s="463" t="s">
        <v>744</v>
      </c>
      <c r="I24" s="464" t="s">
        <v>395</v>
      </c>
    </row>
    <row r="25" spans="2:9" ht="24.95" customHeight="1">
      <c r="B25" s="676">
        <v>46304</v>
      </c>
      <c r="C25" s="462" t="s">
        <v>106</v>
      </c>
      <c r="H25" s="463" t="s">
        <v>745</v>
      </c>
      <c r="I25" s="464" t="s">
        <v>447</v>
      </c>
    </row>
    <row r="26" spans="2:9" ht="24.95" customHeight="1">
      <c r="B26" s="676">
        <v>46381</v>
      </c>
      <c r="C26" s="462" t="s">
        <v>82</v>
      </c>
      <c r="H26" s="463" t="s">
        <v>746</v>
      </c>
      <c r="I26" s="464" t="s">
        <v>449</v>
      </c>
    </row>
    <row r="27" spans="2:9" ht="24.95" customHeight="1">
      <c r="B27" s="676"/>
      <c r="C27" s="462"/>
      <c r="H27" s="463" t="s">
        <v>747</v>
      </c>
      <c r="I27" s="464" t="s">
        <v>451</v>
      </c>
    </row>
    <row r="28" spans="2:9" ht="24.95" customHeight="1">
      <c r="B28" s="676"/>
      <c r="C28" s="462"/>
      <c r="I28" s="465"/>
    </row>
    <row r="29" spans="2:9" ht="24.95" customHeight="1">
      <c r="B29" s="676"/>
      <c r="C29" s="462"/>
      <c r="H29" s="950"/>
      <c r="I29" s="465"/>
    </row>
    <row r="30" spans="2:9" ht="24.95" customHeight="1">
      <c r="B30" s="676"/>
      <c r="C30" s="462"/>
      <c r="H30" s="950"/>
      <c r="I30" s="466"/>
    </row>
  </sheetData>
  <sortState ref="B7:C30">
    <sortCondition ref="B7"/>
  </sortState>
  <mergeCells count="4">
    <mergeCell ref="H3:I3"/>
    <mergeCell ref="H5:I5"/>
    <mergeCell ref="B3:C3"/>
    <mergeCell ref="B5:C5"/>
  </mergeCells>
  <phoneticPr fontId="7" type="noConversion"/>
  <printOptions horizontalCentered="1"/>
  <pageMargins left="0.39370078740157483" right="0.39370078740157483" top="0.78740157480314965" bottom="0.78740157480314965" header="0.39370078740157483" footer="0.39370078740157483"/>
  <pageSetup paperSize="9" scale="89" fitToHeight="0" orientation="landscape" horizontalDpi="0" verticalDpi="0" r:id="rId1"/>
  <drawing r:id="rId2"/>
  <tableParts count="3"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showGridLines="0" showRowColHeaders="0" workbookViewId="0"/>
  </sheetViews>
  <sheetFormatPr defaultRowHeight="16.5"/>
  <sheetData/>
  <phoneticPr fontId="7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C2"/>
  <sheetViews>
    <sheetView workbookViewId="0"/>
  </sheetViews>
  <sheetFormatPr defaultRowHeight="16.5"/>
  <sheetData>
    <row r="1" spans="1:55">
      <c r="A1" t="s">
        <v>153</v>
      </c>
      <c r="B1" t="s">
        <v>0</v>
      </c>
      <c r="C1" t="s">
        <v>149</v>
      </c>
      <c r="D1" t="s">
        <v>150</v>
      </c>
      <c r="E1" t="s">
        <v>1</v>
      </c>
      <c r="F1" t="s">
        <v>200</v>
      </c>
      <c r="G1" t="s">
        <v>151</v>
      </c>
      <c r="H1" t="s">
        <v>154</v>
      </c>
      <c r="I1" t="s">
        <v>155</v>
      </c>
      <c r="J1" t="s">
        <v>156</v>
      </c>
      <c r="K1" t="s">
        <v>157</v>
      </c>
      <c r="L1" t="s">
        <v>158</v>
      </c>
      <c r="M1" t="s">
        <v>159</v>
      </c>
      <c r="N1" t="s">
        <v>160</v>
      </c>
      <c r="O1" t="s">
        <v>161</v>
      </c>
      <c r="P1" t="s">
        <v>162</v>
      </c>
      <c r="Q1" t="s">
        <v>147</v>
      </c>
      <c r="R1" t="s">
        <v>148</v>
      </c>
      <c r="S1" t="s">
        <v>163</v>
      </c>
      <c r="T1" t="s">
        <v>164</v>
      </c>
      <c r="U1" t="s">
        <v>152</v>
      </c>
      <c r="V1" t="s">
        <v>165</v>
      </c>
      <c r="W1" t="s">
        <v>166</v>
      </c>
      <c r="X1" t="s">
        <v>167</v>
      </c>
      <c r="Y1" t="s">
        <v>168</v>
      </c>
      <c r="Z1" t="s">
        <v>169</v>
      </c>
      <c r="AA1" t="s">
        <v>170</v>
      </c>
      <c r="AB1" t="s">
        <v>171</v>
      </c>
      <c r="AC1" t="s">
        <v>172</v>
      </c>
      <c r="AD1" t="s">
        <v>173</v>
      </c>
      <c r="AE1" t="s">
        <v>194</v>
      </c>
      <c r="AF1" t="s">
        <v>137</v>
      </c>
      <c r="AG1" t="s">
        <v>138</v>
      </c>
      <c r="AH1" t="s">
        <v>139</v>
      </c>
      <c r="AI1" t="s">
        <v>140</v>
      </c>
      <c r="AJ1" t="s">
        <v>141</v>
      </c>
      <c r="AK1" t="s">
        <v>142</v>
      </c>
      <c r="AL1" t="s">
        <v>143</v>
      </c>
      <c r="AM1" t="s">
        <v>144</v>
      </c>
      <c r="AN1" t="s">
        <v>145</v>
      </c>
      <c r="AO1" t="s">
        <v>10</v>
      </c>
      <c r="AP1" t="s">
        <v>184</v>
      </c>
      <c r="AQ1" t="s">
        <v>185</v>
      </c>
      <c r="AR1" t="s">
        <v>186</v>
      </c>
      <c r="AS1" t="s">
        <v>187</v>
      </c>
      <c r="AT1" t="s">
        <v>188</v>
      </c>
      <c r="AU1" t="s">
        <v>189</v>
      </c>
      <c r="AV1" t="s">
        <v>1432</v>
      </c>
      <c r="AW1" t="s">
        <v>1433</v>
      </c>
      <c r="AX1" t="s">
        <v>1434</v>
      </c>
      <c r="AY1" t="s">
        <v>1435</v>
      </c>
      <c r="AZ1" t="s">
        <v>1436</v>
      </c>
      <c r="BA1" t="s">
        <v>1437</v>
      </c>
      <c r="BB1" t="s">
        <v>1438</v>
      </c>
      <c r="BC1" t="s">
        <v>1439</v>
      </c>
    </row>
    <row r="2" spans="1:55">
      <c r="A2" t="s">
        <v>190</v>
      </c>
      <c r="B2" t="s">
        <v>3</v>
      </c>
      <c r="C2" t="s">
        <v>191</v>
      </c>
      <c r="D2" t="s">
        <v>4</v>
      </c>
      <c r="E2" t="s">
        <v>5</v>
      </c>
      <c r="F2" t="s">
        <v>192</v>
      </c>
      <c r="G2" t="s">
        <v>1440</v>
      </c>
      <c r="H2" t="s">
        <v>1441</v>
      </c>
      <c r="I2" t="s">
        <v>1442</v>
      </c>
      <c r="J2" t="s">
        <v>1443</v>
      </c>
      <c r="K2" t="s">
        <v>1444</v>
      </c>
      <c r="L2" t="s">
        <v>1445</v>
      </c>
    </row>
  </sheetData>
  <phoneticPr fontId="7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26"/>
  <sheetViews>
    <sheetView workbookViewId="0">
      <selection activeCell="H1" sqref="H1"/>
    </sheetView>
  </sheetViews>
  <sheetFormatPr defaultColWidth="9" defaultRowHeight="20.100000000000001" customHeight="1"/>
  <cols>
    <col min="1" max="3" width="9" style="8"/>
    <col min="4" max="4" width="9" style="22"/>
    <col min="5" max="6" width="9" style="7"/>
    <col min="7" max="16" width="9" style="8"/>
    <col min="17" max="17" width="9" style="22"/>
    <col min="18" max="23" width="9" style="8"/>
    <col min="24" max="24" width="9" style="22"/>
    <col min="25" max="29" width="9" style="8"/>
    <col min="30" max="30" width="9" style="22"/>
    <col min="31" max="16384" width="9" style="8"/>
  </cols>
  <sheetData>
    <row r="1" spans="1:31" ht="30" customHeight="1">
      <c r="A1" s="221" t="s">
        <v>1225</v>
      </c>
      <c r="B1" s="221" t="s">
        <v>1226</v>
      </c>
      <c r="C1" s="221" t="s">
        <v>1227</v>
      </c>
      <c r="D1" s="221" t="s">
        <v>1228</v>
      </c>
      <c r="E1" s="221" t="s">
        <v>1229</v>
      </c>
      <c r="F1" s="221" t="s">
        <v>1230</v>
      </c>
      <c r="G1" s="643"/>
      <c r="H1" s="221" t="s">
        <v>1225</v>
      </c>
      <c r="J1" s="221" t="s">
        <v>1225</v>
      </c>
      <c r="K1" s="221" t="s">
        <v>1229</v>
      </c>
      <c r="L1" s="221" t="s">
        <v>1230</v>
      </c>
      <c r="M1" s="644"/>
      <c r="N1" s="221" t="s">
        <v>1225</v>
      </c>
      <c r="O1" s="221" t="s">
        <v>1226</v>
      </c>
      <c r="P1" s="221" t="s">
        <v>1227</v>
      </c>
      <c r="Q1" s="221" t="s">
        <v>1228</v>
      </c>
      <c r="R1" s="221" t="s">
        <v>1229</v>
      </c>
      <c r="S1" s="221" t="s">
        <v>1230</v>
      </c>
      <c r="T1" s="644"/>
      <c r="U1" s="221" t="s">
        <v>1225</v>
      </c>
      <c r="V1" s="221" t="s">
        <v>1226</v>
      </c>
      <c r="W1" s="221" t="s">
        <v>1227</v>
      </c>
      <c r="X1" s="221" t="s">
        <v>1228</v>
      </c>
      <c r="Y1" s="221" t="s">
        <v>314</v>
      </c>
      <c r="AA1" s="221" t="s">
        <v>1225</v>
      </c>
      <c r="AB1" s="221" t="s">
        <v>1226</v>
      </c>
      <c r="AC1" s="221" t="s">
        <v>1227</v>
      </c>
      <c r="AD1" s="221" t="s">
        <v>1228</v>
      </c>
      <c r="AE1" s="221" t="s">
        <v>314</v>
      </c>
    </row>
    <row r="2" spans="1:31" ht="20.100000000000001" customHeight="1">
      <c r="A2" s="645"/>
      <c r="B2" s="645"/>
      <c r="C2" s="645"/>
      <c r="D2" s="71"/>
      <c r="E2" s="72"/>
      <c r="F2" s="72"/>
      <c r="G2" s="15"/>
      <c r="H2" s="221" t="s">
        <v>1224</v>
      </c>
      <c r="J2" s="221"/>
      <c r="K2" s="221" t="s">
        <v>99</v>
      </c>
      <c r="L2" s="221"/>
      <c r="N2" s="646"/>
      <c r="O2" s="647"/>
      <c r="P2" s="647"/>
      <c r="Q2" s="27"/>
      <c r="R2" s="15"/>
      <c r="S2" s="17"/>
      <c r="U2" s="646"/>
      <c r="V2" s="647"/>
      <c r="W2" s="647"/>
      <c r="X2" s="27"/>
      <c r="Y2" s="18"/>
      <c r="AB2" s="11"/>
      <c r="AC2" s="11"/>
      <c r="AD2" s="24"/>
      <c r="AE2" s="10"/>
    </row>
    <row r="3" spans="1:31" ht="20.100000000000001" customHeight="1">
      <c r="B3" s="11"/>
      <c r="C3" s="11"/>
      <c r="D3" s="24"/>
      <c r="E3" s="15"/>
      <c r="F3" s="15"/>
      <c r="G3" s="15"/>
      <c r="J3" s="221" t="s">
        <v>1225</v>
      </c>
      <c r="K3" s="221" t="s">
        <v>1229</v>
      </c>
      <c r="L3" s="221" t="s">
        <v>1230</v>
      </c>
      <c r="V3" s="11"/>
      <c r="W3" s="11"/>
      <c r="X3" s="24"/>
      <c r="Y3" s="18"/>
    </row>
    <row r="4" spans="1:31" ht="20.100000000000001" customHeight="1">
      <c r="B4" s="11"/>
      <c r="C4" s="11"/>
      <c r="D4" s="24"/>
      <c r="E4" s="15"/>
      <c r="F4" s="15"/>
      <c r="G4" s="15"/>
      <c r="J4" s="221"/>
      <c r="K4" s="221"/>
      <c r="L4" s="221" t="s">
        <v>99</v>
      </c>
    </row>
    <row r="5" spans="1:31" ht="20.100000000000001" customHeight="1">
      <c r="B5" s="11"/>
      <c r="C5" s="11"/>
      <c r="D5" s="24"/>
      <c r="E5" s="15"/>
      <c r="F5" s="15"/>
      <c r="G5" s="15"/>
    </row>
    <row r="6" spans="1:31" ht="20.100000000000001" customHeight="1">
      <c r="B6" s="11"/>
      <c r="C6" s="11"/>
      <c r="D6" s="24"/>
      <c r="E6" s="15"/>
      <c r="F6" s="15"/>
      <c r="G6" s="15"/>
      <c r="J6" s="221" t="s">
        <v>1225</v>
      </c>
      <c r="K6" s="221" t="s">
        <v>314</v>
      </c>
    </row>
    <row r="7" spans="1:31" ht="20.100000000000001" customHeight="1">
      <c r="B7" s="11"/>
      <c r="C7" s="11"/>
      <c r="D7" s="24"/>
      <c r="E7" s="15"/>
      <c r="F7" s="15"/>
      <c r="G7" s="15"/>
      <c r="J7" s="221"/>
      <c r="K7" s="221" t="s">
        <v>99</v>
      </c>
    </row>
    <row r="8" spans="1:31" ht="20.100000000000001" customHeight="1">
      <c r="B8" s="11"/>
      <c r="C8" s="11"/>
      <c r="D8" s="24"/>
      <c r="E8" s="15"/>
      <c r="F8" s="15"/>
      <c r="G8" s="15"/>
    </row>
    <row r="9" spans="1:31" ht="20.100000000000001" customHeight="1">
      <c r="B9" s="11"/>
      <c r="C9" s="11"/>
      <c r="D9" s="24"/>
      <c r="E9" s="15"/>
      <c r="F9" s="15"/>
      <c r="G9" s="15"/>
    </row>
    <row r="10" spans="1:31" ht="20.100000000000001" customHeight="1">
      <c r="B10" s="11"/>
      <c r="C10" s="11"/>
      <c r="D10" s="24"/>
      <c r="E10" s="15"/>
      <c r="F10" s="15"/>
      <c r="G10" s="15"/>
    </row>
    <row r="11" spans="1:31" ht="20.100000000000001" customHeight="1">
      <c r="B11" s="11"/>
      <c r="C11" s="11"/>
      <c r="D11" s="24"/>
      <c r="E11" s="15"/>
      <c r="F11" s="15"/>
      <c r="G11" s="15"/>
    </row>
    <row r="12" spans="1:31" ht="20.100000000000001" customHeight="1">
      <c r="B12" s="11"/>
      <c r="C12" s="11"/>
      <c r="D12" s="24"/>
      <c r="E12" s="15"/>
      <c r="F12" s="15"/>
      <c r="G12" s="15"/>
    </row>
    <row r="13" spans="1:31" ht="20.100000000000001" customHeight="1">
      <c r="B13" s="11"/>
      <c r="C13" s="11"/>
      <c r="D13" s="24"/>
      <c r="E13" s="15"/>
      <c r="F13" s="15"/>
      <c r="G13" s="15"/>
    </row>
    <row r="14" spans="1:31" ht="20.100000000000001" customHeight="1">
      <c r="B14" s="11"/>
      <c r="C14" s="11"/>
      <c r="D14" s="24"/>
      <c r="E14" s="15"/>
      <c r="F14" s="15"/>
      <c r="G14" s="15"/>
    </row>
    <row r="15" spans="1:31" ht="20.100000000000001" customHeight="1">
      <c r="B15" s="11"/>
      <c r="C15" s="11"/>
      <c r="D15" s="24"/>
      <c r="E15" s="15"/>
      <c r="F15" s="15"/>
      <c r="G15" s="15"/>
    </row>
    <row r="16" spans="1:31" ht="20.100000000000001" customHeight="1">
      <c r="B16" s="11"/>
      <c r="C16" s="11"/>
      <c r="D16" s="24"/>
      <c r="E16" s="15"/>
      <c r="F16" s="15"/>
      <c r="G16" s="15"/>
    </row>
    <row r="17" spans="2:7" ht="20.100000000000001" customHeight="1">
      <c r="B17" s="11"/>
      <c r="C17" s="11"/>
      <c r="D17" s="24"/>
      <c r="E17" s="15"/>
      <c r="F17" s="15"/>
      <c r="G17" s="15"/>
    </row>
    <row r="18" spans="2:7" ht="20.100000000000001" customHeight="1">
      <c r="B18" s="11"/>
      <c r="C18" s="11"/>
      <c r="D18" s="24"/>
      <c r="E18" s="15"/>
      <c r="F18" s="15"/>
      <c r="G18" s="15"/>
    </row>
    <row r="19" spans="2:7" ht="20.100000000000001" customHeight="1">
      <c r="B19" s="11"/>
      <c r="C19" s="11"/>
      <c r="D19" s="24"/>
      <c r="E19" s="15"/>
      <c r="F19" s="15"/>
      <c r="G19" s="15"/>
    </row>
    <row r="20" spans="2:7" ht="20.100000000000001" customHeight="1">
      <c r="B20" s="11"/>
      <c r="C20" s="11"/>
      <c r="D20" s="24"/>
      <c r="E20" s="15"/>
      <c r="F20" s="15"/>
      <c r="G20" s="15"/>
    </row>
    <row r="21" spans="2:7" ht="20.100000000000001" customHeight="1">
      <c r="B21" s="11"/>
      <c r="C21" s="11"/>
      <c r="D21" s="24"/>
      <c r="E21" s="15"/>
      <c r="F21" s="15"/>
      <c r="G21" s="15"/>
    </row>
    <row r="22" spans="2:7" ht="20.100000000000001" customHeight="1">
      <c r="B22" s="11"/>
      <c r="C22" s="11"/>
      <c r="D22" s="24"/>
      <c r="E22" s="15"/>
      <c r="F22" s="15"/>
      <c r="G22" s="15"/>
    </row>
    <row r="23" spans="2:7" ht="20.100000000000001" customHeight="1">
      <c r="B23" s="11"/>
      <c r="C23" s="11"/>
      <c r="D23" s="24"/>
      <c r="E23" s="15"/>
      <c r="F23" s="15"/>
      <c r="G23" s="15"/>
    </row>
    <row r="24" spans="2:7" ht="20.100000000000001" customHeight="1">
      <c r="B24" s="11"/>
      <c r="C24" s="11"/>
      <c r="D24" s="24"/>
      <c r="E24" s="15"/>
      <c r="F24" s="15"/>
      <c r="G24" s="15"/>
    </row>
    <row r="25" spans="2:7" ht="20.100000000000001" customHeight="1">
      <c r="B25" s="11"/>
      <c r="C25" s="11"/>
      <c r="D25" s="24"/>
      <c r="E25" s="15"/>
      <c r="F25" s="15"/>
      <c r="G25" s="15"/>
    </row>
    <row r="26" spans="2:7" ht="20.100000000000001" customHeight="1">
      <c r="B26" s="11"/>
      <c r="C26" s="11"/>
      <c r="D26" s="24"/>
      <c r="E26" s="15"/>
      <c r="F26" s="15"/>
      <c r="G26" s="15"/>
    </row>
  </sheetData>
  <phoneticPr fontId="7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DB295"/>
  <sheetViews>
    <sheetView topLeftCell="AH1" workbookViewId="0">
      <selection activeCell="AS8" sqref="AS8"/>
    </sheetView>
  </sheetViews>
  <sheetFormatPr defaultColWidth="9" defaultRowHeight="24.95" customHeight="1"/>
  <cols>
    <col min="1" max="3" width="9" style="1"/>
    <col min="4" max="4" width="9" style="56"/>
    <col min="5" max="50" width="9" style="1"/>
    <col min="51" max="51" width="9" style="2"/>
    <col min="52" max="16384" width="9" style="1"/>
  </cols>
  <sheetData>
    <row r="1" spans="1:106" ht="24.95" customHeight="1">
      <c r="A1" s="149" t="s">
        <v>9</v>
      </c>
      <c r="B1" s="149" t="s">
        <v>20</v>
      </c>
      <c r="C1" s="149" t="s">
        <v>42</v>
      </c>
      <c r="D1" s="149" t="s">
        <v>8</v>
      </c>
      <c r="E1" s="149" t="s">
        <v>92</v>
      </c>
      <c r="F1" s="282" t="s">
        <v>36</v>
      </c>
      <c r="G1" s="282" t="s">
        <v>37</v>
      </c>
      <c r="H1" s="149" t="s">
        <v>51</v>
      </c>
      <c r="I1" s="282" t="s">
        <v>60</v>
      </c>
      <c r="J1" s="282" t="s">
        <v>66</v>
      </c>
      <c r="K1" s="283" t="s">
        <v>16</v>
      </c>
      <c r="L1" s="283" t="s">
        <v>18</v>
      </c>
      <c r="M1" s="284" t="s">
        <v>15</v>
      </c>
      <c r="N1" s="283" t="s">
        <v>19</v>
      </c>
      <c r="O1" s="149" t="s">
        <v>17</v>
      </c>
      <c r="P1" s="282" t="s">
        <v>34</v>
      </c>
      <c r="Q1" s="282" t="s">
        <v>199</v>
      </c>
      <c r="R1" s="282" t="s">
        <v>655</v>
      </c>
      <c r="S1" s="282" t="s">
        <v>656</v>
      </c>
      <c r="T1" s="282" t="s">
        <v>43</v>
      </c>
      <c r="U1" s="282" t="s">
        <v>55</v>
      </c>
      <c r="V1" s="282" t="s">
        <v>56</v>
      </c>
      <c r="W1" s="282" t="s">
        <v>57</v>
      </c>
      <c r="X1" s="282" t="s">
        <v>58</v>
      </c>
      <c r="Y1" s="282" t="s">
        <v>39</v>
      </c>
      <c r="Z1" s="282" t="s">
        <v>40</v>
      </c>
      <c r="AA1" s="282" t="s">
        <v>41</v>
      </c>
      <c r="AB1" s="282" t="s">
        <v>44</v>
      </c>
      <c r="AC1" s="282" t="s">
        <v>69</v>
      </c>
      <c r="AD1" s="149" t="s">
        <v>70</v>
      </c>
      <c r="AE1" s="149" t="s">
        <v>108</v>
      </c>
      <c r="AF1" s="282" t="s">
        <v>128</v>
      </c>
      <c r="AG1" s="282" t="s">
        <v>129</v>
      </c>
      <c r="AH1" s="282" t="s">
        <v>130</v>
      </c>
      <c r="AI1" s="282" t="s">
        <v>131</v>
      </c>
      <c r="AJ1" s="58"/>
      <c r="AK1" s="58"/>
      <c r="AL1" s="58"/>
      <c r="AM1" s="58"/>
      <c r="AN1" s="58"/>
      <c r="AO1" s="58"/>
      <c r="AP1" s="58"/>
      <c r="AQ1" s="58"/>
      <c r="AR1" s="58"/>
      <c r="AS1" s="58"/>
      <c r="AT1" s="52"/>
      <c r="AU1" s="52"/>
      <c r="AV1" s="53" t="s">
        <v>135</v>
      </c>
      <c r="AW1" s="54" t="s">
        <v>9</v>
      </c>
      <c r="AX1" s="53"/>
      <c r="AY1" s="5" t="s">
        <v>92</v>
      </c>
      <c r="BA1" s="5" t="s">
        <v>9</v>
      </c>
      <c r="BB1" s="5" t="s">
        <v>8</v>
      </c>
      <c r="BF1" s="149" t="s">
        <v>9</v>
      </c>
      <c r="BG1" s="149" t="s">
        <v>20</v>
      </c>
      <c r="BH1" s="149" t="s">
        <v>42</v>
      </c>
      <c r="BI1" s="149" t="s">
        <v>1</v>
      </c>
      <c r="BJ1" s="149" t="s">
        <v>2</v>
      </c>
      <c r="BK1" s="282" t="s">
        <v>36</v>
      </c>
      <c r="BL1" s="282" t="s">
        <v>37</v>
      </c>
      <c r="BM1" s="149" t="s">
        <v>10</v>
      </c>
      <c r="BN1" s="282" t="s">
        <v>60</v>
      </c>
      <c r="BO1" s="282" t="s">
        <v>66</v>
      </c>
      <c r="BP1" s="283" t="s">
        <v>16</v>
      </c>
      <c r="BQ1" s="283" t="s">
        <v>3</v>
      </c>
      <c r="BR1" s="284" t="s">
        <v>15</v>
      </c>
      <c r="BS1" s="283" t="s">
        <v>4</v>
      </c>
      <c r="BT1" s="149" t="s">
        <v>5</v>
      </c>
      <c r="BU1" s="282" t="s">
        <v>34</v>
      </c>
      <c r="BV1" s="282" t="s">
        <v>199</v>
      </c>
      <c r="BW1" s="282" t="s">
        <v>11</v>
      </c>
      <c r="BX1" s="282" t="s">
        <v>12</v>
      </c>
      <c r="BY1" s="282" t="s">
        <v>43</v>
      </c>
      <c r="BZ1" s="282" t="s">
        <v>55</v>
      </c>
      <c r="CA1" s="282" t="s">
        <v>56</v>
      </c>
      <c r="CB1" s="282" t="s">
        <v>57</v>
      </c>
      <c r="CC1" s="282" t="s">
        <v>58</v>
      </c>
      <c r="CD1" s="282" t="s">
        <v>39</v>
      </c>
      <c r="CE1" s="282" t="s">
        <v>40</v>
      </c>
      <c r="CF1" s="282" t="s">
        <v>41</v>
      </c>
      <c r="CG1" s="282" t="s">
        <v>44</v>
      </c>
      <c r="CH1" s="282" t="s">
        <v>69</v>
      </c>
      <c r="CI1" s="149" t="s">
        <v>70</v>
      </c>
      <c r="CJ1" s="149" t="s">
        <v>108</v>
      </c>
      <c r="CK1" s="282" t="s">
        <v>128</v>
      </c>
      <c r="CL1" s="282" t="s">
        <v>129</v>
      </c>
      <c r="CM1" s="282" t="s">
        <v>130</v>
      </c>
      <c r="CN1" s="282" t="s">
        <v>131</v>
      </c>
      <c r="CO1" s="58"/>
      <c r="CP1" s="58"/>
      <c r="CQ1" s="58"/>
      <c r="CR1" s="58"/>
      <c r="CS1" s="58"/>
      <c r="CT1" s="58"/>
      <c r="CU1" s="58"/>
      <c r="CV1" s="58"/>
      <c r="CW1" s="58"/>
      <c r="CX1" s="58"/>
      <c r="DB1" s="57" t="s">
        <v>9</v>
      </c>
    </row>
    <row r="2" spans="1:106" ht="24.95" customHeight="1">
      <c r="A2" s="11"/>
      <c r="B2" s="882"/>
      <c r="C2" s="538"/>
      <c r="D2" s="539"/>
      <c r="E2" s="469"/>
      <c r="F2" s="540"/>
      <c r="G2" s="540"/>
      <c r="H2" s="883"/>
      <c r="I2" s="542"/>
      <c r="J2" s="542"/>
      <c r="K2" s="888"/>
      <c r="L2" s="888"/>
      <c r="M2" s="888"/>
      <c r="N2" s="888"/>
      <c r="O2" s="889"/>
      <c r="P2" s="890"/>
      <c r="Q2" s="891"/>
      <c r="R2" s="892"/>
      <c r="S2" s="893"/>
      <c r="T2" s="893"/>
      <c r="U2" s="894"/>
      <c r="V2" s="895"/>
      <c r="W2" s="895"/>
      <c r="X2" s="895"/>
      <c r="Y2" s="890"/>
      <c r="Z2" s="896"/>
      <c r="AA2" s="897"/>
      <c r="AB2" s="898"/>
      <c r="AC2" s="897"/>
      <c r="AD2" s="899"/>
      <c r="AE2" s="900"/>
      <c r="AF2" s="901"/>
      <c r="AG2" s="901"/>
      <c r="AH2" s="901"/>
      <c r="AI2" s="901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Y2" s="5" t="s">
        <v>548</v>
      </c>
      <c r="BF2" s="11"/>
      <c r="BG2" s="538"/>
      <c r="BH2" s="538"/>
      <c r="BI2" s="539"/>
      <c r="BJ2" s="469"/>
      <c r="BK2" s="540"/>
      <c r="BL2" s="540"/>
      <c r="BM2" s="541"/>
      <c r="BN2" s="542"/>
      <c r="BO2" s="542"/>
      <c r="BP2" s="267"/>
      <c r="BQ2" s="268"/>
      <c r="BR2" s="268"/>
      <c r="BS2" s="268"/>
      <c r="BT2" s="269"/>
      <c r="BU2" s="270"/>
      <c r="BV2" s="271"/>
      <c r="BW2" s="272"/>
      <c r="BX2" s="273"/>
      <c r="BY2" s="273"/>
      <c r="BZ2" s="274"/>
      <c r="CA2" s="211"/>
      <c r="CB2" s="211"/>
      <c r="CC2" s="211"/>
      <c r="CD2" s="270"/>
      <c r="CE2" s="275"/>
      <c r="CF2" s="276"/>
      <c r="CG2" s="280"/>
      <c r="CH2" s="276"/>
      <c r="CI2" s="281"/>
      <c r="CJ2" s="277"/>
      <c r="CK2" s="278"/>
      <c r="CL2" s="278"/>
      <c r="CM2" s="278"/>
      <c r="CN2" s="278"/>
      <c r="CQ2" s="2"/>
    </row>
    <row r="3" spans="1:106" ht="24.95" customHeight="1">
      <c r="A3" s="11"/>
      <c r="B3" s="882"/>
      <c r="C3" s="538"/>
      <c r="D3" s="539"/>
      <c r="E3" s="469"/>
      <c r="F3" s="540"/>
      <c r="G3" s="540"/>
      <c r="H3" s="883"/>
      <c r="I3" s="542"/>
      <c r="J3" s="542"/>
      <c r="K3" s="888"/>
      <c r="L3" s="889"/>
      <c r="M3" s="889"/>
      <c r="N3" s="889"/>
      <c r="O3" s="889"/>
      <c r="P3" s="890"/>
      <c r="Q3" s="891"/>
      <c r="R3" s="892"/>
      <c r="S3" s="893"/>
      <c r="T3" s="893"/>
      <c r="U3" s="894"/>
      <c r="V3" s="895"/>
      <c r="W3" s="895"/>
      <c r="X3" s="895"/>
      <c r="Y3" s="890"/>
      <c r="Z3" s="896"/>
      <c r="AA3" s="897"/>
      <c r="AB3" s="898"/>
      <c r="AC3" s="897"/>
      <c r="AD3" s="899"/>
      <c r="AE3" s="900"/>
      <c r="AF3" s="901"/>
      <c r="AG3" s="901"/>
      <c r="AH3" s="901"/>
      <c r="AI3" s="901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BA3" s="5" t="s">
        <v>9</v>
      </c>
      <c r="BB3" s="5" t="s">
        <v>60</v>
      </c>
      <c r="BC3" s="5" t="s">
        <v>66</v>
      </c>
      <c r="BD3" s="2"/>
      <c r="BE3" s="2"/>
      <c r="BF3" s="11"/>
      <c r="BG3" s="538"/>
      <c r="BH3" s="538"/>
      <c r="BI3" s="539"/>
      <c r="BJ3" s="469"/>
      <c r="BK3" s="540"/>
      <c r="BL3" s="540"/>
      <c r="BM3" s="541"/>
      <c r="BN3" s="542"/>
      <c r="BO3" s="542"/>
      <c r="BP3" s="21"/>
      <c r="BQ3" s="21"/>
      <c r="BR3" s="21"/>
      <c r="BS3" s="21"/>
      <c r="BT3" s="21"/>
      <c r="BU3" s="11"/>
      <c r="BV3" s="11"/>
      <c r="BW3" s="10"/>
      <c r="BX3" s="10"/>
      <c r="BY3" s="10"/>
      <c r="BZ3" s="15"/>
      <c r="CA3" s="15"/>
      <c r="CB3" s="15"/>
      <c r="CC3" s="15"/>
      <c r="CD3" s="28"/>
      <c r="CE3" s="24"/>
      <c r="CF3" s="23"/>
    </row>
    <row r="4" spans="1:106" ht="24.95" customHeight="1">
      <c r="A4" s="11"/>
      <c r="B4" s="884"/>
      <c r="C4" s="538"/>
      <c r="D4"/>
      <c r="E4" s="469"/>
      <c r="F4" s="540"/>
      <c r="G4" s="540"/>
      <c r="H4" s="883"/>
      <c r="I4" s="542"/>
      <c r="J4" s="542"/>
      <c r="K4" s="888"/>
      <c r="L4" s="889"/>
      <c r="M4" s="889"/>
      <c r="N4" s="889"/>
      <c r="O4" s="889"/>
      <c r="P4" s="890"/>
      <c r="Q4" s="891"/>
      <c r="R4" s="892"/>
      <c r="S4" s="893"/>
      <c r="T4" s="893"/>
      <c r="U4" s="894"/>
      <c r="V4" s="895"/>
      <c r="W4" s="895"/>
      <c r="X4" s="895"/>
      <c r="Y4" s="890"/>
      <c r="Z4" s="896"/>
      <c r="AA4" s="897"/>
      <c r="AB4" s="898"/>
      <c r="AC4" s="897"/>
      <c r="AD4" s="899"/>
      <c r="AE4" s="900"/>
      <c r="AF4" s="901"/>
      <c r="AG4" s="901"/>
      <c r="AH4" s="901"/>
      <c r="AI4" s="901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BA4" s="5"/>
      <c r="BB4" s="5" t="s">
        <v>99</v>
      </c>
      <c r="BC4" s="5"/>
      <c r="BD4" s="2"/>
      <c r="BE4" s="2"/>
      <c r="BF4" s="9"/>
      <c r="BG4" s="9"/>
      <c r="BH4" s="9"/>
      <c r="BI4" s="24"/>
      <c r="BJ4" s="59"/>
      <c r="BK4" s="20"/>
      <c r="BL4" s="20"/>
      <c r="BM4" s="7"/>
      <c r="BN4" s="15"/>
      <c r="BO4" s="60"/>
    </row>
    <row r="5" spans="1:106" ht="24.95" customHeight="1">
      <c r="A5" s="11"/>
      <c r="B5" s="882"/>
      <c r="C5" s="538"/>
      <c r="D5" s="539"/>
      <c r="E5" s="469"/>
      <c r="F5" s="540"/>
      <c r="G5" s="540"/>
      <c r="H5" s="883"/>
      <c r="I5" s="542"/>
      <c r="J5" s="542"/>
      <c r="K5" s="888"/>
      <c r="L5" s="889"/>
      <c r="M5" s="889"/>
      <c r="N5" s="889"/>
      <c r="O5" s="889"/>
      <c r="P5" s="890"/>
      <c r="Q5" s="891"/>
      <c r="R5" s="892"/>
      <c r="S5" s="893"/>
      <c r="T5" s="893"/>
      <c r="U5" s="894"/>
      <c r="V5" s="895"/>
      <c r="W5" s="895"/>
      <c r="X5" s="895"/>
      <c r="Y5" s="890"/>
      <c r="Z5" s="896"/>
      <c r="AA5" s="897"/>
      <c r="AB5" s="898"/>
      <c r="AC5" s="897"/>
      <c r="AD5" s="899"/>
      <c r="AE5" s="900"/>
      <c r="AF5" s="901"/>
      <c r="AG5" s="901"/>
      <c r="AH5" s="901"/>
      <c r="AI5" s="901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BA5" s="5" t="s">
        <v>9</v>
      </c>
      <c r="BB5" s="5" t="s">
        <v>60</v>
      </c>
      <c r="BC5" s="5" t="s">
        <v>66</v>
      </c>
      <c r="BD5" s="2"/>
      <c r="BE5" s="2"/>
      <c r="BF5" s="9"/>
      <c r="BG5" s="9"/>
      <c r="BH5" s="9"/>
      <c r="BI5" s="24"/>
      <c r="BJ5" s="59"/>
      <c r="BK5" s="20"/>
      <c r="BL5" s="20"/>
      <c r="BM5" s="7"/>
      <c r="BN5" s="15"/>
      <c r="BO5" s="60"/>
    </row>
    <row r="6" spans="1:106" ht="24.95" customHeight="1">
      <c r="A6" s="11"/>
      <c r="B6" s="884"/>
      <c r="C6" s="538"/>
      <c r="D6" s="539"/>
      <c r="E6" s="469"/>
      <c r="F6" s="540"/>
      <c r="G6" s="540"/>
      <c r="H6" s="883"/>
      <c r="I6" s="542"/>
      <c r="J6" s="542"/>
      <c r="K6" s="888"/>
      <c r="L6" s="889"/>
      <c r="M6" s="889"/>
      <c r="N6" s="889"/>
      <c r="O6" s="889"/>
      <c r="P6" s="890"/>
      <c r="Q6" s="891"/>
      <c r="R6" s="892"/>
      <c r="S6" s="893"/>
      <c r="T6" s="893"/>
      <c r="U6" s="894"/>
      <c r="V6" s="895"/>
      <c r="W6" s="895"/>
      <c r="X6" s="895"/>
      <c r="Y6" s="890"/>
      <c r="Z6" s="896"/>
      <c r="AA6" s="897"/>
      <c r="AB6" s="898"/>
      <c r="AC6" s="897"/>
      <c r="AD6" s="899"/>
      <c r="AE6" s="900"/>
      <c r="AF6" s="901"/>
      <c r="AG6" s="901"/>
      <c r="AH6" s="901"/>
      <c r="AI6" s="901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BA6" s="5"/>
      <c r="BB6" s="5"/>
      <c r="BC6" s="5" t="s">
        <v>99</v>
      </c>
      <c r="BD6" s="2"/>
      <c r="BE6" s="2"/>
      <c r="BF6" s="9"/>
      <c r="BG6" s="9"/>
      <c r="BH6" s="9"/>
      <c r="BI6" s="24"/>
      <c r="BJ6" s="59"/>
      <c r="BK6" s="20"/>
      <c r="BL6" s="20"/>
      <c r="BM6" s="7"/>
      <c r="BN6" s="15"/>
      <c r="BO6" s="60"/>
    </row>
    <row r="7" spans="1:106" ht="24.95" customHeight="1">
      <c r="A7" s="11"/>
      <c r="B7" s="884"/>
      <c r="C7" s="538"/>
      <c r="D7" s="539"/>
      <c r="E7" s="469"/>
      <c r="F7" s="540"/>
      <c r="G7" s="540"/>
      <c r="H7" s="883"/>
      <c r="I7" s="542"/>
      <c r="J7" s="542"/>
      <c r="K7" s="888"/>
      <c r="L7" s="889"/>
      <c r="M7" s="889"/>
      <c r="N7" s="889"/>
      <c r="O7" s="889"/>
      <c r="P7" s="890"/>
      <c r="Q7" s="891"/>
      <c r="R7" s="892"/>
      <c r="S7" s="893"/>
      <c r="T7" s="893"/>
      <c r="U7" s="894"/>
      <c r="V7" s="895"/>
      <c r="W7" s="895"/>
      <c r="X7" s="895"/>
      <c r="Y7" s="890"/>
      <c r="Z7" s="896"/>
      <c r="AA7" s="897"/>
      <c r="AB7" s="898"/>
      <c r="AC7" s="897"/>
      <c r="AD7" s="899"/>
      <c r="AE7" s="900"/>
      <c r="AF7" s="901"/>
      <c r="AG7" s="901"/>
      <c r="AH7" s="901"/>
      <c r="AI7" s="901"/>
      <c r="AJ7" s="26"/>
      <c r="AK7" s="26"/>
      <c r="AL7" s="26"/>
      <c r="AM7" s="26"/>
      <c r="AN7" s="26"/>
      <c r="AO7" s="26"/>
      <c r="AP7" s="26"/>
      <c r="AQ7" s="26"/>
      <c r="AR7" s="26"/>
      <c r="AS7" s="26"/>
      <c r="BF7" s="9"/>
      <c r="BG7" s="9"/>
      <c r="BH7" s="9"/>
      <c r="BI7" s="24"/>
      <c r="BJ7" s="59"/>
      <c r="BK7" s="20"/>
      <c r="BL7" s="20"/>
      <c r="BM7" s="7"/>
      <c r="BN7" s="14"/>
      <c r="BO7" s="60"/>
    </row>
    <row r="8" spans="1:106" ht="24.95" customHeight="1">
      <c r="A8" s="11"/>
      <c r="B8" s="882"/>
      <c r="C8" s="538"/>
      <c r="D8" s="539"/>
      <c r="E8" s="469"/>
      <c r="F8" s="540"/>
      <c r="G8" s="540"/>
      <c r="H8" s="883"/>
      <c r="I8" s="542"/>
      <c r="J8" s="542"/>
      <c r="K8" s="888"/>
      <c r="L8" s="889"/>
      <c r="M8" s="889"/>
      <c r="N8" s="889"/>
      <c r="O8" s="889"/>
      <c r="P8" s="890"/>
      <c r="Q8" s="891"/>
      <c r="R8" s="892"/>
      <c r="S8" s="893"/>
      <c r="T8" s="893"/>
      <c r="U8" s="894"/>
      <c r="V8" s="895"/>
      <c r="W8" s="895"/>
      <c r="X8" s="895"/>
      <c r="Y8" s="890"/>
      <c r="Z8" s="896"/>
      <c r="AA8" s="897"/>
      <c r="AB8" s="898"/>
      <c r="AC8" s="897"/>
      <c r="AD8" s="899"/>
      <c r="AE8" s="900"/>
      <c r="AF8" s="901"/>
      <c r="AG8" s="901"/>
      <c r="AH8" s="901"/>
      <c r="AI8" s="901"/>
      <c r="AJ8" s="26"/>
      <c r="AK8" s="26"/>
      <c r="AL8" s="26"/>
      <c r="AM8" s="26"/>
      <c r="AN8" s="26"/>
      <c r="AO8" s="26"/>
      <c r="AP8" s="26"/>
      <c r="AQ8" s="26"/>
      <c r="AR8" s="26"/>
      <c r="AS8" s="26"/>
      <c r="BA8" s="5" t="s">
        <v>9</v>
      </c>
      <c r="BB8" s="5" t="s">
        <v>51</v>
      </c>
      <c r="BF8" s="9"/>
      <c r="BG8" s="9"/>
      <c r="BH8" s="9"/>
      <c r="BI8" s="24"/>
      <c r="BJ8" s="59"/>
      <c r="BK8" s="20"/>
      <c r="BL8" s="20"/>
      <c r="BM8" s="7"/>
      <c r="BN8" s="14"/>
      <c r="BO8" s="60"/>
    </row>
    <row r="9" spans="1:106" ht="24.95" customHeight="1">
      <c r="A9" s="11"/>
      <c r="B9" s="882"/>
      <c r="C9" s="538"/>
      <c r="D9" s="539"/>
      <c r="E9" s="469"/>
      <c r="F9" s="540"/>
      <c r="G9" s="540"/>
      <c r="H9" s="883"/>
      <c r="I9" s="542"/>
      <c r="J9" s="542"/>
      <c r="K9" s="888"/>
      <c r="L9" s="889"/>
      <c r="M9" s="889"/>
      <c r="N9" s="889"/>
      <c r="O9" s="889"/>
      <c r="P9" s="890"/>
      <c r="Q9" s="891"/>
      <c r="R9" s="892"/>
      <c r="S9" s="893"/>
      <c r="T9" s="893"/>
      <c r="U9" s="894"/>
      <c r="V9" s="895"/>
      <c r="W9" s="895"/>
      <c r="X9" s="895"/>
      <c r="Y9" s="890"/>
      <c r="Z9" s="896"/>
      <c r="AA9" s="897"/>
      <c r="AB9" s="898"/>
      <c r="AC9" s="897"/>
      <c r="AD9" s="899"/>
      <c r="AE9" s="900"/>
      <c r="AF9" s="901"/>
      <c r="AG9" s="901"/>
      <c r="AH9" s="901"/>
      <c r="AI9" s="901"/>
      <c r="AJ9" s="26"/>
      <c r="AK9" s="26"/>
      <c r="AL9" s="26"/>
      <c r="AM9" s="26"/>
      <c r="AN9" s="26"/>
      <c r="AO9" s="26"/>
      <c r="AP9" s="26"/>
      <c r="AQ9" s="26"/>
      <c r="AR9" s="26"/>
      <c r="AS9" s="26"/>
      <c r="BA9" s="5"/>
      <c r="BB9" s="5" t="s">
        <v>99</v>
      </c>
      <c r="BF9" s="9"/>
      <c r="BG9" s="9"/>
      <c r="BH9" s="9"/>
      <c r="BI9" s="24"/>
      <c r="BJ9" s="59"/>
      <c r="BK9" s="20"/>
      <c r="BL9" s="20"/>
      <c r="BM9" s="7"/>
      <c r="BN9" s="14"/>
      <c r="BO9" s="60"/>
    </row>
    <row r="10" spans="1:106" ht="24.95" customHeight="1">
      <c r="A10" s="11"/>
      <c r="B10" s="882"/>
      <c r="C10" s="538"/>
      <c r="D10" s="539"/>
      <c r="E10" s="469"/>
      <c r="F10" s="540"/>
      <c r="G10" s="540"/>
      <c r="H10" s="883"/>
      <c r="I10" s="542"/>
      <c r="J10" s="542"/>
      <c r="K10" s="888"/>
      <c r="L10" s="889"/>
      <c r="M10" s="889"/>
      <c r="N10" s="889"/>
      <c r="O10" s="889"/>
      <c r="P10" s="890"/>
      <c r="Q10" s="891"/>
      <c r="R10" s="892"/>
      <c r="S10" s="893"/>
      <c r="T10" s="893"/>
      <c r="U10" s="894"/>
      <c r="V10" s="895"/>
      <c r="W10" s="895"/>
      <c r="X10" s="895"/>
      <c r="Y10" s="890"/>
      <c r="Z10" s="896"/>
      <c r="AA10" s="897"/>
      <c r="AB10" s="898"/>
      <c r="AC10" s="897"/>
      <c r="AD10" s="899"/>
      <c r="AE10" s="900"/>
      <c r="AF10" s="901"/>
      <c r="AG10" s="901"/>
      <c r="AH10" s="901"/>
      <c r="AI10" s="901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BF10" s="9"/>
      <c r="BG10" s="9"/>
      <c r="BH10" s="9"/>
      <c r="BI10" s="24"/>
      <c r="BJ10" s="59"/>
      <c r="BK10" s="20"/>
      <c r="BL10" s="20"/>
      <c r="BM10" s="7"/>
      <c r="BN10" s="14"/>
      <c r="BO10" s="60"/>
    </row>
    <row r="11" spans="1:106" ht="24.95" customHeight="1">
      <c r="A11" s="11"/>
      <c r="B11" s="884"/>
      <c r="C11" s="538"/>
      <c r="D11" s="539"/>
      <c r="E11" s="469"/>
      <c r="F11" s="540"/>
      <c r="G11" s="540"/>
      <c r="H11" s="883"/>
      <c r="I11" s="542"/>
      <c r="J11" s="542"/>
      <c r="K11" s="888"/>
      <c r="L11" s="889"/>
      <c r="M11" s="889"/>
      <c r="N11" s="889"/>
      <c r="O11" s="889"/>
      <c r="P11" s="890"/>
      <c r="Q11" s="891"/>
      <c r="R11" s="892"/>
      <c r="S11" s="893"/>
      <c r="T11" s="893"/>
      <c r="U11" s="894"/>
      <c r="V11" s="895"/>
      <c r="W11" s="895"/>
      <c r="X11" s="895"/>
      <c r="Y11" s="890"/>
      <c r="Z11" s="896"/>
      <c r="AA11" s="897"/>
      <c r="AB11" s="898"/>
      <c r="AC11" s="897"/>
      <c r="AD11" s="899"/>
      <c r="AE11" s="900"/>
      <c r="AF11" s="901"/>
      <c r="AG11" s="901"/>
      <c r="AH11" s="901"/>
      <c r="AI11" s="901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BF11" s="9"/>
      <c r="BG11" s="9"/>
      <c r="BH11" s="9"/>
      <c r="BI11" s="24"/>
      <c r="BJ11" s="59"/>
      <c r="BK11" s="20"/>
      <c r="BL11" s="20"/>
      <c r="BM11" s="7"/>
      <c r="BN11" s="14"/>
      <c r="BO11" s="60"/>
    </row>
    <row r="12" spans="1:106" ht="24.95" customHeight="1">
      <c r="A12" s="11"/>
      <c r="B12" s="884"/>
      <c r="C12" s="538"/>
      <c r="D12" s="539"/>
      <c r="E12" s="469"/>
      <c r="F12" s="540"/>
      <c r="G12" s="540"/>
      <c r="H12" s="883"/>
      <c r="I12" s="542"/>
      <c r="J12" s="542"/>
      <c r="K12" s="888"/>
      <c r="L12" s="889"/>
      <c r="M12" s="889"/>
      <c r="N12" s="889"/>
      <c r="O12" s="889"/>
      <c r="P12" s="890"/>
      <c r="Q12" s="891"/>
      <c r="R12" s="892"/>
      <c r="S12" s="893"/>
      <c r="T12" s="893"/>
      <c r="U12" s="894"/>
      <c r="V12" s="895"/>
      <c r="W12" s="895"/>
      <c r="X12" s="895"/>
      <c r="Y12" s="890"/>
      <c r="Z12" s="896"/>
      <c r="AA12" s="897"/>
      <c r="AB12" s="898"/>
      <c r="AC12" s="897"/>
      <c r="AD12" s="899"/>
      <c r="AE12" s="900"/>
      <c r="AF12" s="901"/>
      <c r="AG12" s="901"/>
      <c r="AH12" s="901"/>
      <c r="AI12" s="901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BF12" s="9"/>
      <c r="BG12" s="9"/>
      <c r="BH12" s="9"/>
      <c r="BI12" s="24"/>
      <c r="BJ12" s="59"/>
      <c r="BK12" s="20"/>
      <c r="BL12" s="20"/>
      <c r="BM12" s="7"/>
      <c r="BN12" s="14"/>
      <c r="BO12" s="60"/>
    </row>
    <row r="13" spans="1:106" ht="24.95" customHeight="1">
      <c r="A13" s="11"/>
      <c r="B13" s="884"/>
      <c r="C13" s="538"/>
      <c r="D13" s="539"/>
      <c r="E13" s="469"/>
      <c r="F13" s="540"/>
      <c r="G13" s="540"/>
      <c r="H13" s="883"/>
      <c r="I13" s="542"/>
      <c r="J13" s="542"/>
      <c r="K13" s="888"/>
      <c r="L13" s="889"/>
      <c r="M13" s="889"/>
      <c r="N13" s="889"/>
      <c r="O13" s="889"/>
      <c r="P13" s="890"/>
      <c r="Q13" s="891"/>
      <c r="R13" s="892"/>
      <c r="S13" s="893"/>
      <c r="T13" s="893"/>
      <c r="U13" s="894"/>
      <c r="V13" s="895"/>
      <c r="W13" s="895"/>
      <c r="X13" s="895"/>
      <c r="Y13" s="890"/>
      <c r="Z13" s="896"/>
      <c r="AA13" s="897"/>
      <c r="AB13" s="898"/>
      <c r="AC13" s="897"/>
      <c r="AD13" s="899"/>
      <c r="AE13" s="900"/>
      <c r="AF13" s="901"/>
      <c r="AG13" s="901"/>
      <c r="AH13" s="901"/>
      <c r="AI13" s="901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BF13" s="9"/>
      <c r="BG13" s="9"/>
      <c r="BH13" s="9"/>
      <c r="BI13" s="24"/>
      <c r="BJ13" s="59"/>
      <c r="BK13" s="20"/>
      <c r="BL13" s="20"/>
      <c r="BM13" s="7"/>
      <c r="BN13" s="14"/>
      <c r="BO13" s="60"/>
    </row>
    <row r="14" spans="1:106" ht="24.95" customHeight="1">
      <c r="A14" s="11"/>
      <c r="B14" s="884"/>
      <c r="C14" s="538"/>
      <c r="D14" s="539"/>
      <c r="E14" s="469"/>
      <c r="F14" s="540"/>
      <c r="G14" s="540"/>
      <c r="H14" s="883"/>
      <c r="I14" s="542"/>
      <c r="J14" s="542"/>
      <c r="K14" s="888"/>
      <c r="L14" s="889"/>
      <c r="M14" s="889"/>
      <c r="N14" s="889"/>
      <c r="O14" s="889"/>
      <c r="P14" s="890"/>
      <c r="Q14" s="891"/>
      <c r="R14" s="892"/>
      <c r="S14" s="893"/>
      <c r="T14" s="893"/>
      <c r="U14" s="894"/>
      <c r="V14" s="895"/>
      <c r="W14" s="895"/>
      <c r="X14" s="895"/>
      <c r="Y14" s="890"/>
      <c r="Z14" s="896"/>
      <c r="AA14" s="897"/>
      <c r="AB14" s="898"/>
      <c r="AC14" s="897"/>
      <c r="AD14" s="899"/>
      <c r="AE14" s="900"/>
      <c r="AF14" s="901"/>
      <c r="AG14" s="901"/>
      <c r="AH14" s="901"/>
      <c r="AI14" s="901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BF14" s="9"/>
      <c r="BG14" s="9"/>
      <c r="BH14" s="9"/>
      <c r="BI14" s="24"/>
      <c r="BJ14" s="59"/>
      <c r="BK14" s="20"/>
      <c r="BL14" s="20"/>
      <c r="BM14" s="7"/>
      <c r="BN14" s="14"/>
      <c r="BO14" s="60"/>
    </row>
    <row r="15" spans="1:106" ht="24.95" customHeight="1">
      <c r="A15" s="11"/>
      <c r="B15" s="884"/>
      <c r="C15" s="538"/>
      <c r="D15" s="539"/>
      <c r="E15" s="469"/>
      <c r="F15" s="540"/>
      <c r="G15" s="540"/>
      <c r="H15" s="883"/>
      <c r="I15" s="542"/>
      <c r="J15" s="542"/>
      <c r="K15" s="888"/>
      <c r="L15" s="889"/>
      <c r="M15" s="889"/>
      <c r="N15" s="889"/>
      <c r="O15" s="889"/>
      <c r="P15" s="890"/>
      <c r="Q15" s="891"/>
      <c r="R15" s="892"/>
      <c r="S15" s="893"/>
      <c r="T15" s="893"/>
      <c r="U15" s="894"/>
      <c r="V15" s="895"/>
      <c r="W15" s="895"/>
      <c r="X15" s="895"/>
      <c r="Y15" s="890"/>
      <c r="Z15" s="896"/>
      <c r="AA15" s="897"/>
      <c r="AB15" s="898"/>
      <c r="AC15" s="897"/>
      <c r="AD15" s="899"/>
      <c r="AE15" s="900"/>
      <c r="AF15" s="901"/>
      <c r="AG15" s="901"/>
      <c r="AH15" s="901"/>
      <c r="AI15" s="901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BF15" s="9"/>
      <c r="BG15" s="9"/>
      <c r="BH15" s="9"/>
      <c r="BI15" s="24"/>
      <c r="BJ15" s="59"/>
      <c r="BK15" s="20"/>
      <c r="BL15" s="20"/>
      <c r="BM15" s="7"/>
      <c r="BN15" s="14"/>
      <c r="BO15" s="60"/>
    </row>
    <row r="16" spans="1:106" ht="24.95" customHeight="1">
      <c r="A16" s="11"/>
      <c r="B16" s="538"/>
      <c r="C16" s="538"/>
      <c r="D16" s="539"/>
      <c r="E16" s="469"/>
      <c r="F16" s="540"/>
      <c r="G16" s="540"/>
      <c r="H16" s="883"/>
      <c r="I16" s="542"/>
      <c r="J16" s="542"/>
      <c r="K16" s="888"/>
      <c r="L16" s="889"/>
      <c r="M16" s="889"/>
      <c r="N16" s="889"/>
      <c r="O16" s="889"/>
      <c r="P16" s="890"/>
      <c r="Q16" s="891"/>
      <c r="R16" s="892"/>
      <c r="S16" s="893"/>
      <c r="T16" s="893"/>
      <c r="U16" s="894"/>
      <c r="V16" s="895"/>
      <c r="W16" s="895"/>
      <c r="X16" s="895"/>
      <c r="Y16" s="890"/>
      <c r="Z16" s="896"/>
      <c r="AA16" s="897"/>
      <c r="AB16" s="898"/>
      <c r="AC16" s="897"/>
      <c r="AD16" s="899"/>
      <c r="AE16" s="900"/>
      <c r="AF16" s="901"/>
      <c r="AG16" s="901"/>
      <c r="AH16" s="901"/>
      <c r="AI16" s="901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BF16" s="9"/>
      <c r="BG16" s="9"/>
      <c r="BH16" s="9"/>
      <c r="BI16" s="24"/>
      <c r="BJ16" s="59"/>
      <c r="BK16" s="20"/>
      <c r="BL16" s="20"/>
      <c r="BM16" s="7"/>
      <c r="BN16" s="14"/>
      <c r="BO16" s="60"/>
    </row>
    <row r="17" spans="1:67" ht="24.95" customHeight="1">
      <c r="A17" s="11"/>
      <c r="B17" s="884"/>
      <c r="C17" s="538"/>
      <c r="D17" s="539"/>
      <c r="E17" s="469"/>
      <c r="F17" s="540"/>
      <c r="G17" s="540"/>
      <c r="H17" s="883"/>
      <c r="I17" s="542"/>
      <c r="J17" s="542"/>
      <c r="K17" s="888"/>
      <c r="L17" s="889"/>
      <c r="M17" s="889"/>
      <c r="N17" s="889"/>
      <c r="O17" s="889"/>
      <c r="P17" s="890"/>
      <c r="Q17" s="891"/>
      <c r="R17" s="892"/>
      <c r="S17" s="893"/>
      <c r="T17" s="893"/>
      <c r="U17" s="894"/>
      <c r="V17" s="895"/>
      <c r="W17" s="895"/>
      <c r="X17" s="895"/>
      <c r="Y17" s="890"/>
      <c r="Z17" s="896"/>
      <c r="AA17" s="897"/>
      <c r="AB17" s="898"/>
      <c r="AC17" s="897"/>
      <c r="AD17" s="899"/>
      <c r="AE17" s="900"/>
      <c r="AF17" s="901"/>
      <c r="AG17" s="901"/>
      <c r="AH17" s="901"/>
      <c r="AI17" s="901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BF17" s="9"/>
      <c r="BG17" s="9"/>
      <c r="BH17" s="9"/>
      <c r="BI17" s="24"/>
      <c r="BJ17" s="59"/>
      <c r="BK17" s="20"/>
      <c r="BL17" s="20"/>
      <c r="BM17" s="7"/>
      <c r="BN17" s="14"/>
      <c r="BO17" s="60"/>
    </row>
    <row r="18" spans="1:67" ht="24.95" customHeight="1">
      <c r="A18" s="11"/>
      <c r="B18" s="884"/>
      <c r="C18" s="538"/>
      <c r="D18" s="539"/>
      <c r="E18" s="469"/>
      <c r="F18" s="540"/>
      <c r="G18" s="540"/>
      <c r="H18" s="883"/>
      <c r="I18" s="542"/>
      <c r="J18" s="542"/>
      <c r="K18" s="888"/>
      <c r="L18" s="889"/>
      <c r="M18" s="889"/>
      <c r="N18" s="889"/>
      <c r="O18" s="889"/>
      <c r="P18" s="900"/>
      <c r="Q18" s="538"/>
      <c r="R18" s="902"/>
      <c r="S18" s="665"/>
      <c r="T18" s="665"/>
      <c r="U18" s="894"/>
      <c r="V18" s="895"/>
      <c r="W18" s="895"/>
      <c r="X18" s="895"/>
      <c r="Y18" s="890"/>
      <c r="Z18" s="903"/>
      <c r="AA18" s="904"/>
      <c r="AB18" s="905"/>
      <c r="AC18" s="904"/>
      <c r="AD18" s="906"/>
      <c r="AE18" s="900"/>
      <c r="AF18" s="901"/>
      <c r="AG18" s="901"/>
      <c r="AH18" s="901"/>
      <c r="AI18" s="901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BF18" s="9"/>
      <c r="BG18" s="9"/>
      <c r="BH18" s="9"/>
      <c r="BI18" s="24"/>
      <c r="BJ18" s="59"/>
      <c r="BK18" s="20"/>
      <c r="BL18" s="20"/>
      <c r="BM18" s="7"/>
      <c r="BN18" s="14"/>
      <c r="BO18" s="60"/>
    </row>
    <row r="19" spans="1:67" ht="24.95" customHeight="1">
      <c r="A19" s="11"/>
      <c r="B19" s="884"/>
      <c r="C19" s="538"/>
      <c r="D19" s="539"/>
      <c r="E19" s="469"/>
      <c r="F19" s="540"/>
      <c r="G19" s="540"/>
      <c r="H19" s="883"/>
      <c r="I19" s="542"/>
      <c r="J19" s="542"/>
      <c r="K19" s="888"/>
      <c r="L19" s="889"/>
      <c r="M19" s="889"/>
      <c r="N19" s="889"/>
      <c r="O19" s="889"/>
      <c r="P19" s="900"/>
      <c r="Q19" s="538"/>
      <c r="R19" s="902"/>
      <c r="S19" s="665"/>
      <c r="T19" s="665"/>
      <c r="U19" s="894"/>
      <c r="V19" s="895"/>
      <c r="W19" s="895"/>
      <c r="X19" s="895"/>
      <c r="Y19" s="890"/>
      <c r="Z19" s="903"/>
      <c r="AA19" s="904"/>
      <c r="AB19" s="898"/>
      <c r="AC19" s="904"/>
      <c r="AD19" s="906"/>
      <c r="AE19" s="900"/>
      <c r="AF19" s="901"/>
      <c r="AG19" s="901"/>
      <c r="AH19" s="901"/>
      <c r="AI19" s="901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BF19" s="9"/>
      <c r="BG19" s="9"/>
      <c r="BH19" s="9"/>
      <c r="BI19" s="24"/>
      <c r="BJ19" s="59"/>
      <c r="BK19" s="20"/>
      <c r="BL19" s="20"/>
      <c r="BM19" s="7"/>
      <c r="BN19" s="14"/>
      <c r="BO19" s="60"/>
    </row>
    <row r="20" spans="1:67" ht="24.95" customHeight="1">
      <c r="A20" s="11"/>
      <c r="B20" s="884"/>
      <c r="C20" s="538"/>
      <c r="D20" s="539"/>
      <c r="E20" s="469"/>
      <c r="F20" s="540"/>
      <c r="G20" s="540"/>
      <c r="H20" s="883"/>
      <c r="I20" s="542"/>
      <c r="J20" s="542"/>
      <c r="K20" s="128"/>
      <c r="L20" s="128"/>
      <c r="M20" s="128"/>
      <c r="N20" s="128"/>
      <c r="O20" s="55"/>
      <c r="P20" s="11"/>
      <c r="Q20" s="11"/>
      <c r="R20" s="10"/>
      <c r="S20" s="10"/>
      <c r="T20" s="10"/>
      <c r="U20" s="15"/>
      <c r="V20" s="15"/>
      <c r="W20" s="15"/>
      <c r="X20" s="15"/>
      <c r="Y20" s="28"/>
      <c r="Z20" s="24"/>
      <c r="AA20" s="125"/>
      <c r="AB20" s="126"/>
      <c r="AC20" s="125"/>
      <c r="AD20" s="124"/>
      <c r="AE20" s="11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BF20" s="9"/>
      <c r="BG20" s="9"/>
      <c r="BH20" s="9"/>
      <c r="BI20" s="24"/>
      <c r="BJ20" s="59"/>
      <c r="BK20" s="20"/>
      <c r="BL20" s="20"/>
      <c r="BM20" s="7"/>
      <c r="BN20" s="14"/>
      <c r="BO20" s="60"/>
    </row>
    <row r="21" spans="1:67" ht="24.95" customHeight="1">
      <c r="A21" s="11"/>
      <c r="B21" s="884"/>
      <c r="C21" s="538"/>
      <c r="D21" s="539"/>
      <c r="E21" s="469"/>
      <c r="F21" s="540"/>
      <c r="G21" s="540"/>
      <c r="H21" s="883"/>
      <c r="I21" s="542"/>
      <c r="J21" s="542"/>
      <c r="K21" s="128"/>
      <c r="L21" s="128"/>
      <c r="M21" s="128"/>
      <c r="N21" s="128"/>
      <c r="O21" s="55"/>
      <c r="P21" s="28"/>
      <c r="Q21" s="28"/>
      <c r="R21" s="29"/>
      <c r="S21" s="29"/>
      <c r="T21" s="29"/>
      <c r="U21" s="15"/>
      <c r="V21" s="15"/>
      <c r="W21" s="15"/>
      <c r="X21" s="15"/>
      <c r="Y21" s="28"/>
      <c r="Z21" s="25"/>
      <c r="AA21" s="30"/>
      <c r="AB21" s="31"/>
      <c r="AC21" s="30"/>
      <c r="AD21" s="30"/>
      <c r="AE21" s="11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BF21" s="9"/>
      <c r="BG21" s="9"/>
      <c r="BH21" s="9"/>
      <c r="BI21" s="24"/>
      <c r="BJ21" s="59"/>
      <c r="BK21" s="20"/>
      <c r="BL21" s="20"/>
      <c r="BM21" s="7"/>
      <c r="BN21" s="14"/>
      <c r="BO21" s="60"/>
    </row>
    <row r="22" spans="1:67" ht="24.95" customHeight="1">
      <c r="A22" s="9"/>
      <c r="B22" s="9"/>
      <c r="C22" s="9"/>
      <c r="D22" s="24"/>
      <c r="E22" s="97"/>
      <c r="F22" s="20"/>
      <c r="G22" s="20"/>
      <c r="H22" s="7"/>
      <c r="I22" s="15"/>
      <c r="J22" s="15"/>
      <c r="K22" s="128"/>
      <c r="L22" s="128"/>
      <c r="M22" s="128"/>
      <c r="N22" s="128"/>
      <c r="O22" s="55"/>
      <c r="P22" s="28"/>
      <c r="Q22" s="28"/>
      <c r="R22" s="29"/>
      <c r="S22" s="29"/>
      <c r="T22" s="29"/>
      <c r="U22" s="15"/>
      <c r="V22" s="15"/>
      <c r="W22" s="15"/>
      <c r="X22" s="15"/>
      <c r="Y22" s="28"/>
      <c r="Z22" s="25"/>
      <c r="AA22" s="30"/>
      <c r="AB22" s="31"/>
      <c r="AC22" s="30"/>
      <c r="AD22" s="30"/>
      <c r="AE22" s="11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BF22" s="9"/>
      <c r="BG22" s="9"/>
      <c r="BH22" s="9"/>
      <c r="BI22" s="24"/>
      <c r="BJ22" s="59"/>
      <c r="BK22" s="20"/>
      <c r="BL22" s="20"/>
      <c r="BM22" s="7"/>
      <c r="BN22" s="14"/>
      <c r="BO22" s="60"/>
    </row>
    <row r="23" spans="1:67" ht="24.95" customHeight="1">
      <c r="A23" s="9"/>
      <c r="B23" s="9"/>
      <c r="C23" s="9"/>
      <c r="D23" s="24"/>
      <c r="E23" s="97"/>
      <c r="F23" s="20"/>
      <c r="G23" s="20"/>
      <c r="H23" s="7"/>
      <c r="I23" s="14"/>
      <c r="J23" s="14"/>
      <c r="K23" s="128"/>
      <c r="L23" s="128"/>
      <c r="M23" s="128"/>
      <c r="N23" s="128"/>
      <c r="O23" s="55"/>
      <c r="P23" s="64"/>
      <c r="Q23" s="64"/>
      <c r="R23" s="65"/>
      <c r="S23" s="65"/>
      <c r="T23" s="65"/>
      <c r="U23" s="14"/>
      <c r="V23" s="14"/>
      <c r="W23" s="14"/>
      <c r="X23" s="14"/>
      <c r="Y23" s="64"/>
      <c r="Z23" s="66"/>
      <c r="AA23" s="67"/>
      <c r="AB23" s="68"/>
      <c r="AC23" s="67"/>
      <c r="AD23" s="30"/>
      <c r="AE23" s="11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BF23" s="9"/>
      <c r="BG23" s="9"/>
      <c r="BH23" s="9"/>
      <c r="BI23" s="24"/>
      <c r="BJ23" s="59"/>
      <c r="BK23" s="20"/>
      <c r="BL23" s="20"/>
      <c r="BM23" s="7"/>
      <c r="BN23" s="14"/>
      <c r="BO23" s="60"/>
    </row>
    <row r="24" spans="1:67" ht="24.95" customHeight="1">
      <c r="A24" s="9"/>
      <c r="B24" s="9"/>
      <c r="C24" s="9"/>
      <c r="D24" s="24"/>
      <c r="E24" s="97"/>
      <c r="F24" s="20"/>
      <c r="G24" s="20"/>
      <c r="H24" s="7"/>
      <c r="I24" s="14"/>
      <c r="J24" s="14"/>
      <c r="K24" s="128"/>
      <c r="L24" s="128"/>
      <c r="M24" s="128"/>
      <c r="N24" s="128"/>
      <c r="O24" s="55"/>
      <c r="P24" s="64"/>
      <c r="Q24" s="64"/>
      <c r="R24" s="65"/>
      <c r="S24" s="65"/>
      <c r="T24" s="65"/>
      <c r="U24" s="14"/>
      <c r="V24" s="14"/>
      <c r="W24" s="14"/>
      <c r="X24" s="14"/>
      <c r="Y24" s="64"/>
      <c r="Z24" s="66"/>
      <c r="AA24" s="67"/>
      <c r="AB24" s="68"/>
      <c r="AC24" s="67"/>
      <c r="AD24" s="30"/>
      <c r="AE24" s="11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BF24" s="9"/>
      <c r="BG24" s="9"/>
      <c r="BH24" s="9"/>
      <c r="BI24" s="24"/>
      <c r="BJ24" s="59"/>
      <c r="BK24" s="20"/>
      <c r="BL24" s="20"/>
      <c r="BM24" s="7"/>
      <c r="BN24" s="14"/>
      <c r="BO24" s="60"/>
    </row>
    <row r="25" spans="1:67" ht="24.95" customHeight="1">
      <c r="A25" s="9"/>
      <c r="B25" s="9"/>
      <c r="C25" s="9"/>
      <c r="D25" s="24"/>
      <c r="E25" s="97"/>
      <c r="F25" s="20"/>
      <c r="G25" s="20"/>
      <c r="H25" s="7"/>
      <c r="I25" s="14"/>
      <c r="J25" s="14"/>
      <c r="K25" s="128"/>
      <c r="L25" s="128"/>
      <c r="M25" s="128"/>
      <c r="N25" s="128"/>
      <c r="O25" s="55"/>
      <c r="P25" s="64"/>
      <c r="Q25" s="64"/>
      <c r="R25" s="65"/>
      <c r="S25" s="65"/>
      <c r="T25" s="65"/>
      <c r="U25" s="14"/>
      <c r="V25" s="14"/>
      <c r="W25" s="14"/>
      <c r="X25" s="14"/>
      <c r="Y25" s="64"/>
      <c r="Z25" s="66"/>
      <c r="AA25" s="67"/>
      <c r="AB25" s="68"/>
      <c r="AC25" s="67"/>
      <c r="AD25" s="30"/>
      <c r="AE25" s="11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BF25" s="9"/>
      <c r="BG25" s="9"/>
      <c r="BH25" s="9"/>
      <c r="BI25" s="24"/>
      <c r="BJ25" s="59"/>
      <c r="BK25" s="20"/>
      <c r="BL25" s="20"/>
      <c r="BM25" s="7"/>
      <c r="BN25" s="14"/>
      <c r="BO25" s="60"/>
    </row>
    <row r="26" spans="1:67" ht="24.95" customHeight="1">
      <c r="A26" s="9"/>
      <c r="B26" s="9"/>
      <c r="C26" s="9"/>
      <c r="D26" s="24"/>
      <c r="E26" s="97"/>
      <c r="F26" s="20"/>
      <c r="G26" s="20"/>
      <c r="H26" s="7"/>
      <c r="I26" s="14"/>
      <c r="J26" s="14"/>
      <c r="K26" s="128"/>
      <c r="L26" s="128"/>
      <c r="M26" s="128"/>
      <c r="N26" s="128"/>
      <c r="O26" s="55"/>
      <c r="P26" s="64"/>
      <c r="Q26" s="64"/>
      <c r="R26" s="65"/>
      <c r="S26" s="65"/>
      <c r="T26" s="65"/>
      <c r="U26" s="14"/>
      <c r="V26" s="14"/>
      <c r="W26" s="14"/>
      <c r="X26" s="14"/>
      <c r="Y26" s="64"/>
      <c r="Z26" s="66"/>
      <c r="AA26" s="67"/>
      <c r="AB26" s="68"/>
      <c r="AC26" s="67"/>
      <c r="AD26" s="30"/>
      <c r="AE26" s="11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BF26" s="9"/>
      <c r="BG26" s="9"/>
      <c r="BH26" s="9"/>
      <c r="BI26" s="24"/>
      <c r="BJ26" s="59"/>
      <c r="BK26" s="20"/>
      <c r="BL26" s="20"/>
      <c r="BM26" s="7"/>
      <c r="BN26" s="14"/>
      <c r="BO26" s="60"/>
    </row>
    <row r="27" spans="1:67" ht="24.95" customHeight="1">
      <c r="A27" s="9"/>
      <c r="B27" s="9"/>
      <c r="C27" s="9"/>
      <c r="D27" s="24"/>
      <c r="E27" s="97"/>
      <c r="F27" s="20"/>
      <c r="G27" s="20"/>
      <c r="H27" s="7"/>
      <c r="I27" s="14"/>
      <c r="J27" s="14"/>
      <c r="K27" s="128"/>
      <c r="L27" s="128"/>
      <c r="M27" s="128"/>
      <c r="N27" s="128"/>
      <c r="O27" s="55"/>
      <c r="P27" s="64"/>
      <c r="Q27" s="64"/>
      <c r="R27" s="65"/>
      <c r="S27" s="65"/>
      <c r="T27" s="65"/>
      <c r="U27" s="14"/>
      <c r="V27" s="14"/>
      <c r="W27" s="14"/>
      <c r="X27" s="14"/>
      <c r="Y27" s="64"/>
      <c r="Z27" s="66"/>
      <c r="AA27" s="67"/>
      <c r="AB27" s="68"/>
      <c r="AC27" s="67"/>
      <c r="AD27" s="30"/>
      <c r="AE27" s="11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BF27" s="9"/>
      <c r="BG27" s="9"/>
      <c r="BH27" s="9"/>
      <c r="BI27" s="24"/>
      <c r="BJ27" s="59"/>
      <c r="BK27" s="20"/>
      <c r="BL27" s="20"/>
      <c r="BM27" s="7"/>
      <c r="BN27" s="14"/>
      <c r="BO27" s="60"/>
    </row>
    <row r="28" spans="1:67" ht="24.95" customHeight="1">
      <c r="A28" s="9"/>
      <c r="B28" s="9"/>
      <c r="C28" s="9"/>
      <c r="D28" s="24"/>
      <c r="E28" s="97"/>
      <c r="F28" s="20"/>
      <c r="G28" s="20"/>
      <c r="H28" s="7"/>
      <c r="I28" s="14"/>
      <c r="J28" s="14"/>
      <c r="K28" s="128"/>
      <c r="L28" s="128"/>
      <c r="M28" s="128"/>
      <c r="N28" s="128"/>
      <c r="O28" s="55"/>
      <c r="P28" s="64"/>
      <c r="Q28" s="64"/>
      <c r="R28" s="65"/>
      <c r="S28" s="65"/>
      <c r="T28" s="65"/>
      <c r="U28" s="14"/>
      <c r="V28" s="14"/>
      <c r="W28" s="14"/>
      <c r="X28" s="14"/>
      <c r="Y28" s="64"/>
      <c r="Z28" s="66"/>
      <c r="AA28" s="67"/>
      <c r="AB28" s="68"/>
      <c r="AC28" s="67"/>
      <c r="AD28" s="30"/>
      <c r="AE28" s="11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BF28" s="9"/>
      <c r="BG28" s="9"/>
      <c r="BH28" s="9"/>
      <c r="BI28" s="24"/>
      <c r="BJ28" s="59"/>
      <c r="BK28" s="20"/>
      <c r="BL28" s="20"/>
      <c r="BM28" s="7"/>
      <c r="BN28" s="14"/>
      <c r="BO28" s="60"/>
    </row>
    <row r="29" spans="1:67" ht="24.95" customHeight="1">
      <c r="A29" s="9"/>
      <c r="B29" s="9"/>
      <c r="C29" s="9"/>
      <c r="D29" s="24"/>
      <c r="E29" s="97"/>
      <c r="F29" s="20"/>
      <c r="G29" s="20"/>
      <c r="H29" s="7"/>
      <c r="I29" s="14"/>
      <c r="J29" s="14"/>
      <c r="K29" s="128"/>
      <c r="L29" s="128"/>
      <c r="M29" s="128"/>
      <c r="N29" s="128"/>
      <c r="O29" s="55"/>
      <c r="P29" s="64"/>
      <c r="Q29" s="64"/>
      <c r="R29" s="65"/>
      <c r="S29" s="65"/>
      <c r="T29" s="65"/>
      <c r="U29" s="14"/>
      <c r="V29" s="14"/>
      <c r="W29" s="14"/>
      <c r="X29" s="14"/>
      <c r="Y29" s="64"/>
      <c r="Z29" s="66"/>
      <c r="AA29" s="67"/>
      <c r="AB29" s="68"/>
      <c r="AC29" s="67"/>
      <c r="AD29" s="30"/>
      <c r="AE29" s="11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BF29" s="9"/>
      <c r="BG29" s="9"/>
      <c r="BH29" s="9"/>
      <c r="BI29" s="24"/>
      <c r="BJ29" s="59"/>
      <c r="BK29" s="20"/>
      <c r="BL29" s="20"/>
      <c r="BM29" s="7"/>
      <c r="BN29" s="14"/>
      <c r="BO29" s="60"/>
    </row>
    <row r="30" spans="1:67" ht="24.95" customHeight="1">
      <c r="A30" s="9"/>
      <c r="B30" s="9"/>
      <c r="C30" s="9"/>
      <c r="D30" s="24"/>
      <c r="E30" s="97"/>
      <c r="F30" s="20"/>
      <c r="G30" s="20"/>
      <c r="H30" s="7"/>
      <c r="I30" s="14"/>
      <c r="J30" s="14"/>
      <c r="K30" s="128"/>
      <c r="L30" s="128"/>
      <c r="M30" s="128"/>
      <c r="N30" s="128"/>
      <c r="O30" s="55"/>
      <c r="P30" s="64"/>
      <c r="Q30" s="64"/>
      <c r="R30" s="65"/>
      <c r="S30" s="65"/>
      <c r="T30" s="65"/>
      <c r="U30" s="14"/>
      <c r="V30" s="14"/>
      <c r="W30" s="14"/>
      <c r="X30" s="14"/>
      <c r="Y30" s="64"/>
      <c r="Z30" s="66"/>
      <c r="AA30" s="67"/>
      <c r="AB30" s="68"/>
      <c r="AC30" s="67"/>
      <c r="AD30" s="30"/>
      <c r="AE30" s="11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BF30" s="9"/>
      <c r="BG30" s="9"/>
      <c r="BH30" s="9"/>
      <c r="BI30" s="24"/>
      <c r="BJ30" s="59"/>
      <c r="BK30" s="20"/>
      <c r="BL30" s="20"/>
      <c r="BM30" s="7"/>
      <c r="BN30" s="14"/>
      <c r="BO30" s="60"/>
    </row>
    <row r="31" spans="1:67" ht="24.95" customHeight="1">
      <c r="A31" s="9"/>
      <c r="B31" s="9"/>
      <c r="C31" s="9"/>
      <c r="D31" s="24"/>
      <c r="E31" s="97"/>
      <c r="F31" s="20"/>
      <c r="G31" s="20"/>
      <c r="H31" s="7"/>
      <c r="I31" s="14"/>
      <c r="J31" s="14"/>
      <c r="K31" s="128"/>
      <c r="L31" s="128"/>
      <c r="M31" s="128"/>
      <c r="N31" s="128"/>
      <c r="O31" s="55"/>
      <c r="P31" s="64"/>
      <c r="Q31" s="64"/>
      <c r="R31" s="65"/>
      <c r="S31" s="65"/>
      <c r="T31" s="65"/>
      <c r="U31" s="14"/>
      <c r="V31" s="14"/>
      <c r="W31" s="14"/>
      <c r="X31" s="14"/>
      <c r="Y31" s="64"/>
      <c r="Z31" s="66"/>
      <c r="AA31" s="67"/>
      <c r="AB31" s="68"/>
      <c r="AC31" s="67"/>
      <c r="AD31" s="30"/>
      <c r="AE31" s="11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BF31" s="9"/>
      <c r="BG31" s="9"/>
      <c r="BH31" s="9"/>
      <c r="BI31" s="24"/>
      <c r="BJ31" s="59"/>
      <c r="BK31" s="20"/>
      <c r="BL31" s="20"/>
      <c r="BM31" s="7"/>
      <c r="BN31" s="14"/>
      <c r="BO31" s="60"/>
    </row>
    <row r="32" spans="1:67" ht="24.95" customHeight="1">
      <c r="A32" s="9"/>
      <c r="B32" s="9"/>
      <c r="C32" s="9"/>
      <c r="D32" s="24"/>
      <c r="E32" s="97"/>
      <c r="F32" s="20"/>
      <c r="G32" s="20"/>
      <c r="H32" s="7"/>
      <c r="I32" s="14"/>
      <c r="J32" s="14"/>
      <c r="K32" s="128"/>
      <c r="L32" s="128"/>
      <c r="M32" s="128"/>
      <c r="N32" s="128"/>
      <c r="O32" s="55"/>
      <c r="P32" s="64"/>
      <c r="Q32" s="64"/>
      <c r="R32" s="65"/>
      <c r="S32" s="65"/>
      <c r="T32" s="65"/>
      <c r="U32" s="14"/>
      <c r="V32" s="14"/>
      <c r="W32" s="14"/>
      <c r="X32" s="14"/>
      <c r="Y32" s="64"/>
      <c r="Z32" s="66"/>
      <c r="AA32" s="67"/>
      <c r="AB32" s="68"/>
      <c r="AC32" s="67"/>
      <c r="AD32" s="30"/>
      <c r="AE32" s="11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BF32" s="9"/>
      <c r="BG32" s="9"/>
      <c r="BH32" s="9"/>
      <c r="BI32" s="24"/>
      <c r="BJ32" s="59"/>
      <c r="BK32" s="20"/>
      <c r="BL32" s="20"/>
      <c r="BM32" s="7"/>
      <c r="BN32" s="14"/>
      <c r="BO32" s="60"/>
    </row>
    <row r="33" spans="1:67" ht="24.95" customHeight="1">
      <c r="A33" s="9"/>
      <c r="B33" s="9"/>
      <c r="C33" s="9"/>
      <c r="D33" s="24"/>
      <c r="E33" s="97"/>
      <c r="F33" s="20"/>
      <c r="G33" s="20"/>
      <c r="H33" s="7"/>
      <c r="I33" s="14"/>
      <c r="J33" s="14"/>
      <c r="K33" s="128"/>
      <c r="L33" s="128"/>
      <c r="M33" s="128"/>
      <c r="N33" s="128"/>
      <c r="O33" s="55"/>
      <c r="P33" s="64"/>
      <c r="Q33" s="64"/>
      <c r="R33" s="65"/>
      <c r="S33" s="65"/>
      <c r="T33" s="65"/>
      <c r="U33" s="14"/>
      <c r="V33" s="14"/>
      <c r="W33" s="14"/>
      <c r="X33" s="14"/>
      <c r="Y33" s="64"/>
      <c r="Z33" s="66"/>
      <c r="AA33" s="67"/>
      <c r="AB33" s="68"/>
      <c r="AC33" s="67"/>
      <c r="AD33" s="30"/>
      <c r="AE33" s="11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BF33" s="9"/>
      <c r="BG33" s="9"/>
      <c r="BH33" s="9"/>
      <c r="BI33" s="24"/>
      <c r="BJ33" s="59"/>
      <c r="BK33" s="20"/>
      <c r="BL33" s="20"/>
      <c r="BM33" s="7"/>
      <c r="BN33" s="14"/>
      <c r="BO33" s="60"/>
    </row>
    <row r="34" spans="1:67" ht="24.95" customHeight="1">
      <c r="A34" s="9"/>
      <c r="B34" s="9"/>
      <c r="C34" s="9"/>
      <c r="D34" s="24"/>
      <c r="E34" s="97"/>
      <c r="F34" s="20"/>
      <c r="G34" s="20"/>
      <c r="H34" s="7"/>
      <c r="I34" s="14"/>
      <c r="J34" s="14"/>
      <c r="K34" s="128"/>
      <c r="L34" s="128"/>
      <c r="M34" s="128"/>
      <c r="N34" s="128"/>
      <c r="O34" s="55"/>
      <c r="P34" s="64"/>
      <c r="Q34" s="64"/>
      <c r="R34" s="65"/>
      <c r="S34" s="65"/>
      <c r="T34" s="65"/>
      <c r="U34" s="14"/>
      <c r="V34" s="14"/>
      <c r="W34" s="14"/>
      <c r="X34" s="14"/>
      <c r="Y34" s="64"/>
      <c r="Z34" s="66"/>
      <c r="AA34" s="67"/>
      <c r="AB34" s="68"/>
      <c r="AC34" s="67"/>
      <c r="AD34" s="30"/>
      <c r="AE34" s="11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BF34" s="9"/>
      <c r="BG34" s="9"/>
      <c r="BH34" s="9"/>
      <c r="BI34" s="24"/>
      <c r="BJ34" s="59"/>
      <c r="BK34" s="20"/>
      <c r="BL34" s="20"/>
      <c r="BM34" s="7"/>
      <c r="BN34" s="14"/>
      <c r="BO34" s="60"/>
    </row>
    <row r="35" spans="1:67" ht="24.95" customHeight="1">
      <c r="A35" s="9"/>
      <c r="B35" s="9"/>
      <c r="C35" s="9"/>
      <c r="D35" s="24"/>
      <c r="E35" s="59"/>
      <c r="F35" s="20"/>
      <c r="G35" s="20"/>
      <c r="H35" s="7"/>
      <c r="I35" s="14"/>
      <c r="J35" s="60"/>
      <c r="K35" s="70"/>
      <c r="L35" s="70"/>
      <c r="M35" s="70"/>
      <c r="N35" s="70"/>
      <c r="O35" s="55"/>
      <c r="P35" s="64"/>
      <c r="Q35" s="63"/>
      <c r="R35" s="65"/>
      <c r="S35" s="65"/>
      <c r="T35" s="65"/>
      <c r="U35" s="61"/>
      <c r="V35" s="14"/>
      <c r="W35" s="14"/>
      <c r="X35" s="60"/>
      <c r="Y35" s="64"/>
      <c r="Z35" s="66"/>
      <c r="AA35" s="67"/>
      <c r="AB35" s="68"/>
      <c r="AC35" s="67"/>
      <c r="AD35" s="69"/>
      <c r="AE35" s="62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BF35" s="9"/>
      <c r="BG35" s="9"/>
      <c r="BH35" s="9"/>
      <c r="BI35" s="24"/>
      <c r="BJ35" s="59"/>
      <c r="BK35" s="20"/>
      <c r="BL35" s="20"/>
      <c r="BM35" s="7"/>
      <c r="BN35" s="14"/>
      <c r="BO35" s="60"/>
    </row>
    <row r="36" spans="1:67" ht="24.95" customHeight="1">
      <c r="A36" s="9"/>
      <c r="B36" s="9"/>
      <c r="C36" s="9"/>
      <c r="D36" s="24"/>
      <c r="E36" s="59"/>
      <c r="F36" s="20"/>
      <c r="G36" s="20"/>
      <c r="H36" s="7"/>
      <c r="I36" s="14"/>
      <c r="J36" s="60"/>
      <c r="K36" s="70"/>
      <c r="L36" s="70"/>
      <c r="M36" s="70"/>
      <c r="N36" s="70"/>
      <c r="O36" s="55"/>
      <c r="P36" s="64"/>
      <c r="Q36" s="63"/>
      <c r="R36" s="65"/>
      <c r="S36" s="65"/>
      <c r="T36" s="65"/>
      <c r="U36" s="61"/>
      <c r="V36" s="14"/>
      <c r="W36" s="14"/>
      <c r="X36" s="60"/>
      <c r="Y36" s="64"/>
      <c r="Z36" s="66"/>
      <c r="AA36" s="67"/>
      <c r="AB36" s="68"/>
      <c r="AC36" s="67"/>
      <c r="AD36" s="69"/>
      <c r="AE36" s="62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BF36" s="9"/>
      <c r="BG36" s="9"/>
      <c r="BH36" s="9"/>
      <c r="BI36" s="24"/>
      <c r="BJ36" s="59"/>
      <c r="BK36" s="20"/>
      <c r="BL36" s="20"/>
      <c r="BM36" s="7"/>
      <c r="BN36" s="14"/>
      <c r="BO36" s="60"/>
    </row>
    <row r="37" spans="1:67" ht="24.95" customHeight="1">
      <c r="A37" s="9"/>
      <c r="B37" s="9"/>
      <c r="C37" s="9"/>
      <c r="D37" s="24"/>
      <c r="E37" s="59"/>
      <c r="F37" s="20"/>
      <c r="G37" s="20"/>
      <c r="H37" s="7"/>
      <c r="I37" s="14"/>
      <c r="J37" s="60"/>
      <c r="K37" s="70"/>
      <c r="L37" s="70"/>
      <c r="M37" s="70"/>
      <c r="N37" s="70"/>
      <c r="O37" s="55"/>
      <c r="P37" s="64"/>
      <c r="Q37" s="63"/>
      <c r="R37" s="65"/>
      <c r="S37" s="65"/>
      <c r="T37" s="65"/>
      <c r="U37" s="61"/>
      <c r="V37" s="14"/>
      <c r="W37" s="14"/>
      <c r="X37" s="60"/>
      <c r="Y37" s="64"/>
      <c r="Z37" s="66"/>
      <c r="AA37" s="67"/>
      <c r="AB37" s="68"/>
      <c r="AC37" s="67"/>
      <c r="AD37" s="69"/>
      <c r="AE37" s="62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BF37" s="9"/>
      <c r="BG37" s="9"/>
      <c r="BH37" s="9"/>
      <c r="BI37" s="24"/>
      <c r="BJ37" s="59"/>
      <c r="BK37" s="20"/>
      <c r="BL37" s="20"/>
      <c r="BM37" s="7"/>
      <c r="BN37" s="14"/>
      <c r="BO37" s="60"/>
    </row>
    <row r="38" spans="1:67" ht="24.95" customHeight="1">
      <c r="A38" s="9"/>
      <c r="B38" s="9"/>
      <c r="C38" s="9"/>
      <c r="D38" s="24"/>
      <c r="E38" s="59"/>
      <c r="F38" s="20"/>
      <c r="G38" s="20"/>
      <c r="H38" s="7"/>
      <c r="I38" s="14"/>
      <c r="J38" s="60"/>
      <c r="K38" s="70"/>
      <c r="L38" s="70"/>
      <c r="M38" s="70"/>
      <c r="N38" s="70"/>
      <c r="O38" s="55"/>
      <c r="P38" s="64"/>
      <c r="Q38" s="63"/>
      <c r="R38" s="65"/>
      <c r="S38" s="65"/>
      <c r="T38" s="65"/>
      <c r="U38" s="61"/>
      <c r="V38" s="14"/>
      <c r="W38" s="14"/>
      <c r="X38" s="60"/>
      <c r="Y38" s="64"/>
      <c r="Z38" s="66"/>
      <c r="AA38" s="67"/>
      <c r="AB38" s="68"/>
      <c r="AC38" s="67"/>
      <c r="AD38" s="69"/>
      <c r="AE38" s="62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BF38" s="9"/>
      <c r="BG38" s="9"/>
      <c r="BH38" s="9"/>
      <c r="BI38" s="24"/>
      <c r="BJ38" s="59"/>
      <c r="BK38" s="20"/>
      <c r="BL38" s="20"/>
      <c r="BM38" s="7"/>
      <c r="BN38" s="14"/>
      <c r="BO38" s="60"/>
    </row>
    <row r="39" spans="1:67" ht="24.95" customHeight="1">
      <c r="A39" s="9"/>
      <c r="B39" s="9"/>
      <c r="C39" s="9"/>
      <c r="D39" s="24"/>
      <c r="E39" s="59"/>
      <c r="F39" s="20"/>
      <c r="G39" s="20"/>
      <c r="H39" s="7"/>
      <c r="I39" s="14"/>
      <c r="J39" s="60"/>
      <c r="K39" s="70"/>
      <c r="L39" s="70"/>
      <c r="M39" s="70"/>
      <c r="N39" s="70"/>
      <c r="O39" s="55"/>
      <c r="P39" s="64"/>
      <c r="Q39" s="63"/>
      <c r="R39" s="65"/>
      <c r="S39" s="65"/>
      <c r="T39" s="65"/>
      <c r="U39" s="61"/>
      <c r="V39" s="14"/>
      <c r="W39" s="14"/>
      <c r="X39" s="60"/>
      <c r="Y39" s="64"/>
      <c r="Z39" s="66"/>
      <c r="AA39" s="67"/>
      <c r="AB39" s="68"/>
      <c r="AC39" s="67"/>
      <c r="AD39" s="69"/>
      <c r="AE39" s="62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BF39" s="9"/>
      <c r="BG39" s="9"/>
      <c r="BH39" s="9"/>
      <c r="BI39" s="24"/>
      <c r="BJ39" s="59"/>
      <c r="BK39" s="20"/>
      <c r="BL39" s="20"/>
      <c r="BM39" s="7"/>
      <c r="BN39" s="14"/>
      <c r="BO39" s="60"/>
    </row>
    <row r="40" spans="1:67" ht="24.95" customHeight="1">
      <c r="A40" s="9"/>
      <c r="B40" s="9"/>
      <c r="C40" s="9"/>
      <c r="D40" s="24"/>
      <c r="E40" s="59"/>
      <c r="F40" s="20"/>
      <c r="G40" s="20"/>
      <c r="H40" s="7"/>
      <c r="I40" s="14"/>
      <c r="J40" s="60"/>
      <c r="K40" s="70"/>
      <c r="L40" s="70"/>
      <c r="M40" s="70"/>
      <c r="N40" s="70"/>
      <c r="O40" s="55"/>
      <c r="P40" s="64"/>
      <c r="Q40" s="63"/>
      <c r="R40" s="65"/>
      <c r="S40" s="65"/>
      <c r="T40" s="65"/>
      <c r="U40" s="61"/>
      <c r="V40" s="14"/>
      <c r="W40" s="14"/>
      <c r="X40" s="60"/>
      <c r="Y40" s="64"/>
      <c r="Z40" s="66"/>
      <c r="AA40" s="67"/>
      <c r="AB40" s="68"/>
      <c r="AC40" s="67"/>
      <c r="AD40" s="69"/>
      <c r="AE40" s="62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BF40" s="9"/>
      <c r="BG40" s="9"/>
      <c r="BH40" s="9"/>
      <c r="BI40" s="24"/>
      <c r="BJ40" s="59"/>
      <c r="BK40" s="20"/>
      <c r="BL40" s="20"/>
      <c r="BM40" s="7"/>
      <c r="BN40" s="14"/>
      <c r="BO40" s="60"/>
    </row>
    <row r="41" spans="1:67" ht="24.95" customHeight="1">
      <c r="A41" s="9"/>
      <c r="B41" s="9"/>
      <c r="C41" s="9"/>
      <c r="D41" s="24"/>
      <c r="E41" s="59"/>
      <c r="F41" s="20"/>
      <c r="G41" s="20"/>
      <c r="H41" s="7"/>
      <c r="I41" s="14"/>
      <c r="J41" s="60"/>
      <c r="K41" s="70"/>
      <c r="L41" s="70"/>
      <c r="M41" s="70"/>
      <c r="N41" s="70"/>
      <c r="O41" s="55"/>
      <c r="P41" s="64"/>
      <c r="Q41" s="63"/>
      <c r="R41" s="65"/>
      <c r="S41" s="65"/>
      <c r="T41" s="65"/>
      <c r="U41" s="61"/>
      <c r="V41" s="14"/>
      <c r="W41" s="14"/>
      <c r="X41" s="60"/>
      <c r="Y41" s="64"/>
      <c r="Z41" s="66"/>
      <c r="AA41" s="67"/>
      <c r="AB41" s="68"/>
      <c r="AC41" s="67"/>
      <c r="AD41" s="69"/>
      <c r="AE41" s="62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BF41" s="9"/>
      <c r="BG41" s="9"/>
      <c r="BH41" s="9"/>
      <c r="BI41" s="24"/>
      <c r="BJ41" s="59"/>
      <c r="BK41" s="20"/>
      <c r="BL41" s="20"/>
      <c r="BM41" s="7"/>
      <c r="BN41" s="14"/>
      <c r="BO41" s="60"/>
    </row>
    <row r="42" spans="1:67" ht="24.95" customHeight="1">
      <c r="A42" s="9"/>
      <c r="B42" s="9"/>
      <c r="C42" s="9"/>
      <c r="D42" s="24"/>
      <c r="E42" s="59"/>
      <c r="F42" s="20"/>
      <c r="G42" s="20"/>
      <c r="H42" s="7"/>
      <c r="I42" s="14"/>
      <c r="J42" s="60"/>
      <c r="K42" s="70"/>
      <c r="L42" s="70"/>
      <c r="M42" s="70"/>
      <c r="N42" s="70"/>
      <c r="O42" s="55"/>
      <c r="P42" s="64"/>
      <c r="Q42" s="63"/>
      <c r="R42" s="65"/>
      <c r="S42" s="65"/>
      <c r="T42" s="65"/>
      <c r="U42" s="61"/>
      <c r="V42" s="14"/>
      <c r="W42" s="14"/>
      <c r="X42" s="60"/>
      <c r="Y42" s="64"/>
      <c r="Z42" s="66"/>
      <c r="AA42" s="67"/>
      <c r="AB42" s="68"/>
      <c r="AC42" s="67"/>
      <c r="AD42" s="69"/>
      <c r="AE42" s="62"/>
      <c r="AF42" s="26"/>
      <c r="AG42" s="26"/>
      <c r="AH42" s="26"/>
      <c r="AI42" s="26"/>
      <c r="BF42" s="9"/>
      <c r="BG42" s="9"/>
      <c r="BH42" s="9"/>
      <c r="BI42" s="24"/>
      <c r="BJ42" s="59"/>
      <c r="BK42" s="20"/>
      <c r="BL42" s="20"/>
      <c r="BM42" s="7"/>
      <c r="BN42" s="14"/>
      <c r="BO42" s="60"/>
    </row>
    <row r="43" spans="1:67" ht="24.95" customHeight="1">
      <c r="A43" s="9"/>
      <c r="B43" s="9"/>
      <c r="C43" s="9"/>
      <c r="D43" s="24"/>
      <c r="E43" s="59"/>
      <c r="F43" s="20"/>
      <c r="G43" s="20"/>
      <c r="H43" s="7"/>
      <c r="I43" s="14"/>
      <c r="J43" s="60"/>
      <c r="K43" s="70"/>
      <c r="L43" s="70"/>
      <c r="M43" s="70"/>
      <c r="N43" s="70"/>
      <c r="O43" s="55"/>
      <c r="P43" s="64"/>
      <c r="Q43" s="63"/>
      <c r="R43" s="65"/>
      <c r="S43" s="65"/>
      <c r="T43" s="65"/>
      <c r="U43" s="61"/>
      <c r="V43" s="14"/>
      <c r="W43" s="14"/>
      <c r="X43" s="60"/>
      <c r="Y43" s="64"/>
      <c r="Z43" s="66"/>
      <c r="AA43" s="67"/>
      <c r="AB43" s="68"/>
      <c r="AC43" s="67"/>
      <c r="AD43" s="69"/>
      <c r="AE43" s="62"/>
      <c r="AF43" s="26"/>
      <c r="AG43" s="26"/>
      <c r="AH43" s="26"/>
      <c r="AI43" s="26"/>
      <c r="BF43" s="9"/>
      <c r="BG43" s="9"/>
      <c r="BH43" s="9"/>
      <c r="BI43" s="24"/>
      <c r="BJ43" s="59"/>
      <c r="BK43" s="20"/>
      <c r="BL43" s="20"/>
      <c r="BM43" s="7"/>
      <c r="BN43" s="14"/>
      <c r="BO43" s="60"/>
    </row>
    <row r="44" spans="1:67" ht="24.95" customHeight="1">
      <c r="A44" s="9"/>
      <c r="B44" s="9"/>
      <c r="C44" s="9"/>
      <c r="D44" s="24"/>
      <c r="E44" s="59"/>
      <c r="F44" s="20"/>
      <c r="G44" s="20"/>
      <c r="H44" s="7"/>
      <c r="I44" s="14"/>
      <c r="J44" s="60"/>
      <c r="K44" s="70"/>
      <c r="L44" s="70"/>
      <c r="M44" s="70"/>
      <c r="N44" s="70"/>
      <c r="O44" s="55"/>
      <c r="P44" s="64"/>
      <c r="Q44" s="63"/>
      <c r="R44" s="65"/>
      <c r="S44" s="65"/>
      <c r="T44" s="65"/>
      <c r="U44" s="61"/>
      <c r="V44" s="14"/>
      <c r="W44" s="14"/>
      <c r="X44" s="60"/>
      <c r="Y44" s="64"/>
      <c r="Z44" s="66"/>
      <c r="AA44" s="67"/>
      <c r="AB44" s="68"/>
      <c r="AC44" s="67"/>
      <c r="AD44" s="69"/>
      <c r="AE44" s="62"/>
      <c r="AF44" s="26"/>
      <c r="AG44" s="26"/>
      <c r="AH44" s="26"/>
      <c r="AI44" s="26"/>
      <c r="BF44" s="9"/>
      <c r="BG44" s="9"/>
      <c r="BH44" s="9"/>
      <c r="BI44" s="24"/>
      <c r="BJ44" s="59"/>
      <c r="BK44" s="20"/>
      <c r="BL44" s="20"/>
      <c r="BM44" s="7"/>
      <c r="BN44" s="14"/>
      <c r="BO44" s="60"/>
    </row>
    <row r="45" spans="1:67" ht="24.95" customHeight="1">
      <c r="A45" s="9"/>
      <c r="B45" s="9"/>
      <c r="C45" s="9"/>
      <c r="D45" s="24"/>
      <c r="E45" s="59"/>
      <c r="F45" s="20"/>
      <c r="G45" s="20"/>
      <c r="H45" s="7"/>
      <c r="I45" s="14"/>
      <c r="J45" s="60"/>
      <c r="K45" s="70"/>
      <c r="L45" s="70"/>
      <c r="M45" s="70"/>
      <c r="N45" s="70"/>
      <c r="O45" s="55"/>
      <c r="P45" s="64"/>
      <c r="Q45" s="63"/>
      <c r="R45" s="65"/>
      <c r="S45" s="65"/>
      <c r="T45" s="65"/>
      <c r="U45" s="61"/>
      <c r="V45" s="14"/>
      <c r="W45" s="14"/>
      <c r="X45" s="60"/>
      <c r="Y45" s="64"/>
      <c r="Z45" s="66"/>
      <c r="AA45" s="67"/>
      <c r="AB45" s="68"/>
      <c r="AC45" s="67"/>
      <c r="AD45" s="69"/>
      <c r="AE45" s="62"/>
      <c r="AF45" s="26"/>
      <c r="AG45" s="26"/>
      <c r="AH45" s="26"/>
      <c r="AI45" s="26"/>
      <c r="BF45" s="9"/>
      <c r="BG45" s="9"/>
      <c r="BH45" s="9"/>
      <c r="BI45" s="24"/>
      <c r="BJ45" s="59"/>
      <c r="BK45" s="20"/>
      <c r="BL45" s="20"/>
      <c r="BM45" s="7"/>
      <c r="BN45" s="14"/>
      <c r="BO45" s="60"/>
    </row>
    <row r="46" spans="1:67" ht="24.95" customHeight="1">
      <c r="A46" s="9"/>
      <c r="B46" s="9"/>
      <c r="C46" s="9"/>
      <c r="D46" s="24"/>
      <c r="E46" s="59"/>
      <c r="F46" s="20"/>
      <c r="G46" s="20"/>
      <c r="H46" s="7"/>
      <c r="I46" s="14"/>
      <c r="J46" s="60"/>
      <c r="K46" s="70"/>
      <c r="L46" s="70"/>
      <c r="M46" s="70"/>
      <c r="N46" s="70"/>
      <c r="O46" s="55"/>
      <c r="P46" s="64"/>
      <c r="Q46" s="63"/>
      <c r="R46" s="65"/>
      <c r="S46" s="65"/>
      <c r="T46" s="65"/>
      <c r="U46" s="61"/>
      <c r="V46" s="14"/>
      <c r="W46" s="14"/>
      <c r="X46" s="60"/>
      <c r="Y46" s="64"/>
      <c r="Z46" s="66"/>
      <c r="AA46" s="67"/>
      <c r="AB46" s="68"/>
      <c r="AC46" s="67"/>
      <c r="AD46" s="69"/>
      <c r="AE46" s="62"/>
      <c r="AF46" s="26"/>
      <c r="AG46" s="26"/>
      <c r="AH46" s="26"/>
      <c r="AI46" s="26"/>
      <c r="BF46" s="9"/>
      <c r="BG46" s="9"/>
      <c r="BH46" s="9"/>
      <c r="BI46" s="24"/>
      <c r="BJ46" s="59"/>
      <c r="BK46" s="20"/>
      <c r="BL46" s="20"/>
      <c r="BM46" s="7"/>
      <c r="BN46" s="14"/>
      <c r="BO46" s="60"/>
    </row>
    <row r="47" spans="1:67" ht="24.95" customHeight="1">
      <c r="A47" s="9"/>
      <c r="B47" s="9"/>
      <c r="C47" s="9"/>
      <c r="D47" s="24"/>
      <c r="E47" s="59"/>
      <c r="F47" s="20"/>
      <c r="G47" s="20"/>
      <c r="H47" s="7"/>
      <c r="I47" s="14"/>
      <c r="J47" s="60"/>
      <c r="K47" s="70"/>
      <c r="L47" s="70"/>
      <c r="M47" s="70"/>
      <c r="N47" s="70"/>
      <c r="O47" s="55"/>
      <c r="P47" s="64"/>
      <c r="Q47" s="63"/>
      <c r="R47" s="65"/>
      <c r="S47" s="65"/>
      <c r="T47" s="65"/>
      <c r="U47" s="61"/>
      <c r="V47" s="14"/>
      <c r="W47" s="14"/>
      <c r="X47" s="60"/>
      <c r="Y47" s="64"/>
      <c r="Z47" s="66"/>
      <c r="AA47" s="67"/>
      <c r="AB47" s="68"/>
      <c r="AC47" s="67"/>
      <c r="AD47" s="69"/>
      <c r="AE47" s="62"/>
      <c r="AF47" s="26"/>
      <c r="AG47" s="26"/>
      <c r="AH47" s="26"/>
      <c r="AI47" s="26"/>
      <c r="BF47" s="9"/>
      <c r="BG47" s="9"/>
      <c r="BH47" s="9"/>
      <c r="BI47" s="24"/>
      <c r="BJ47" s="59"/>
      <c r="BK47" s="20"/>
      <c r="BL47" s="20"/>
      <c r="BM47" s="7"/>
      <c r="BN47" s="14"/>
      <c r="BO47" s="60"/>
    </row>
    <row r="48" spans="1:67" ht="24.95" customHeight="1">
      <c r="A48" s="9"/>
      <c r="B48" s="9"/>
      <c r="C48" s="9"/>
      <c r="D48" s="24"/>
      <c r="E48" s="59"/>
      <c r="F48" s="20"/>
      <c r="G48" s="20"/>
      <c r="H48" s="7"/>
      <c r="I48" s="14"/>
      <c r="J48" s="60"/>
      <c r="K48" s="70"/>
      <c r="L48" s="70"/>
      <c r="M48" s="70"/>
      <c r="N48" s="70"/>
      <c r="O48" s="55"/>
      <c r="P48" s="64"/>
      <c r="Q48" s="63"/>
      <c r="R48" s="65"/>
      <c r="S48" s="65"/>
      <c r="T48" s="65"/>
      <c r="U48" s="61"/>
      <c r="V48" s="14"/>
      <c r="W48" s="14"/>
      <c r="X48" s="60"/>
      <c r="Y48" s="64"/>
      <c r="Z48" s="66"/>
      <c r="AA48" s="67"/>
      <c r="AB48" s="68"/>
      <c r="AC48" s="67"/>
      <c r="AD48" s="69"/>
      <c r="AE48" s="62"/>
      <c r="AF48" s="26"/>
      <c r="AG48" s="26"/>
      <c r="AH48" s="26"/>
      <c r="AI48" s="26"/>
      <c r="BF48" s="9"/>
      <c r="BG48" s="9"/>
      <c r="BH48" s="9"/>
      <c r="BI48" s="24"/>
      <c r="BJ48" s="59"/>
      <c r="BK48" s="20"/>
      <c r="BL48" s="20"/>
      <c r="BM48" s="7"/>
      <c r="BN48" s="14"/>
      <c r="BO48" s="60"/>
    </row>
    <row r="49" spans="1:67" ht="24.95" customHeight="1">
      <c r="A49" s="9"/>
      <c r="B49" s="9"/>
      <c r="C49" s="9"/>
      <c r="D49" s="24"/>
      <c r="E49" s="59"/>
      <c r="F49" s="20"/>
      <c r="G49" s="20"/>
      <c r="H49" s="7"/>
      <c r="I49" s="14"/>
      <c r="J49" s="60"/>
      <c r="K49" s="70"/>
      <c r="L49" s="70"/>
      <c r="M49" s="70"/>
      <c r="N49" s="70"/>
      <c r="O49" s="55"/>
      <c r="P49" s="64"/>
      <c r="Q49" s="63"/>
      <c r="R49" s="65"/>
      <c r="S49" s="65"/>
      <c r="T49" s="65"/>
      <c r="U49" s="61"/>
      <c r="V49" s="14"/>
      <c r="W49" s="14"/>
      <c r="X49" s="60"/>
      <c r="Y49" s="64"/>
      <c r="Z49" s="66"/>
      <c r="AA49" s="67"/>
      <c r="AB49" s="68"/>
      <c r="AC49" s="67"/>
      <c r="AD49" s="69"/>
      <c r="AE49" s="62"/>
      <c r="AF49" s="26"/>
      <c r="AG49" s="26"/>
      <c r="AH49" s="26"/>
      <c r="AI49" s="26"/>
      <c r="BF49" s="9"/>
      <c r="BG49" s="9"/>
      <c r="BH49" s="9"/>
      <c r="BI49" s="24"/>
      <c r="BJ49" s="59"/>
      <c r="BK49" s="20"/>
      <c r="BL49" s="20"/>
      <c r="BM49" s="7"/>
      <c r="BN49" s="14"/>
      <c r="BO49" s="60"/>
    </row>
    <row r="50" spans="1:67" ht="24.95" customHeight="1">
      <c r="A50" s="9"/>
      <c r="B50" s="9"/>
      <c r="C50" s="9"/>
      <c r="D50" s="24"/>
      <c r="E50" s="59"/>
      <c r="F50" s="20"/>
      <c r="G50" s="20"/>
      <c r="H50" s="7"/>
      <c r="I50" s="14"/>
      <c r="J50" s="60"/>
      <c r="K50" s="70"/>
      <c r="L50" s="70"/>
      <c r="M50" s="70"/>
      <c r="N50" s="70"/>
      <c r="O50" s="55"/>
      <c r="P50" s="64"/>
      <c r="Q50" s="63"/>
      <c r="R50" s="65"/>
      <c r="S50" s="65"/>
      <c r="T50" s="65"/>
      <c r="U50" s="61"/>
      <c r="V50" s="14"/>
      <c r="W50" s="14"/>
      <c r="X50" s="60"/>
      <c r="Y50" s="64"/>
      <c r="Z50" s="66"/>
      <c r="AA50" s="67"/>
      <c r="AB50" s="68"/>
      <c r="AC50" s="67"/>
      <c r="AD50" s="69"/>
      <c r="AE50" s="62"/>
      <c r="AF50" s="26"/>
      <c r="AG50" s="26"/>
      <c r="AH50" s="26"/>
      <c r="AI50" s="26"/>
      <c r="BF50" s="9"/>
      <c r="BG50" s="9"/>
      <c r="BH50" s="9"/>
      <c r="BI50" s="24"/>
      <c r="BJ50" s="59"/>
      <c r="BK50" s="20"/>
      <c r="BL50" s="20"/>
      <c r="BM50" s="7"/>
      <c r="BN50" s="14"/>
      <c r="BO50" s="60"/>
    </row>
    <row r="51" spans="1:67" ht="24.95" customHeight="1">
      <c r="A51" s="9"/>
      <c r="B51" s="9"/>
      <c r="C51" s="9"/>
      <c r="D51" s="24"/>
      <c r="E51" s="59"/>
      <c r="F51" s="20"/>
      <c r="G51" s="20"/>
      <c r="H51" s="7"/>
      <c r="I51" s="14"/>
      <c r="J51" s="60"/>
      <c r="K51" s="70"/>
      <c r="L51" s="70"/>
      <c r="M51" s="70"/>
      <c r="N51" s="70"/>
      <c r="O51" s="55"/>
      <c r="P51" s="64"/>
      <c r="Q51" s="63"/>
      <c r="R51" s="65"/>
      <c r="S51" s="65"/>
      <c r="T51" s="65"/>
      <c r="U51" s="61"/>
      <c r="V51" s="14"/>
      <c r="W51" s="14"/>
      <c r="X51" s="60"/>
      <c r="Y51" s="64"/>
      <c r="Z51" s="66"/>
      <c r="AA51" s="67"/>
      <c r="AB51" s="68"/>
      <c r="AC51" s="67"/>
      <c r="AD51" s="69"/>
      <c r="AE51" s="62"/>
      <c r="AF51" s="26"/>
      <c r="AG51" s="26"/>
      <c r="AH51" s="26"/>
      <c r="AI51" s="26"/>
      <c r="BF51" s="9"/>
      <c r="BG51" s="9"/>
      <c r="BH51" s="9"/>
      <c r="BI51" s="24"/>
      <c r="BJ51" s="59"/>
      <c r="BK51" s="20"/>
      <c r="BL51" s="20"/>
      <c r="BM51" s="7"/>
      <c r="BN51" s="14"/>
      <c r="BO51" s="60"/>
    </row>
    <row r="52" spans="1:67" ht="24.95" customHeight="1">
      <c r="A52" s="9"/>
      <c r="B52" s="9"/>
      <c r="C52" s="9"/>
      <c r="D52" s="24"/>
      <c r="E52" s="59"/>
      <c r="F52" s="20"/>
      <c r="G52" s="20"/>
      <c r="H52" s="7"/>
      <c r="I52" s="14"/>
      <c r="J52" s="60"/>
      <c r="K52" s="70"/>
      <c r="L52" s="70"/>
      <c r="M52" s="70"/>
      <c r="N52" s="70"/>
      <c r="O52" s="55"/>
      <c r="P52" s="64"/>
      <c r="Q52" s="63"/>
      <c r="R52" s="65"/>
      <c r="S52" s="65"/>
      <c r="T52" s="65"/>
      <c r="U52" s="61"/>
      <c r="V52" s="14"/>
      <c r="W52" s="14"/>
      <c r="X52" s="60"/>
      <c r="Y52" s="64"/>
      <c r="Z52" s="66"/>
      <c r="AA52" s="67"/>
      <c r="AB52" s="68"/>
      <c r="AC52" s="67"/>
      <c r="AD52" s="69"/>
      <c r="AE52" s="62"/>
      <c r="AF52" s="26"/>
      <c r="AG52" s="26"/>
      <c r="AH52" s="26"/>
      <c r="AI52" s="26"/>
      <c r="BF52" s="9"/>
      <c r="BG52" s="9"/>
      <c r="BH52" s="9"/>
      <c r="BI52" s="24"/>
      <c r="BJ52" s="59"/>
      <c r="BK52" s="20"/>
      <c r="BL52" s="20"/>
      <c r="BM52" s="7"/>
      <c r="BN52" s="14"/>
      <c r="BO52" s="60"/>
    </row>
    <row r="53" spans="1:67" ht="24.95" customHeight="1">
      <c r="A53" s="9"/>
      <c r="B53" s="9"/>
      <c r="C53" s="9"/>
      <c r="D53" s="24"/>
      <c r="E53" s="59"/>
      <c r="F53" s="20"/>
      <c r="G53" s="20"/>
      <c r="H53" s="7"/>
      <c r="I53" s="14"/>
      <c r="J53" s="60"/>
      <c r="K53" s="70"/>
      <c r="L53" s="70"/>
      <c r="M53" s="70"/>
      <c r="N53" s="70"/>
      <c r="O53" s="55"/>
      <c r="P53" s="64"/>
      <c r="Q53" s="63"/>
      <c r="R53" s="65"/>
      <c r="S53" s="65"/>
      <c r="T53" s="65"/>
      <c r="U53" s="61"/>
      <c r="V53" s="14"/>
      <c r="W53" s="14"/>
      <c r="X53" s="60"/>
      <c r="Y53" s="64"/>
      <c r="Z53" s="66"/>
      <c r="AA53" s="67"/>
      <c r="AB53" s="68"/>
      <c r="AC53" s="67"/>
      <c r="AD53" s="69"/>
      <c r="AE53" s="62"/>
      <c r="AF53" s="26"/>
      <c r="AG53" s="26"/>
      <c r="AH53" s="26"/>
      <c r="AI53" s="26"/>
      <c r="BF53" s="9"/>
      <c r="BG53" s="9"/>
      <c r="BH53" s="9"/>
      <c r="BI53" s="24"/>
      <c r="BJ53" s="59"/>
      <c r="BK53" s="20"/>
      <c r="BL53" s="20"/>
      <c r="BM53" s="7"/>
      <c r="BN53" s="14"/>
      <c r="BO53" s="60"/>
    </row>
    <row r="54" spans="1:67" ht="24.95" customHeight="1">
      <c r="A54" s="9"/>
      <c r="B54" s="9"/>
      <c r="C54" s="9"/>
      <c r="D54" s="24"/>
      <c r="E54" s="59"/>
      <c r="F54" s="20"/>
      <c r="G54" s="20"/>
      <c r="H54" s="7"/>
      <c r="I54" s="14"/>
      <c r="J54" s="60"/>
      <c r="K54" s="70"/>
      <c r="L54" s="70"/>
      <c r="M54" s="70"/>
      <c r="N54" s="70"/>
      <c r="O54" s="55"/>
      <c r="P54" s="64"/>
      <c r="Q54" s="63"/>
      <c r="R54" s="65"/>
      <c r="S54" s="65"/>
      <c r="T54" s="65"/>
      <c r="U54" s="61"/>
      <c r="V54" s="14"/>
      <c r="W54" s="14"/>
      <c r="X54" s="60"/>
      <c r="Y54" s="64"/>
      <c r="Z54" s="66"/>
      <c r="AA54" s="67"/>
      <c r="AB54" s="68"/>
      <c r="AC54" s="67"/>
      <c r="AD54" s="69"/>
      <c r="AE54" s="62"/>
      <c r="AF54" s="26"/>
      <c r="AG54" s="26"/>
      <c r="AH54" s="26"/>
      <c r="AI54" s="26"/>
      <c r="BF54" s="9"/>
      <c r="BG54" s="9"/>
      <c r="BH54" s="9"/>
      <c r="BI54" s="24"/>
      <c r="BJ54" s="59"/>
      <c r="BK54" s="20"/>
      <c r="BL54" s="20"/>
      <c r="BM54" s="7"/>
      <c r="BN54" s="14"/>
      <c r="BO54" s="60"/>
    </row>
    <row r="55" spans="1:67" ht="24.95" customHeight="1">
      <c r="A55" s="9"/>
      <c r="B55" s="9"/>
      <c r="C55" s="9"/>
      <c r="D55" s="24"/>
      <c r="E55" s="59"/>
      <c r="F55" s="20"/>
      <c r="G55" s="20"/>
      <c r="H55" s="7"/>
      <c r="I55" s="14"/>
      <c r="J55" s="60"/>
      <c r="K55" s="70"/>
      <c r="L55" s="70"/>
      <c r="M55" s="70"/>
      <c r="N55" s="70"/>
      <c r="O55" s="55"/>
      <c r="P55" s="64"/>
      <c r="Q55" s="63"/>
      <c r="R55" s="65"/>
      <c r="S55" s="65"/>
      <c r="T55" s="65"/>
      <c r="U55" s="61"/>
      <c r="V55" s="14"/>
      <c r="W55" s="14"/>
      <c r="X55" s="60"/>
      <c r="Y55" s="64"/>
      <c r="Z55" s="66"/>
      <c r="AA55" s="67"/>
      <c r="AB55" s="68"/>
      <c r="AC55" s="67"/>
      <c r="AD55" s="69"/>
      <c r="AE55" s="62"/>
      <c r="AF55" s="26"/>
      <c r="AG55" s="26"/>
      <c r="AH55" s="26"/>
      <c r="AI55" s="26"/>
      <c r="BF55" s="9"/>
      <c r="BG55" s="9"/>
      <c r="BH55" s="9"/>
      <c r="BI55" s="24"/>
      <c r="BJ55" s="59"/>
      <c r="BK55" s="20"/>
      <c r="BL55" s="20"/>
      <c r="BM55" s="7"/>
      <c r="BN55" s="14"/>
      <c r="BO55" s="60"/>
    </row>
    <row r="56" spans="1:67" ht="24.95" customHeight="1">
      <c r="A56" s="9"/>
      <c r="B56" s="9"/>
      <c r="C56" s="9"/>
      <c r="D56" s="24"/>
      <c r="E56" s="59"/>
      <c r="F56" s="20"/>
      <c r="G56" s="20"/>
      <c r="H56" s="7"/>
      <c r="I56" s="14"/>
      <c r="J56" s="60"/>
      <c r="K56" s="70"/>
      <c r="L56" s="70"/>
      <c r="M56" s="70"/>
      <c r="N56" s="70"/>
      <c r="O56" s="55"/>
      <c r="P56" s="64"/>
      <c r="Q56" s="63"/>
      <c r="R56" s="65"/>
      <c r="S56" s="65"/>
      <c r="T56" s="65"/>
      <c r="U56" s="61"/>
      <c r="V56" s="14"/>
      <c r="W56" s="14"/>
      <c r="X56" s="60"/>
      <c r="Y56" s="64"/>
      <c r="Z56" s="66"/>
      <c r="AA56" s="67"/>
      <c r="AB56" s="68"/>
      <c r="AC56" s="67"/>
      <c r="AD56" s="69"/>
      <c r="AE56" s="62"/>
      <c r="AF56" s="26"/>
      <c r="AG56" s="26"/>
      <c r="AH56" s="26"/>
      <c r="AI56" s="26"/>
      <c r="BF56" s="9"/>
      <c r="BG56" s="9"/>
      <c r="BH56" s="9"/>
      <c r="BI56" s="24"/>
      <c r="BJ56" s="59"/>
      <c r="BK56" s="20"/>
      <c r="BL56" s="20"/>
      <c r="BM56" s="7"/>
      <c r="BN56" s="14"/>
      <c r="BO56" s="60"/>
    </row>
    <row r="57" spans="1:67" ht="24.95" customHeight="1">
      <c r="A57" s="9"/>
      <c r="B57" s="9"/>
      <c r="C57" s="9"/>
      <c r="D57" s="24"/>
      <c r="E57" s="59"/>
      <c r="F57" s="20"/>
      <c r="G57" s="20"/>
      <c r="H57" s="7"/>
      <c r="I57" s="14"/>
      <c r="J57" s="60"/>
      <c r="K57" s="70"/>
      <c r="L57" s="70"/>
      <c r="M57" s="70"/>
      <c r="N57" s="70"/>
      <c r="O57" s="55"/>
      <c r="P57" s="64"/>
      <c r="Q57" s="63"/>
      <c r="R57" s="65"/>
      <c r="S57" s="65"/>
      <c r="T57" s="65"/>
      <c r="U57" s="61"/>
      <c r="V57" s="14"/>
      <c r="W57" s="14"/>
      <c r="X57" s="60"/>
      <c r="Y57" s="64"/>
      <c r="Z57" s="66"/>
      <c r="AA57" s="67"/>
      <c r="AB57" s="68"/>
      <c r="AC57" s="67"/>
      <c r="AD57" s="69"/>
      <c r="AE57" s="62"/>
      <c r="AF57" s="26"/>
      <c r="AG57" s="26"/>
      <c r="AH57" s="26"/>
      <c r="AI57" s="26"/>
      <c r="BF57" s="9"/>
      <c r="BG57" s="9"/>
      <c r="BH57" s="9"/>
      <c r="BI57" s="24"/>
      <c r="BJ57" s="59"/>
      <c r="BK57" s="20"/>
      <c r="BL57" s="20"/>
      <c r="BM57" s="7"/>
      <c r="BN57" s="14"/>
      <c r="BO57" s="60"/>
    </row>
    <row r="58" spans="1:67" ht="24.95" customHeight="1">
      <c r="A58" s="9"/>
      <c r="B58" s="9"/>
      <c r="C58" s="9"/>
      <c r="D58" s="24"/>
      <c r="E58" s="59"/>
      <c r="F58" s="20"/>
      <c r="G58" s="20"/>
      <c r="H58" s="7"/>
      <c r="I58" s="14"/>
      <c r="J58" s="60"/>
      <c r="K58" s="70"/>
      <c r="L58" s="70"/>
      <c r="M58" s="70"/>
      <c r="N58" s="70"/>
      <c r="O58" s="55"/>
      <c r="P58" s="64"/>
      <c r="Q58" s="63"/>
      <c r="R58" s="65"/>
      <c r="S58" s="65"/>
      <c r="T58" s="65"/>
      <c r="U58" s="61"/>
      <c r="V58" s="14"/>
      <c r="W58" s="14"/>
      <c r="X58" s="60"/>
      <c r="Y58" s="64"/>
      <c r="Z58" s="66"/>
      <c r="AA58" s="67"/>
      <c r="AB58" s="68"/>
      <c r="AC58" s="67"/>
      <c r="AD58" s="69"/>
      <c r="AE58" s="62"/>
      <c r="AF58" s="26"/>
      <c r="AG58" s="26"/>
      <c r="AH58" s="26"/>
      <c r="AI58" s="26"/>
      <c r="BF58" s="9"/>
      <c r="BG58" s="9"/>
      <c r="BH58" s="9"/>
      <c r="BI58" s="24"/>
      <c r="BJ58" s="59"/>
      <c r="BK58" s="20"/>
      <c r="BL58" s="20"/>
      <c r="BM58" s="7"/>
      <c r="BN58" s="14"/>
      <c r="BO58" s="60"/>
    </row>
    <row r="59" spans="1:67" ht="24.95" customHeight="1">
      <c r="A59" s="9"/>
      <c r="B59" s="9"/>
      <c r="C59" s="9"/>
      <c r="D59" s="24"/>
      <c r="E59" s="59"/>
      <c r="F59" s="20"/>
      <c r="G59" s="20"/>
      <c r="H59" s="7"/>
      <c r="I59" s="14"/>
      <c r="J59" s="60"/>
      <c r="K59" s="70"/>
      <c r="L59" s="70"/>
      <c r="M59" s="70"/>
      <c r="N59" s="70"/>
      <c r="O59" s="55"/>
      <c r="P59" s="64"/>
      <c r="Q59" s="63"/>
      <c r="R59" s="65"/>
      <c r="S59" s="65"/>
      <c r="T59" s="65"/>
      <c r="U59" s="61"/>
      <c r="V59" s="14"/>
      <c r="W59" s="14"/>
      <c r="X59" s="60"/>
      <c r="Y59" s="64"/>
      <c r="Z59" s="66"/>
      <c r="AA59" s="67"/>
      <c r="AB59" s="68"/>
      <c r="AC59" s="67"/>
      <c r="AD59" s="69"/>
      <c r="AE59" s="62"/>
      <c r="AF59" s="26"/>
      <c r="AG59" s="26"/>
      <c r="AH59" s="26"/>
      <c r="AI59" s="26"/>
      <c r="BF59" s="9"/>
      <c r="BG59" s="9"/>
      <c r="BH59" s="9"/>
      <c r="BI59" s="24"/>
      <c r="BJ59" s="59"/>
      <c r="BK59" s="20"/>
      <c r="BL59" s="20"/>
      <c r="BM59" s="7"/>
      <c r="BN59" s="14"/>
      <c r="BO59" s="60"/>
    </row>
    <row r="60" spans="1:67" ht="24.95" customHeight="1">
      <c r="A60" s="9"/>
      <c r="B60" s="9"/>
      <c r="C60" s="9"/>
      <c r="D60" s="24"/>
      <c r="E60" s="59"/>
      <c r="F60" s="20"/>
      <c r="G60" s="20"/>
      <c r="H60" s="7"/>
      <c r="I60" s="14"/>
      <c r="J60" s="60"/>
      <c r="K60" s="70"/>
      <c r="L60" s="70"/>
      <c r="M60" s="70"/>
      <c r="N60" s="70"/>
      <c r="O60" s="55"/>
      <c r="P60" s="64"/>
      <c r="Q60" s="63"/>
      <c r="R60" s="65"/>
      <c r="S60" s="65"/>
      <c r="T60" s="65"/>
      <c r="U60" s="61"/>
      <c r="V60" s="14"/>
      <c r="W60" s="14"/>
      <c r="X60" s="60"/>
      <c r="Y60" s="64"/>
      <c r="Z60" s="66"/>
      <c r="AA60" s="67"/>
      <c r="AB60" s="68"/>
      <c r="AC60" s="67"/>
      <c r="AD60" s="69"/>
      <c r="AE60" s="62"/>
      <c r="AF60" s="26"/>
      <c r="AG60" s="26"/>
      <c r="AH60" s="26"/>
      <c r="AI60" s="26"/>
      <c r="BF60" s="9"/>
      <c r="BG60" s="9"/>
      <c r="BH60" s="9"/>
      <c r="BI60" s="24"/>
      <c r="BJ60" s="59"/>
      <c r="BK60" s="20"/>
      <c r="BL60" s="20"/>
      <c r="BM60" s="7"/>
      <c r="BN60" s="14"/>
      <c r="BO60" s="60"/>
    </row>
    <row r="61" spans="1:67" ht="24.95" customHeight="1">
      <c r="A61" s="9"/>
      <c r="B61" s="9"/>
      <c r="C61" s="9"/>
      <c r="D61" s="24"/>
      <c r="E61" s="59"/>
      <c r="F61" s="20"/>
      <c r="G61" s="20"/>
      <c r="H61" s="7"/>
      <c r="I61" s="14"/>
      <c r="J61" s="60"/>
      <c r="K61" s="70"/>
      <c r="L61" s="70"/>
      <c r="M61" s="70"/>
      <c r="N61" s="70"/>
      <c r="O61" s="55"/>
      <c r="P61" s="64"/>
      <c r="Q61" s="63"/>
      <c r="R61" s="65"/>
      <c r="S61" s="65"/>
      <c r="T61" s="65"/>
      <c r="U61" s="61"/>
      <c r="V61" s="14"/>
      <c r="W61" s="14"/>
      <c r="X61" s="60"/>
      <c r="Y61" s="64"/>
      <c r="Z61" s="66"/>
      <c r="AA61" s="67"/>
      <c r="AB61" s="68"/>
      <c r="AC61" s="67"/>
      <c r="AD61" s="69"/>
      <c r="AE61" s="62"/>
      <c r="AF61" s="26"/>
      <c r="AG61" s="26"/>
      <c r="AH61" s="26"/>
      <c r="AI61" s="26"/>
      <c r="BF61" s="9"/>
      <c r="BG61" s="9"/>
      <c r="BH61" s="9"/>
      <c r="BI61" s="24"/>
      <c r="BJ61" s="59"/>
      <c r="BK61" s="20"/>
      <c r="BL61" s="20"/>
      <c r="BM61" s="7"/>
      <c r="BN61" s="14"/>
      <c r="BO61" s="60"/>
    </row>
    <row r="62" spans="1:67" ht="24.95" customHeight="1">
      <c r="A62" s="9"/>
      <c r="B62" s="9"/>
      <c r="C62" s="9"/>
      <c r="D62" s="24"/>
      <c r="E62" s="59"/>
      <c r="F62" s="20"/>
      <c r="G62" s="20"/>
      <c r="H62" s="7"/>
      <c r="I62" s="14"/>
      <c r="J62" s="60"/>
      <c r="K62" s="70"/>
      <c r="L62" s="70"/>
      <c r="M62" s="70"/>
      <c r="N62" s="70"/>
      <c r="O62" s="55"/>
      <c r="P62" s="64"/>
      <c r="Q62" s="63"/>
      <c r="R62" s="65"/>
      <c r="S62" s="65"/>
      <c r="T62" s="65"/>
      <c r="U62" s="61"/>
      <c r="V62" s="14"/>
      <c r="W62" s="14"/>
      <c r="X62" s="60"/>
      <c r="Y62" s="64"/>
      <c r="Z62" s="66"/>
      <c r="AA62" s="67"/>
      <c r="AB62" s="68"/>
      <c r="AC62" s="67"/>
      <c r="AD62" s="69"/>
      <c r="AE62" s="62"/>
      <c r="AF62" s="26"/>
      <c r="AG62" s="26"/>
      <c r="AH62" s="26"/>
      <c r="AI62" s="26"/>
      <c r="BF62" s="9"/>
      <c r="BG62" s="9"/>
      <c r="BH62" s="9"/>
      <c r="BI62" s="24"/>
      <c r="BJ62" s="59"/>
      <c r="BK62" s="20"/>
      <c r="BL62" s="20"/>
      <c r="BM62" s="7"/>
      <c r="BN62" s="14"/>
      <c r="BO62" s="60"/>
    </row>
    <row r="63" spans="1:67" ht="24.95" customHeight="1">
      <c r="A63" s="9"/>
      <c r="B63" s="9"/>
      <c r="C63" s="9"/>
      <c r="D63" s="24"/>
      <c r="E63" s="59"/>
      <c r="F63" s="20"/>
      <c r="G63" s="20"/>
      <c r="H63" s="7"/>
      <c r="I63" s="14"/>
      <c r="J63" s="60"/>
      <c r="K63" s="70"/>
      <c r="L63" s="70"/>
      <c r="M63" s="70"/>
      <c r="N63" s="70"/>
      <c r="O63" s="55"/>
      <c r="P63" s="64"/>
      <c r="Q63" s="63"/>
      <c r="R63" s="65"/>
      <c r="S63" s="65"/>
      <c r="T63" s="65"/>
      <c r="U63" s="61"/>
      <c r="V63" s="14"/>
      <c r="W63" s="14"/>
      <c r="X63" s="60"/>
      <c r="Y63" s="64"/>
      <c r="Z63" s="66"/>
      <c r="AA63" s="67"/>
      <c r="AB63" s="68"/>
      <c r="AC63" s="67"/>
      <c r="AD63" s="69"/>
      <c r="AE63" s="62"/>
      <c r="AF63" s="26"/>
      <c r="AG63" s="26"/>
      <c r="AH63" s="26"/>
      <c r="AI63" s="26"/>
      <c r="BF63" s="9"/>
      <c r="BG63" s="9"/>
      <c r="BH63" s="9"/>
      <c r="BI63" s="24"/>
      <c r="BJ63" s="59"/>
      <c r="BK63" s="20"/>
      <c r="BL63" s="20"/>
      <c r="BM63" s="7"/>
      <c r="BN63" s="14"/>
      <c r="BO63" s="60"/>
    </row>
    <row r="64" spans="1:67" ht="24.95" customHeight="1">
      <c r="A64" s="9"/>
      <c r="B64" s="9"/>
      <c r="C64" s="9"/>
      <c r="D64" s="24"/>
      <c r="E64" s="59"/>
      <c r="F64" s="20"/>
      <c r="G64" s="20"/>
      <c r="H64" s="7"/>
      <c r="I64" s="14"/>
      <c r="J64" s="60"/>
      <c r="K64" s="70"/>
      <c r="L64" s="70"/>
      <c r="M64" s="70"/>
      <c r="N64" s="70"/>
      <c r="O64" s="55"/>
      <c r="P64" s="64"/>
      <c r="Q64" s="63"/>
      <c r="R64" s="65"/>
      <c r="S64" s="65"/>
      <c r="T64" s="65"/>
      <c r="U64" s="61"/>
      <c r="V64" s="14"/>
      <c r="W64" s="14"/>
      <c r="X64" s="60"/>
      <c r="Y64" s="64"/>
      <c r="Z64" s="66"/>
      <c r="AA64" s="67"/>
      <c r="AB64" s="68"/>
      <c r="AC64" s="67"/>
      <c r="AD64" s="69"/>
      <c r="AE64" s="62"/>
      <c r="AF64" s="26"/>
      <c r="AG64" s="26"/>
      <c r="AH64" s="26"/>
      <c r="AI64" s="26"/>
      <c r="BF64" s="9"/>
      <c r="BG64" s="9"/>
      <c r="BH64" s="9"/>
      <c r="BI64" s="24"/>
      <c r="BJ64" s="59"/>
      <c r="BK64" s="20"/>
      <c r="BL64" s="20"/>
      <c r="BM64" s="7"/>
      <c r="BN64" s="14"/>
      <c r="BO64" s="60"/>
    </row>
    <row r="65" spans="1:67" ht="24.95" customHeight="1">
      <c r="A65" s="9"/>
      <c r="B65" s="9"/>
      <c r="C65" s="9"/>
      <c r="D65" s="24"/>
      <c r="E65" s="59"/>
      <c r="F65" s="20"/>
      <c r="G65" s="20"/>
      <c r="H65" s="7"/>
      <c r="I65" s="14"/>
      <c r="J65" s="60"/>
      <c r="K65" s="70"/>
      <c r="L65" s="70"/>
      <c r="M65" s="70"/>
      <c r="N65" s="70"/>
      <c r="O65" s="55"/>
      <c r="P65" s="64"/>
      <c r="Q65" s="63"/>
      <c r="R65" s="65"/>
      <c r="S65" s="65"/>
      <c r="T65" s="65"/>
      <c r="U65" s="61"/>
      <c r="V65" s="14"/>
      <c r="W65" s="14"/>
      <c r="X65" s="60"/>
      <c r="Y65" s="64"/>
      <c r="Z65" s="66"/>
      <c r="AA65" s="67"/>
      <c r="AB65" s="68"/>
      <c r="AC65" s="67"/>
      <c r="AD65" s="69"/>
      <c r="AE65" s="62"/>
      <c r="AF65" s="26"/>
      <c r="AG65" s="26"/>
      <c r="AH65" s="26"/>
      <c r="AI65" s="26"/>
      <c r="BF65" s="9"/>
      <c r="BG65" s="9"/>
      <c r="BH65" s="9"/>
      <c r="BI65" s="24"/>
      <c r="BJ65" s="59"/>
      <c r="BK65" s="20"/>
      <c r="BL65" s="20"/>
      <c r="BM65" s="7"/>
      <c r="BN65" s="14"/>
      <c r="BO65" s="60"/>
    </row>
    <row r="66" spans="1:67" ht="24.95" customHeight="1">
      <c r="A66" s="9"/>
      <c r="B66" s="9"/>
      <c r="C66" s="9"/>
      <c r="D66" s="24"/>
      <c r="E66" s="59"/>
      <c r="F66" s="20"/>
      <c r="G66" s="20"/>
      <c r="H66" s="7"/>
      <c r="I66" s="14"/>
      <c r="J66" s="60"/>
      <c r="K66" s="70"/>
      <c r="L66" s="70"/>
      <c r="M66" s="70"/>
      <c r="N66" s="70"/>
      <c r="O66" s="55"/>
      <c r="P66" s="64"/>
      <c r="Q66" s="63"/>
      <c r="R66" s="65"/>
      <c r="S66" s="65"/>
      <c r="T66" s="65"/>
      <c r="U66" s="61"/>
      <c r="V66" s="14"/>
      <c r="W66" s="14"/>
      <c r="X66" s="60"/>
      <c r="Y66" s="64"/>
      <c r="Z66" s="66"/>
      <c r="AA66" s="67"/>
      <c r="AB66" s="68"/>
      <c r="AC66" s="67"/>
      <c r="AD66" s="69"/>
      <c r="AE66" s="62"/>
      <c r="AF66" s="26"/>
      <c r="AG66" s="26"/>
      <c r="AH66" s="26"/>
      <c r="AI66" s="26"/>
      <c r="BF66" s="9"/>
      <c r="BG66" s="9"/>
      <c r="BH66" s="9"/>
      <c r="BI66" s="24"/>
      <c r="BJ66" s="59"/>
      <c r="BK66" s="20"/>
      <c r="BL66" s="20"/>
      <c r="BM66" s="7"/>
      <c r="BN66" s="14"/>
      <c r="BO66" s="60"/>
    </row>
    <row r="67" spans="1:67" ht="24.95" customHeight="1">
      <c r="A67" s="9"/>
      <c r="B67" s="9"/>
      <c r="C67" s="9"/>
      <c r="D67" s="24"/>
      <c r="E67" s="59"/>
      <c r="F67" s="20"/>
      <c r="G67" s="20"/>
      <c r="H67" s="7"/>
      <c r="I67" s="14"/>
      <c r="J67" s="60"/>
      <c r="K67" s="70"/>
      <c r="L67" s="70"/>
      <c r="M67" s="70"/>
      <c r="N67" s="70"/>
      <c r="O67" s="55"/>
      <c r="P67" s="64"/>
      <c r="Q67" s="63"/>
      <c r="R67" s="65"/>
      <c r="S67" s="65"/>
      <c r="T67" s="65"/>
      <c r="U67" s="61"/>
      <c r="V67" s="14"/>
      <c r="W67" s="14"/>
      <c r="X67" s="60"/>
      <c r="Y67" s="64"/>
      <c r="Z67" s="66"/>
      <c r="AA67" s="67"/>
      <c r="AB67" s="68"/>
      <c r="AC67" s="67"/>
      <c r="AD67" s="69"/>
      <c r="AE67" s="62"/>
      <c r="AF67" s="26"/>
      <c r="AG67" s="26"/>
      <c r="AH67" s="26"/>
      <c r="AI67" s="26"/>
      <c r="BF67" s="9"/>
      <c r="BG67" s="9"/>
      <c r="BH67" s="9"/>
      <c r="BI67" s="24"/>
      <c r="BJ67" s="59"/>
      <c r="BK67" s="20"/>
      <c r="BL67" s="20"/>
      <c r="BM67" s="7"/>
      <c r="BN67" s="14"/>
      <c r="BO67" s="60"/>
    </row>
    <row r="68" spans="1:67" ht="24.95" customHeight="1">
      <c r="A68" s="9"/>
      <c r="B68" s="9"/>
      <c r="C68" s="9"/>
      <c r="D68" s="24"/>
      <c r="E68" s="59"/>
      <c r="F68" s="20"/>
      <c r="G68" s="20"/>
      <c r="H68" s="7"/>
      <c r="I68" s="14"/>
      <c r="J68" s="60"/>
      <c r="K68" s="70"/>
      <c r="L68" s="70"/>
      <c r="M68" s="70"/>
      <c r="N68" s="70"/>
      <c r="O68" s="55"/>
      <c r="P68" s="64"/>
      <c r="Q68" s="63"/>
      <c r="R68" s="65"/>
      <c r="S68" s="65"/>
      <c r="T68" s="65"/>
      <c r="U68" s="61"/>
      <c r="V68" s="14"/>
      <c r="W68" s="14"/>
      <c r="X68" s="60"/>
      <c r="Y68" s="64"/>
      <c r="Z68" s="66"/>
      <c r="AA68" s="67"/>
      <c r="AB68" s="68"/>
      <c r="AC68" s="67"/>
      <c r="AD68" s="69"/>
      <c r="AE68" s="62"/>
      <c r="AF68" s="26"/>
      <c r="AG68" s="26"/>
      <c r="AH68" s="26"/>
      <c r="AI68" s="26"/>
      <c r="BF68" s="9"/>
      <c r="BG68" s="9"/>
      <c r="BH68" s="9"/>
      <c r="BI68" s="24"/>
      <c r="BJ68" s="59"/>
      <c r="BK68" s="20"/>
      <c r="BL68" s="20"/>
      <c r="BM68" s="7"/>
      <c r="BN68" s="14"/>
      <c r="BO68" s="60"/>
    </row>
    <row r="69" spans="1:67" ht="24.95" customHeight="1">
      <c r="A69" s="9"/>
      <c r="B69" s="9"/>
      <c r="C69" s="9"/>
      <c r="D69" s="24"/>
      <c r="E69" s="59"/>
      <c r="F69" s="20"/>
      <c r="G69" s="20"/>
      <c r="H69" s="7"/>
      <c r="I69" s="14"/>
      <c r="J69" s="60"/>
      <c r="K69" s="70"/>
      <c r="L69" s="70"/>
      <c r="M69" s="70"/>
      <c r="N69" s="70"/>
      <c r="O69" s="55"/>
      <c r="P69" s="64"/>
      <c r="Q69" s="63"/>
      <c r="R69" s="65"/>
      <c r="S69" s="65"/>
      <c r="T69" s="65"/>
      <c r="U69" s="61"/>
      <c r="V69" s="14"/>
      <c r="W69" s="14"/>
      <c r="X69" s="60"/>
      <c r="Y69" s="64"/>
      <c r="Z69" s="66"/>
      <c r="AA69" s="67"/>
      <c r="AB69" s="68"/>
      <c r="AC69" s="67"/>
      <c r="AD69" s="69"/>
      <c r="AE69" s="62"/>
      <c r="AF69" s="26"/>
      <c r="AG69" s="26"/>
      <c r="AH69" s="26"/>
      <c r="AI69" s="26"/>
      <c r="BF69" s="9"/>
      <c r="BG69" s="9"/>
      <c r="BH69" s="9"/>
      <c r="BI69" s="24"/>
      <c r="BJ69" s="59"/>
      <c r="BK69" s="20"/>
      <c r="BL69" s="20"/>
      <c r="BM69" s="7"/>
      <c r="BN69" s="14"/>
      <c r="BO69" s="60"/>
    </row>
    <row r="70" spans="1:67" ht="24.95" customHeight="1">
      <c r="A70" s="9"/>
      <c r="B70" s="9"/>
      <c r="C70" s="9"/>
      <c r="D70" s="24"/>
      <c r="E70" s="59"/>
      <c r="F70" s="20"/>
      <c r="G70" s="20"/>
      <c r="H70" s="7"/>
      <c r="I70" s="14"/>
      <c r="J70" s="60"/>
      <c r="K70" s="70"/>
      <c r="L70" s="70"/>
      <c r="M70" s="70"/>
      <c r="N70" s="70"/>
      <c r="O70" s="55"/>
      <c r="P70" s="64"/>
      <c r="Q70" s="63"/>
      <c r="R70" s="65"/>
      <c r="S70" s="65"/>
      <c r="T70" s="65"/>
      <c r="U70" s="61"/>
      <c r="V70" s="14"/>
      <c r="W70" s="14"/>
      <c r="X70" s="60"/>
      <c r="Y70" s="64"/>
      <c r="Z70" s="66"/>
      <c r="AA70" s="67"/>
      <c r="AB70" s="68"/>
      <c r="AC70" s="67"/>
      <c r="AD70" s="69"/>
      <c r="AE70" s="62"/>
      <c r="AF70" s="26"/>
      <c r="AG70" s="26"/>
      <c r="AH70" s="26"/>
      <c r="AI70" s="26"/>
      <c r="BF70" s="9"/>
      <c r="BG70" s="9"/>
      <c r="BH70" s="9"/>
      <c r="BI70" s="24"/>
      <c r="BJ70" s="59"/>
      <c r="BK70" s="20"/>
      <c r="BL70" s="20"/>
      <c r="BM70" s="7"/>
      <c r="BN70" s="14"/>
      <c r="BO70" s="60"/>
    </row>
    <row r="71" spans="1:67" ht="24.95" customHeight="1">
      <c r="A71" s="9"/>
      <c r="B71" s="9"/>
      <c r="C71" s="9"/>
      <c r="D71" s="24"/>
      <c r="E71" s="59"/>
      <c r="F71" s="20"/>
      <c r="G71" s="20"/>
      <c r="H71" s="7"/>
      <c r="I71" s="14"/>
      <c r="J71" s="60"/>
      <c r="K71" s="70"/>
      <c r="L71" s="70"/>
      <c r="M71" s="70"/>
      <c r="N71" s="70"/>
      <c r="O71" s="55"/>
      <c r="P71" s="64"/>
      <c r="Q71" s="63"/>
      <c r="R71" s="65"/>
      <c r="S71" s="65"/>
      <c r="T71" s="65"/>
      <c r="U71" s="61"/>
      <c r="V71" s="14"/>
      <c r="W71" s="14"/>
      <c r="X71" s="60"/>
      <c r="Y71" s="64"/>
      <c r="Z71" s="66"/>
      <c r="AA71" s="67"/>
      <c r="AB71" s="68"/>
      <c r="AC71" s="67"/>
      <c r="AD71" s="69"/>
      <c r="AE71" s="62"/>
      <c r="AF71" s="26"/>
      <c r="AG71" s="26"/>
      <c r="AH71" s="26"/>
      <c r="AI71" s="26"/>
      <c r="BF71" s="9"/>
      <c r="BG71" s="9"/>
      <c r="BH71" s="9"/>
      <c r="BI71" s="24"/>
      <c r="BJ71" s="59"/>
      <c r="BK71" s="20"/>
      <c r="BL71" s="20"/>
      <c r="BM71" s="7"/>
      <c r="BN71" s="14"/>
      <c r="BO71" s="60"/>
    </row>
    <row r="72" spans="1:67" ht="24.95" customHeight="1">
      <c r="A72" s="9"/>
      <c r="B72" s="9"/>
      <c r="C72" s="9"/>
      <c r="D72" s="24"/>
      <c r="E72" s="59"/>
      <c r="F72" s="20"/>
      <c r="G72" s="20"/>
      <c r="H72" s="7"/>
      <c r="I72" s="14"/>
      <c r="J72" s="60"/>
      <c r="K72" s="70"/>
      <c r="L72" s="70"/>
      <c r="M72" s="70"/>
      <c r="N72" s="70"/>
      <c r="O72" s="55"/>
      <c r="P72" s="64"/>
      <c r="Q72" s="63"/>
      <c r="R72" s="65"/>
      <c r="S72" s="65"/>
      <c r="T72" s="65"/>
      <c r="U72" s="61"/>
      <c r="V72" s="14"/>
      <c r="W72" s="14"/>
      <c r="X72" s="60"/>
      <c r="Y72" s="64"/>
      <c r="Z72" s="66"/>
      <c r="AA72" s="67"/>
      <c r="AB72" s="68"/>
      <c r="AC72" s="67"/>
      <c r="AD72" s="69"/>
      <c r="AE72" s="62"/>
      <c r="AF72" s="26"/>
      <c r="AG72" s="26"/>
      <c r="AH72" s="26"/>
      <c r="AI72" s="26"/>
      <c r="BF72" s="9"/>
      <c r="BG72" s="9"/>
      <c r="BH72" s="9"/>
      <c r="BI72" s="24"/>
      <c r="BJ72" s="59"/>
      <c r="BK72" s="20"/>
      <c r="BL72" s="20"/>
      <c r="BM72" s="7"/>
      <c r="BN72" s="14"/>
      <c r="BO72" s="60"/>
    </row>
    <row r="73" spans="1:67" ht="24.95" customHeight="1">
      <c r="A73" s="9"/>
      <c r="B73" s="9"/>
      <c r="C73" s="9"/>
      <c r="D73" s="24"/>
      <c r="E73" s="59"/>
      <c r="F73" s="20"/>
      <c r="G73" s="20"/>
      <c r="H73" s="7"/>
      <c r="I73" s="14"/>
      <c r="J73" s="60"/>
      <c r="K73" s="70"/>
      <c r="L73" s="70"/>
      <c r="M73" s="70"/>
      <c r="N73" s="70"/>
      <c r="O73" s="55"/>
      <c r="P73" s="64"/>
      <c r="Q73" s="63"/>
      <c r="R73" s="65"/>
      <c r="S73" s="65"/>
      <c r="T73" s="65"/>
      <c r="U73" s="61"/>
      <c r="V73" s="14"/>
      <c r="W73" s="14"/>
      <c r="X73" s="60"/>
      <c r="Y73" s="64"/>
      <c r="Z73" s="66"/>
      <c r="AA73" s="67"/>
      <c r="AB73" s="68"/>
      <c r="AC73" s="67"/>
      <c r="AD73" s="69"/>
      <c r="AE73" s="62"/>
      <c r="AF73" s="26"/>
      <c r="AG73" s="26"/>
      <c r="AH73" s="26"/>
      <c r="AI73" s="26"/>
      <c r="BF73" s="9"/>
      <c r="BG73" s="9"/>
      <c r="BH73" s="9"/>
      <c r="BI73" s="24"/>
      <c r="BJ73" s="59"/>
      <c r="BK73" s="20"/>
      <c r="BL73" s="20"/>
      <c r="BM73" s="7"/>
      <c r="BN73" s="14"/>
      <c r="BO73" s="60"/>
    </row>
    <row r="74" spans="1:67" ht="24.95" customHeight="1">
      <c r="A74" s="9"/>
      <c r="B74" s="9"/>
      <c r="C74" s="9"/>
      <c r="D74" s="24"/>
      <c r="E74" s="59"/>
      <c r="F74" s="20"/>
      <c r="G74" s="20"/>
      <c r="H74" s="7"/>
      <c r="I74" s="14"/>
      <c r="J74" s="60"/>
      <c r="K74" s="70"/>
      <c r="L74" s="70"/>
      <c r="M74" s="70"/>
      <c r="N74" s="70"/>
      <c r="O74" s="55"/>
      <c r="P74" s="64"/>
      <c r="Q74" s="63"/>
      <c r="R74" s="65"/>
      <c r="S74" s="65"/>
      <c r="T74" s="65"/>
      <c r="U74" s="61"/>
      <c r="V74" s="14"/>
      <c r="W74" s="14"/>
      <c r="X74" s="60"/>
      <c r="Y74" s="64"/>
      <c r="Z74" s="66"/>
      <c r="AA74" s="67"/>
      <c r="AB74" s="68"/>
      <c r="AC74" s="67"/>
      <c r="AD74" s="69"/>
      <c r="AE74" s="62"/>
      <c r="AF74" s="26"/>
      <c r="AG74" s="26"/>
      <c r="AH74" s="26"/>
      <c r="AI74" s="26"/>
      <c r="BF74" s="9"/>
      <c r="BG74" s="9"/>
      <c r="BH74" s="9"/>
      <c r="BI74" s="24"/>
      <c r="BJ74" s="59"/>
      <c r="BK74" s="20"/>
      <c r="BL74" s="20"/>
      <c r="BM74" s="7"/>
      <c r="BN74" s="14"/>
      <c r="BO74" s="60"/>
    </row>
    <row r="75" spans="1:67" ht="24.95" customHeight="1">
      <c r="A75" s="9"/>
      <c r="B75" s="9"/>
      <c r="C75" s="9"/>
      <c r="D75" s="24"/>
      <c r="E75" s="59"/>
      <c r="F75" s="20"/>
      <c r="G75" s="20"/>
      <c r="H75" s="7"/>
      <c r="I75" s="14"/>
      <c r="J75" s="60"/>
      <c r="K75" s="70"/>
      <c r="L75" s="70"/>
      <c r="M75" s="70"/>
      <c r="N75" s="70"/>
      <c r="O75" s="55"/>
      <c r="P75" s="64"/>
      <c r="Q75" s="63"/>
      <c r="R75" s="65"/>
      <c r="S75" s="65"/>
      <c r="T75" s="65"/>
      <c r="U75" s="61"/>
      <c r="V75" s="14"/>
      <c r="W75" s="14"/>
      <c r="X75" s="60"/>
      <c r="Y75" s="64"/>
      <c r="Z75" s="66"/>
      <c r="AA75" s="67"/>
      <c r="AB75" s="68"/>
      <c r="AC75" s="67"/>
      <c r="AD75" s="69"/>
      <c r="AE75" s="62"/>
      <c r="AF75" s="26"/>
      <c r="AG75" s="26"/>
      <c r="AH75" s="26"/>
      <c r="AI75" s="26"/>
      <c r="BF75" s="9"/>
      <c r="BG75" s="9"/>
      <c r="BH75" s="9"/>
      <c r="BI75" s="24"/>
      <c r="BJ75" s="59"/>
      <c r="BK75" s="20"/>
      <c r="BL75" s="20"/>
      <c r="BM75" s="7"/>
      <c r="BN75" s="14"/>
      <c r="BO75" s="60"/>
    </row>
    <row r="76" spans="1:67" ht="24.95" customHeight="1">
      <c r="A76" s="9"/>
      <c r="B76" s="9"/>
      <c r="C76" s="9"/>
      <c r="D76" s="24"/>
      <c r="E76" s="59"/>
      <c r="F76" s="20"/>
      <c r="G76" s="20"/>
      <c r="H76" s="7"/>
      <c r="I76" s="14"/>
      <c r="J76" s="60"/>
      <c r="K76" s="70"/>
      <c r="L76" s="70"/>
      <c r="M76" s="70"/>
      <c r="N76" s="70"/>
      <c r="O76" s="55"/>
      <c r="P76" s="64"/>
      <c r="Q76" s="63"/>
      <c r="R76" s="65"/>
      <c r="S76" s="65"/>
      <c r="T76" s="65"/>
      <c r="U76" s="61"/>
      <c r="V76" s="14"/>
      <c r="W76" s="14"/>
      <c r="X76" s="60"/>
      <c r="Y76" s="64"/>
      <c r="Z76" s="66"/>
      <c r="AA76" s="67"/>
      <c r="AB76" s="68"/>
      <c r="AC76" s="67"/>
      <c r="AD76" s="69"/>
      <c r="AE76" s="62"/>
      <c r="AF76" s="26"/>
      <c r="AG76" s="26"/>
      <c r="AH76" s="26"/>
      <c r="AI76" s="26"/>
      <c r="BF76" s="9"/>
      <c r="BG76" s="9"/>
      <c r="BH76" s="9"/>
      <c r="BI76" s="24"/>
      <c r="BJ76" s="59"/>
      <c r="BK76" s="20"/>
      <c r="BL76" s="20"/>
      <c r="BM76" s="7"/>
      <c r="BN76" s="14"/>
      <c r="BO76" s="60"/>
    </row>
    <row r="77" spans="1:67" ht="24.95" customHeight="1">
      <c r="A77" s="9"/>
      <c r="B77" s="9"/>
      <c r="C77" s="9"/>
      <c r="D77" s="24"/>
      <c r="E77" s="59"/>
      <c r="F77" s="20"/>
      <c r="G77" s="20"/>
      <c r="H77" s="7"/>
      <c r="I77" s="14"/>
      <c r="J77" s="60"/>
      <c r="K77" s="70"/>
      <c r="L77" s="70"/>
      <c r="M77" s="70"/>
      <c r="N77" s="70"/>
      <c r="O77" s="55"/>
      <c r="P77" s="64"/>
      <c r="Q77" s="63"/>
      <c r="R77" s="65"/>
      <c r="S77" s="65"/>
      <c r="T77" s="65"/>
      <c r="U77" s="61"/>
      <c r="V77" s="14"/>
      <c r="W77" s="14"/>
      <c r="X77" s="60"/>
      <c r="Y77" s="64"/>
      <c r="Z77" s="66"/>
      <c r="AA77" s="67"/>
      <c r="AB77" s="68"/>
      <c r="AC77" s="67"/>
      <c r="AD77" s="69"/>
      <c r="AE77" s="62"/>
      <c r="AF77" s="26"/>
      <c r="AG77" s="26"/>
      <c r="AH77" s="26"/>
      <c r="AI77" s="26"/>
      <c r="BF77" s="9"/>
      <c r="BG77" s="9"/>
      <c r="BH77" s="9"/>
      <c r="BI77" s="24"/>
      <c r="BJ77" s="59"/>
      <c r="BK77" s="20"/>
      <c r="BL77" s="20"/>
      <c r="BM77" s="7"/>
      <c r="BN77" s="14"/>
      <c r="BO77" s="60"/>
    </row>
    <row r="78" spans="1:67" ht="24.95" customHeight="1">
      <c r="A78" s="9"/>
      <c r="B78" s="9"/>
      <c r="C78" s="9"/>
      <c r="D78" s="24"/>
      <c r="E78" s="59"/>
      <c r="F78" s="20"/>
      <c r="G78" s="20"/>
      <c r="H78" s="7"/>
      <c r="I78" s="14"/>
      <c r="J78" s="60"/>
      <c r="K78" s="70"/>
      <c r="L78" s="70"/>
      <c r="M78" s="70"/>
      <c r="N78" s="70"/>
      <c r="O78" s="55"/>
      <c r="P78" s="64"/>
      <c r="Q78" s="63"/>
      <c r="R78" s="65"/>
      <c r="S78" s="65"/>
      <c r="T78" s="65"/>
      <c r="U78" s="61"/>
      <c r="V78" s="14"/>
      <c r="W78" s="14"/>
      <c r="X78" s="60"/>
      <c r="Y78" s="64"/>
      <c r="Z78" s="66"/>
      <c r="AA78" s="67"/>
      <c r="AB78" s="68"/>
      <c r="AC78" s="67"/>
      <c r="AD78" s="69"/>
      <c r="AE78" s="62"/>
      <c r="AF78" s="26"/>
      <c r="AG78" s="26"/>
      <c r="AH78" s="26"/>
      <c r="AI78" s="26"/>
      <c r="BF78" s="9"/>
      <c r="BG78" s="9"/>
      <c r="BH78" s="9"/>
      <c r="BI78" s="24"/>
      <c r="BJ78" s="59"/>
      <c r="BK78" s="20"/>
      <c r="BL78" s="20"/>
      <c r="BM78" s="7"/>
      <c r="BN78" s="14"/>
      <c r="BO78" s="60"/>
    </row>
    <row r="79" spans="1:67" ht="24.95" customHeight="1">
      <c r="A79" s="9"/>
      <c r="B79" s="9"/>
      <c r="C79" s="9"/>
      <c r="D79" s="24"/>
      <c r="E79" s="59"/>
      <c r="F79" s="20"/>
      <c r="G79" s="20"/>
      <c r="H79" s="7"/>
      <c r="I79" s="14"/>
      <c r="J79" s="60"/>
      <c r="K79" s="70"/>
      <c r="L79" s="70"/>
      <c r="M79" s="70"/>
      <c r="N79" s="70"/>
      <c r="O79" s="55"/>
      <c r="P79" s="64"/>
      <c r="Q79" s="63"/>
      <c r="R79" s="65"/>
      <c r="S79" s="65"/>
      <c r="T79" s="65"/>
      <c r="U79" s="61"/>
      <c r="V79" s="14"/>
      <c r="W79" s="14"/>
      <c r="X79" s="60"/>
      <c r="Y79" s="64"/>
      <c r="Z79" s="66"/>
      <c r="AA79" s="67"/>
      <c r="AB79" s="68"/>
      <c r="AC79" s="67"/>
      <c r="AD79" s="69"/>
      <c r="AE79" s="62"/>
      <c r="AF79" s="26"/>
      <c r="AG79" s="26"/>
      <c r="AH79" s="26"/>
      <c r="AI79" s="26"/>
      <c r="BF79" s="9"/>
      <c r="BG79" s="9"/>
      <c r="BH79" s="9"/>
      <c r="BI79" s="24"/>
      <c r="BJ79" s="59"/>
      <c r="BK79" s="20"/>
      <c r="BL79" s="20"/>
      <c r="BM79" s="7"/>
      <c r="BN79" s="14"/>
      <c r="BO79" s="60"/>
    </row>
    <row r="80" spans="1:67" ht="24.95" customHeight="1">
      <c r="A80" s="9"/>
      <c r="B80" s="9"/>
      <c r="C80" s="9"/>
      <c r="D80" s="24"/>
      <c r="E80" s="59"/>
      <c r="F80" s="20"/>
      <c r="G80" s="20"/>
      <c r="H80" s="7"/>
      <c r="I80" s="14"/>
      <c r="J80" s="60"/>
      <c r="K80" s="70"/>
      <c r="L80" s="70"/>
      <c r="M80" s="70"/>
      <c r="N80" s="70"/>
      <c r="O80" s="55"/>
      <c r="P80" s="64"/>
      <c r="Q80" s="63"/>
      <c r="R80" s="65"/>
      <c r="S80" s="65"/>
      <c r="T80" s="65"/>
      <c r="U80" s="61"/>
      <c r="V80" s="14"/>
      <c r="W80" s="14"/>
      <c r="X80" s="60"/>
      <c r="Y80" s="64"/>
      <c r="Z80" s="66"/>
      <c r="AA80" s="67"/>
      <c r="AB80" s="68"/>
      <c r="AC80" s="67"/>
      <c r="AD80" s="69"/>
      <c r="AE80" s="62"/>
      <c r="AF80" s="26"/>
      <c r="AG80" s="26"/>
      <c r="AH80" s="26"/>
      <c r="AI80" s="26"/>
      <c r="BF80" s="9"/>
      <c r="BG80" s="9"/>
      <c r="BH80" s="9"/>
      <c r="BI80" s="24"/>
      <c r="BJ80" s="59"/>
      <c r="BK80" s="20"/>
      <c r="BL80" s="20"/>
      <c r="BM80" s="7"/>
      <c r="BN80" s="14"/>
      <c r="BO80" s="60"/>
    </row>
    <row r="81" spans="1:67" ht="24.95" customHeight="1">
      <c r="A81" s="9"/>
      <c r="B81" s="9"/>
      <c r="C81" s="9"/>
      <c r="D81" s="24"/>
      <c r="E81" s="59"/>
      <c r="F81" s="20"/>
      <c r="G81" s="20"/>
      <c r="H81" s="7"/>
      <c r="I81" s="14"/>
      <c r="J81" s="60"/>
      <c r="K81" s="70"/>
      <c r="L81" s="70"/>
      <c r="M81" s="70"/>
      <c r="N81" s="70"/>
      <c r="O81" s="55"/>
      <c r="P81" s="64"/>
      <c r="Q81" s="63"/>
      <c r="R81" s="65"/>
      <c r="S81" s="65"/>
      <c r="T81" s="65"/>
      <c r="U81" s="61"/>
      <c r="V81" s="14"/>
      <c r="W81" s="14"/>
      <c r="X81" s="60"/>
      <c r="Y81" s="64"/>
      <c r="Z81" s="66"/>
      <c r="AA81" s="67"/>
      <c r="AB81" s="68"/>
      <c r="AC81" s="67"/>
      <c r="AD81" s="69"/>
      <c r="AE81" s="62"/>
      <c r="AF81" s="26"/>
      <c r="AG81" s="26"/>
      <c r="AH81" s="26"/>
      <c r="AI81" s="26"/>
      <c r="BF81" s="9"/>
      <c r="BG81" s="9"/>
      <c r="BH81" s="9"/>
      <c r="BI81" s="24"/>
      <c r="BJ81" s="59"/>
      <c r="BK81" s="20"/>
      <c r="BL81" s="20"/>
      <c r="BM81" s="7"/>
      <c r="BN81" s="14"/>
      <c r="BO81" s="60"/>
    </row>
    <row r="82" spans="1:67" ht="24.95" customHeight="1">
      <c r="A82" s="9"/>
      <c r="B82" s="9"/>
      <c r="C82" s="9"/>
      <c r="D82" s="24"/>
      <c r="E82" s="59"/>
      <c r="F82" s="20"/>
      <c r="G82" s="20"/>
      <c r="H82" s="7"/>
      <c r="I82" s="14"/>
      <c r="J82" s="60"/>
      <c r="K82" s="70"/>
      <c r="L82" s="70"/>
      <c r="M82" s="70"/>
      <c r="N82" s="70"/>
      <c r="O82" s="55"/>
      <c r="P82" s="64"/>
      <c r="Q82" s="63"/>
      <c r="R82" s="65"/>
      <c r="S82" s="65"/>
      <c r="T82" s="65"/>
      <c r="U82" s="61"/>
      <c r="V82" s="14"/>
      <c r="W82" s="14"/>
      <c r="X82" s="60"/>
      <c r="Y82" s="64"/>
      <c r="Z82" s="66"/>
      <c r="AA82" s="67"/>
      <c r="AB82" s="68"/>
      <c r="AC82" s="67"/>
      <c r="AD82" s="69"/>
      <c r="AE82" s="62"/>
      <c r="AF82" s="26"/>
      <c r="AG82" s="26"/>
      <c r="AH82" s="26"/>
      <c r="AI82" s="26"/>
      <c r="BF82" s="9"/>
      <c r="BG82" s="9"/>
      <c r="BH82" s="9"/>
      <c r="BI82" s="24"/>
      <c r="BJ82" s="59"/>
      <c r="BK82" s="20"/>
      <c r="BL82" s="20"/>
      <c r="BM82" s="7"/>
      <c r="BN82" s="14"/>
      <c r="BO82" s="60"/>
    </row>
    <row r="83" spans="1:67" ht="24.95" customHeight="1">
      <c r="A83" s="9"/>
      <c r="B83" s="9"/>
      <c r="C83" s="9"/>
      <c r="D83" s="24"/>
      <c r="E83" s="59"/>
      <c r="F83" s="20"/>
      <c r="G83" s="20"/>
      <c r="H83" s="7"/>
      <c r="I83" s="14"/>
      <c r="J83" s="60"/>
      <c r="K83" s="70"/>
      <c r="L83" s="70"/>
      <c r="M83" s="70"/>
      <c r="N83" s="70"/>
      <c r="O83" s="55"/>
      <c r="P83" s="64"/>
      <c r="Q83" s="63"/>
      <c r="R83" s="65"/>
      <c r="S83" s="65"/>
      <c r="T83" s="65"/>
      <c r="U83" s="61"/>
      <c r="V83" s="14"/>
      <c r="W83" s="14"/>
      <c r="X83" s="60"/>
      <c r="Y83" s="64"/>
      <c r="Z83" s="66"/>
      <c r="AA83" s="67"/>
      <c r="AB83" s="68"/>
      <c r="AC83" s="67"/>
      <c r="AD83" s="69"/>
      <c r="AE83" s="62"/>
      <c r="AF83" s="26"/>
      <c r="AG83" s="26"/>
      <c r="AH83" s="26"/>
      <c r="AI83" s="26"/>
      <c r="BF83" s="9"/>
      <c r="BG83" s="9"/>
      <c r="BH83" s="9"/>
      <c r="BI83" s="24"/>
      <c r="BJ83" s="59"/>
      <c r="BK83" s="20"/>
      <c r="BL83" s="20"/>
      <c r="BM83" s="7"/>
      <c r="BN83" s="14"/>
      <c r="BO83" s="60"/>
    </row>
    <row r="84" spans="1:67" ht="24.95" customHeight="1">
      <c r="A84" s="9"/>
      <c r="B84" s="9"/>
      <c r="C84" s="9"/>
      <c r="D84" s="24"/>
      <c r="E84" s="59"/>
      <c r="F84" s="20"/>
      <c r="G84" s="20"/>
      <c r="H84" s="7"/>
      <c r="I84" s="14"/>
      <c r="J84" s="60"/>
      <c r="K84" s="70"/>
      <c r="L84" s="70"/>
      <c r="M84" s="70"/>
      <c r="N84" s="70"/>
      <c r="O84" s="55"/>
      <c r="P84" s="64"/>
      <c r="Q84" s="63"/>
      <c r="R84" s="65"/>
      <c r="S84" s="65"/>
      <c r="T84" s="65"/>
      <c r="U84" s="61"/>
      <c r="V84" s="14"/>
      <c r="W84" s="14"/>
      <c r="X84" s="60"/>
      <c r="Y84" s="64"/>
      <c r="Z84" s="66"/>
      <c r="AA84" s="67"/>
      <c r="AB84" s="68"/>
      <c r="AC84" s="67"/>
      <c r="AD84" s="69"/>
      <c r="AE84" s="62"/>
      <c r="AF84" s="26"/>
      <c r="AG84" s="26"/>
      <c r="AH84" s="26"/>
      <c r="AI84" s="26"/>
      <c r="BF84" s="9"/>
      <c r="BG84" s="9"/>
      <c r="BH84" s="9"/>
      <c r="BI84" s="24"/>
      <c r="BJ84" s="59"/>
      <c r="BK84" s="20"/>
      <c r="BL84" s="20"/>
      <c r="BM84" s="7"/>
      <c r="BN84" s="14"/>
      <c r="BO84" s="60"/>
    </row>
    <row r="85" spans="1:67" ht="24.95" customHeight="1">
      <c r="A85" s="9"/>
      <c r="B85" s="9"/>
      <c r="C85" s="9"/>
      <c r="D85" s="24"/>
      <c r="E85" s="59"/>
      <c r="F85" s="20"/>
      <c r="G85" s="20"/>
      <c r="H85" s="7"/>
      <c r="I85" s="14"/>
      <c r="J85" s="60"/>
      <c r="K85" s="70"/>
      <c r="L85" s="70"/>
      <c r="M85" s="70"/>
      <c r="N85" s="70"/>
      <c r="O85" s="55"/>
      <c r="P85" s="64"/>
      <c r="Q85" s="63"/>
      <c r="R85" s="65"/>
      <c r="S85" s="65"/>
      <c r="T85" s="65"/>
      <c r="U85" s="61"/>
      <c r="V85" s="14"/>
      <c r="W85" s="14"/>
      <c r="X85" s="60"/>
      <c r="Y85" s="64"/>
      <c r="Z85" s="66"/>
      <c r="AA85" s="67"/>
      <c r="AB85" s="68"/>
      <c r="AC85" s="67"/>
      <c r="AD85" s="69"/>
      <c r="AE85" s="62"/>
      <c r="AF85" s="26"/>
      <c r="AG85" s="26"/>
      <c r="AH85" s="26"/>
      <c r="AI85" s="26"/>
      <c r="BF85" s="9"/>
      <c r="BG85" s="9"/>
      <c r="BH85" s="9"/>
      <c r="BI85" s="24"/>
      <c r="BJ85" s="59"/>
      <c r="BK85" s="20"/>
      <c r="BL85" s="20"/>
      <c r="BM85" s="7"/>
      <c r="BN85" s="14"/>
      <c r="BO85" s="60"/>
    </row>
    <row r="86" spans="1:67" ht="24.95" customHeight="1">
      <c r="A86" s="9"/>
      <c r="B86" s="9"/>
      <c r="C86" s="9"/>
      <c r="D86" s="24"/>
      <c r="E86" s="59"/>
      <c r="F86" s="20"/>
      <c r="G86" s="20"/>
      <c r="H86" s="7"/>
      <c r="I86" s="14"/>
      <c r="J86" s="60"/>
      <c r="K86" s="70"/>
      <c r="L86" s="70"/>
      <c r="M86" s="70"/>
      <c r="N86" s="70"/>
      <c r="O86" s="55"/>
      <c r="P86" s="64"/>
      <c r="Q86" s="63"/>
      <c r="R86" s="65"/>
      <c r="S86" s="65"/>
      <c r="T86" s="65"/>
      <c r="U86" s="61"/>
      <c r="V86" s="14"/>
      <c r="W86" s="14"/>
      <c r="X86" s="60"/>
      <c r="Y86" s="64"/>
      <c r="Z86" s="66"/>
      <c r="AA86" s="67"/>
      <c r="AB86" s="68"/>
      <c r="AC86" s="67"/>
      <c r="AD86" s="69"/>
      <c r="AE86" s="62"/>
      <c r="AF86" s="26"/>
      <c r="AG86" s="26"/>
      <c r="AH86" s="26"/>
      <c r="AI86" s="26"/>
      <c r="BF86" s="9"/>
      <c r="BG86" s="9"/>
      <c r="BH86" s="9"/>
      <c r="BI86" s="24"/>
      <c r="BJ86" s="59"/>
      <c r="BK86" s="20"/>
      <c r="BL86" s="20"/>
      <c r="BM86" s="7"/>
      <c r="BN86" s="14"/>
      <c r="BO86" s="60"/>
    </row>
    <row r="87" spans="1:67" ht="24.95" customHeight="1">
      <c r="A87" s="9"/>
      <c r="B87" s="9"/>
      <c r="C87" s="9"/>
      <c r="D87" s="24"/>
      <c r="E87" s="59"/>
      <c r="F87" s="20"/>
      <c r="G87" s="20"/>
      <c r="H87" s="7"/>
      <c r="I87" s="14"/>
      <c r="J87" s="60"/>
      <c r="K87" s="70"/>
      <c r="L87" s="70"/>
      <c r="M87" s="70"/>
      <c r="N87" s="70"/>
      <c r="O87" s="55"/>
      <c r="P87" s="64"/>
      <c r="Q87" s="63"/>
      <c r="R87" s="65"/>
      <c r="S87" s="65"/>
      <c r="T87" s="65"/>
      <c r="U87" s="61"/>
      <c r="V87" s="14"/>
      <c r="W87" s="14"/>
      <c r="X87" s="60"/>
      <c r="Y87" s="64"/>
      <c r="Z87" s="66"/>
      <c r="AA87" s="67"/>
      <c r="AB87" s="68"/>
      <c r="AC87" s="67"/>
      <c r="AD87" s="69"/>
      <c r="AE87" s="62"/>
      <c r="AF87" s="26"/>
      <c r="AG87" s="26"/>
      <c r="AH87" s="26"/>
      <c r="AI87" s="26"/>
      <c r="BF87" s="9"/>
      <c r="BG87" s="9"/>
      <c r="BH87" s="9"/>
      <c r="BI87" s="24"/>
      <c r="BJ87" s="59"/>
      <c r="BK87" s="20"/>
      <c r="BL87" s="20"/>
      <c r="BM87" s="7"/>
      <c r="BN87" s="14"/>
      <c r="BO87" s="60"/>
    </row>
    <row r="88" spans="1:67" ht="24.95" customHeight="1">
      <c r="A88" s="9"/>
      <c r="B88" s="9"/>
      <c r="C88" s="9"/>
      <c r="D88" s="24"/>
      <c r="E88" s="59"/>
      <c r="F88" s="20"/>
      <c r="G88" s="20"/>
      <c r="H88" s="7"/>
      <c r="I88" s="14"/>
      <c r="J88" s="60"/>
      <c r="K88" s="70"/>
      <c r="L88" s="70"/>
      <c r="M88" s="70"/>
      <c r="N88" s="70"/>
      <c r="O88" s="55"/>
      <c r="P88" s="64"/>
      <c r="Q88" s="63"/>
      <c r="R88" s="65"/>
      <c r="S88" s="65"/>
      <c r="T88" s="65"/>
      <c r="U88" s="61"/>
      <c r="V88" s="14"/>
      <c r="W88" s="14"/>
      <c r="X88" s="60"/>
      <c r="Y88" s="64"/>
      <c r="Z88" s="66"/>
      <c r="AA88" s="67"/>
      <c r="AB88" s="68"/>
      <c r="AC88" s="67"/>
      <c r="AD88" s="69"/>
      <c r="AE88" s="62"/>
      <c r="AF88" s="26"/>
      <c r="AG88" s="26"/>
      <c r="AH88" s="26"/>
      <c r="AI88" s="26"/>
      <c r="BF88" s="9"/>
      <c r="BG88" s="9"/>
      <c r="BH88" s="9"/>
      <c r="BI88" s="24"/>
      <c r="BJ88" s="59"/>
      <c r="BK88" s="20"/>
      <c r="BL88" s="20"/>
      <c r="BM88" s="7"/>
      <c r="BN88" s="14"/>
      <c r="BO88" s="60"/>
    </row>
    <row r="89" spans="1:67" ht="24.95" customHeight="1">
      <c r="A89" s="9"/>
      <c r="B89" s="9"/>
      <c r="C89" s="9"/>
      <c r="D89" s="24"/>
      <c r="E89" s="59"/>
      <c r="F89" s="20"/>
      <c r="G89" s="20"/>
      <c r="H89" s="7"/>
      <c r="I89" s="14"/>
      <c r="J89" s="60"/>
      <c r="K89" s="70"/>
      <c r="L89" s="70"/>
      <c r="M89" s="70"/>
      <c r="N89" s="70"/>
      <c r="O89" s="55"/>
      <c r="P89" s="64"/>
      <c r="Q89" s="63"/>
      <c r="R89" s="65"/>
      <c r="S89" s="65"/>
      <c r="T89" s="65"/>
      <c r="U89" s="61"/>
      <c r="V89" s="14"/>
      <c r="W89" s="14"/>
      <c r="X89" s="60"/>
      <c r="Y89" s="64"/>
      <c r="Z89" s="66"/>
      <c r="AA89" s="67"/>
      <c r="AB89" s="68"/>
      <c r="AC89" s="67"/>
      <c r="AD89" s="69"/>
      <c r="AE89" s="62"/>
      <c r="AF89" s="26"/>
      <c r="AG89" s="26"/>
      <c r="AH89" s="26"/>
      <c r="AI89" s="26"/>
      <c r="BF89" s="9"/>
      <c r="BG89" s="9"/>
      <c r="BH89" s="9"/>
      <c r="BI89" s="24"/>
      <c r="BJ89" s="59"/>
      <c r="BK89" s="20"/>
      <c r="BL89" s="20"/>
      <c r="BM89" s="7"/>
      <c r="BN89" s="14"/>
      <c r="BO89" s="60"/>
    </row>
    <row r="90" spans="1:67" ht="24.95" customHeight="1">
      <c r="A90" s="9"/>
      <c r="B90" s="9"/>
      <c r="C90" s="9"/>
      <c r="D90" s="24"/>
      <c r="E90" s="59"/>
      <c r="F90" s="20"/>
      <c r="G90" s="20"/>
      <c r="H90" s="7"/>
      <c r="I90" s="14"/>
      <c r="J90" s="60"/>
      <c r="K90" s="70"/>
      <c r="L90" s="70"/>
      <c r="M90" s="70"/>
      <c r="N90" s="70"/>
      <c r="O90" s="55"/>
      <c r="P90" s="64"/>
      <c r="Q90" s="63"/>
      <c r="R90" s="65"/>
      <c r="S90" s="65"/>
      <c r="T90" s="65"/>
      <c r="U90" s="61"/>
      <c r="V90" s="14"/>
      <c r="W90" s="14"/>
      <c r="X90" s="60"/>
      <c r="Y90" s="64"/>
      <c r="Z90" s="66"/>
      <c r="AA90" s="67"/>
      <c r="AB90" s="68"/>
      <c r="AC90" s="67"/>
      <c r="AD90" s="69"/>
      <c r="AE90" s="62"/>
      <c r="AF90" s="26"/>
      <c r="AG90" s="26"/>
      <c r="AH90" s="26"/>
      <c r="AI90" s="26"/>
      <c r="BF90" s="9"/>
      <c r="BG90" s="9"/>
      <c r="BH90" s="9"/>
      <c r="BI90" s="24"/>
      <c r="BJ90" s="59"/>
      <c r="BK90" s="20"/>
      <c r="BL90" s="20"/>
      <c r="BM90" s="7"/>
      <c r="BN90" s="14"/>
      <c r="BO90" s="60"/>
    </row>
    <row r="91" spans="1:67" ht="24.95" customHeight="1">
      <c r="A91" s="9"/>
      <c r="B91" s="9"/>
      <c r="C91" s="9"/>
      <c r="D91" s="24"/>
      <c r="E91" s="59"/>
      <c r="F91" s="20"/>
      <c r="G91" s="20"/>
      <c r="H91" s="7"/>
      <c r="I91" s="14"/>
      <c r="J91" s="60"/>
      <c r="K91" s="70"/>
      <c r="L91" s="70"/>
      <c r="M91" s="70"/>
      <c r="N91" s="70"/>
      <c r="O91" s="55"/>
      <c r="P91" s="64"/>
      <c r="Q91" s="63"/>
      <c r="R91" s="65"/>
      <c r="S91" s="65"/>
      <c r="T91" s="65"/>
      <c r="U91" s="61"/>
      <c r="V91" s="14"/>
      <c r="W91" s="14"/>
      <c r="X91" s="60"/>
      <c r="Y91" s="64"/>
      <c r="Z91" s="66"/>
      <c r="AA91" s="67"/>
      <c r="AB91" s="68"/>
      <c r="AC91" s="67"/>
      <c r="AD91" s="69"/>
      <c r="AE91" s="62"/>
      <c r="AF91" s="26"/>
      <c r="AG91" s="26"/>
      <c r="AH91" s="26"/>
      <c r="AI91" s="26"/>
      <c r="BF91" s="9"/>
      <c r="BG91" s="9"/>
      <c r="BH91" s="9"/>
      <c r="BI91" s="24"/>
      <c r="BJ91" s="59"/>
      <c r="BK91" s="20"/>
      <c r="BL91" s="20"/>
      <c r="BM91" s="7"/>
      <c r="BN91" s="14"/>
      <c r="BO91" s="60"/>
    </row>
    <row r="92" spans="1:67" ht="24.95" customHeight="1">
      <c r="A92" s="9"/>
      <c r="B92" s="9"/>
      <c r="C92" s="9"/>
      <c r="D92" s="24"/>
      <c r="E92" s="59"/>
      <c r="F92" s="20"/>
      <c r="G92" s="20"/>
      <c r="H92" s="7"/>
      <c r="I92" s="14"/>
      <c r="J92" s="60"/>
      <c r="K92" s="70"/>
      <c r="L92" s="70"/>
      <c r="M92" s="70"/>
      <c r="N92" s="70"/>
      <c r="O92" s="55"/>
      <c r="P92" s="64"/>
      <c r="Q92" s="63"/>
      <c r="R92" s="65"/>
      <c r="S92" s="65"/>
      <c r="T92" s="65"/>
      <c r="U92" s="61"/>
      <c r="V92" s="14"/>
      <c r="W92" s="14"/>
      <c r="X92" s="60"/>
      <c r="Y92" s="64"/>
      <c r="Z92" s="66"/>
      <c r="AA92" s="67"/>
      <c r="AB92" s="68"/>
      <c r="AC92" s="67"/>
      <c r="AD92" s="69"/>
      <c r="AE92" s="62"/>
      <c r="AF92" s="26"/>
      <c r="AG92" s="26"/>
      <c r="AH92" s="26"/>
      <c r="AI92" s="26"/>
      <c r="BF92" s="9"/>
      <c r="BG92" s="9"/>
      <c r="BH92" s="9"/>
      <c r="BI92" s="24"/>
      <c r="BJ92" s="59"/>
      <c r="BK92" s="20"/>
      <c r="BL92" s="20"/>
      <c r="BM92" s="7"/>
      <c r="BN92" s="14"/>
      <c r="BO92" s="60"/>
    </row>
    <row r="93" spans="1:67" ht="24.95" customHeight="1">
      <c r="A93" s="9"/>
      <c r="B93" s="9"/>
      <c r="C93" s="9"/>
      <c r="D93" s="24"/>
      <c r="E93" s="59"/>
      <c r="F93" s="20"/>
      <c r="G93" s="20"/>
      <c r="H93" s="7"/>
      <c r="I93" s="14"/>
      <c r="J93" s="60"/>
      <c r="K93" s="70"/>
      <c r="L93" s="70"/>
      <c r="M93" s="70"/>
      <c r="N93" s="70"/>
      <c r="O93" s="55"/>
      <c r="P93" s="64"/>
      <c r="Q93" s="63"/>
      <c r="R93" s="65"/>
      <c r="S93" s="65"/>
      <c r="T93" s="65"/>
      <c r="U93" s="61"/>
      <c r="V93" s="14"/>
      <c r="W93" s="14"/>
      <c r="X93" s="60"/>
      <c r="Y93" s="64"/>
      <c r="Z93" s="66"/>
      <c r="AA93" s="67"/>
      <c r="AB93" s="68"/>
      <c r="AC93" s="67"/>
      <c r="AD93" s="69"/>
      <c r="AE93" s="62"/>
      <c r="AF93" s="26"/>
      <c r="AG93" s="26"/>
      <c r="AH93" s="26"/>
      <c r="AI93" s="26"/>
      <c r="BF93" s="9"/>
      <c r="BG93" s="9"/>
      <c r="BH93" s="9"/>
      <c r="BI93" s="24"/>
      <c r="BJ93" s="59"/>
      <c r="BK93" s="20"/>
      <c r="BL93" s="20"/>
      <c r="BM93" s="7"/>
      <c r="BN93" s="14"/>
      <c r="BO93" s="60"/>
    </row>
    <row r="94" spans="1:67" ht="24.95" customHeight="1">
      <c r="A94" s="9"/>
      <c r="B94" s="9"/>
      <c r="C94" s="9"/>
      <c r="D94" s="24"/>
      <c r="E94" s="59"/>
      <c r="F94" s="20"/>
      <c r="G94" s="20"/>
      <c r="H94" s="7"/>
      <c r="I94" s="14"/>
      <c r="J94" s="60"/>
      <c r="K94" s="70"/>
      <c r="L94" s="70"/>
      <c r="M94" s="70"/>
      <c r="N94" s="70"/>
      <c r="O94" s="55"/>
      <c r="P94" s="64"/>
      <c r="Q94" s="63"/>
      <c r="R94" s="65"/>
      <c r="S94" s="65"/>
      <c r="T94" s="65"/>
      <c r="U94" s="61"/>
      <c r="V94" s="14"/>
      <c r="W94" s="14"/>
      <c r="X94" s="60"/>
      <c r="Y94" s="64"/>
      <c r="Z94" s="66"/>
      <c r="AA94" s="67"/>
      <c r="AB94" s="68"/>
      <c r="AC94" s="67"/>
      <c r="AD94" s="69"/>
      <c r="AE94" s="62"/>
      <c r="AF94" s="26"/>
      <c r="AG94" s="26"/>
      <c r="AH94" s="26"/>
      <c r="AI94" s="26"/>
      <c r="BF94" s="9"/>
      <c r="BG94" s="9"/>
      <c r="BH94" s="9"/>
      <c r="BI94" s="24"/>
      <c r="BJ94" s="59"/>
      <c r="BK94" s="20"/>
      <c r="BL94" s="20"/>
      <c r="BM94" s="7"/>
      <c r="BN94" s="14"/>
      <c r="BO94" s="60"/>
    </row>
    <row r="95" spans="1:67" ht="24.95" customHeight="1">
      <c r="A95" s="9"/>
      <c r="B95" s="9"/>
      <c r="C95" s="9"/>
      <c r="D95" s="24"/>
      <c r="E95" s="59"/>
      <c r="F95" s="20"/>
      <c r="G95" s="20"/>
      <c r="H95" s="7"/>
      <c r="I95" s="14"/>
      <c r="J95" s="60"/>
      <c r="K95" s="70"/>
      <c r="L95" s="70"/>
      <c r="M95" s="70"/>
      <c r="N95" s="70"/>
      <c r="O95" s="55"/>
      <c r="P95" s="64"/>
      <c r="Q95" s="63"/>
      <c r="R95" s="65"/>
      <c r="S95" s="65"/>
      <c r="T95" s="65"/>
      <c r="U95" s="61"/>
      <c r="V95" s="14"/>
      <c r="W95" s="14"/>
      <c r="X95" s="60"/>
      <c r="Y95" s="64"/>
      <c r="Z95" s="66"/>
      <c r="AA95" s="67"/>
      <c r="AB95" s="68"/>
      <c r="AC95" s="67"/>
      <c r="AD95" s="69"/>
      <c r="AE95" s="62"/>
      <c r="AF95" s="26"/>
      <c r="AG95" s="26"/>
      <c r="AH95" s="26"/>
      <c r="AI95" s="26"/>
      <c r="BF95" s="9"/>
      <c r="BG95" s="9"/>
      <c r="BH95" s="9"/>
      <c r="BI95" s="24"/>
      <c r="BJ95" s="59"/>
      <c r="BK95" s="20"/>
      <c r="BL95" s="20"/>
      <c r="BM95" s="7"/>
      <c r="BN95" s="14"/>
      <c r="BO95" s="60"/>
    </row>
    <row r="96" spans="1:67" ht="24.95" customHeight="1">
      <c r="A96" s="9"/>
      <c r="B96" s="9"/>
      <c r="C96" s="9"/>
      <c r="D96" s="24"/>
      <c r="E96" s="59"/>
      <c r="F96" s="20"/>
      <c r="G96" s="20"/>
      <c r="H96" s="7"/>
      <c r="I96" s="14"/>
      <c r="J96" s="60"/>
      <c r="K96" s="70"/>
      <c r="L96" s="70"/>
      <c r="M96" s="70"/>
      <c r="N96" s="70"/>
      <c r="O96" s="55"/>
      <c r="P96" s="64"/>
      <c r="Q96" s="63"/>
      <c r="R96" s="65"/>
      <c r="S96" s="65"/>
      <c r="T96" s="65"/>
      <c r="U96" s="61"/>
      <c r="V96" s="14"/>
      <c r="W96" s="14"/>
      <c r="X96" s="60"/>
      <c r="Y96" s="64"/>
      <c r="Z96" s="66"/>
      <c r="AA96" s="67"/>
      <c r="AB96" s="68"/>
      <c r="AC96" s="67"/>
      <c r="AD96" s="69"/>
      <c r="AE96" s="62"/>
      <c r="AF96" s="26"/>
      <c r="AG96" s="26"/>
      <c r="AH96" s="26"/>
      <c r="AI96" s="26"/>
      <c r="BF96" s="9"/>
      <c r="BG96" s="9"/>
      <c r="BH96" s="9"/>
      <c r="BI96" s="24"/>
      <c r="BJ96" s="59"/>
      <c r="BK96" s="20"/>
      <c r="BL96" s="20"/>
      <c r="BM96" s="7"/>
      <c r="BN96" s="14"/>
      <c r="BO96" s="60"/>
    </row>
    <row r="97" spans="1:67" ht="24.95" customHeight="1">
      <c r="A97" s="9"/>
      <c r="B97" s="9"/>
      <c r="C97" s="9"/>
      <c r="D97" s="24"/>
      <c r="E97" s="59"/>
      <c r="F97" s="20"/>
      <c r="G97" s="20"/>
      <c r="H97" s="7"/>
      <c r="I97" s="14"/>
      <c r="J97" s="60"/>
      <c r="K97" s="70"/>
      <c r="L97" s="70"/>
      <c r="M97" s="70"/>
      <c r="N97" s="70"/>
      <c r="O97" s="55"/>
      <c r="P97" s="64"/>
      <c r="Q97" s="63"/>
      <c r="R97" s="65"/>
      <c r="S97" s="65"/>
      <c r="T97" s="65"/>
      <c r="U97" s="61"/>
      <c r="V97" s="14"/>
      <c r="W97" s="14"/>
      <c r="X97" s="60"/>
      <c r="Y97" s="64"/>
      <c r="Z97" s="66"/>
      <c r="AA97" s="67"/>
      <c r="AB97" s="68"/>
      <c r="AC97" s="67"/>
      <c r="AD97" s="69"/>
      <c r="AE97" s="62"/>
      <c r="AF97" s="26"/>
      <c r="AG97" s="26"/>
      <c r="AH97" s="26"/>
      <c r="AI97" s="26"/>
      <c r="BF97" s="9"/>
      <c r="BG97" s="9"/>
      <c r="BH97" s="9"/>
      <c r="BI97" s="24"/>
      <c r="BJ97" s="59"/>
      <c r="BK97" s="20"/>
      <c r="BL97" s="20"/>
      <c r="BM97" s="7"/>
      <c r="BN97" s="14"/>
      <c r="BO97" s="60"/>
    </row>
    <row r="98" spans="1:67" ht="24.95" customHeight="1">
      <c r="A98" s="9"/>
      <c r="B98" s="9"/>
      <c r="C98" s="9"/>
      <c r="D98" s="24"/>
      <c r="E98" s="59"/>
      <c r="F98" s="20"/>
      <c r="G98" s="20"/>
      <c r="H98" s="7"/>
      <c r="I98" s="14"/>
      <c r="J98" s="60"/>
      <c r="K98" s="70"/>
      <c r="L98" s="70"/>
      <c r="M98" s="70"/>
      <c r="N98" s="70"/>
      <c r="O98" s="55"/>
      <c r="P98" s="64"/>
      <c r="Q98" s="63"/>
      <c r="R98" s="65"/>
      <c r="S98" s="65"/>
      <c r="T98" s="65"/>
      <c r="U98" s="61"/>
      <c r="V98" s="14"/>
      <c r="W98" s="14"/>
      <c r="X98" s="60"/>
      <c r="Y98" s="64"/>
      <c r="Z98" s="66"/>
      <c r="AA98" s="67"/>
      <c r="AB98" s="68"/>
      <c r="AC98" s="67"/>
      <c r="AD98" s="69"/>
      <c r="AE98" s="62"/>
      <c r="AF98" s="26"/>
      <c r="AG98" s="26"/>
      <c r="AH98" s="26"/>
      <c r="AI98" s="26"/>
      <c r="BF98" s="9"/>
      <c r="BG98" s="9"/>
      <c r="BH98" s="9"/>
      <c r="BI98" s="24"/>
      <c r="BJ98" s="59"/>
      <c r="BK98" s="20"/>
      <c r="BL98" s="20"/>
      <c r="BM98" s="7"/>
      <c r="BN98" s="14"/>
      <c r="BO98" s="60"/>
    </row>
    <row r="99" spans="1:67" ht="24.95" customHeight="1">
      <c r="A99" s="9"/>
      <c r="B99" s="9"/>
      <c r="C99" s="9"/>
      <c r="D99" s="24"/>
      <c r="E99" s="59"/>
      <c r="F99" s="20"/>
      <c r="G99" s="20"/>
      <c r="H99" s="7"/>
      <c r="I99" s="14"/>
      <c r="J99" s="60"/>
      <c r="K99" s="70"/>
      <c r="L99" s="70"/>
      <c r="M99" s="70"/>
      <c r="N99" s="70"/>
      <c r="O99" s="55"/>
      <c r="P99" s="64"/>
      <c r="Q99" s="63"/>
      <c r="R99" s="65"/>
      <c r="S99" s="65"/>
      <c r="T99" s="65"/>
      <c r="U99" s="61"/>
      <c r="V99" s="14"/>
      <c r="W99" s="14"/>
      <c r="X99" s="60"/>
      <c r="Y99" s="64"/>
      <c r="Z99" s="66"/>
      <c r="AA99" s="67"/>
      <c r="AB99" s="68"/>
      <c r="AC99" s="67"/>
      <c r="AD99" s="69"/>
      <c r="AE99" s="62"/>
      <c r="AF99" s="26"/>
      <c r="AG99" s="26"/>
      <c r="AH99" s="26"/>
      <c r="AI99" s="26"/>
      <c r="BF99" s="9"/>
      <c r="BG99" s="9"/>
      <c r="BH99" s="9"/>
      <c r="BI99" s="24"/>
      <c r="BJ99" s="59"/>
      <c r="BK99" s="20"/>
      <c r="BL99" s="20"/>
      <c r="BM99" s="7"/>
      <c r="BN99" s="14"/>
      <c r="BO99" s="60"/>
    </row>
    <row r="100" spans="1:67" ht="24.95" customHeight="1">
      <c r="A100" s="9"/>
      <c r="B100" s="9"/>
      <c r="C100" s="9"/>
      <c r="D100" s="24"/>
      <c r="E100" s="59"/>
      <c r="F100" s="20"/>
      <c r="G100" s="20"/>
      <c r="H100" s="7"/>
      <c r="I100" s="14"/>
      <c r="J100" s="60"/>
      <c r="K100" s="70"/>
      <c r="L100" s="70"/>
      <c r="M100" s="70"/>
      <c r="N100" s="70"/>
      <c r="O100" s="55"/>
      <c r="P100" s="64"/>
      <c r="Q100" s="63"/>
      <c r="R100" s="65"/>
      <c r="S100" s="65"/>
      <c r="T100" s="65"/>
      <c r="U100" s="61"/>
      <c r="V100" s="14"/>
      <c r="W100" s="14"/>
      <c r="X100" s="60"/>
      <c r="Y100" s="64"/>
      <c r="Z100" s="66"/>
      <c r="AA100" s="67"/>
      <c r="AB100" s="68"/>
      <c r="AC100" s="67"/>
      <c r="AD100" s="69"/>
      <c r="AE100" s="62"/>
      <c r="AF100" s="26"/>
      <c r="AG100" s="26"/>
      <c r="AH100" s="26"/>
      <c r="AI100" s="26"/>
      <c r="BF100" s="9"/>
      <c r="BG100" s="9"/>
      <c r="BH100" s="9"/>
      <c r="BI100" s="24"/>
      <c r="BJ100" s="59"/>
      <c r="BK100" s="20"/>
      <c r="BL100" s="20"/>
      <c r="BM100" s="7"/>
      <c r="BN100" s="14"/>
      <c r="BO100" s="60"/>
    </row>
    <row r="101" spans="1:67" ht="24.95" customHeight="1">
      <c r="A101" s="9"/>
      <c r="B101" s="9"/>
      <c r="C101" s="9"/>
      <c r="D101" s="24"/>
      <c r="E101" s="59"/>
      <c r="F101" s="20"/>
      <c r="G101" s="20"/>
      <c r="H101" s="7"/>
      <c r="I101" s="14"/>
      <c r="J101" s="60"/>
      <c r="K101" s="70"/>
      <c r="L101" s="70"/>
      <c r="M101" s="70"/>
      <c r="N101" s="70"/>
      <c r="O101" s="55"/>
      <c r="P101" s="64"/>
      <c r="Q101" s="63"/>
      <c r="R101" s="65"/>
      <c r="S101" s="65"/>
      <c r="T101" s="65"/>
      <c r="U101" s="61"/>
      <c r="V101" s="14"/>
      <c r="W101" s="14"/>
      <c r="X101" s="60"/>
      <c r="Y101" s="64"/>
      <c r="Z101" s="66"/>
      <c r="AA101" s="67"/>
      <c r="AB101" s="68"/>
      <c r="AC101" s="67"/>
      <c r="AD101" s="69"/>
      <c r="AE101" s="62"/>
      <c r="AF101" s="26"/>
      <c r="AG101" s="26"/>
      <c r="AH101" s="26"/>
      <c r="AI101" s="26"/>
      <c r="BF101" s="9"/>
      <c r="BG101" s="9"/>
      <c r="BH101" s="9"/>
      <c r="BI101" s="24"/>
      <c r="BJ101" s="59"/>
      <c r="BK101" s="20"/>
      <c r="BL101" s="20"/>
      <c r="BM101" s="7"/>
      <c r="BN101" s="14"/>
      <c r="BO101" s="60"/>
    </row>
    <row r="102" spans="1:67" ht="24.95" customHeight="1">
      <c r="A102" s="9"/>
      <c r="B102" s="9"/>
      <c r="C102" s="9"/>
      <c r="D102" s="24"/>
      <c r="E102" s="59"/>
      <c r="F102" s="20"/>
      <c r="G102" s="20"/>
      <c r="H102" s="7"/>
      <c r="I102" s="14"/>
      <c r="J102" s="60"/>
      <c r="K102" s="70"/>
      <c r="L102" s="70"/>
      <c r="M102" s="70"/>
      <c r="N102" s="70"/>
      <c r="O102" s="55"/>
      <c r="P102" s="64"/>
      <c r="Q102" s="63"/>
      <c r="R102" s="65"/>
      <c r="S102" s="65"/>
      <c r="T102" s="65"/>
      <c r="U102" s="61"/>
      <c r="V102" s="14"/>
      <c r="W102" s="14"/>
      <c r="X102" s="60"/>
      <c r="Y102" s="64"/>
      <c r="Z102" s="66"/>
      <c r="AA102" s="67"/>
      <c r="AB102" s="68"/>
      <c r="AC102" s="67"/>
      <c r="AD102" s="69"/>
      <c r="AE102" s="62"/>
      <c r="AF102" s="26"/>
      <c r="AG102" s="26"/>
      <c r="AH102" s="26"/>
      <c r="AI102" s="26"/>
      <c r="BF102" s="9"/>
      <c r="BG102" s="9"/>
      <c r="BH102" s="9"/>
      <c r="BI102" s="24"/>
      <c r="BJ102" s="59"/>
      <c r="BK102" s="20"/>
      <c r="BL102" s="20"/>
      <c r="BM102" s="7"/>
      <c r="BN102" s="14"/>
      <c r="BO102" s="60"/>
    </row>
    <row r="103" spans="1:67" ht="24.95" customHeight="1">
      <c r="A103" s="9"/>
      <c r="B103" s="9"/>
      <c r="C103" s="9"/>
      <c r="D103" s="24"/>
      <c r="E103" s="59"/>
      <c r="F103" s="20"/>
      <c r="G103" s="20"/>
      <c r="H103" s="7"/>
      <c r="I103" s="14"/>
      <c r="J103" s="60"/>
      <c r="K103" s="70"/>
      <c r="L103" s="70"/>
      <c r="M103" s="70"/>
      <c r="N103" s="70"/>
      <c r="O103" s="55"/>
      <c r="P103" s="64"/>
      <c r="Q103" s="63"/>
      <c r="R103" s="65"/>
      <c r="S103" s="65"/>
      <c r="T103" s="65"/>
      <c r="U103" s="61"/>
      <c r="V103" s="14"/>
      <c r="W103" s="14"/>
      <c r="X103" s="60"/>
      <c r="Y103" s="64"/>
      <c r="Z103" s="66"/>
      <c r="AA103" s="67"/>
      <c r="AB103" s="68"/>
      <c r="AC103" s="67"/>
      <c r="AD103" s="69"/>
      <c r="AE103" s="62"/>
      <c r="AF103" s="26"/>
      <c r="AG103" s="26"/>
      <c r="AH103" s="26"/>
      <c r="AI103" s="26"/>
      <c r="BF103" s="9"/>
      <c r="BG103" s="9"/>
      <c r="BH103" s="9"/>
      <c r="BI103" s="24"/>
      <c r="BJ103" s="59"/>
      <c r="BK103" s="20"/>
      <c r="BL103" s="20"/>
      <c r="BM103" s="7"/>
      <c r="BN103" s="14"/>
      <c r="BO103" s="60"/>
    </row>
    <row r="104" spans="1:67" ht="24.95" customHeight="1">
      <c r="A104" s="9"/>
      <c r="B104" s="9"/>
      <c r="C104" s="9"/>
      <c r="D104" s="24"/>
      <c r="E104" s="59"/>
      <c r="F104" s="20"/>
      <c r="G104" s="20"/>
      <c r="H104" s="7"/>
      <c r="I104" s="14"/>
      <c r="J104" s="60"/>
      <c r="K104" s="70"/>
      <c r="L104" s="70"/>
      <c r="M104" s="70"/>
      <c r="N104" s="70"/>
      <c r="O104" s="55"/>
      <c r="P104" s="64"/>
      <c r="Q104" s="63"/>
      <c r="R104" s="65"/>
      <c r="S104" s="65"/>
      <c r="T104" s="65"/>
      <c r="U104" s="61"/>
      <c r="V104" s="14"/>
      <c r="W104" s="14"/>
      <c r="X104" s="60"/>
      <c r="Y104" s="64"/>
      <c r="Z104" s="66"/>
      <c r="AA104" s="67"/>
      <c r="AB104" s="68"/>
      <c r="AC104" s="67"/>
      <c r="AD104" s="69"/>
      <c r="AE104" s="62"/>
      <c r="AF104" s="26"/>
      <c r="AG104" s="26"/>
      <c r="AH104" s="26"/>
      <c r="AI104" s="26"/>
      <c r="BF104" s="9"/>
      <c r="BG104" s="9"/>
      <c r="BH104" s="9"/>
      <c r="BI104" s="24"/>
      <c r="BJ104" s="59"/>
      <c r="BK104" s="20"/>
      <c r="BL104" s="20"/>
      <c r="BM104" s="7"/>
      <c r="BN104" s="14"/>
      <c r="BO104" s="60"/>
    </row>
    <row r="105" spans="1:67" ht="24.95" customHeight="1">
      <c r="A105" s="9"/>
      <c r="B105" s="9"/>
      <c r="C105" s="9"/>
      <c r="D105" s="24"/>
      <c r="E105" s="59"/>
      <c r="F105" s="20"/>
      <c r="G105" s="20"/>
      <c r="H105" s="7"/>
      <c r="I105" s="14"/>
      <c r="J105" s="60"/>
      <c r="K105" s="70"/>
      <c r="L105" s="70"/>
      <c r="M105" s="70"/>
      <c r="N105" s="70"/>
      <c r="O105" s="55"/>
      <c r="P105" s="64"/>
      <c r="Q105" s="63"/>
      <c r="R105" s="65"/>
      <c r="S105" s="65"/>
      <c r="T105" s="65"/>
      <c r="U105" s="61"/>
      <c r="V105" s="14"/>
      <c r="W105" s="14"/>
      <c r="X105" s="60"/>
      <c r="Y105" s="64"/>
      <c r="Z105" s="66"/>
      <c r="AA105" s="67"/>
      <c r="AB105" s="68"/>
      <c r="AC105" s="67"/>
      <c r="AD105" s="69"/>
      <c r="AE105" s="62"/>
      <c r="AF105" s="26"/>
      <c r="AG105" s="26"/>
      <c r="AH105" s="26"/>
      <c r="AI105" s="26"/>
      <c r="BF105" s="9"/>
      <c r="BG105" s="9"/>
      <c r="BH105" s="9"/>
      <c r="BI105" s="24"/>
      <c r="BJ105" s="59"/>
      <c r="BK105" s="20"/>
      <c r="BL105" s="20"/>
      <c r="BM105" s="7"/>
      <c r="BN105" s="14"/>
      <c r="BO105" s="60"/>
    </row>
    <row r="106" spans="1:67" ht="24.95" customHeight="1">
      <c r="A106" s="9"/>
      <c r="B106" s="9"/>
      <c r="C106" s="9"/>
      <c r="D106" s="24"/>
      <c r="E106" s="59"/>
      <c r="F106" s="20"/>
      <c r="G106" s="20"/>
      <c r="H106" s="7"/>
      <c r="I106" s="14"/>
      <c r="J106" s="60"/>
      <c r="K106" s="70"/>
      <c r="L106" s="70"/>
      <c r="M106" s="70"/>
      <c r="N106" s="70"/>
      <c r="O106" s="55"/>
      <c r="P106" s="64"/>
      <c r="Q106" s="63"/>
      <c r="R106" s="65"/>
      <c r="S106" s="65"/>
      <c r="T106" s="65"/>
      <c r="U106" s="61"/>
      <c r="V106" s="14"/>
      <c r="W106" s="14"/>
      <c r="X106" s="60"/>
      <c r="Y106" s="64"/>
      <c r="Z106" s="66"/>
      <c r="AA106" s="67"/>
      <c r="AB106" s="68"/>
      <c r="AC106" s="67"/>
      <c r="AD106" s="69"/>
      <c r="AE106" s="62"/>
      <c r="AF106" s="26"/>
      <c r="AG106" s="26"/>
      <c r="AH106" s="26"/>
      <c r="AI106" s="26"/>
      <c r="BF106" s="9"/>
      <c r="BG106" s="9"/>
      <c r="BH106" s="9"/>
      <c r="BI106" s="24"/>
      <c r="BJ106" s="59"/>
      <c r="BK106" s="20"/>
      <c r="BL106" s="20"/>
      <c r="BM106" s="7"/>
      <c r="BN106" s="14"/>
      <c r="BO106" s="60"/>
    </row>
    <row r="107" spans="1:67" ht="24.95" customHeight="1">
      <c r="A107" s="9"/>
      <c r="B107" s="9"/>
      <c r="C107" s="9"/>
      <c r="D107" s="24"/>
      <c r="E107" s="59"/>
      <c r="F107" s="20"/>
      <c r="G107" s="20"/>
      <c r="H107" s="7"/>
      <c r="I107" s="14"/>
      <c r="J107" s="60"/>
      <c r="K107" s="70"/>
      <c r="L107" s="70"/>
      <c r="M107" s="70"/>
      <c r="N107" s="70"/>
      <c r="O107" s="55"/>
      <c r="P107" s="64"/>
      <c r="Q107" s="63"/>
      <c r="R107" s="65"/>
      <c r="S107" s="65"/>
      <c r="T107" s="65"/>
      <c r="U107" s="61"/>
      <c r="V107" s="14"/>
      <c r="W107" s="14"/>
      <c r="X107" s="60"/>
      <c r="Y107" s="64"/>
      <c r="Z107" s="66"/>
      <c r="AA107" s="67"/>
      <c r="AB107" s="68"/>
      <c r="AC107" s="67"/>
      <c r="AD107" s="69"/>
      <c r="AE107" s="62"/>
      <c r="AF107" s="26"/>
      <c r="AG107" s="26"/>
      <c r="AH107" s="26"/>
      <c r="AI107" s="26"/>
      <c r="BF107" s="9"/>
      <c r="BG107" s="9"/>
      <c r="BH107" s="9"/>
      <c r="BI107" s="24"/>
      <c r="BJ107" s="59"/>
      <c r="BK107" s="20"/>
      <c r="BL107" s="20"/>
      <c r="BM107" s="7"/>
      <c r="BN107" s="14"/>
      <c r="BO107" s="60"/>
    </row>
    <row r="108" spans="1:67" ht="24.95" customHeight="1">
      <c r="A108" s="9"/>
      <c r="B108" s="9"/>
      <c r="C108" s="9"/>
      <c r="D108" s="24"/>
      <c r="E108" s="59"/>
      <c r="F108" s="20"/>
      <c r="G108" s="20"/>
      <c r="H108" s="7"/>
      <c r="I108" s="14"/>
      <c r="J108" s="60"/>
      <c r="K108" s="70"/>
      <c r="L108" s="70"/>
      <c r="M108" s="70"/>
      <c r="N108" s="70"/>
      <c r="O108" s="55"/>
      <c r="P108" s="64"/>
      <c r="Q108" s="63"/>
      <c r="R108" s="65"/>
      <c r="S108" s="65"/>
      <c r="T108" s="65"/>
      <c r="U108" s="61"/>
      <c r="V108" s="14"/>
      <c r="W108" s="14"/>
      <c r="X108" s="60"/>
      <c r="Y108" s="64"/>
      <c r="Z108" s="66"/>
      <c r="AA108" s="67"/>
      <c r="AB108" s="68"/>
      <c r="AC108" s="67"/>
      <c r="AD108" s="69"/>
      <c r="AE108" s="62"/>
      <c r="AF108" s="26"/>
      <c r="AG108" s="26"/>
      <c r="AH108" s="26"/>
      <c r="AI108" s="26"/>
      <c r="BF108" s="9"/>
      <c r="BG108" s="9"/>
      <c r="BH108" s="9"/>
      <c r="BI108" s="24"/>
      <c r="BJ108" s="59"/>
      <c r="BK108" s="20"/>
      <c r="BL108" s="20"/>
      <c r="BM108" s="7"/>
      <c r="BN108" s="14"/>
      <c r="BO108" s="60"/>
    </row>
    <row r="109" spans="1:67" ht="24.95" customHeight="1">
      <c r="A109" s="9"/>
      <c r="B109" s="9"/>
      <c r="C109" s="9"/>
      <c r="D109" s="24"/>
      <c r="E109" s="59"/>
      <c r="F109" s="20"/>
      <c r="G109" s="20"/>
      <c r="H109" s="7"/>
      <c r="I109" s="14"/>
      <c r="J109" s="60"/>
      <c r="K109" s="70"/>
      <c r="L109" s="70"/>
      <c r="M109" s="70"/>
      <c r="N109" s="70"/>
      <c r="O109" s="55"/>
      <c r="P109" s="64"/>
      <c r="Q109" s="63"/>
      <c r="R109" s="65"/>
      <c r="S109" s="65"/>
      <c r="T109" s="65"/>
      <c r="U109" s="61"/>
      <c r="V109" s="14"/>
      <c r="W109" s="14"/>
      <c r="X109" s="60"/>
      <c r="Y109" s="64"/>
      <c r="Z109" s="66"/>
      <c r="AA109" s="67"/>
      <c r="AB109" s="68"/>
      <c r="AC109" s="67"/>
      <c r="AD109" s="69"/>
      <c r="AE109" s="62"/>
      <c r="AF109" s="26"/>
      <c r="AG109" s="26"/>
      <c r="AH109" s="26"/>
      <c r="AI109" s="26"/>
      <c r="BF109" s="9"/>
      <c r="BG109" s="9"/>
      <c r="BH109" s="9"/>
      <c r="BI109" s="24"/>
      <c r="BJ109" s="59"/>
      <c r="BK109" s="20"/>
      <c r="BL109" s="20"/>
      <c r="BM109" s="7"/>
      <c r="BN109" s="14"/>
      <c r="BO109" s="60"/>
    </row>
    <row r="110" spans="1:67" ht="24.95" customHeight="1">
      <c r="A110" s="9"/>
      <c r="B110" s="9"/>
      <c r="C110" s="9"/>
      <c r="D110" s="24"/>
      <c r="E110" s="59"/>
      <c r="F110" s="20"/>
      <c r="G110" s="20"/>
      <c r="H110" s="7"/>
      <c r="I110" s="14"/>
      <c r="J110" s="60"/>
      <c r="K110" s="70"/>
      <c r="L110" s="70"/>
      <c r="M110" s="70"/>
      <c r="N110" s="70"/>
      <c r="O110" s="55"/>
      <c r="P110" s="64"/>
      <c r="Q110" s="63"/>
      <c r="R110" s="65"/>
      <c r="S110" s="65"/>
      <c r="T110" s="65"/>
      <c r="U110" s="61"/>
      <c r="V110" s="14"/>
      <c r="W110" s="14"/>
      <c r="X110" s="60"/>
      <c r="Y110" s="64"/>
      <c r="Z110" s="66"/>
      <c r="AA110" s="67"/>
      <c r="AB110" s="68"/>
      <c r="AC110" s="67"/>
      <c r="AD110" s="69"/>
      <c r="AE110" s="62"/>
      <c r="AF110" s="26"/>
      <c r="AG110" s="26"/>
      <c r="AH110" s="26"/>
      <c r="AI110" s="26"/>
      <c r="BF110" s="9"/>
      <c r="BG110" s="9"/>
      <c r="BH110" s="9"/>
      <c r="BI110" s="24"/>
      <c r="BJ110" s="59"/>
      <c r="BK110" s="20"/>
      <c r="BL110" s="20"/>
      <c r="BM110" s="7"/>
      <c r="BN110" s="14"/>
      <c r="BO110" s="60"/>
    </row>
    <row r="111" spans="1:67" ht="24.95" customHeight="1">
      <c r="A111" s="9"/>
      <c r="B111" s="9"/>
      <c r="C111" s="9"/>
      <c r="D111" s="24"/>
      <c r="E111" s="59"/>
      <c r="F111" s="20"/>
      <c r="G111" s="20"/>
      <c r="H111" s="7"/>
      <c r="I111" s="14"/>
      <c r="J111" s="60"/>
      <c r="K111" s="70"/>
      <c r="L111" s="70"/>
      <c r="M111" s="70"/>
      <c r="N111" s="70"/>
      <c r="O111" s="55"/>
      <c r="P111" s="64"/>
      <c r="Q111" s="63"/>
      <c r="R111" s="65"/>
      <c r="S111" s="65"/>
      <c r="T111" s="65"/>
      <c r="U111" s="61"/>
      <c r="V111" s="14"/>
      <c r="W111" s="14"/>
      <c r="X111" s="60"/>
      <c r="Y111" s="64"/>
      <c r="Z111" s="66"/>
      <c r="AA111" s="67"/>
      <c r="AB111" s="68"/>
      <c r="AC111" s="67"/>
      <c r="AD111" s="69"/>
      <c r="AE111" s="62"/>
      <c r="AF111" s="26"/>
      <c r="AG111" s="26"/>
      <c r="AH111" s="26"/>
      <c r="AI111" s="26"/>
      <c r="BF111" s="9"/>
      <c r="BG111" s="9"/>
      <c r="BH111" s="9"/>
      <c r="BI111" s="24"/>
      <c r="BJ111" s="59"/>
      <c r="BK111" s="20"/>
      <c r="BL111" s="20"/>
      <c r="BM111" s="7"/>
      <c r="BN111" s="14"/>
      <c r="BO111" s="60"/>
    </row>
    <row r="112" spans="1:67" ht="24.95" customHeight="1">
      <c r="A112" s="9"/>
      <c r="B112" s="9"/>
      <c r="C112" s="9"/>
      <c r="D112" s="24"/>
      <c r="E112" s="59"/>
      <c r="F112" s="20"/>
      <c r="G112" s="20"/>
      <c r="H112" s="7"/>
      <c r="I112" s="14"/>
      <c r="J112" s="60"/>
      <c r="K112" s="70"/>
      <c r="L112" s="70"/>
      <c r="M112" s="70"/>
      <c r="N112" s="70"/>
      <c r="O112" s="55"/>
      <c r="P112" s="64"/>
      <c r="Q112" s="63"/>
      <c r="R112" s="65"/>
      <c r="S112" s="65"/>
      <c r="T112" s="65"/>
      <c r="U112" s="61"/>
      <c r="V112" s="14"/>
      <c r="W112" s="14"/>
      <c r="X112" s="60"/>
      <c r="Y112" s="64"/>
      <c r="Z112" s="66"/>
      <c r="AA112" s="67"/>
      <c r="AB112" s="68"/>
      <c r="AC112" s="67"/>
      <c r="AD112" s="69"/>
      <c r="AE112" s="62"/>
      <c r="AF112" s="26"/>
      <c r="AG112" s="26"/>
      <c r="AH112" s="26"/>
      <c r="AI112" s="26"/>
      <c r="BF112" s="9"/>
      <c r="BG112" s="9"/>
      <c r="BH112" s="9"/>
      <c r="BI112" s="24"/>
      <c r="BJ112" s="59"/>
      <c r="BK112" s="20"/>
      <c r="BL112" s="20"/>
      <c r="BM112" s="7"/>
      <c r="BN112" s="14"/>
      <c r="BO112" s="60"/>
    </row>
    <row r="113" spans="1:67" ht="24.95" customHeight="1">
      <c r="A113" s="9"/>
      <c r="B113" s="9"/>
      <c r="C113" s="9"/>
      <c r="D113" s="24"/>
      <c r="E113" s="59"/>
      <c r="F113" s="20"/>
      <c r="G113" s="20"/>
      <c r="H113" s="7"/>
      <c r="I113" s="14"/>
      <c r="J113" s="60"/>
      <c r="K113" s="70"/>
      <c r="L113" s="70"/>
      <c r="M113" s="70"/>
      <c r="N113" s="70"/>
      <c r="O113" s="55"/>
      <c r="P113" s="64"/>
      <c r="Q113" s="63"/>
      <c r="R113" s="65"/>
      <c r="S113" s="65"/>
      <c r="T113" s="65"/>
      <c r="U113" s="61"/>
      <c r="V113" s="14"/>
      <c r="W113" s="14"/>
      <c r="X113" s="60"/>
      <c r="Y113" s="64"/>
      <c r="Z113" s="66"/>
      <c r="AA113" s="67"/>
      <c r="AB113" s="68"/>
      <c r="AC113" s="67"/>
      <c r="AD113" s="69"/>
      <c r="AE113" s="62"/>
      <c r="AF113" s="26"/>
      <c r="AG113" s="26"/>
      <c r="AH113" s="26"/>
      <c r="AI113" s="26"/>
      <c r="BF113" s="9"/>
      <c r="BG113" s="9"/>
      <c r="BH113" s="9"/>
      <c r="BI113" s="24"/>
      <c r="BJ113" s="59"/>
      <c r="BK113" s="20"/>
      <c r="BL113" s="20"/>
      <c r="BM113" s="7"/>
      <c r="BN113" s="14"/>
      <c r="BO113" s="60"/>
    </row>
    <row r="114" spans="1:67" ht="24.95" customHeight="1">
      <c r="A114" s="9"/>
      <c r="B114" s="9"/>
      <c r="C114" s="9"/>
      <c r="D114" s="24"/>
      <c r="E114" s="59"/>
      <c r="F114" s="20"/>
      <c r="G114" s="20"/>
      <c r="H114" s="7"/>
      <c r="I114" s="14"/>
      <c r="J114" s="60"/>
      <c r="K114" s="70"/>
      <c r="L114" s="70"/>
      <c r="M114" s="70"/>
      <c r="N114" s="70"/>
      <c r="O114" s="55"/>
      <c r="P114" s="64"/>
      <c r="Q114" s="63"/>
      <c r="R114" s="65"/>
      <c r="S114" s="65"/>
      <c r="T114" s="65"/>
      <c r="U114" s="61"/>
      <c r="V114" s="14"/>
      <c r="W114" s="14"/>
      <c r="X114" s="60"/>
      <c r="Y114" s="64"/>
      <c r="Z114" s="66"/>
      <c r="AA114" s="67"/>
      <c r="AB114" s="68"/>
      <c r="AC114" s="67"/>
      <c r="AD114" s="69"/>
      <c r="AE114" s="62"/>
      <c r="AF114" s="26"/>
      <c r="AG114" s="26"/>
      <c r="AH114" s="26"/>
      <c r="AI114" s="26"/>
      <c r="BF114" s="9"/>
      <c r="BG114" s="9"/>
      <c r="BH114" s="9"/>
      <c r="BI114" s="24"/>
      <c r="BJ114" s="59"/>
      <c r="BK114" s="20"/>
      <c r="BL114" s="20"/>
      <c r="BM114" s="7"/>
      <c r="BN114" s="14"/>
      <c r="BO114" s="60"/>
    </row>
    <row r="115" spans="1:67" ht="24.95" customHeight="1">
      <c r="A115" s="9"/>
      <c r="B115" s="9"/>
      <c r="C115" s="9"/>
      <c r="D115" s="24"/>
      <c r="E115" s="59"/>
      <c r="F115" s="20"/>
      <c r="G115" s="20"/>
      <c r="H115" s="7"/>
      <c r="I115" s="14"/>
      <c r="J115" s="60"/>
      <c r="K115" s="70"/>
      <c r="L115" s="70"/>
      <c r="M115" s="70"/>
      <c r="N115" s="70"/>
      <c r="O115" s="55"/>
      <c r="P115" s="64"/>
      <c r="Q115" s="63"/>
      <c r="R115" s="65"/>
      <c r="S115" s="65"/>
      <c r="T115" s="65"/>
      <c r="U115" s="61"/>
      <c r="V115" s="14"/>
      <c r="W115" s="14"/>
      <c r="X115" s="60"/>
      <c r="Y115" s="64"/>
      <c r="Z115" s="66"/>
      <c r="AA115" s="67"/>
      <c r="AB115" s="68"/>
      <c r="AC115" s="67"/>
      <c r="AD115" s="69"/>
      <c r="AE115" s="62"/>
      <c r="AF115" s="26"/>
      <c r="AG115" s="26"/>
      <c r="AH115" s="26"/>
      <c r="AI115" s="26"/>
      <c r="BF115" s="9"/>
      <c r="BG115" s="9"/>
      <c r="BH115" s="9"/>
      <c r="BI115" s="24"/>
      <c r="BJ115" s="59"/>
      <c r="BK115" s="20"/>
      <c r="BL115" s="20"/>
      <c r="BM115" s="7"/>
      <c r="BN115" s="14"/>
      <c r="BO115" s="60"/>
    </row>
    <row r="116" spans="1:67" ht="24.95" customHeight="1">
      <c r="A116" s="9"/>
      <c r="B116" s="9"/>
      <c r="C116" s="9"/>
      <c r="D116" s="24"/>
      <c r="E116" s="59"/>
      <c r="F116" s="20"/>
      <c r="G116" s="20"/>
      <c r="H116" s="7"/>
      <c r="I116" s="14"/>
      <c r="J116" s="60"/>
      <c r="K116" s="70"/>
      <c r="L116" s="70"/>
      <c r="M116" s="70"/>
      <c r="N116" s="70"/>
      <c r="O116" s="55"/>
      <c r="P116" s="64"/>
      <c r="Q116" s="63"/>
      <c r="R116" s="65"/>
      <c r="S116" s="65"/>
      <c r="T116" s="65"/>
      <c r="U116" s="61"/>
      <c r="V116" s="14"/>
      <c r="W116" s="14"/>
      <c r="X116" s="60"/>
      <c r="Y116" s="64"/>
      <c r="Z116" s="66"/>
      <c r="AA116" s="67"/>
      <c r="AB116" s="68"/>
      <c r="AC116" s="67"/>
      <c r="AD116" s="69"/>
      <c r="AE116" s="62"/>
      <c r="AF116" s="26"/>
      <c r="AG116" s="26"/>
      <c r="AH116" s="26"/>
      <c r="AI116" s="26"/>
      <c r="BF116" s="9"/>
      <c r="BG116" s="9"/>
      <c r="BH116" s="9"/>
      <c r="BI116" s="24"/>
      <c r="BJ116" s="59"/>
      <c r="BK116" s="20"/>
      <c r="BL116" s="20"/>
      <c r="BM116" s="7"/>
      <c r="BN116" s="14"/>
      <c r="BO116" s="60"/>
    </row>
    <row r="117" spans="1:67" ht="24.95" customHeight="1">
      <c r="A117" s="9"/>
      <c r="B117" s="9"/>
      <c r="C117" s="9"/>
      <c r="D117" s="24"/>
      <c r="E117" s="59"/>
      <c r="F117" s="20"/>
      <c r="G117" s="20"/>
      <c r="H117" s="7"/>
      <c r="I117" s="14"/>
      <c r="J117" s="60"/>
      <c r="K117" s="70"/>
      <c r="L117" s="70"/>
      <c r="M117" s="70"/>
      <c r="N117" s="70"/>
      <c r="O117" s="55"/>
      <c r="P117" s="64"/>
      <c r="Q117" s="63"/>
      <c r="R117" s="65"/>
      <c r="S117" s="65"/>
      <c r="T117" s="65"/>
      <c r="U117" s="61"/>
      <c r="V117" s="14"/>
      <c r="W117" s="14"/>
      <c r="X117" s="60"/>
      <c r="Y117" s="64"/>
      <c r="Z117" s="66"/>
      <c r="AA117" s="67"/>
      <c r="AB117" s="68"/>
      <c r="AC117" s="67"/>
      <c r="AD117" s="69"/>
      <c r="AE117" s="62"/>
      <c r="AF117" s="26"/>
      <c r="AG117" s="26"/>
      <c r="AH117" s="26"/>
      <c r="AI117" s="26"/>
      <c r="BF117" s="9"/>
      <c r="BG117" s="9"/>
      <c r="BH117" s="9"/>
      <c r="BI117" s="24"/>
      <c r="BJ117" s="59"/>
      <c r="BK117" s="20"/>
      <c r="BL117" s="20"/>
      <c r="BM117" s="7"/>
      <c r="BN117" s="14"/>
      <c r="BO117" s="60"/>
    </row>
    <row r="118" spans="1:67" ht="24.95" customHeight="1">
      <c r="A118" s="9"/>
      <c r="B118" s="9"/>
      <c r="C118" s="9"/>
      <c r="D118" s="24"/>
      <c r="E118" s="59"/>
      <c r="F118" s="20"/>
      <c r="G118" s="20"/>
      <c r="H118" s="7"/>
      <c r="I118" s="14"/>
      <c r="J118" s="60"/>
      <c r="K118" s="70"/>
      <c r="L118" s="70"/>
      <c r="M118" s="70"/>
      <c r="N118" s="70"/>
      <c r="O118" s="55"/>
      <c r="P118" s="64"/>
      <c r="Q118" s="63"/>
      <c r="R118" s="65"/>
      <c r="S118" s="65"/>
      <c r="T118" s="65"/>
      <c r="U118" s="61"/>
      <c r="V118" s="14"/>
      <c r="W118" s="14"/>
      <c r="X118" s="60"/>
      <c r="Y118" s="64"/>
      <c r="Z118" s="66"/>
      <c r="AA118" s="67"/>
      <c r="AB118" s="68"/>
      <c r="AC118" s="67"/>
      <c r="AD118" s="69"/>
      <c r="AE118" s="62"/>
      <c r="AF118" s="26"/>
      <c r="AG118" s="26"/>
      <c r="AH118" s="26"/>
      <c r="AI118" s="26"/>
      <c r="BF118" s="9"/>
      <c r="BG118" s="9"/>
      <c r="BH118" s="9"/>
      <c r="BI118" s="24"/>
      <c r="BJ118" s="59"/>
      <c r="BK118" s="20"/>
      <c r="BL118" s="20"/>
      <c r="BM118" s="7"/>
      <c r="BN118" s="14"/>
      <c r="BO118" s="60"/>
    </row>
    <row r="119" spans="1:67" ht="24.95" customHeight="1">
      <c r="A119" s="9"/>
      <c r="B119" s="9"/>
      <c r="C119" s="9"/>
      <c r="D119" s="24"/>
      <c r="E119" s="59"/>
      <c r="F119" s="20"/>
      <c r="G119" s="20"/>
      <c r="H119" s="7"/>
      <c r="I119" s="14"/>
      <c r="J119" s="60"/>
      <c r="K119" s="70"/>
      <c r="L119" s="70"/>
      <c r="M119" s="70"/>
      <c r="N119" s="70"/>
      <c r="O119" s="55"/>
      <c r="P119" s="64"/>
      <c r="Q119" s="63"/>
      <c r="R119" s="65"/>
      <c r="S119" s="65"/>
      <c r="T119" s="65"/>
      <c r="U119" s="61"/>
      <c r="V119" s="14"/>
      <c r="W119" s="14"/>
      <c r="X119" s="60"/>
      <c r="Y119" s="64"/>
      <c r="Z119" s="66"/>
      <c r="AA119" s="67"/>
      <c r="AB119" s="68"/>
      <c r="AC119" s="67"/>
      <c r="AD119" s="69"/>
      <c r="AE119" s="62"/>
      <c r="AF119" s="26"/>
      <c r="AG119" s="26"/>
      <c r="AH119" s="26"/>
      <c r="AI119" s="26"/>
      <c r="BF119" s="9"/>
      <c r="BG119" s="9"/>
      <c r="BH119" s="9"/>
      <c r="BI119" s="24"/>
      <c r="BJ119" s="59"/>
      <c r="BK119" s="20"/>
      <c r="BL119" s="20"/>
      <c r="BM119" s="7"/>
      <c r="BN119" s="14"/>
      <c r="BO119" s="60"/>
    </row>
    <row r="120" spans="1:67" ht="24.95" customHeight="1">
      <c r="A120" s="9"/>
      <c r="B120" s="9"/>
      <c r="C120" s="9"/>
      <c r="D120" s="24"/>
      <c r="E120" s="59"/>
      <c r="F120" s="20"/>
      <c r="G120" s="20"/>
      <c r="H120" s="7"/>
      <c r="I120" s="14"/>
      <c r="J120" s="60"/>
      <c r="K120" s="70"/>
      <c r="L120" s="70"/>
      <c r="M120" s="70"/>
      <c r="N120" s="70"/>
      <c r="O120" s="55"/>
      <c r="P120" s="64"/>
      <c r="Q120" s="63"/>
      <c r="R120" s="65"/>
      <c r="S120" s="65"/>
      <c r="T120" s="65"/>
      <c r="U120" s="61"/>
      <c r="V120" s="14"/>
      <c r="W120" s="14"/>
      <c r="X120" s="60"/>
      <c r="Y120" s="64"/>
      <c r="Z120" s="66"/>
      <c r="AA120" s="67"/>
      <c r="AB120" s="68"/>
      <c r="AC120" s="67"/>
      <c r="AD120" s="69"/>
      <c r="AE120" s="62"/>
      <c r="AF120" s="26"/>
      <c r="AG120" s="26"/>
      <c r="AH120" s="26"/>
      <c r="AI120" s="26"/>
      <c r="BF120" s="9"/>
      <c r="BG120" s="9"/>
      <c r="BH120" s="9"/>
      <c r="BI120" s="24"/>
      <c r="BJ120" s="59"/>
      <c r="BK120" s="20"/>
      <c r="BL120" s="20"/>
      <c r="BM120" s="7"/>
      <c r="BN120" s="14"/>
      <c r="BO120" s="60"/>
    </row>
    <row r="121" spans="1:67" ht="24.95" customHeight="1">
      <c r="A121" s="9"/>
      <c r="B121" s="9"/>
      <c r="C121" s="9"/>
      <c r="D121" s="24"/>
      <c r="E121" s="59"/>
      <c r="F121" s="20"/>
      <c r="G121" s="20"/>
      <c r="H121" s="7"/>
      <c r="I121" s="14"/>
      <c r="J121" s="60"/>
      <c r="K121" s="70"/>
      <c r="L121" s="70"/>
      <c r="M121" s="70"/>
      <c r="N121" s="70"/>
      <c r="O121" s="55"/>
      <c r="P121" s="64"/>
      <c r="Q121" s="63"/>
      <c r="R121" s="65"/>
      <c r="S121" s="65"/>
      <c r="T121" s="65"/>
      <c r="U121" s="61"/>
      <c r="V121" s="14"/>
      <c r="W121" s="14"/>
      <c r="X121" s="60"/>
      <c r="Y121" s="64"/>
      <c r="Z121" s="66"/>
      <c r="AA121" s="67"/>
      <c r="AB121" s="68"/>
      <c r="AC121" s="67"/>
      <c r="AD121" s="69"/>
      <c r="AE121" s="62"/>
      <c r="AF121" s="26"/>
      <c r="AG121" s="26"/>
      <c r="AH121" s="26"/>
      <c r="AI121" s="26"/>
      <c r="BF121" s="9"/>
      <c r="BG121" s="9"/>
      <c r="BH121" s="9"/>
      <c r="BI121" s="24"/>
      <c r="BJ121" s="59"/>
      <c r="BK121" s="20"/>
      <c r="BL121" s="20"/>
      <c r="BM121" s="7"/>
      <c r="BN121" s="14"/>
      <c r="BO121" s="60"/>
    </row>
    <row r="122" spans="1:67" ht="24.95" customHeight="1">
      <c r="A122" s="9"/>
      <c r="B122" s="9"/>
      <c r="C122" s="9"/>
      <c r="D122" s="24"/>
      <c r="E122" s="59"/>
      <c r="F122" s="20"/>
      <c r="G122" s="20"/>
      <c r="H122" s="7"/>
      <c r="I122" s="14"/>
      <c r="J122" s="60"/>
      <c r="K122" s="70"/>
      <c r="L122" s="70"/>
      <c r="M122" s="70"/>
      <c r="N122" s="70"/>
      <c r="O122" s="55"/>
      <c r="P122" s="64"/>
      <c r="Q122" s="63"/>
      <c r="R122" s="65"/>
      <c r="S122" s="65"/>
      <c r="T122" s="65"/>
      <c r="U122" s="61"/>
      <c r="V122" s="14"/>
      <c r="W122" s="14"/>
      <c r="X122" s="60"/>
      <c r="Y122" s="64"/>
      <c r="Z122" s="66"/>
      <c r="AA122" s="67"/>
      <c r="AB122" s="68"/>
      <c r="AC122" s="67"/>
      <c r="AD122" s="69"/>
      <c r="AE122" s="62"/>
      <c r="AF122" s="26"/>
      <c r="AG122" s="26"/>
      <c r="AH122" s="26"/>
      <c r="AI122" s="26"/>
      <c r="BF122" s="9"/>
      <c r="BG122" s="9"/>
      <c r="BH122" s="9"/>
      <c r="BI122" s="24"/>
      <c r="BJ122" s="59"/>
      <c r="BK122" s="20"/>
      <c r="BL122" s="20"/>
      <c r="BM122" s="7"/>
      <c r="BN122" s="14"/>
      <c r="BO122" s="60"/>
    </row>
    <row r="123" spans="1:67" ht="24.95" customHeight="1">
      <c r="A123" s="9"/>
      <c r="B123" s="9"/>
      <c r="C123" s="9"/>
      <c r="D123" s="24"/>
      <c r="E123" s="59"/>
      <c r="F123" s="20"/>
      <c r="G123" s="20"/>
      <c r="H123" s="7"/>
      <c r="I123" s="14"/>
      <c r="J123" s="60"/>
      <c r="K123" s="70"/>
      <c r="L123" s="70"/>
      <c r="M123" s="70"/>
      <c r="N123" s="70"/>
      <c r="O123" s="55"/>
      <c r="P123" s="64"/>
      <c r="Q123" s="63"/>
      <c r="R123" s="65"/>
      <c r="S123" s="65"/>
      <c r="T123" s="65"/>
      <c r="U123" s="61"/>
      <c r="V123" s="14"/>
      <c r="W123" s="14"/>
      <c r="X123" s="60"/>
      <c r="Y123" s="64"/>
      <c r="Z123" s="66"/>
      <c r="AA123" s="67"/>
      <c r="AB123" s="68"/>
      <c r="AC123" s="67"/>
      <c r="AD123" s="69"/>
      <c r="AE123" s="62"/>
      <c r="AF123" s="26"/>
      <c r="AG123" s="26"/>
      <c r="AH123" s="26"/>
      <c r="AI123" s="26"/>
      <c r="BF123" s="9"/>
      <c r="BG123" s="9"/>
      <c r="BH123" s="9"/>
      <c r="BI123" s="24"/>
      <c r="BJ123" s="59"/>
      <c r="BK123" s="20"/>
      <c r="BL123" s="20"/>
      <c r="BM123" s="7"/>
      <c r="BN123" s="14"/>
      <c r="BO123" s="60"/>
    </row>
    <row r="124" spans="1:67" ht="24.95" customHeight="1">
      <c r="A124" s="9"/>
      <c r="B124" s="9"/>
      <c r="C124" s="9"/>
      <c r="D124" s="24"/>
      <c r="E124" s="59"/>
      <c r="F124" s="20"/>
      <c r="G124" s="20"/>
      <c r="H124" s="7"/>
      <c r="I124" s="14"/>
      <c r="J124" s="60"/>
      <c r="K124" s="70"/>
      <c r="L124" s="70"/>
      <c r="M124" s="70"/>
      <c r="N124" s="70"/>
      <c r="O124" s="55"/>
      <c r="P124" s="64"/>
      <c r="Q124" s="63"/>
      <c r="R124" s="65"/>
      <c r="S124" s="65"/>
      <c r="T124" s="65"/>
      <c r="U124" s="61"/>
      <c r="V124" s="14"/>
      <c r="W124" s="14"/>
      <c r="X124" s="60"/>
      <c r="Y124" s="64"/>
      <c r="Z124" s="66"/>
      <c r="AA124" s="67"/>
      <c r="AB124" s="68"/>
      <c r="AC124" s="67"/>
      <c r="AD124" s="69"/>
      <c r="AE124" s="62"/>
      <c r="AF124" s="26"/>
      <c r="AG124" s="26"/>
      <c r="AH124" s="26"/>
      <c r="AI124" s="26"/>
      <c r="BF124" s="9"/>
      <c r="BG124" s="9"/>
      <c r="BH124" s="9"/>
      <c r="BI124" s="24"/>
      <c r="BJ124" s="59"/>
      <c r="BK124" s="20"/>
      <c r="BL124" s="20"/>
      <c r="BM124" s="7"/>
      <c r="BN124" s="14"/>
      <c r="BO124" s="60"/>
    </row>
    <row r="125" spans="1:67" ht="24.95" customHeight="1">
      <c r="A125" s="9"/>
      <c r="B125" s="9"/>
      <c r="C125" s="9"/>
      <c r="D125" s="24"/>
      <c r="E125" s="59"/>
      <c r="F125" s="20"/>
      <c r="G125" s="20"/>
      <c r="H125" s="7"/>
      <c r="I125" s="14"/>
      <c r="J125" s="60"/>
      <c r="K125" s="70"/>
      <c r="L125" s="70"/>
      <c r="M125" s="70"/>
      <c r="N125" s="70"/>
      <c r="O125" s="55"/>
      <c r="P125" s="64"/>
      <c r="Q125" s="63"/>
      <c r="R125" s="65"/>
      <c r="S125" s="65"/>
      <c r="T125" s="65"/>
      <c r="U125" s="61"/>
      <c r="V125" s="14"/>
      <c r="W125" s="14"/>
      <c r="X125" s="60"/>
      <c r="Y125" s="64"/>
      <c r="Z125" s="66"/>
      <c r="AA125" s="67"/>
      <c r="AB125" s="68"/>
      <c r="AC125" s="67"/>
      <c r="AD125" s="69"/>
      <c r="AE125" s="62"/>
      <c r="AF125" s="26"/>
      <c r="AG125" s="26"/>
      <c r="AH125" s="26"/>
      <c r="AI125" s="26"/>
      <c r="BF125" s="9"/>
      <c r="BG125" s="9"/>
      <c r="BH125" s="9"/>
      <c r="BI125" s="24"/>
      <c r="BJ125" s="59"/>
      <c r="BK125" s="20"/>
      <c r="BL125" s="20"/>
      <c r="BM125" s="7"/>
      <c r="BN125" s="14"/>
      <c r="BO125" s="60"/>
    </row>
    <row r="126" spans="1:67" ht="24.95" customHeight="1">
      <c r="A126" s="9"/>
      <c r="B126" s="9"/>
      <c r="C126" s="9"/>
      <c r="D126" s="24"/>
      <c r="E126" s="59"/>
      <c r="F126" s="20"/>
      <c r="G126" s="20"/>
      <c r="H126" s="7"/>
      <c r="I126" s="14"/>
      <c r="J126" s="60"/>
      <c r="K126" s="70"/>
      <c r="L126" s="70"/>
      <c r="M126" s="70"/>
      <c r="N126" s="70"/>
      <c r="O126" s="55"/>
      <c r="P126" s="64"/>
      <c r="Q126" s="63"/>
      <c r="R126" s="65"/>
      <c r="S126" s="65"/>
      <c r="T126" s="65"/>
      <c r="U126" s="61"/>
      <c r="V126" s="14"/>
      <c r="W126" s="14"/>
      <c r="X126" s="60"/>
      <c r="Y126" s="64"/>
      <c r="Z126" s="66"/>
      <c r="AA126" s="67"/>
      <c r="AB126" s="68"/>
      <c r="AC126" s="67"/>
      <c r="AD126" s="69"/>
      <c r="AE126" s="62"/>
      <c r="AF126" s="26"/>
      <c r="AG126" s="26"/>
      <c r="AH126" s="26"/>
      <c r="AI126" s="26"/>
      <c r="BF126" s="9"/>
      <c r="BG126" s="9"/>
      <c r="BH126" s="9"/>
      <c r="BI126" s="24"/>
      <c r="BJ126" s="59"/>
      <c r="BK126" s="20"/>
      <c r="BL126" s="20"/>
      <c r="BM126" s="7"/>
      <c r="BN126" s="14"/>
      <c r="BO126" s="60"/>
    </row>
    <row r="127" spans="1:67" ht="24.95" customHeight="1">
      <c r="A127" s="9"/>
      <c r="B127" s="9"/>
      <c r="C127" s="9"/>
      <c r="D127" s="24"/>
      <c r="E127" s="59"/>
      <c r="F127" s="20"/>
      <c r="G127" s="20"/>
      <c r="H127" s="7"/>
      <c r="I127" s="14"/>
      <c r="J127" s="60"/>
      <c r="K127" s="70"/>
      <c r="L127" s="70"/>
      <c r="M127" s="70"/>
      <c r="N127" s="70"/>
      <c r="O127" s="55"/>
      <c r="P127" s="64"/>
      <c r="Q127" s="63"/>
      <c r="R127" s="65"/>
      <c r="S127" s="65"/>
      <c r="T127" s="65"/>
      <c r="U127" s="61"/>
      <c r="V127" s="14"/>
      <c r="W127" s="14"/>
      <c r="X127" s="60"/>
      <c r="Y127" s="64"/>
      <c r="Z127" s="66"/>
      <c r="AA127" s="67"/>
      <c r="AB127" s="68"/>
      <c r="AC127" s="67"/>
      <c r="AD127" s="69"/>
      <c r="AE127" s="62"/>
      <c r="AF127" s="26"/>
      <c r="AG127" s="26"/>
      <c r="AH127" s="26"/>
      <c r="AI127" s="26"/>
      <c r="BF127" s="9"/>
      <c r="BG127" s="9"/>
      <c r="BH127" s="9"/>
      <c r="BI127" s="24"/>
      <c r="BJ127" s="59"/>
      <c r="BK127" s="20"/>
      <c r="BL127" s="20"/>
      <c r="BM127" s="7"/>
      <c r="BN127" s="14"/>
      <c r="BO127" s="60"/>
    </row>
    <row r="128" spans="1:67" ht="24.95" customHeight="1">
      <c r="A128" s="9"/>
      <c r="B128" s="9"/>
      <c r="C128" s="9"/>
      <c r="D128" s="24"/>
      <c r="E128" s="59"/>
      <c r="F128" s="20"/>
      <c r="G128" s="20"/>
      <c r="H128" s="7"/>
      <c r="I128" s="14"/>
      <c r="J128" s="60"/>
      <c r="K128" s="70"/>
      <c r="L128" s="70"/>
      <c r="M128" s="70"/>
      <c r="N128" s="70"/>
      <c r="O128" s="55"/>
      <c r="P128" s="64"/>
      <c r="Q128" s="63"/>
      <c r="R128" s="65"/>
      <c r="S128" s="65"/>
      <c r="T128" s="65"/>
      <c r="U128" s="61"/>
      <c r="V128" s="14"/>
      <c r="W128" s="14"/>
      <c r="X128" s="60"/>
      <c r="Y128" s="64"/>
      <c r="Z128" s="66"/>
      <c r="AA128" s="67"/>
      <c r="AB128" s="68"/>
      <c r="AC128" s="67"/>
      <c r="AD128" s="69"/>
      <c r="AE128" s="62"/>
      <c r="AF128" s="26"/>
      <c r="AG128" s="26"/>
      <c r="AH128" s="26"/>
      <c r="AI128" s="26"/>
      <c r="BF128" s="9"/>
      <c r="BG128" s="9"/>
      <c r="BH128" s="9"/>
      <c r="BI128" s="24"/>
      <c r="BJ128" s="59"/>
      <c r="BK128" s="20"/>
      <c r="BL128" s="20"/>
      <c r="BM128" s="7"/>
      <c r="BN128" s="14"/>
      <c r="BO128" s="60"/>
    </row>
    <row r="129" spans="1:67" ht="24.95" customHeight="1">
      <c r="A129" s="9"/>
      <c r="B129" s="9"/>
      <c r="C129" s="9"/>
      <c r="D129" s="24"/>
      <c r="E129" s="59"/>
      <c r="F129" s="20"/>
      <c r="G129" s="20"/>
      <c r="H129" s="7"/>
      <c r="I129" s="14"/>
      <c r="J129" s="60"/>
      <c r="K129" s="70"/>
      <c r="L129" s="70"/>
      <c r="M129" s="70"/>
      <c r="N129" s="70"/>
      <c r="O129" s="55"/>
      <c r="P129" s="64"/>
      <c r="Q129" s="63"/>
      <c r="R129" s="65"/>
      <c r="S129" s="65"/>
      <c r="T129" s="65"/>
      <c r="U129" s="61"/>
      <c r="V129" s="14"/>
      <c r="W129" s="14"/>
      <c r="X129" s="60"/>
      <c r="Y129" s="64"/>
      <c r="Z129" s="66"/>
      <c r="AA129" s="67"/>
      <c r="AB129" s="68"/>
      <c r="AC129" s="67"/>
      <c r="AD129" s="69"/>
      <c r="AE129" s="62"/>
      <c r="AF129" s="26"/>
      <c r="AG129" s="26"/>
      <c r="AH129" s="26"/>
      <c r="AI129" s="26"/>
      <c r="BF129" s="9"/>
      <c r="BG129" s="9"/>
      <c r="BH129" s="9"/>
      <c r="BI129" s="24"/>
      <c r="BJ129" s="59"/>
      <c r="BK129" s="20"/>
      <c r="BL129" s="20"/>
      <c r="BM129" s="7"/>
      <c r="BN129" s="14"/>
      <c r="BO129" s="60"/>
    </row>
    <row r="130" spans="1:67" ht="24.95" customHeight="1">
      <c r="A130" s="9"/>
      <c r="B130" s="9"/>
      <c r="C130" s="9"/>
      <c r="D130" s="24"/>
      <c r="E130" s="59"/>
      <c r="F130" s="20"/>
      <c r="G130" s="20"/>
      <c r="H130" s="7"/>
      <c r="I130" s="14"/>
      <c r="J130" s="60"/>
      <c r="K130" s="70"/>
      <c r="L130" s="70"/>
      <c r="M130" s="70"/>
      <c r="N130" s="70"/>
      <c r="O130" s="55"/>
      <c r="P130" s="64"/>
      <c r="Q130" s="63"/>
      <c r="R130" s="65"/>
      <c r="S130" s="65"/>
      <c r="T130" s="65"/>
      <c r="U130" s="61"/>
      <c r="V130" s="14"/>
      <c r="W130" s="14"/>
      <c r="X130" s="60"/>
      <c r="Y130" s="64"/>
      <c r="Z130" s="66"/>
      <c r="AA130" s="67"/>
      <c r="AB130" s="68"/>
      <c r="AC130" s="67"/>
      <c r="AD130" s="69"/>
      <c r="AE130" s="62"/>
      <c r="AF130" s="26"/>
      <c r="AG130" s="26"/>
      <c r="AH130" s="26"/>
      <c r="AI130" s="26"/>
      <c r="BF130" s="9"/>
      <c r="BG130" s="9"/>
      <c r="BH130" s="9"/>
      <c r="BI130" s="24"/>
      <c r="BJ130" s="59"/>
      <c r="BK130" s="20"/>
      <c r="BL130" s="20"/>
      <c r="BM130" s="7"/>
      <c r="BN130" s="14"/>
      <c r="BO130" s="60"/>
    </row>
    <row r="131" spans="1:67" ht="24.95" customHeight="1">
      <c r="A131" s="9"/>
      <c r="B131" s="9"/>
      <c r="C131" s="9"/>
      <c r="D131" s="24"/>
      <c r="E131" s="59"/>
      <c r="F131" s="20"/>
      <c r="G131" s="20"/>
      <c r="H131" s="7"/>
      <c r="I131" s="14"/>
      <c r="J131" s="60"/>
      <c r="K131" s="70"/>
      <c r="L131" s="70"/>
      <c r="M131" s="70"/>
      <c r="N131" s="70"/>
      <c r="O131" s="55"/>
      <c r="P131" s="64"/>
      <c r="Q131" s="63"/>
      <c r="R131" s="65"/>
      <c r="S131" s="65"/>
      <c r="T131" s="65"/>
      <c r="U131" s="61"/>
      <c r="V131" s="14"/>
      <c r="W131" s="14"/>
      <c r="X131" s="60"/>
      <c r="Y131" s="64"/>
      <c r="Z131" s="66"/>
      <c r="AA131" s="67"/>
      <c r="AB131" s="68"/>
      <c r="AC131" s="67"/>
      <c r="AD131" s="69"/>
      <c r="AE131" s="62"/>
      <c r="AF131" s="26"/>
      <c r="AG131" s="26"/>
      <c r="AH131" s="26"/>
      <c r="AI131" s="26"/>
      <c r="BF131" s="9"/>
      <c r="BG131" s="9"/>
      <c r="BH131" s="9"/>
      <c r="BI131" s="24"/>
      <c r="BJ131" s="59"/>
      <c r="BK131" s="20"/>
      <c r="BL131" s="20"/>
      <c r="BM131" s="7"/>
      <c r="BN131" s="14"/>
      <c r="BO131" s="60"/>
    </row>
    <row r="132" spans="1:67" ht="24.95" customHeight="1">
      <c r="A132" s="9"/>
      <c r="B132" s="9"/>
      <c r="C132" s="9"/>
      <c r="D132" s="24"/>
      <c r="E132" s="59"/>
      <c r="F132" s="20"/>
      <c r="G132" s="20"/>
      <c r="H132" s="7"/>
      <c r="I132" s="14"/>
      <c r="J132" s="60"/>
      <c r="K132" s="70"/>
      <c r="L132" s="70"/>
      <c r="M132" s="70"/>
      <c r="N132" s="70"/>
      <c r="O132" s="55"/>
      <c r="P132" s="64"/>
      <c r="Q132" s="63"/>
      <c r="R132" s="65"/>
      <c r="S132" s="65"/>
      <c r="T132" s="65"/>
      <c r="U132" s="61"/>
      <c r="V132" s="14"/>
      <c r="W132" s="14"/>
      <c r="X132" s="60"/>
      <c r="Y132" s="64"/>
      <c r="Z132" s="66"/>
      <c r="AA132" s="67"/>
      <c r="AB132" s="68"/>
      <c r="AC132" s="67"/>
      <c r="AD132" s="69"/>
      <c r="AE132" s="62"/>
      <c r="AF132" s="26"/>
      <c r="AG132" s="26"/>
      <c r="AH132" s="26"/>
      <c r="AI132" s="26"/>
      <c r="BF132" s="9"/>
      <c r="BG132" s="9"/>
      <c r="BH132" s="9"/>
      <c r="BI132" s="24"/>
      <c r="BJ132" s="59"/>
      <c r="BK132" s="20"/>
      <c r="BL132" s="20"/>
      <c r="BM132" s="7"/>
      <c r="BN132" s="14"/>
      <c r="BO132" s="60"/>
    </row>
    <row r="133" spans="1:67" ht="24.95" customHeight="1">
      <c r="A133" s="9"/>
      <c r="B133" s="9"/>
      <c r="C133" s="9"/>
      <c r="D133" s="24"/>
      <c r="E133" s="59"/>
      <c r="F133" s="20"/>
      <c r="G133" s="20"/>
      <c r="H133" s="7"/>
      <c r="I133" s="14"/>
      <c r="J133" s="60"/>
      <c r="K133" s="70"/>
      <c r="L133" s="70"/>
      <c r="M133" s="70"/>
      <c r="N133" s="70"/>
      <c r="O133" s="55"/>
      <c r="P133" s="64"/>
      <c r="Q133" s="63"/>
      <c r="R133" s="65"/>
      <c r="S133" s="65"/>
      <c r="T133" s="65"/>
      <c r="U133" s="61"/>
      <c r="V133" s="14"/>
      <c r="W133" s="14"/>
      <c r="X133" s="60"/>
      <c r="Y133" s="64"/>
      <c r="Z133" s="66"/>
      <c r="AA133" s="67"/>
      <c r="AB133" s="68"/>
      <c r="AC133" s="67"/>
      <c r="AD133" s="69"/>
      <c r="AE133" s="62"/>
      <c r="AF133" s="26"/>
      <c r="AG133" s="26"/>
      <c r="AH133" s="26"/>
      <c r="AI133" s="26"/>
      <c r="BF133" s="9"/>
      <c r="BG133" s="9"/>
      <c r="BH133" s="9"/>
      <c r="BI133" s="24"/>
      <c r="BJ133" s="59"/>
      <c r="BK133" s="20"/>
      <c r="BL133" s="20"/>
      <c r="BM133" s="7"/>
      <c r="BN133" s="14"/>
      <c r="BO133" s="60"/>
    </row>
    <row r="134" spans="1:67" ht="24.95" customHeight="1">
      <c r="A134" s="9"/>
      <c r="B134" s="9"/>
      <c r="C134" s="9"/>
      <c r="D134" s="24"/>
      <c r="E134" s="59"/>
      <c r="F134" s="20"/>
      <c r="G134" s="20"/>
      <c r="H134" s="7"/>
      <c r="I134" s="14"/>
      <c r="J134" s="60"/>
      <c r="K134" s="70"/>
      <c r="L134" s="70"/>
      <c r="M134" s="70"/>
      <c r="N134" s="70"/>
      <c r="O134" s="55"/>
      <c r="P134" s="64"/>
      <c r="Q134" s="63"/>
      <c r="R134" s="65"/>
      <c r="S134" s="65"/>
      <c r="T134" s="65"/>
      <c r="U134" s="61"/>
      <c r="V134" s="14"/>
      <c r="W134" s="14"/>
      <c r="X134" s="60"/>
      <c r="Y134" s="64"/>
      <c r="Z134" s="66"/>
      <c r="AA134" s="67"/>
      <c r="AB134" s="68"/>
      <c r="AC134" s="67"/>
      <c r="AD134" s="69"/>
      <c r="AE134" s="62"/>
      <c r="AF134" s="26"/>
      <c r="AG134" s="26"/>
      <c r="AH134" s="26"/>
      <c r="AI134" s="26"/>
      <c r="BF134" s="9"/>
      <c r="BG134" s="9"/>
      <c r="BH134" s="9"/>
      <c r="BI134" s="24"/>
      <c r="BJ134" s="59"/>
      <c r="BK134" s="20"/>
      <c r="BL134" s="20"/>
      <c r="BM134" s="7"/>
      <c r="BN134" s="14"/>
      <c r="BO134" s="60"/>
    </row>
    <row r="135" spans="1:67" ht="24.95" customHeight="1">
      <c r="A135" s="9"/>
      <c r="B135" s="9"/>
      <c r="C135" s="9"/>
      <c r="D135" s="24"/>
      <c r="E135" s="59"/>
      <c r="F135" s="20"/>
      <c r="G135" s="20"/>
      <c r="H135" s="7"/>
      <c r="I135" s="14"/>
      <c r="J135" s="60"/>
      <c r="K135" s="70"/>
      <c r="L135" s="70"/>
      <c r="M135" s="70"/>
      <c r="N135" s="70"/>
      <c r="O135" s="55"/>
      <c r="P135" s="64"/>
      <c r="Q135" s="63"/>
      <c r="R135" s="65"/>
      <c r="S135" s="65"/>
      <c r="T135" s="65"/>
      <c r="U135" s="61"/>
      <c r="V135" s="14"/>
      <c r="W135" s="14"/>
      <c r="X135" s="60"/>
      <c r="Y135" s="64"/>
      <c r="Z135" s="66"/>
      <c r="AA135" s="67"/>
      <c r="AB135" s="68"/>
      <c r="AC135" s="67"/>
      <c r="AD135" s="69"/>
      <c r="AE135" s="62"/>
      <c r="AF135" s="26"/>
      <c r="AG135" s="26"/>
      <c r="AH135" s="26"/>
      <c r="AI135" s="26"/>
      <c r="BF135" s="9"/>
      <c r="BG135" s="9"/>
      <c r="BH135" s="9"/>
      <c r="BI135" s="24"/>
      <c r="BJ135" s="59"/>
      <c r="BK135" s="20"/>
      <c r="BL135" s="20"/>
      <c r="BM135" s="7"/>
      <c r="BN135" s="14"/>
      <c r="BO135" s="60"/>
    </row>
    <row r="136" spans="1:67" ht="24.95" customHeight="1">
      <c r="A136" s="9"/>
      <c r="B136" s="9"/>
      <c r="C136" s="9"/>
      <c r="D136" s="24"/>
      <c r="E136" s="59"/>
      <c r="F136" s="20"/>
      <c r="G136" s="20"/>
      <c r="H136" s="7"/>
      <c r="I136" s="14"/>
      <c r="J136" s="60"/>
      <c r="K136" s="70"/>
      <c r="L136" s="70"/>
      <c r="M136" s="70"/>
      <c r="N136" s="70"/>
      <c r="O136" s="55"/>
      <c r="P136" s="64"/>
      <c r="Q136" s="63"/>
      <c r="R136" s="65"/>
      <c r="S136" s="65"/>
      <c r="T136" s="65"/>
      <c r="U136" s="61"/>
      <c r="V136" s="14"/>
      <c r="W136" s="14"/>
      <c r="X136" s="60"/>
      <c r="Y136" s="64"/>
      <c r="Z136" s="66"/>
      <c r="AA136" s="67"/>
      <c r="AB136" s="68"/>
      <c r="AC136" s="67"/>
      <c r="AD136" s="69"/>
      <c r="AE136" s="62"/>
      <c r="AF136" s="26"/>
      <c r="AG136" s="26"/>
      <c r="AH136" s="26"/>
      <c r="AI136" s="26"/>
      <c r="BF136" s="9"/>
      <c r="BG136" s="9"/>
      <c r="BH136" s="9"/>
      <c r="BI136" s="24"/>
      <c r="BJ136" s="59"/>
      <c r="BK136" s="20"/>
      <c r="BL136" s="20"/>
      <c r="BM136" s="7"/>
      <c r="BN136" s="14"/>
      <c r="BO136" s="60"/>
    </row>
    <row r="137" spans="1:67" ht="24.95" customHeight="1">
      <c r="A137" s="9"/>
      <c r="B137" s="9"/>
      <c r="C137" s="9"/>
      <c r="D137" s="24"/>
      <c r="E137" s="59"/>
      <c r="F137" s="20"/>
      <c r="G137" s="20"/>
      <c r="H137" s="7"/>
      <c r="I137" s="14"/>
      <c r="J137" s="60"/>
      <c r="K137" s="70"/>
      <c r="L137" s="70"/>
      <c r="M137" s="70"/>
      <c r="N137" s="70"/>
      <c r="O137" s="55"/>
      <c r="P137" s="64"/>
      <c r="Q137" s="63"/>
      <c r="R137" s="65"/>
      <c r="S137" s="65"/>
      <c r="T137" s="65"/>
      <c r="U137" s="61"/>
      <c r="V137" s="14"/>
      <c r="W137" s="14"/>
      <c r="X137" s="60"/>
      <c r="Y137" s="64"/>
      <c r="Z137" s="66"/>
      <c r="AA137" s="67"/>
      <c r="AB137" s="68"/>
      <c r="AC137" s="67"/>
      <c r="AD137" s="69"/>
      <c r="AE137" s="62"/>
      <c r="AF137" s="26"/>
      <c r="AG137" s="26"/>
      <c r="AH137" s="26"/>
      <c r="AI137" s="26"/>
      <c r="BF137" s="9"/>
      <c r="BG137" s="9"/>
      <c r="BH137" s="9"/>
      <c r="BI137" s="24"/>
      <c r="BJ137" s="59"/>
      <c r="BK137" s="20"/>
      <c r="BL137" s="20"/>
      <c r="BM137" s="7"/>
      <c r="BN137" s="14"/>
      <c r="BO137" s="60"/>
    </row>
    <row r="138" spans="1:67" ht="24.95" customHeight="1">
      <c r="A138" s="9"/>
      <c r="B138" s="9"/>
      <c r="C138" s="9"/>
      <c r="D138" s="24"/>
      <c r="E138" s="59"/>
      <c r="F138" s="20"/>
      <c r="G138" s="20"/>
      <c r="H138" s="7"/>
      <c r="I138" s="14"/>
      <c r="J138" s="60"/>
      <c r="K138" s="70"/>
      <c r="L138" s="70"/>
      <c r="M138" s="70"/>
      <c r="N138" s="70"/>
      <c r="O138" s="55"/>
      <c r="P138" s="64"/>
      <c r="Q138" s="63"/>
      <c r="R138" s="65"/>
      <c r="S138" s="65"/>
      <c r="T138" s="65"/>
      <c r="U138" s="61"/>
      <c r="V138" s="14"/>
      <c r="W138" s="14"/>
      <c r="X138" s="60"/>
      <c r="Y138" s="64"/>
      <c r="Z138" s="66"/>
      <c r="AA138" s="67"/>
      <c r="AB138" s="68"/>
      <c r="AC138" s="67"/>
      <c r="AD138" s="69"/>
      <c r="AE138" s="62"/>
      <c r="AF138" s="26"/>
      <c r="AG138" s="26"/>
      <c r="AH138" s="26"/>
      <c r="AI138" s="26"/>
      <c r="BF138" s="9"/>
      <c r="BG138" s="9"/>
      <c r="BH138" s="9"/>
      <c r="BI138" s="24"/>
      <c r="BJ138" s="59"/>
      <c r="BK138" s="20"/>
      <c r="BL138" s="20"/>
      <c r="BM138" s="7"/>
      <c r="BN138" s="14"/>
      <c r="BO138" s="60"/>
    </row>
    <row r="139" spans="1:67" ht="24.95" customHeight="1">
      <c r="A139" s="9"/>
      <c r="B139" s="9"/>
      <c r="C139" s="9"/>
      <c r="D139" s="24"/>
      <c r="E139" s="59"/>
      <c r="F139" s="20"/>
      <c r="G139" s="20"/>
      <c r="H139" s="7"/>
      <c r="I139" s="14"/>
      <c r="J139" s="60"/>
      <c r="K139" s="70"/>
      <c r="L139" s="70"/>
      <c r="M139" s="70"/>
      <c r="N139" s="70"/>
      <c r="O139" s="55"/>
      <c r="P139" s="64"/>
      <c r="Q139" s="63"/>
      <c r="R139" s="65"/>
      <c r="S139" s="65"/>
      <c r="T139" s="65"/>
      <c r="U139" s="61"/>
      <c r="V139" s="14"/>
      <c r="W139" s="14"/>
      <c r="X139" s="60"/>
      <c r="Y139" s="64"/>
      <c r="Z139" s="66"/>
      <c r="AA139" s="67"/>
      <c r="AB139" s="68"/>
      <c r="AC139" s="67"/>
      <c r="AD139" s="69"/>
      <c r="AE139" s="62"/>
      <c r="AF139" s="26"/>
      <c r="AG139" s="26"/>
      <c r="AH139" s="26"/>
      <c r="AI139" s="26"/>
      <c r="BF139" s="9"/>
      <c r="BG139" s="9"/>
      <c r="BH139" s="9"/>
      <c r="BI139" s="24"/>
      <c r="BJ139" s="59"/>
      <c r="BK139" s="20"/>
      <c r="BL139" s="20"/>
      <c r="BM139" s="7"/>
      <c r="BN139" s="14"/>
      <c r="BO139" s="60"/>
    </row>
    <row r="140" spans="1:67" ht="24.95" customHeight="1">
      <c r="A140" s="9"/>
      <c r="B140" s="9"/>
      <c r="C140" s="9"/>
      <c r="D140" s="24"/>
      <c r="E140" s="59"/>
      <c r="F140" s="20"/>
      <c r="G140" s="20"/>
      <c r="H140" s="7"/>
      <c r="I140" s="14"/>
      <c r="J140" s="60"/>
      <c r="K140" s="70"/>
      <c r="L140" s="70"/>
      <c r="M140" s="70"/>
      <c r="N140" s="70"/>
      <c r="O140" s="55"/>
      <c r="P140" s="64"/>
      <c r="Q140" s="63"/>
      <c r="R140" s="65"/>
      <c r="S140" s="65"/>
      <c r="T140" s="65"/>
      <c r="U140" s="61"/>
      <c r="V140" s="14"/>
      <c r="W140" s="14"/>
      <c r="X140" s="60"/>
      <c r="Y140" s="64"/>
      <c r="Z140" s="66"/>
      <c r="AA140" s="67"/>
      <c r="AB140" s="68"/>
      <c r="AC140" s="67"/>
      <c r="AD140" s="69"/>
      <c r="AE140" s="62"/>
      <c r="AF140" s="26"/>
      <c r="AG140" s="26"/>
      <c r="AH140" s="26"/>
      <c r="AI140" s="26"/>
      <c r="BF140" s="9"/>
      <c r="BG140" s="9"/>
      <c r="BH140" s="9"/>
      <c r="BI140" s="24"/>
      <c r="BJ140" s="59"/>
      <c r="BK140" s="20"/>
      <c r="BL140" s="20"/>
      <c r="BM140" s="7"/>
      <c r="BN140" s="14"/>
      <c r="BO140" s="60"/>
    </row>
    <row r="141" spans="1:67" ht="24.95" customHeight="1">
      <c r="A141" s="9"/>
      <c r="B141" s="9"/>
      <c r="C141" s="9"/>
      <c r="D141" s="24"/>
      <c r="E141" s="59"/>
      <c r="F141" s="20"/>
      <c r="G141" s="20"/>
      <c r="H141" s="7"/>
      <c r="I141" s="14"/>
      <c r="J141" s="60"/>
      <c r="K141" s="70"/>
      <c r="L141" s="70"/>
      <c r="M141" s="70"/>
      <c r="N141" s="70"/>
      <c r="O141" s="55"/>
      <c r="P141" s="64"/>
      <c r="Q141" s="63"/>
      <c r="R141" s="65"/>
      <c r="S141" s="65"/>
      <c r="T141" s="65"/>
      <c r="U141" s="61"/>
      <c r="V141" s="14"/>
      <c r="W141" s="14"/>
      <c r="X141" s="60"/>
      <c r="Y141" s="64"/>
      <c r="Z141" s="66"/>
      <c r="AA141" s="67"/>
      <c r="AB141" s="68"/>
      <c r="AC141" s="67"/>
      <c r="AD141" s="69"/>
      <c r="AE141" s="62"/>
      <c r="AF141" s="26"/>
      <c r="AG141" s="26"/>
      <c r="AH141" s="26"/>
      <c r="AI141" s="26"/>
      <c r="BF141" s="9"/>
      <c r="BG141" s="9"/>
      <c r="BH141" s="9"/>
      <c r="BI141" s="24"/>
      <c r="BJ141" s="59"/>
      <c r="BK141" s="20"/>
      <c r="BL141" s="20"/>
      <c r="BM141" s="7"/>
      <c r="BN141" s="14"/>
      <c r="BO141" s="60"/>
    </row>
    <row r="142" spans="1:67" ht="24.95" customHeight="1">
      <c r="A142" s="9"/>
      <c r="B142" s="9"/>
      <c r="C142" s="9"/>
      <c r="D142" s="24"/>
      <c r="E142" s="59"/>
      <c r="F142" s="20"/>
      <c r="G142" s="20"/>
      <c r="H142" s="7"/>
      <c r="I142" s="14"/>
      <c r="J142" s="60"/>
      <c r="K142" s="70"/>
      <c r="L142" s="70"/>
      <c r="M142" s="70"/>
      <c r="N142" s="70"/>
      <c r="O142" s="55"/>
      <c r="P142" s="64"/>
      <c r="Q142" s="63"/>
      <c r="R142" s="65"/>
      <c r="S142" s="65"/>
      <c r="T142" s="65"/>
      <c r="U142" s="61"/>
      <c r="V142" s="14"/>
      <c r="W142" s="14"/>
      <c r="X142" s="60"/>
      <c r="Y142" s="64"/>
      <c r="Z142" s="66"/>
      <c r="AA142" s="67"/>
      <c r="AB142" s="68"/>
      <c r="AC142" s="67"/>
      <c r="AD142" s="69"/>
      <c r="AE142" s="62"/>
      <c r="AF142" s="26"/>
      <c r="AG142" s="26"/>
      <c r="AH142" s="26"/>
      <c r="AI142" s="26"/>
      <c r="BF142" s="9"/>
      <c r="BG142" s="9"/>
      <c r="BH142" s="9"/>
      <c r="BI142" s="24"/>
      <c r="BJ142" s="59"/>
      <c r="BK142" s="20"/>
      <c r="BL142" s="20"/>
      <c r="BM142" s="7"/>
      <c r="BN142" s="14"/>
      <c r="BO142" s="60"/>
    </row>
    <row r="143" spans="1:67" ht="24.95" customHeight="1">
      <c r="A143" s="9"/>
      <c r="B143" s="9"/>
      <c r="C143" s="9"/>
      <c r="D143" s="24"/>
      <c r="E143" s="59"/>
      <c r="F143" s="20"/>
      <c r="G143" s="20"/>
      <c r="H143" s="7"/>
      <c r="I143" s="14"/>
      <c r="J143" s="60"/>
      <c r="K143" s="70"/>
      <c r="L143" s="70"/>
      <c r="M143" s="70"/>
      <c r="N143" s="70"/>
      <c r="O143" s="55"/>
      <c r="P143" s="64"/>
      <c r="Q143" s="63"/>
      <c r="R143" s="65"/>
      <c r="S143" s="65"/>
      <c r="T143" s="65"/>
      <c r="U143" s="61"/>
      <c r="V143" s="14"/>
      <c r="W143" s="14"/>
      <c r="X143" s="60"/>
      <c r="Y143" s="64"/>
      <c r="Z143" s="66"/>
      <c r="AA143" s="67"/>
      <c r="AB143" s="68"/>
      <c r="AC143" s="67"/>
      <c r="AD143" s="69"/>
      <c r="AE143" s="62"/>
      <c r="AF143" s="26"/>
      <c r="AG143" s="26"/>
      <c r="AH143" s="26"/>
      <c r="AI143" s="26"/>
      <c r="BF143" s="9"/>
      <c r="BG143" s="9"/>
      <c r="BH143" s="9"/>
      <c r="BI143" s="24"/>
      <c r="BJ143" s="59"/>
      <c r="BK143" s="20"/>
      <c r="BL143" s="20"/>
      <c r="BM143" s="7"/>
      <c r="BN143" s="14"/>
      <c r="BO143" s="60"/>
    </row>
    <row r="144" spans="1:67" ht="24.95" customHeight="1">
      <c r="A144" s="9"/>
      <c r="B144" s="9"/>
      <c r="C144" s="9"/>
      <c r="D144" s="24"/>
      <c r="E144" s="59"/>
      <c r="F144" s="20"/>
      <c r="G144" s="20"/>
      <c r="H144" s="7"/>
      <c r="I144" s="14"/>
      <c r="J144" s="60"/>
      <c r="K144" s="70"/>
      <c r="L144" s="70"/>
      <c r="M144" s="70"/>
      <c r="N144" s="70"/>
      <c r="O144" s="55"/>
      <c r="P144" s="64"/>
      <c r="Q144" s="63"/>
      <c r="R144" s="65"/>
      <c r="S144" s="65"/>
      <c r="T144" s="65"/>
      <c r="U144" s="61"/>
      <c r="V144" s="14"/>
      <c r="W144" s="14"/>
      <c r="X144" s="60"/>
      <c r="Y144" s="64"/>
      <c r="Z144" s="66"/>
      <c r="AA144" s="67"/>
      <c r="AB144" s="68"/>
      <c r="AC144" s="67"/>
      <c r="AD144" s="69"/>
      <c r="AE144" s="62"/>
      <c r="AF144" s="26"/>
      <c r="AG144" s="26"/>
      <c r="AH144" s="26"/>
      <c r="AI144" s="26"/>
      <c r="BF144" s="9"/>
      <c r="BG144" s="9"/>
      <c r="BH144" s="9"/>
      <c r="BI144" s="24"/>
      <c r="BJ144" s="59"/>
      <c r="BK144" s="20"/>
      <c r="BL144" s="20"/>
      <c r="BM144" s="7"/>
      <c r="BN144" s="14"/>
      <c r="BO144" s="60"/>
    </row>
    <row r="145" spans="1:67" ht="24.95" customHeight="1">
      <c r="A145" s="9"/>
      <c r="B145" s="9"/>
      <c r="C145" s="9"/>
      <c r="D145" s="24"/>
      <c r="E145" s="59"/>
      <c r="F145" s="20"/>
      <c r="G145" s="20"/>
      <c r="H145" s="7"/>
      <c r="I145" s="14"/>
      <c r="J145" s="60"/>
      <c r="K145" s="70"/>
      <c r="L145" s="70"/>
      <c r="M145" s="70"/>
      <c r="N145" s="70"/>
      <c r="O145" s="55"/>
      <c r="P145" s="64"/>
      <c r="Q145" s="63"/>
      <c r="R145" s="65"/>
      <c r="S145" s="65"/>
      <c r="T145" s="65"/>
      <c r="U145" s="61"/>
      <c r="V145" s="14"/>
      <c r="W145" s="14"/>
      <c r="X145" s="60"/>
      <c r="Y145" s="64"/>
      <c r="Z145" s="66"/>
      <c r="AA145" s="67"/>
      <c r="AB145" s="68"/>
      <c r="AC145" s="67"/>
      <c r="AD145" s="69"/>
      <c r="AE145" s="62"/>
      <c r="AF145" s="26"/>
      <c r="AG145" s="26"/>
      <c r="AH145" s="26"/>
      <c r="AI145" s="26"/>
      <c r="BF145" s="9"/>
      <c r="BG145" s="9"/>
      <c r="BH145" s="9"/>
      <c r="BI145" s="24"/>
      <c r="BJ145" s="59"/>
      <c r="BK145" s="20"/>
      <c r="BL145" s="20"/>
      <c r="BM145" s="7"/>
      <c r="BN145" s="14"/>
      <c r="BO145" s="60"/>
    </row>
    <row r="146" spans="1:67" ht="24.95" customHeight="1">
      <c r="A146" s="9"/>
      <c r="B146" s="9"/>
      <c r="C146" s="9"/>
      <c r="D146" s="24"/>
      <c r="E146" s="59"/>
      <c r="F146" s="20"/>
      <c r="G146" s="20"/>
      <c r="H146" s="7"/>
      <c r="I146" s="14"/>
      <c r="J146" s="60"/>
      <c r="K146" s="70"/>
      <c r="L146" s="70"/>
      <c r="M146" s="70"/>
      <c r="N146" s="70"/>
      <c r="O146" s="55"/>
      <c r="P146" s="64"/>
      <c r="Q146" s="63"/>
      <c r="R146" s="65"/>
      <c r="S146" s="65"/>
      <c r="T146" s="65"/>
      <c r="U146" s="61"/>
      <c r="V146" s="14"/>
      <c r="W146" s="14"/>
      <c r="X146" s="60"/>
      <c r="Y146" s="64"/>
      <c r="Z146" s="66"/>
      <c r="AA146" s="67"/>
      <c r="AB146" s="68"/>
      <c r="AC146" s="67"/>
      <c r="AD146" s="69"/>
      <c r="AE146" s="62"/>
      <c r="AF146" s="26"/>
      <c r="AG146" s="26"/>
      <c r="AH146" s="26"/>
      <c r="AI146" s="26"/>
      <c r="BF146" s="9"/>
      <c r="BG146" s="9"/>
      <c r="BH146" s="9"/>
      <c r="BI146" s="24"/>
      <c r="BJ146" s="59"/>
      <c r="BK146" s="20"/>
      <c r="BL146" s="20"/>
      <c r="BM146" s="7"/>
      <c r="BN146" s="14"/>
      <c r="BO146" s="60"/>
    </row>
    <row r="147" spans="1:67" ht="24.95" customHeight="1">
      <c r="A147" s="9"/>
      <c r="B147" s="9"/>
      <c r="C147" s="9"/>
      <c r="D147" s="24"/>
      <c r="E147" s="59"/>
      <c r="F147" s="20"/>
      <c r="G147" s="20"/>
      <c r="H147" s="7"/>
      <c r="I147" s="14"/>
      <c r="J147" s="60"/>
      <c r="K147" s="70"/>
      <c r="L147" s="70"/>
      <c r="M147" s="70"/>
      <c r="N147" s="70"/>
      <c r="O147" s="55"/>
      <c r="P147" s="64"/>
      <c r="Q147" s="63"/>
      <c r="R147" s="65"/>
      <c r="S147" s="65"/>
      <c r="T147" s="65"/>
      <c r="U147" s="61"/>
      <c r="V147" s="14"/>
      <c r="W147" s="14"/>
      <c r="X147" s="60"/>
      <c r="Y147" s="64"/>
      <c r="Z147" s="66"/>
      <c r="AA147" s="67"/>
      <c r="AB147" s="68"/>
      <c r="AC147" s="67"/>
      <c r="AD147" s="69"/>
      <c r="AE147" s="62"/>
      <c r="AF147" s="26"/>
      <c r="AG147" s="26"/>
      <c r="AH147" s="26"/>
      <c r="AI147" s="26"/>
      <c r="BF147" s="9"/>
      <c r="BG147" s="9"/>
      <c r="BH147" s="9"/>
      <c r="BI147" s="24"/>
      <c r="BJ147" s="59"/>
      <c r="BK147" s="20"/>
      <c r="BL147" s="20"/>
      <c r="BM147" s="7"/>
      <c r="BN147" s="14"/>
      <c r="BO147" s="60"/>
    </row>
    <row r="148" spans="1:67" ht="24.95" customHeight="1">
      <c r="A148" s="9"/>
      <c r="B148" s="9"/>
      <c r="C148" s="9"/>
      <c r="D148" s="24"/>
      <c r="E148" s="59"/>
      <c r="F148" s="20"/>
      <c r="G148" s="20"/>
      <c r="H148" s="7"/>
      <c r="I148" s="14"/>
      <c r="J148" s="60"/>
      <c r="K148" s="70"/>
      <c r="L148" s="70"/>
      <c r="M148" s="70"/>
      <c r="N148" s="70"/>
      <c r="O148" s="55"/>
      <c r="P148" s="64"/>
      <c r="Q148" s="63"/>
      <c r="R148" s="65"/>
      <c r="S148" s="65"/>
      <c r="T148" s="65"/>
      <c r="U148" s="61"/>
      <c r="V148" s="14"/>
      <c r="W148" s="14"/>
      <c r="X148" s="60"/>
      <c r="Y148" s="64"/>
      <c r="Z148" s="66"/>
      <c r="AA148" s="67"/>
      <c r="AB148" s="68"/>
      <c r="AC148" s="67"/>
      <c r="AD148" s="69"/>
      <c r="AE148" s="62"/>
      <c r="AF148" s="26"/>
      <c r="AG148" s="26"/>
      <c r="AH148" s="26"/>
      <c r="AI148" s="26"/>
      <c r="BF148" s="9"/>
      <c r="BG148" s="9"/>
      <c r="BH148" s="9"/>
      <c r="BI148" s="24"/>
      <c r="BJ148" s="59"/>
      <c r="BK148" s="20"/>
      <c r="BL148" s="20"/>
      <c r="BM148" s="7"/>
      <c r="BN148" s="14"/>
      <c r="BO148" s="60"/>
    </row>
    <row r="149" spans="1:67" ht="24.95" customHeight="1">
      <c r="A149" s="9"/>
      <c r="B149" s="9"/>
      <c r="C149" s="9"/>
      <c r="D149" s="24"/>
      <c r="E149" s="59"/>
      <c r="F149" s="20"/>
      <c r="G149" s="20"/>
      <c r="H149" s="7"/>
      <c r="I149" s="14"/>
      <c r="J149" s="60"/>
      <c r="K149" s="70"/>
      <c r="L149" s="70"/>
      <c r="M149" s="70"/>
      <c r="N149" s="70"/>
      <c r="O149" s="55"/>
      <c r="P149" s="64"/>
      <c r="Q149" s="63"/>
      <c r="R149" s="65"/>
      <c r="S149" s="65"/>
      <c r="T149" s="65"/>
      <c r="U149" s="61"/>
      <c r="V149" s="14"/>
      <c r="W149" s="14"/>
      <c r="X149" s="60"/>
      <c r="Y149" s="64"/>
      <c r="Z149" s="66"/>
      <c r="AA149" s="67"/>
      <c r="AB149" s="68"/>
      <c r="AC149" s="67"/>
      <c r="AD149" s="69"/>
      <c r="AE149" s="62"/>
      <c r="AF149" s="26"/>
      <c r="AG149" s="26"/>
      <c r="AH149" s="26"/>
      <c r="AI149" s="26"/>
      <c r="BF149" s="9"/>
      <c r="BG149" s="9"/>
      <c r="BH149" s="9"/>
      <c r="BI149" s="24"/>
      <c r="BJ149" s="59"/>
      <c r="BK149" s="20"/>
      <c r="BL149" s="20"/>
      <c r="BM149" s="7"/>
      <c r="BN149" s="14"/>
      <c r="BO149" s="60"/>
    </row>
    <row r="150" spans="1:67" ht="24.95" customHeight="1">
      <c r="A150" s="9"/>
      <c r="B150" s="9"/>
      <c r="C150" s="9"/>
      <c r="D150" s="24"/>
      <c r="E150" s="59"/>
      <c r="F150" s="20"/>
      <c r="G150" s="20"/>
      <c r="H150" s="7"/>
      <c r="I150" s="14"/>
      <c r="J150" s="60"/>
      <c r="K150" s="70"/>
      <c r="L150" s="70"/>
      <c r="M150" s="70"/>
      <c r="N150" s="70"/>
      <c r="O150" s="55"/>
      <c r="P150" s="64"/>
      <c r="Q150" s="63"/>
      <c r="R150" s="65"/>
      <c r="S150" s="65"/>
      <c r="T150" s="65"/>
      <c r="U150" s="61"/>
      <c r="V150" s="14"/>
      <c r="W150" s="14"/>
      <c r="X150" s="60"/>
      <c r="Y150" s="64"/>
      <c r="Z150" s="66"/>
      <c r="AA150" s="67"/>
      <c r="AB150" s="68"/>
      <c r="AC150" s="67"/>
      <c r="AD150" s="69"/>
      <c r="AE150" s="62"/>
      <c r="AF150" s="26"/>
      <c r="AG150" s="26"/>
      <c r="AH150" s="26"/>
      <c r="AI150" s="26"/>
      <c r="BF150" s="9"/>
      <c r="BG150" s="9"/>
      <c r="BH150" s="9"/>
      <c r="BI150" s="24"/>
      <c r="BJ150" s="59"/>
      <c r="BK150" s="20"/>
      <c r="BL150" s="20"/>
      <c r="BM150" s="7"/>
      <c r="BN150" s="14"/>
      <c r="BO150" s="60"/>
    </row>
    <row r="151" spans="1:67" ht="24.95" customHeight="1">
      <c r="A151" s="9"/>
      <c r="B151" s="9"/>
      <c r="C151" s="9"/>
      <c r="D151" s="24"/>
      <c r="E151" s="59"/>
      <c r="F151" s="20"/>
      <c r="G151" s="20"/>
      <c r="H151" s="7"/>
      <c r="I151" s="14"/>
      <c r="J151" s="60"/>
      <c r="K151" s="70"/>
      <c r="L151" s="70"/>
      <c r="M151" s="70"/>
      <c r="N151" s="70"/>
      <c r="O151" s="55"/>
      <c r="P151" s="64"/>
      <c r="Q151" s="63"/>
      <c r="R151" s="65"/>
      <c r="S151" s="65"/>
      <c r="T151" s="65"/>
      <c r="U151" s="61"/>
      <c r="V151" s="14"/>
      <c r="W151" s="14"/>
      <c r="X151" s="60"/>
      <c r="Y151" s="64"/>
      <c r="Z151" s="66"/>
      <c r="AA151" s="67"/>
      <c r="AB151" s="68"/>
      <c r="AC151" s="67"/>
      <c r="AD151" s="69"/>
      <c r="AE151" s="62"/>
      <c r="AF151" s="26"/>
      <c r="AG151" s="26"/>
      <c r="AH151" s="26"/>
      <c r="AI151" s="26"/>
      <c r="BF151" s="9"/>
      <c r="BG151" s="9"/>
      <c r="BH151" s="9"/>
      <c r="BI151" s="24"/>
      <c r="BJ151" s="59"/>
      <c r="BK151" s="20"/>
      <c r="BL151" s="20"/>
      <c r="BM151" s="7"/>
      <c r="BN151" s="14"/>
      <c r="BO151" s="60"/>
    </row>
    <row r="152" spans="1:67" ht="24.95" customHeight="1">
      <c r="A152" s="9"/>
      <c r="B152" s="9"/>
      <c r="C152" s="9"/>
      <c r="D152" s="24"/>
      <c r="E152" s="59"/>
      <c r="F152" s="20"/>
      <c r="G152" s="20"/>
      <c r="H152" s="7"/>
      <c r="I152" s="14"/>
      <c r="J152" s="60"/>
      <c r="K152" s="70"/>
      <c r="L152" s="70"/>
      <c r="M152" s="70"/>
      <c r="N152" s="70"/>
      <c r="O152" s="55"/>
      <c r="P152" s="64"/>
      <c r="Q152" s="63"/>
      <c r="R152" s="65"/>
      <c r="S152" s="65"/>
      <c r="T152" s="65"/>
      <c r="U152" s="61"/>
      <c r="V152" s="14"/>
      <c r="W152" s="14"/>
      <c r="X152" s="60"/>
      <c r="Y152" s="64"/>
      <c r="Z152" s="66"/>
      <c r="AA152" s="67"/>
      <c r="AB152" s="68"/>
      <c r="AC152" s="67"/>
      <c r="AD152" s="69"/>
      <c r="AE152" s="62"/>
      <c r="AF152" s="26"/>
      <c r="AG152" s="26"/>
      <c r="AH152" s="26"/>
      <c r="AI152" s="26"/>
      <c r="BF152" s="9"/>
      <c r="BG152" s="9"/>
      <c r="BH152" s="9"/>
      <c r="BI152" s="24"/>
      <c r="BJ152" s="59"/>
      <c r="BK152" s="20"/>
      <c r="BL152" s="20"/>
      <c r="BM152" s="7"/>
      <c r="BN152" s="14"/>
      <c r="BO152" s="60"/>
    </row>
    <row r="153" spans="1:67" ht="24.95" customHeight="1">
      <c r="A153" s="9"/>
      <c r="B153" s="9"/>
      <c r="C153" s="9"/>
      <c r="D153" s="24"/>
      <c r="E153" s="59"/>
      <c r="F153" s="20"/>
      <c r="G153" s="20"/>
      <c r="H153" s="7"/>
      <c r="I153" s="14"/>
      <c r="J153" s="60"/>
      <c r="K153" s="70"/>
      <c r="L153" s="70"/>
      <c r="M153" s="70"/>
      <c r="N153" s="70"/>
      <c r="O153" s="55"/>
      <c r="P153" s="64"/>
      <c r="Q153" s="63"/>
      <c r="R153" s="65"/>
      <c r="S153" s="65"/>
      <c r="T153" s="65"/>
      <c r="U153" s="61"/>
      <c r="V153" s="14"/>
      <c r="W153" s="14"/>
      <c r="X153" s="60"/>
      <c r="Y153" s="64"/>
      <c r="Z153" s="66"/>
      <c r="AA153" s="67"/>
      <c r="AB153" s="68"/>
      <c r="AC153" s="67"/>
      <c r="AD153" s="69"/>
      <c r="AE153" s="62"/>
      <c r="AF153" s="26"/>
      <c r="AG153" s="26"/>
      <c r="AH153" s="26"/>
      <c r="AI153" s="26"/>
      <c r="BF153" s="9"/>
      <c r="BG153" s="9"/>
      <c r="BH153" s="9"/>
      <c r="BI153" s="24"/>
      <c r="BJ153" s="59"/>
      <c r="BK153" s="20"/>
      <c r="BL153" s="20"/>
      <c r="BM153" s="7"/>
      <c r="BN153" s="14"/>
      <c r="BO153" s="60"/>
    </row>
    <row r="154" spans="1:67" ht="24.95" customHeight="1">
      <c r="A154" s="9"/>
      <c r="B154" s="9"/>
      <c r="C154" s="9"/>
      <c r="D154" s="24"/>
      <c r="E154" s="59"/>
      <c r="F154" s="20"/>
      <c r="G154" s="20"/>
      <c r="H154" s="7"/>
      <c r="I154" s="14"/>
      <c r="J154" s="60"/>
      <c r="K154" s="70"/>
      <c r="L154" s="70"/>
      <c r="M154" s="70"/>
      <c r="N154" s="70"/>
      <c r="O154" s="55"/>
      <c r="P154" s="64"/>
      <c r="Q154" s="63"/>
      <c r="R154" s="65"/>
      <c r="S154" s="65"/>
      <c r="T154" s="65"/>
      <c r="U154" s="61"/>
      <c r="V154" s="14"/>
      <c r="W154" s="14"/>
      <c r="X154" s="60"/>
      <c r="Y154" s="64"/>
      <c r="Z154" s="66"/>
      <c r="AA154" s="67"/>
      <c r="AB154" s="68"/>
      <c r="AC154" s="67"/>
      <c r="AD154" s="69"/>
      <c r="AE154" s="62"/>
      <c r="AF154" s="26"/>
      <c r="AG154" s="26"/>
      <c r="AH154" s="26"/>
      <c r="AI154" s="26"/>
      <c r="BF154" s="9"/>
      <c r="BG154" s="9"/>
      <c r="BH154" s="9"/>
      <c r="BI154" s="24"/>
      <c r="BJ154" s="59"/>
      <c r="BK154" s="20"/>
      <c r="BL154" s="20"/>
      <c r="BM154" s="7"/>
      <c r="BN154" s="14"/>
      <c r="BO154" s="60"/>
    </row>
    <row r="155" spans="1:67" ht="24.95" customHeight="1">
      <c r="A155" s="9"/>
      <c r="B155" s="9"/>
      <c r="C155" s="9"/>
      <c r="D155" s="24"/>
      <c r="E155" s="59"/>
      <c r="F155" s="20"/>
      <c r="G155" s="20"/>
      <c r="H155" s="7"/>
      <c r="I155" s="14"/>
      <c r="J155" s="60"/>
      <c r="K155" s="70"/>
      <c r="L155" s="70"/>
      <c r="M155" s="70"/>
      <c r="N155" s="70"/>
      <c r="O155" s="55"/>
      <c r="P155" s="64"/>
      <c r="Q155" s="63"/>
      <c r="R155" s="65"/>
      <c r="S155" s="65"/>
      <c r="T155" s="65"/>
      <c r="U155" s="61"/>
      <c r="V155" s="14"/>
      <c r="W155" s="14"/>
      <c r="X155" s="60"/>
      <c r="Y155" s="64"/>
      <c r="Z155" s="66"/>
      <c r="AA155" s="67"/>
      <c r="AB155" s="68"/>
      <c r="AC155" s="67"/>
      <c r="AD155" s="69"/>
      <c r="AE155" s="62"/>
      <c r="AF155" s="26"/>
      <c r="AG155" s="26"/>
      <c r="AH155" s="26"/>
      <c r="AI155" s="26"/>
      <c r="BF155" s="9"/>
      <c r="BG155" s="9"/>
      <c r="BH155" s="9"/>
      <c r="BI155" s="24"/>
      <c r="BJ155" s="59"/>
      <c r="BK155" s="20"/>
      <c r="BL155" s="20"/>
      <c r="BM155" s="7"/>
      <c r="BN155" s="14"/>
      <c r="BO155" s="60"/>
    </row>
    <row r="156" spans="1:67" ht="24.95" customHeight="1">
      <c r="A156" s="9"/>
      <c r="B156" s="9"/>
      <c r="C156" s="9"/>
      <c r="D156" s="24"/>
      <c r="E156" s="59"/>
      <c r="F156" s="20"/>
      <c r="G156" s="20"/>
      <c r="H156" s="7"/>
      <c r="I156" s="14"/>
      <c r="J156" s="60"/>
      <c r="K156" s="70"/>
      <c r="L156" s="70"/>
      <c r="M156" s="70"/>
      <c r="N156" s="70"/>
      <c r="O156" s="55"/>
      <c r="P156" s="64"/>
      <c r="Q156" s="63"/>
      <c r="R156" s="65"/>
      <c r="S156" s="65"/>
      <c r="T156" s="65"/>
      <c r="U156" s="61"/>
      <c r="V156" s="14"/>
      <c r="W156" s="14"/>
      <c r="X156" s="60"/>
      <c r="Y156" s="64"/>
      <c r="Z156" s="66"/>
      <c r="AA156" s="67"/>
      <c r="AB156" s="68"/>
      <c r="AC156" s="67"/>
      <c r="AD156" s="69"/>
      <c r="AE156" s="62"/>
      <c r="AF156" s="26"/>
      <c r="AG156" s="26"/>
      <c r="AH156" s="26"/>
      <c r="AI156" s="26"/>
      <c r="BF156" s="9"/>
      <c r="BG156" s="9"/>
      <c r="BH156" s="9"/>
      <c r="BI156" s="24"/>
      <c r="BJ156" s="59"/>
      <c r="BK156" s="20"/>
      <c r="BL156" s="20"/>
      <c r="BM156" s="7"/>
      <c r="BN156" s="14"/>
      <c r="BO156" s="60"/>
    </row>
    <row r="157" spans="1:67" ht="24.95" customHeight="1">
      <c r="A157" s="9"/>
      <c r="B157" s="9"/>
      <c r="C157" s="9"/>
      <c r="D157" s="24"/>
      <c r="E157" s="59"/>
      <c r="F157" s="20"/>
      <c r="G157" s="20"/>
      <c r="H157" s="7"/>
      <c r="I157" s="14"/>
      <c r="J157" s="60"/>
      <c r="K157" s="70"/>
      <c r="L157" s="70"/>
      <c r="M157" s="70"/>
      <c r="N157" s="70"/>
      <c r="O157" s="55"/>
      <c r="P157" s="64"/>
      <c r="Q157" s="63"/>
      <c r="R157" s="65"/>
      <c r="S157" s="65"/>
      <c r="T157" s="65"/>
      <c r="U157" s="61"/>
      <c r="V157" s="14"/>
      <c r="W157" s="14"/>
      <c r="X157" s="60"/>
      <c r="Y157" s="64"/>
      <c r="Z157" s="66"/>
      <c r="AA157" s="67"/>
      <c r="AB157" s="68"/>
      <c r="AC157" s="67"/>
      <c r="AD157" s="69"/>
      <c r="AE157" s="62"/>
      <c r="AF157" s="26"/>
      <c r="AG157" s="26"/>
      <c r="AH157" s="26"/>
      <c r="AI157" s="26"/>
      <c r="BF157" s="9"/>
      <c r="BG157" s="9"/>
      <c r="BH157" s="9"/>
      <c r="BI157" s="24"/>
      <c r="BJ157" s="59"/>
      <c r="BK157" s="20"/>
      <c r="BL157" s="20"/>
      <c r="BM157" s="7"/>
      <c r="BN157" s="14"/>
      <c r="BO157" s="60"/>
    </row>
    <row r="158" spans="1:67" ht="24.95" customHeight="1">
      <c r="A158" s="9"/>
      <c r="B158" s="9"/>
      <c r="C158" s="9"/>
      <c r="D158" s="24"/>
      <c r="E158" s="59"/>
      <c r="F158" s="20"/>
      <c r="G158" s="20"/>
      <c r="H158" s="7"/>
      <c r="I158" s="14"/>
      <c r="J158" s="60"/>
      <c r="K158" s="70"/>
      <c r="L158" s="70"/>
      <c r="M158" s="70"/>
      <c r="N158" s="70"/>
      <c r="O158" s="55"/>
      <c r="P158" s="64"/>
      <c r="Q158" s="63"/>
      <c r="R158" s="65"/>
      <c r="S158" s="65"/>
      <c r="T158" s="65"/>
      <c r="U158" s="61"/>
      <c r="V158" s="14"/>
      <c r="W158" s="14"/>
      <c r="X158" s="60"/>
      <c r="Y158" s="64"/>
      <c r="Z158" s="66"/>
      <c r="AA158" s="67"/>
      <c r="AB158" s="68"/>
      <c r="AC158" s="67"/>
      <c r="AD158" s="69"/>
      <c r="AE158" s="62"/>
      <c r="AF158" s="26"/>
      <c r="AG158" s="26"/>
      <c r="AH158" s="26"/>
      <c r="AI158" s="26"/>
      <c r="BF158" s="9"/>
      <c r="BG158" s="9"/>
      <c r="BH158" s="9"/>
      <c r="BI158" s="24"/>
      <c r="BJ158" s="59"/>
      <c r="BK158" s="20"/>
      <c r="BL158" s="20"/>
      <c r="BM158" s="7"/>
      <c r="BN158" s="14"/>
      <c r="BO158" s="60"/>
    </row>
    <row r="159" spans="1:67" ht="24.95" customHeight="1">
      <c r="A159" s="9"/>
      <c r="B159" s="9"/>
      <c r="C159" s="9"/>
      <c r="D159" s="24"/>
      <c r="E159" s="59"/>
      <c r="F159" s="20"/>
      <c r="G159" s="20"/>
      <c r="H159" s="7"/>
      <c r="I159" s="14"/>
      <c r="J159" s="60"/>
      <c r="K159" s="70"/>
      <c r="L159" s="70"/>
      <c r="M159" s="70"/>
      <c r="N159" s="70"/>
      <c r="O159" s="55"/>
      <c r="P159" s="64"/>
      <c r="Q159" s="63"/>
      <c r="R159" s="65"/>
      <c r="S159" s="65"/>
      <c r="T159" s="65"/>
      <c r="U159" s="61"/>
      <c r="V159" s="14"/>
      <c r="W159" s="14"/>
      <c r="X159" s="60"/>
      <c r="Y159" s="64"/>
      <c r="Z159" s="66"/>
      <c r="AA159" s="67"/>
      <c r="AB159" s="68"/>
      <c r="AC159" s="67"/>
      <c r="AD159" s="69"/>
      <c r="AE159" s="62"/>
      <c r="AF159" s="26"/>
      <c r="AG159" s="26"/>
      <c r="AH159" s="26"/>
      <c r="AI159" s="26"/>
      <c r="BF159" s="9"/>
      <c r="BG159" s="9"/>
      <c r="BH159" s="9"/>
      <c r="BI159" s="24"/>
      <c r="BJ159" s="59"/>
      <c r="BK159" s="20"/>
      <c r="BL159" s="20"/>
      <c r="BM159" s="7"/>
      <c r="BN159" s="14"/>
      <c r="BO159" s="60"/>
    </row>
    <row r="160" spans="1:67" ht="24.95" customHeight="1">
      <c r="A160" s="9"/>
      <c r="B160" s="9"/>
      <c r="C160" s="9"/>
      <c r="D160" s="24"/>
      <c r="E160" s="59"/>
      <c r="F160" s="20"/>
      <c r="G160" s="20"/>
      <c r="H160" s="7"/>
      <c r="I160" s="14"/>
      <c r="J160" s="60"/>
      <c r="K160" s="70"/>
      <c r="L160" s="70"/>
      <c r="M160" s="70"/>
      <c r="N160" s="70"/>
      <c r="O160" s="55"/>
      <c r="P160" s="64"/>
      <c r="Q160" s="63"/>
      <c r="R160" s="65"/>
      <c r="S160" s="65"/>
      <c r="T160" s="65"/>
      <c r="U160" s="61"/>
      <c r="V160" s="14"/>
      <c r="W160" s="14"/>
      <c r="X160" s="60"/>
      <c r="Y160" s="64"/>
      <c r="Z160" s="66"/>
      <c r="AA160" s="67"/>
      <c r="AB160" s="68"/>
      <c r="AC160" s="67"/>
      <c r="AD160" s="69"/>
      <c r="AE160" s="62"/>
      <c r="AF160" s="26"/>
      <c r="AG160" s="26"/>
      <c r="AH160" s="26"/>
      <c r="AI160" s="26"/>
      <c r="BF160" s="9"/>
      <c r="BG160" s="9"/>
      <c r="BH160" s="9"/>
      <c r="BI160" s="24"/>
      <c r="BJ160" s="59"/>
      <c r="BK160" s="20"/>
      <c r="BL160" s="20"/>
      <c r="BM160" s="7"/>
      <c r="BN160" s="14"/>
      <c r="BO160" s="60"/>
    </row>
    <row r="161" spans="1:67" ht="24.95" customHeight="1">
      <c r="A161" s="9"/>
      <c r="B161" s="9"/>
      <c r="C161" s="9"/>
      <c r="D161" s="24"/>
      <c r="E161" s="59"/>
      <c r="F161" s="20"/>
      <c r="G161" s="20"/>
      <c r="H161" s="7"/>
      <c r="I161" s="14"/>
      <c r="J161" s="60"/>
      <c r="K161" s="70"/>
      <c r="L161" s="70"/>
      <c r="M161" s="70"/>
      <c r="N161" s="70"/>
      <c r="O161" s="55"/>
      <c r="P161" s="64"/>
      <c r="Q161" s="63"/>
      <c r="R161" s="65"/>
      <c r="S161" s="65"/>
      <c r="T161" s="65"/>
      <c r="U161" s="61"/>
      <c r="V161" s="14"/>
      <c r="W161" s="14"/>
      <c r="X161" s="60"/>
      <c r="Y161" s="64"/>
      <c r="Z161" s="66"/>
      <c r="AA161" s="67"/>
      <c r="AB161" s="68"/>
      <c r="AC161" s="67"/>
      <c r="AD161" s="69"/>
      <c r="AE161" s="62"/>
      <c r="AF161" s="26"/>
      <c r="AG161" s="26"/>
      <c r="AH161" s="26"/>
      <c r="AI161" s="26"/>
      <c r="BF161" s="9"/>
      <c r="BG161" s="9"/>
      <c r="BH161" s="9"/>
      <c r="BI161" s="24"/>
      <c r="BJ161" s="59"/>
      <c r="BK161" s="20"/>
      <c r="BL161" s="20"/>
      <c r="BM161" s="7"/>
      <c r="BN161" s="14"/>
      <c r="BO161" s="60"/>
    </row>
    <row r="162" spans="1:67" ht="24.95" customHeight="1">
      <c r="A162" s="9"/>
      <c r="B162" s="9"/>
      <c r="C162" s="9"/>
      <c r="D162" s="24"/>
      <c r="E162" s="59"/>
      <c r="F162" s="20"/>
      <c r="G162" s="20"/>
      <c r="H162" s="7"/>
      <c r="I162" s="14"/>
      <c r="J162" s="60"/>
      <c r="K162" s="70"/>
      <c r="L162" s="70"/>
      <c r="M162" s="70"/>
      <c r="N162" s="70"/>
      <c r="O162" s="55"/>
      <c r="P162" s="64"/>
      <c r="Q162" s="63"/>
      <c r="R162" s="65"/>
      <c r="S162" s="65"/>
      <c r="T162" s="65"/>
      <c r="U162" s="61"/>
      <c r="V162" s="14"/>
      <c r="W162" s="14"/>
      <c r="X162" s="60"/>
      <c r="Y162" s="64"/>
      <c r="Z162" s="66"/>
      <c r="AA162" s="67"/>
      <c r="AB162" s="68"/>
      <c r="AC162" s="67"/>
      <c r="AD162" s="69"/>
      <c r="AE162" s="62"/>
      <c r="AF162" s="26"/>
      <c r="AG162" s="26"/>
      <c r="AH162" s="26"/>
      <c r="AI162" s="26"/>
      <c r="BF162" s="9"/>
      <c r="BG162" s="9"/>
      <c r="BH162" s="9"/>
      <c r="BI162" s="24"/>
      <c r="BJ162" s="59"/>
      <c r="BK162" s="20"/>
      <c r="BL162" s="20"/>
      <c r="BM162" s="7"/>
      <c r="BN162" s="14"/>
      <c r="BO162" s="60"/>
    </row>
    <row r="163" spans="1:67" ht="24.95" customHeight="1">
      <c r="A163" s="9"/>
      <c r="B163" s="9"/>
      <c r="C163" s="9"/>
      <c r="D163" s="24"/>
      <c r="E163" s="59"/>
      <c r="F163" s="20"/>
      <c r="G163" s="20"/>
      <c r="H163" s="7"/>
      <c r="I163" s="14"/>
      <c r="J163" s="60"/>
      <c r="K163" s="70"/>
      <c r="L163" s="70"/>
      <c r="M163" s="70"/>
      <c r="N163" s="70"/>
      <c r="O163" s="55"/>
      <c r="P163" s="64"/>
      <c r="Q163" s="63"/>
      <c r="R163" s="65"/>
      <c r="S163" s="65"/>
      <c r="T163" s="65"/>
      <c r="U163" s="61"/>
      <c r="V163" s="14"/>
      <c r="W163" s="14"/>
      <c r="X163" s="60"/>
      <c r="Y163" s="64"/>
      <c r="Z163" s="66"/>
      <c r="AA163" s="67"/>
      <c r="AB163" s="68"/>
      <c r="AC163" s="67"/>
      <c r="AD163" s="69"/>
      <c r="AE163" s="62"/>
      <c r="AF163" s="26"/>
      <c r="AG163" s="26"/>
      <c r="AH163" s="26"/>
      <c r="AI163" s="26"/>
      <c r="BF163" s="9"/>
      <c r="BG163" s="9"/>
      <c r="BH163" s="9"/>
      <c r="BI163" s="24"/>
      <c r="BJ163" s="59"/>
      <c r="BK163" s="20"/>
      <c r="BL163" s="20"/>
      <c r="BM163" s="7"/>
      <c r="BN163" s="14"/>
      <c r="BO163" s="60"/>
    </row>
    <row r="164" spans="1:67" ht="24.95" customHeight="1">
      <c r="A164" s="9"/>
      <c r="B164" s="9"/>
      <c r="C164" s="9"/>
      <c r="D164" s="24"/>
      <c r="E164" s="59"/>
      <c r="F164" s="20"/>
      <c r="G164" s="20"/>
      <c r="H164" s="7"/>
      <c r="I164" s="14"/>
      <c r="J164" s="60"/>
      <c r="K164" s="70"/>
      <c r="L164" s="70"/>
      <c r="M164" s="70"/>
      <c r="N164" s="70"/>
      <c r="O164" s="55"/>
      <c r="P164" s="64"/>
      <c r="Q164" s="63"/>
      <c r="R164" s="65"/>
      <c r="S164" s="65"/>
      <c r="T164" s="65"/>
      <c r="U164" s="61"/>
      <c r="V164" s="14"/>
      <c r="W164" s="14"/>
      <c r="X164" s="60"/>
      <c r="Y164" s="64"/>
      <c r="Z164" s="66"/>
      <c r="AA164" s="67"/>
      <c r="AB164" s="68"/>
      <c r="AC164" s="67"/>
      <c r="AD164" s="69"/>
      <c r="AE164" s="62"/>
      <c r="AF164" s="26"/>
      <c r="AG164" s="26"/>
      <c r="AH164" s="26"/>
      <c r="AI164" s="26"/>
      <c r="BF164" s="9"/>
      <c r="BG164" s="9"/>
      <c r="BH164" s="9"/>
      <c r="BI164" s="24"/>
      <c r="BJ164" s="59"/>
      <c r="BK164" s="20"/>
      <c r="BL164" s="20"/>
      <c r="BM164" s="7"/>
      <c r="BN164" s="14"/>
      <c r="BO164" s="60"/>
    </row>
    <row r="165" spans="1:67" ht="24.95" customHeight="1">
      <c r="A165" s="9"/>
      <c r="B165" s="9"/>
      <c r="C165" s="9"/>
      <c r="D165" s="24"/>
      <c r="E165" s="59"/>
      <c r="F165" s="20"/>
      <c r="G165" s="20"/>
      <c r="H165" s="7"/>
      <c r="I165" s="14"/>
      <c r="J165" s="60"/>
      <c r="K165" s="70"/>
      <c r="L165" s="70"/>
      <c r="M165" s="70"/>
      <c r="N165" s="70"/>
      <c r="O165" s="55"/>
      <c r="P165" s="64"/>
      <c r="Q165" s="63"/>
      <c r="R165" s="65"/>
      <c r="S165" s="65"/>
      <c r="T165" s="65"/>
      <c r="U165" s="61"/>
      <c r="V165" s="14"/>
      <c r="W165" s="14"/>
      <c r="X165" s="60"/>
      <c r="Y165" s="64"/>
      <c r="Z165" s="66"/>
      <c r="AA165" s="67"/>
      <c r="AB165" s="68"/>
      <c r="AC165" s="67"/>
      <c r="AD165" s="69"/>
      <c r="AE165" s="62"/>
      <c r="AF165" s="26"/>
      <c r="AG165" s="26"/>
      <c r="AH165" s="26"/>
      <c r="AI165" s="26"/>
      <c r="BF165" s="9"/>
      <c r="BG165" s="9"/>
      <c r="BH165" s="9"/>
      <c r="BI165" s="24"/>
      <c r="BJ165" s="59"/>
      <c r="BK165" s="20"/>
      <c r="BL165" s="20"/>
      <c r="BM165" s="7"/>
      <c r="BN165" s="14"/>
      <c r="BO165" s="60"/>
    </row>
    <row r="166" spans="1:67" ht="24.95" customHeight="1">
      <c r="A166" s="9"/>
      <c r="B166" s="9"/>
      <c r="C166" s="9"/>
      <c r="D166" s="24"/>
      <c r="E166" s="59"/>
      <c r="F166" s="20"/>
      <c r="G166" s="20"/>
      <c r="H166" s="7"/>
      <c r="I166" s="14"/>
      <c r="J166" s="60"/>
      <c r="K166" s="70"/>
      <c r="L166" s="70"/>
      <c r="M166" s="70"/>
      <c r="N166" s="70"/>
      <c r="O166" s="55"/>
      <c r="P166" s="64"/>
      <c r="Q166" s="63"/>
      <c r="R166" s="65"/>
      <c r="S166" s="65"/>
      <c r="T166" s="65"/>
      <c r="U166" s="61"/>
      <c r="V166" s="14"/>
      <c r="W166" s="14"/>
      <c r="X166" s="60"/>
      <c r="Y166" s="64"/>
      <c r="Z166" s="66"/>
      <c r="AA166" s="67"/>
      <c r="AB166" s="68"/>
      <c r="AC166" s="67"/>
      <c r="AD166" s="69"/>
      <c r="AE166" s="62"/>
      <c r="AF166" s="26"/>
      <c r="AG166" s="26"/>
      <c r="AH166" s="26"/>
      <c r="AI166" s="26"/>
      <c r="BF166" s="9"/>
      <c r="BG166" s="9"/>
      <c r="BH166" s="9"/>
      <c r="BI166" s="24"/>
      <c r="BJ166" s="59"/>
      <c r="BK166" s="20"/>
      <c r="BL166" s="20"/>
      <c r="BM166" s="7"/>
      <c r="BN166" s="14"/>
      <c r="BO166" s="60"/>
    </row>
    <row r="167" spans="1:67" ht="24.95" customHeight="1">
      <c r="A167" s="9"/>
      <c r="B167" s="9"/>
      <c r="C167" s="9"/>
      <c r="D167" s="24"/>
      <c r="E167" s="59"/>
      <c r="F167" s="20"/>
      <c r="G167" s="20"/>
      <c r="H167" s="7"/>
      <c r="I167" s="14"/>
      <c r="J167" s="60"/>
      <c r="K167" s="70"/>
      <c r="L167" s="70"/>
      <c r="M167" s="70"/>
      <c r="N167" s="70"/>
      <c r="O167" s="55"/>
      <c r="P167" s="64"/>
      <c r="Q167" s="63"/>
      <c r="R167" s="65"/>
      <c r="S167" s="65"/>
      <c r="T167" s="65"/>
      <c r="U167" s="61"/>
      <c r="V167" s="14"/>
      <c r="W167" s="14"/>
      <c r="X167" s="60"/>
      <c r="Y167" s="64"/>
      <c r="Z167" s="66"/>
      <c r="AA167" s="67"/>
      <c r="AB167" s="68"/>
      <c r="AC167" s="67"/>
      <c r="AD167" s="69"/>
      <c r="AE167" s="62"/>
      <c r="AF167" s="26"/>
      <c r="AG167" s="26"/>
      <c r="AH167" s="26"/>
      <c r="AI167" s="26"/>
      <c r="BF167" s="9"/>
      <c r="BG167" s="9"/>
      <c r="BH167" s="9"/>
      <c r="BI167" s="24"/>
      <c r="BJ167" s="59"/>
      <c r="BK167" s="20"/>
      <c r="BL167" s="20"/>
      <c r="BM167" s="7"/>
      <c r="BN167" s="14"/>
      <c r="BO167" s="60"/>
    </row>
    <row r="168" spans="1:67" ht="24.95" customHeight="1">
      <c r="A168" s="9"/>
      <c r="B168" s="9"/>
      <c r="C168" s="9"/>
      <c r="D168" s="24"/>
      <c r="E168" s="59"/>
      <c r="F168" s="20"/>
      <c r="G168" s="20"/>
      <c r="H168" s="7"/>
      <c r="I168" s="14"/>
      <c r="J168" s="60"/>
      <c r="K168" s="70"/>
      <c r="L168" s="70"/>
      <c r="M168" s="70"/>
      <c r="N168" s="70"/>
      <c r="O168" s="55"/>
      <c r="P168" s="64"/>
      <c r="Q168" s="63"/>
      <c r="R168" s="65"/>
      <c r="S168" s="65"/>
      <c r="T168" s="65"/>
      <c r="U168" s="61"/>
      <c r="V168" s="14"/>
      <c r="W168" s="14"/>
      <c r="X168" s="60"/>
      <c r="Y168" s="64"/>
      <c r="Z168" s="66"/>
      <c r="AA168" s="67"/>
      <c r="AB168" s="68"/>
      <c r="AC168" s="67"/>
      <c r="AD168" s="69"/>
      <c r="AE168" s="62"/>
      <c r="AF168" s="26"/>
      <c r="AG168" s="26"/>
      <c r="AH168" s="26"/>
      <c r="AI168" s="26"/>
      <c r="BF168" s="9"/>
      <c r="BG168" s="9"/>
      <c r="BH168" s="9"/>
      <c r="BI168" s="24"/>
      <c r="BJ168" s="59"/>
      <c r="BK168" s="20"/>
      <c r="BL168" s="20"/>
      <c r="BM168" s="7"/>
      <c r="BN168" s="14"/>
      <c r="BO168" s="60"/>
    </row>
    <row r="169" spans="1:67" ht="24.95" customHeight="1">
      <c r="A169" s="9"/>
      <c r="B169" s="9"/>
      <c r="C169" s="9"/>
      <c r="D169" s="24"/>
      <c r="E169" s="59"/>
      <c r="F169" s="20"/>
      <c r="G169" s="20"/>
      <c r="H169" s="7"/>
      <c r="I169" s="14"/>
      <c r="J169" s="60"/>
      <c r="K169" s="70"/>
      <c r="L169" s="70"/>
      <c r="M169" s="70"/>
      <c r="N169" s="70"/>
      <c r="O169" s="55"/>
      <c r="P169" s="64"/>
      <c r="Q169" s="63"/>
      <c r="R169" s="65"/>
      <c r="S169" s="65"/>
      <c r="T169" s="65"/>
      <c r="U169" s="61"/>
      <c r="V169" s="14"/>
      <c r="W169" s="14"/>
      <c r="X169" s="60"/>
      <c r="Y169" s="64"/>
      <c r="Z169" s="66"/>
      <c r="AA169" s="67"/>
      <c r="AB169" s="68"/>
      <c r="AC169" s="67"/>
      <c r="AD169" s="69"/>
      <c r="AE169" s="62"/>
      <c r="AF169" s="26"/>
      <c r="AG169" s="26"/>
      <c r="AH169" s="26"/>
      <c r="AI169" s="26"/>
      <c r="BF169" s="9"/>
      <c r="BG169" s="9"/>
      <c r="BH169" s="9"/>
      <c r="BI169" s="24"/>
      <c r="BJ169" s="59"/>
      <c r="BK169" s="20"/>
      <c r="BL169" s="20"/>
      <c r="BM169" s="7"/>
      <c r="BN169" s="14"/>
      <c r="BO169" s="60"/>
    </row>
    <row r="170" spans="1:67" ht="24.95" customHeight="1">
      <c r="A170" s="9"/>
      <c r="B170" s="9"/>
      <c r="C170" s="9"/>
      <c r="D170" s="24"/>
      <c r="E170" s="59"/>
      <c r="F170" s="20"/>
      <c r="G170" s="20"/>
      <c r="H170" s="7"/>
      <c r="I170" s="14"/>
      <c r="J170" s="60"/>
      <c r="K170" s="70"/>
      <c r="L170" s="70"/>
      <c r="M170" s="70"/>
      <c r="N170" s="70"/>
      <c r="O170" s="55"/>
      <c r="P170" s="64"/>
      <c r="Q170" s="63"/>
      <c r="R170" s="65"/>
      <c r="S170" s="65"/>
      <c r="T170" s="65"/>
      <c r="U170" s="61"/>
      <c r="V170" s="14"/>
      <c r="W170" s="14"/>
      <c r="X170" s="60"/>
      <c r="Y170" s="64"/>
      <c r="Z170" s="66"/>
      <c r="AA170" s="67"/>
      <c r="AB170" s="68"/>
      <c r="AC170" s="67"/>
      <c r="AD170" s="69"/>
      <c r="AE170" s="62"/>
      <c r="AF170" s="26"/>
      <c r="AG170" s="26"/>
      <c r="AH170" s="26"/>
      <c r="AI170" s="26"/>
      <c r="BF170" s="9"/>
      <c r="BG170" s="9"/>
      <c r="BH170" s="9"/>
      <c r="BI170" s="24"/>
      <c r="BJ170" s="59"/>
      <c r="BK170" s="20"/>
      <c r="BL170" s="20"/>
      <c r="BM170" s="7"/>
      <c r="BN170" s="14"/>
      <c r="BO170" s="60"/>
    </row>
    <row r="171" spans="1:67" ht="24.95" customHeight="1">
      <c r="A171" s="9"/>
      <c r="B171" s="9"/>
      <c r="C171" s="9"/>
      <c r="D171" s="24"/>
      <c r="E171" s="59"/>
      <c r="F171" s="20"/>
      <c r="G171" s="20"/>
      <c r="H171" s="7"/>
      <c r="I171" s="14"/>
      <c r="J171" s="60"/>
      <c r="K171" s="70"/>
      <c r="L171" s="70"/>
      <c r="M171" s="70"/>
      <c r="N171" s="70"/>
      <c r="O171" s="55"/>
      <c r="P171" s="64"/>
      <c r="Q171" s="63"/>
      <c r="R171" s="65"/>
      <c r="S171" s="65"/>
      <c r="T171" s="65"/>
      <c r="U171" s="61"/>
      <c r="V171" s="14"/>
      <c r="W171" s="14"/>
      <c r="X171" s="60"/>
      <c r="Y171" s="64"/>
      <c r="Z171" s="66"/>
      <c r="AA171" s="67"/>
      <c r="AB171" s="68"/>
      <c r="AC171" s="67"/>
      <c r="AD171" s="69"/>
      <c r="AE171" s="62"/>
      <c r="AF171" s="26"/>
      <c r="AG171" s="26"/>
      <c r="AH171" s="26"/>
      <c r="AI171" s="26"/>
      <c r="BF171" s="9"/>
      <c r="BG171" s="9"/>
      <c r="BH171" s="9"/>
      <c r="BI171" s="24"/>
      <c r="BJ171" s="59"/>
      <c r="BK171" s="20"/>
      <c r="BL171" s="20"/>
      <c r="BM171" s="7"/>
      <c r="BN171" s="14"/>
      <c r="BO171" s="60"/>
    </row>
    <row r="172" spans="1:67" ht="24.95" customHeight="1">
      <c r="A172" s="9"/>
      <c r="B172" s="9"/>
      <c r="C172" s="9"/>
      <c r="D172" s="24"/>
      <c r="E172" s="59"/>
      <c r="F172" s="20"/>
      <c r="G172" s="20"/>
      <c r="H172" s="7"/>
      <c r="I172" s="14"/>
      <c r="J172" s="60"/>
      <c r="K172" s="70"/>
      <c r="L172" s="70"/>
      <c r="M172" s="70"/>
      <c r="N172" s="70"/>
      <c r="O172" s="55"/>
      <c r="P172" s="64"/>
      <c r="Q172" s="63"/>
      <c r="R172" s="65"/>
      <c r="S172" s="65"/>
      <c r="T172" s="65"/>
      <c r="U172" s="61"/>
      <c r="V172" s="14"/>
      <c r="W172" s="14"/>
      <c r="X172" s="60"/>
      <c r="Y172" s="64"/>
      <c r="Z172" s="66"/>
      <c r="AA172" s="67"/>
      <c r="AB172" s="68"/>
      <c r="AC172" s="67"/>
      <c r="AD172" s="69"/>
      <c r="AE172" s="62"/>
      <c r="AF172" s="26"/>
      <c r="AG172" s="26"/>
      <c r="AH172" s="26"/>
      <c r="AI172" s="26"/>
      <c r="BF172" s="9"/>
      <c r="BG172" s="9"/>
      <c r="BH172" s="9"/>
      <c r="BI172" s="24"/>
      <c r="BJ172" s="59"/>
      <c r="BK172" s="20"/>
      <c r="BL172" s="20"/>
      <c r="BM172" s="7"/>
      <c r="BN172" s="14"/>
      <c r="BO172" s="60"/>
    </row>
    <row r="173" spans="1:67" ht="24.95" customHeight="1">
      <c r="A173" s="9"/>
      <c r="B173" s="9"/>
      <c r="C173" s="9"/>
      <c r="D173" s="24"/>
      <c r="E173" s="59"/>
      <c r="F173" s="20"/>
      <c r="G173" s="20"/>
      <c r="H173" s="7"/>
      <c r="I173" s="14"/>
      <c r="J173" s="60"/>
      <c r="K173" s="70"/>
      <c r="L173" s="70"/>
      <c r="M173" s="70"/>
      <c r="N173" s="70"/>
      <c r="O173" s="55"/>
      <c r="P173" s="64"/>
      <c r="Q173" s="63"/>
      <c r="R173" s="65"/>
      <c r="S173" s="65"/>
      <c r="T173" s="65"/>
      <c r="U173" s="61"/>
      <c r="V173" s="14"/>
      <c r="W173" s="14"/>
      <c r="X173" s="60"/>
      <c r="Y173" s="64"/>
      <c r="Z173" s="66"/>
      <c r="AA173" s="67"/>
      <c r="AB173" s="68"/>
      <c r="AC173" s="67"/>
      <c r="AD173" s="69"/>
      <c r="AE173" s="62"/>
      <c r="AF173" s="26"/>
      <c r="AG173" s="26"/>
      <c r="AH173" s="26"/>
      <c r="AI173" s="26"/>
      <c r="BF173" s="9"/>
      <c r="BG173" s="9"/>
      <c r="BH173" s="9"/>
      <c r="BI173" s="24"/>
      <c r="BJ173" s="59"/>
      <c r="BK173" s="20"/>
      <c r="BL173" s="20"/>
      <c r="BM173" s="7"/>
      <c r="BN173" s="14"/>
      <c r="BO173" s="60"/>
    </row>
    <row r="174" spans="1:67" ht="24.95" customHeight="1">
      <c r="A174" s="9"/>
      <c r="B174" s="9"/>
      <c r="C174" s="9"/>
      <c r="D174" s="24"/>
      <c r="E174" s="59"/>
      <c r="F174" s="20"/>
      <c r="G174" s="20"/>
      <c r="H174" s="7"/>
      <c r="I174" s="14"/>
      <c r="J174" s="60"/>
      <c r="K174" s="70"/>
      <c r="L174" s="70"/>
      <c r="M174" s="70"/>
      <c r="N174" s="70"/>
      <c r="O174" s="55"/>
      <c r="P174" s="64"/>
      <c r="Q174" s="63"/>
      <c r="R174" s="65"/>
      <c r="S174" s="65"/>
      <c r="T174" s="65"/>
      <c r="U174" s="61"/>
      <c r="V174" s="14"/>
      <c r="W174" s="14"/>
      <c r="X174" s="60"/>
      <c r="Y174" s="64"/>
      <c r="Z174" s="66"/>
      <c r="AA174" s="67"/>
      <c r="AB174" s="68"/>
      <c r="AC174" s="67"/>
      <c r="AD174" s="69"/>
      <c r="AE174" s="62"/>
      <c r="AF174" s="26"/>
      <c r="AG174" s="26"/>
      <c r="AH174" s="26"/>
      <c r="AI174" s="26"/>
      <c r="BF174" s="9"/>
      <c r="BG174" s="9"/>
      <c r="BH174" s="9"/>
      <c r="BI174" s="24"/>
      <c r="BJ174" s="59"/>
      <c r="BK174" s="20"/>
      <c r="BL174" s="20"/>
      <c r="BM174" s="7"/>
      <c r="BN174" s="14"/>
      <c r="BO174" s="60"/>
    </row>
    <row r="175" spans="1:67" ht="24.95" customHeight="1">
      <c r="A175" s="9"/>
      <c r="B175" s="9"/>
      <c r="C175" s="9"/>
      <c r="D175" s="24"/>
      <c r="E175" s="59"/>
      <c r="F175" s="20"/>
      <c r="G175" s="20"/>
      <c r="H175" s="7"/>
      <c r="I175" s="14"/>
      <c r="J175" s="60"/>
      <c r="K175" s="70"/>
      <c r="L175" s="70"/>
      <c r="M175" s="70"/>
      <c r="N175" s="70"/>
      <c r="O175" s="55"/>
      <c r="P175" s="64"/>
      <c r="Q175" s="63"/>
      <c r="R175" s="65"/>
      <c r="S175" s="65"/>
      <c r="T175" s="65"/>
      <c r="U175" s="61"/>
      <c r="V175" s="14"/>
      <c r="W175" s="14"/>
      <c r="X175" s="60"/>
      <c r="Y175" s="64"/>
      <c r="Z175" s="66"/>
      <c r="AA175" s="67"/>
      <c r="AB175" s="68"/>
      <c r="AC175" s="67"/>
      <c r="AD175" s="69"/>
      <c r="AE175" s="62"/>
      <c r="AF175" s="26"/>
      <c r="AG175" s="26"/>
      <c r="AH175" s="26"/>
      <c r="AI175" s="26"/>
      <c r="BF175" s="9"/>
      <c r="BG175" s="9"/>
      <c r="BH175" s="9"/>
      <c r="BI175" s="24"/>
      <c r="BJ175" s="59"/>
      <c r="BK175" s="20"/>
      <c r="BL175" s="20"/>
      <c r="BM175" s="7"/>
      <c r="BN175" s="14"/>
      <c r="BO175" s="60"/>
    </row>
    <row r="176" spans="1:67" ht="24.95" customHeight="1">
      <c r="A176" s="9"/>
      <c r="B176" s="9"/>
      <c r="C176" s="9"/>
      <c r="D176" s="24"/>
      <c r="E176" s="59"/>
      <c r="F176" s="20"/>
      <c r="G176" s="20"/>
      <c r="H176" s="7"/>
      <c r="I176" s="14"/>
      <c r="J176" s="60"/>
      <c r="K176" s="70"/>
      <c r="L176" s="70"/>
      <c r="M176" s="70"/>
      <c r="N176" s="70"/>
      <c r="O176" s="55"/>
      <c r="P176" s="64"/>
      <c r="Q176" s="63"/>
      <c r="R176" s="65"/>
      <c r="S176" s="65"/>
      <c r="T176" s="65"/>
      <c r="U176" s="61"/>
      <c r="V176" s="14"/>
      <c r="W176" s="14"/>
      <c r="X176" s="60"/>
      <c r="Y176" s="64"/>
      <c r="Z176" s="66"/>
      <c r="AA176" s="67"/>
      <c r="AB176" s="68"/>
      <c r="AC176" s="67"/>
      <c r="AD176" s="69"/>
      <c r="AE176" s="62"/>
      <c r="AF176" s="26"/>
      <c r="AG176" s="26"/>
      <c r="AH176" s="26"/>
      <c r="AI176" s="26"/>
      <c r="BF176" s="9"/>
      <c r="BG176" s="9"/>
      <c r="BH176" s="9"/>
      <c r="BI176" s="24"/>
      <c r="BJ176" s="59"/>
      <c r="BK176" s="20"/>
      <c r="BL176" s="20"/>
      <c r="BM176" s="7"/>
      <c r="BN176" s="14"/>
      <c r="BO176" s="60"/>
    </row>
    <row r="177" spans="1:67" ht="24.95" customHeight="1">
      <c r="A177" s="9"/>
      <c r="B177" s="9"/>
      <c r="C177" s="9"/>
      <c r="D177" s="24"/>
      <c r="E177" s="59"/>
      <c r="F177" s="20"/>
      <c r="G177" s="20"/>
      <c r="H177" s="7"/>
      <c r="I177" s="14"/>
      <c r="J177" s="60"/>
      <c r="K177" s="70"/>
      <c r="L177" s="70"/>
      <c r="M177" s="70"/>
      <c r="N177" s="70"/>
      <c r="O177" s="55"/>
      <c r="P177" s="64"/>
      <c r="Q177" s="63"/>
      <c r="R177" s="65"/>
      <c r="S177" s="65"/>
      <c r="T177" s="65"/>
      <c r="U177" s="61"/>
      <c r="V177" s="14"/>
      <c r="W177" s="14"/>
      <c r="X177" s="60"/>
      <c r="Y177" s="64"/>
      <c r="Z177" s="66"/>
      <c r="AA177" s="67"/>
      <c r="AB177" s="68"/>
      <c r="AC177" s="67"/>
      <c r="AD177" s="69"/>
      <c r="AE177" s="62"/>
      <c r="AF177" s="26"/>
      <c r="AG177" s="26"/>
      <c r="AH177" s="26"/>
      <c r="AI177" s="26"/>
      <c r="BF177" s="9"/>
      <c r="BG177" s="9"/>
      <c r="BH177" s="9"/>
      <c r="BI177" s="24"/>
      <c r="BJ177" s="59"/>
      <c r="BK177" s="20"/>
      <c r="BL177" s="20"/>
      <c r="BM177" s="7"/>
      <c r="BN177" s="14"/>
      <c r="BO177" s="60"/>
    </row>
    <row r="178" spans="1:67" ht="24.95" customHeight="1">
      <c r="A178" s="9"/>
      <c r="B178" s="9"/>
      <c r="C178" s="9"/>
      <c r="D178" s="24"/>
      <c r="E178" s="59"/>
      <c r="F178" s="20"/>
      <c r="G178" s="20"/>
      <c r="H178" s="7"/>
      <c r="I178" s="14"/>
      <c r="J178" s="60"/>
      <c r="K178" s="70"/>
      <c r="L178" s="70"/>
      <c r="M178" s="70"/>
      <c r="N178" s="70"/>
      <c r="O178" s="55"/>
      <c r="P178" s="64"/>
      <c r="Q178" s="63"/>
      <c r="R178" s="65"/>
      <c r="S178" s="65"/>
      <c r="T178" s="65"/>
      <c r="U178" s="61"/>
      <c r="V178" s="14"/>
      <c r="W178" s="14"/>
      <c r="X178" s="60"/>
      <c r="Y178" s="64"/>
      <c r="Z178" s="66"/>
      <c r="AA178" s="67"/>
      <c r="AB178" s="68"/>
      <c r="AC178" s="67"/>
      <c r="AD178" s="69"/>
      <c r="AE178" s="62"/>
      <c r="AF178" s="26"/>
      <c r="AG178" s="26"/>
      <c r="AH178" s="26"/>
      <c r="AI178" s="26"/>
      <c r="BF178" s="9"/>
      <c r="BG178" s="9"/>
      <c r="BH178" s="9"/>
      <c r="BI178" s="24"/>
      <c r="BJ178" s="59"/>
      <c r="BK178" s="20"/>
      <c r="BL178" s="20"/>
      <c r="BM178" s="7"/>
      <c r="BN178" s="14"/>
      <c r="BO178" s="60"/>
    </row>
    <row r="179" spans="1:67" ht="24.95" customHeight="1">
      <c r="A179" s="9"/>
      <c r="B179" s="9"/>
      <c r="C179" s="9"/>
      <c r="D179" s="24"/>
      <c r="E179" s="59"/>
      <c r="F179" s="20"/>
      <c r="G179" s="20"/>
      <c r="H179" s="7"/>
      <c r="I179" s="14"/>
      <c r="J179" s="60"/>
      <c r="K179" s="70"/>
      <c r="L179" s="70"/>
      <c r="M179" s="70"/>
      <c r="N179" s="70"/>
      <c r="O179" s="55"/>
      <c r="P179" s="64"/>
      <c r="Q179" s="63"/>
      <c r="R179" s="65"/>
      <c r="S179" s="65"/>
      <c r="T179" s="65"/>
      <c r="U179" s="61"/>
      <c r="V179" s="14"/>
      <c r="W179" s="14"/>
      <c r="X179" s="60"/>
      <c r="Y179" s="64"/>
      <c r="Z179" s="66"/>
      <c r="AA179" s="67"/>
      <c r="AB179" s="68"/>
      <c r="AC179" s="67"/>
      <c r="AD179" s="69"/>
      <c r="AE179" s="62"/>
      <c r="AF179" s="26"/>
      <c r="AG179" s="26"/>
      <c r="AH179" s="26"/>
      <c r="AI179" s="26"/>
      <c r="BF179" s="9"/>
      <c r="BG179" s="9"/>
      <c r="BH179" s="9"/>
      <c r="BI179" s="24"/>
      <c r="BJ179" s="59"/>
      <c r="BK179" s="20"/>
      <c r="BL179" s="20"/>
      <c r="BM179" s="7"/>
      <c r="BN179" s="14"/>
      <c r="BO179" s="60"/>
    </row>
    <row r="180" spans="1:67" ht="24.95" customHeight="1">
      <c r="A180" s="9"/>
      <c r="B180" s="9"/>
      <c r="C180" s="9"/>
      <c r="D180" s="24"/>
      <c r="E180" s="59"/>
      <c r="F180" s="20"/>
      <c r="G180" s="20"/>
      <c r="H180" s="7"/>
      <c r="I180" s="14"/>
      <c r="J180" s="60"/>
      <c r="K180" s="70"/>
      <c r="L180" s="70"/>
      <c r="M180" s="70"/>
      <c r="N180" s="70"/>
      <c r="O180" s="55"/>
      <c r="P180" s="64"/>
      <c r="Q180" s="63"/>
      <c r="R180" s="65"/>
      <c r="S180" s="65"/>
      <c r="T180" s="65"/>
      <c r="U180" s="61"/>
      <c r="V180" s="14"/>
      <c r="W180" s="14"/>
      <c r="X180" s="60"/>
      <c r="Y180" s="64"/>
      <c r="Z180" s="66"/>
      <c r="AA180" s="67"/>
      <c r="AB180" s="68"/>
      <c r="AC180" s="67"/>
      <c r="AD180" s="69"/>
      <c r="AE180" s="62"/>
      <c r="AF180" s="26"/>
      <c r="AG180" s="26"/>
      <c r="AH180" s="26"/>
      <c r="AI180" s="26"/>
      <c r="BF180" s="9"/>
      <c r="BG180" s="9"/>
      <c r="BH180" s="9"/>
      <c r="BI180" s="24"/>
      <c r="BJ180" s="59"/>
      <c r="BK180" s="20"/>
      <c r="BL180" s="20"/>
      <c r="BM180" s="7"/>
      <c r="BN180" s="14"/>
      <c r="BO180" s="60"/>
    </row>
    <row r="181" spans="1:67" ht="24.95" customHeight="1">
      <c r="A181" s="9"/>
      <c r="B181" s="9"/>
      <c r="C181" s="9"/>
      <c r="D181" s="24"/>
      <c r="E181" s="59"/>
      <c r="F181" s="20"/>
      <c r="G181" s="20"/>
      <c r="H181" s="7"/>
      <c r="I181" s="14"/>
      <c r="J181" s="60"/>
      <c r="K181" s="70"/>
      <c r="L181" s="70"/>
      <c r="M181" s="70"/>
      <c r="N181" s="70"/>
      <c r="O181" s="55"/>
      <c r="P181" s="64"/>
      <c r="Q181" s="63"/>
      <c r="R181" s="65"/>
      <c r="S181" s="65"/>
      <c r="T181" s="65"/>
      <c r="U181" s="61"/>
      <c r="V181" s="14"/>
      <c r="W181" s="14"/>
      <c r="X181" s="60"/>
      <c r="Y181" s="64"/>
      <c r="Z181" s="66"/>
      <c r="AA181" s="67"/>
      <c r="AB181" s="68"/>
      <c r="AC181" s="67"/>
      <c r="AD181" s="69"/>
      <c r="AE181" s="62"/>
      <c r="AF181" s="26"/>
      <c r="AG181" s="26"/>
      <c r="AH181" s="26"/>
      <c r="AI181" s="26"/>
      <c r="BF181" s="9"/>
      <c r="BG181" s="9"/>
      <c r="BH181" s="9"/>
      <c r="BI181" s="24"/>
      <c r="BJ181" s="59"/>
      <c r="BK181" s="20"/>
      <c r="BL181" s="20"/>
      <c r="BM181" s="7"/>
      <c r="BN181" s="14"/>
      <c r="BO181" s="60"/>
    </row>
    <row r="182" spans="1:67" ht="24.95" customHeight="1">
      <c r="A182" s="9"/>
      <c r="B182" s="9"/>
      <c r="C182" s="9"/>
      <c r="D182" s="24"/>
      <c r="E182" s="59"/>
      <c r="F182" s="20"/>
      <c r="G182" s="20"/>
      <c r="H182" s="7"/>
      <c r="I182" s="14"/>
      <c r="J182" s="60"/>
      <c r="K182" s="70"/>
      <c r="L182" s="70"/>
      <c r="M182" s="70"/>
      <c r="N182" s="70"/>
      <c r="O182" s="55"/>
      <c r="P182" s="64"/>
      <c r="Q182" s="63"/>
      <c r="R182" s="65"/>
      <c r="S182" s="65"/>
      <c r="T182" s="65"/>
      <c r="U182" s="61"/>
      <c r="V182" s="14"/>
      <c r="W182" s="14"/>
      <c r="X182" s="60"/>
      <c r="Y182" s="64"/>
      <c r="Z182" s="66"/>
      <c r="AA182" s="67"/>
      <c r="AB182" s="68"/>
      <c r="AC182" s="67"/>
      <c r="AD182" s="69"/>
      <c r="AE182" s="62"/>
      <c r="AF182" s="26"/>
      <c r="AG182" s="26"/>
      <c r="AH182" s="26"/>
      <c r="AI182" s="26"/>
      <c r="BF182" s="9"/>
      <c r="BG182" s="9"/>
      <c r="BH182" s="9"/>
      <c r="BI182" s="24"/>
      <c r="BJ182" s="59"/>
      <c r="BK182" s="20"/>
      <c r="BL182" s="20"/>
      <c r="BM182" s="7"/>
      <c r="BN182" s="14"/>
      <c r="BO182" s="60"/>
    </row>
    <row r="183" spans="1:67" ht="24.95" customHeight="1">
      <c r="A183" s="9"/>
      <c r="B183" s="9"/>
      <c r="C183" s="9"/>
      <c r="D183" s="24"/>
      <c r="E183" s="59"/>
      <c r="F183" s="20"/>
      <c r="G183" s="20"/>
      <c r="H183" s="7"/>
      <c r="I183" s="14"/>
      <c r="J183" s="60"/>
      <c r="K183" s="70"/>
      <c r="L183" s="70"/>
      <c r="M183" s="70"/>
      <c r="N183" s="70"/>
      <c r="O183" s="55"/>
      <c r="P183" s="64"/>
      <c r="Q183" s="63"/>
      <c r="R183" s="65"/>
      <c r="S183" s="65"/>
      <c r="T183" s="65"/>
      <c r="U183" s="61"/>
      <c r="V183" s="14"/>
      <c r="W183" s="14"/>
      <c r="X183" s="60"/>
      <c r="Y183" s="64"/>
      <c r="Z183" s="66"/>
      <c r="AA183" s="67"/>
      <c r="AB183" s="68"/>
      <c r="AC183" s="67"/>
      <c r="AD183" s="69"/>
      <c r="AE183" s="62"/>
      <c r="AF183" s="26"/>
      <c r="AG183" s="26"/>
      <c r="AH183" s="26"/>
      <c r="AI183" s="26"/>
      <c r="BF183" s="9"/>
      <c r="BG183" s="9"/>
      <c r="BH183" s="9"/>
      <c r="BI183" s="24"/>
      <c r="BJ183" s="59"/>
      <c r="BK183" s="20"/>
      <c r="BL183" s="20"/>
      <c r="BM183" s="7"/>
      <c r="BN183" s="14"/>
      <c r="BO183" s="60"/>
    </row>
    <row r="184" spans="1:67" ht="24.95" customHeight="1">
      <c r="A184" s="9"/>
      <c r="B184" s="9"/>
      <c r="C184" s="9"/>
      <c r="D184" s="24"/>
      <c r="E184" s="59"/>
      <c r="F184" s="20"/>
      <c r="G184" s="20"/>
      <c r="H184" s="7"/>
      <c r="I184" s="14"/>
      <c r="J184" s="60"/>
      <c r="K184" s="70"/>
      <c r="L184" s="70"/>
      <c r="M184" s="70"/>
      <c r="N184" s="70"/>
      <c r="O184" s="55"/>
      <c r="P184" s="64"/>
      <c r="Q184" s="63"/>
      <c r="R184" s="65"/>
      <c r="S184" s="65"/>
      <c r="T184" s="65"/>
      <c r="U184" s="61"/>
      <c r="V184" s="14"/>
      <c r="W184" s="14"/>
      <c r="X184" s="60"/>
      <c r="Y184" s="64"/>
      <c r="Z184" s="66"/>
      <c r="AA184" s="67"/>
      <c r="AB184" s="68"/>
      <c r="AC184" s="67"/>
      <c r="AD184" s="69"/>
      <c r="AE184" s="62"/>
      <c r="AF184" s="26"/>
      <c r="AG184" s="26"/>
      <c r="AH184" s="26"/>
      <c r="AI184" s="26"/>
      <c r="BF184" s="9"/>
      <c r="BG184" s="9"/>
      <c r="BH184" s="9"/>
      <c r="BI184" s="24"/>
      <c r="BJ184" s="59"/>
      <c r="BK184" s="20"/>
      <c r="BL184" s="20"/>
      <c r="BM184" s="7"/>
      <c r="BN184" s="14"/>
      <c r="BO184" s="60"/>
    </row>
    <row r="185" spans="1:67" ht="24.95" customHeight="1">
      <c r="A185" s="9"/>
      <c r="B185" s="9"/>
      <c r="C185" s="9"/>
      <c r="D185" s="24"/>
      <c r="E185" s="59"/>
      <c r="F185" s="20"/>
      <c r="G185" s="20"/>
      <c r="H185" s="7"/>
      <c r="I185" s="14"/>
      <c r="J185" s="60"/>
      <c r="K185" s="70"/>
      <c r="L185" s="70"/>
      <c r="M185" s="70"/>
      <c r="N185" s="70"/>
      <c r="O185" s="55"/>
      <c r="P185" s="64"/>
      <c r="Q185" s="63"/>
      <c r="R185" s="65"/>
      <c r="S185" s="65"/>
      <c r="T185" s="65"/>
      <c r="U185" s="61"/>
      <c r="V185" s="14"/>
      <c r="W185" s="14"/>
      <c r="X185" s="60"/>
      <c r="Y185" s="64"/>
      <c r="Z185" s="66"/>
      <c r="AA185" s="67"/>
      <c r="AB185" s="68"/>
      <c r="AC185" s="67"/>
      <c r="AD185" s="69"/>
      <c r="AE185" s="62"/>
      <c r="AF185" s="26"/>
      <c r="AG185" s="26"/>
      <c r="AH185" s="26"/>
      <c r="AI185" s="26"/>
      <c r="BF185" s="9"/>
      <c r="BG185" s="9"/>
      <c r="BH185" s="9"/>
      <c r="BI185" s="24"/>
      <c r="BJ185" s="59"/>
      <c r="BK185" s="20"/>
      <c r="BL185" s="20"/>
      <c r="BM185" s="7"/>
      <c r="BN185" s="14"/>
      <c r="BO185" s="60"/>
    </row>
    <row r="186" spans="1:67" ht="24.95" customHeight="1">
      <c r="A186" s="9"/>
      <c r="B186" s="9"/>
      <c r="C186" s="9"/>
      <c r="D186" s="24"/>
      <c r="E186" s="59"/>
      <c r="F186" s="20"/>
      <c r="G186" s="20"/>
      <c r="H186" s="7"/>
      <c r="I186" s="14"/>
      <c r="J186" s="60"/>
      <c r="K186" s="70"/>
      <c r="L186" s="70"/>
      <c r="M186" s="70"/>
      <c r="N186" s="70"/>
      <c r="O186" s="55"/>
      <c r="P186" s="64"/>
      <c r="Q186" s="63"/>
      <c r="R186" s="65"/>
      <c r="S186" s="65"/>
      <c r="T186" s="65"/>
      <c r="U186" s="61"/>
      <c r="V186" s="14"/>
      <c r="W186" s="14"/>
      <c r="X186" s="60"/>
      <c r="Y186" s="64"/>
      <c r="Z186" s="66"/>
      <c r="AA186" s="67"/>
      <c r="AB186" s="68"/>
      <c r="AC186" s="67"/>
      <c r="AD186" s="69"/>
      <c r="AE186" s="62"/>
      <c r="AF186" s="26"/>
      <c r="AG186" s="26"/>
      <c r="AH186" s="26"/>
      <c r="AI186" s="26"/>
      <c r="BF186" s="9"/>
      <c r="BG186" s="9"/>
      <c r="BH186" s="9"/>
      <c r="BI186" s="24"/>
      <c r="BJ186" s="59"/>
      <c r="BK186" s="20"/>
      <c r="BL186" s="20"/>
      <c r="BM186" s="7"/>
      <c r="BN186" s="14"/>
      <c r="BO186" s="60"/>
    </row>
    <row r="187" spans="1:67" ht="24.95" customHeight="1">
      <c r="A187" s="9"/>
      <c r="B187" s="9"/>
      <c r="C187" s="9"/>
      <c r="D187" s="24"/>
      <c r="E187" s="59"/>
      <c r="F187" s="20"/>
      <c r="G187" s="20"/>
      <c r="H187" s="7"/>
      <c r="I187" s="14"/>
      <c r="J187" s="60"/>
      <c r="K187" s="70"/>
      <c r="L187" s="70"/>
      <c r="M187" s="70"/>
      <c r="N187" s="70"/>
      <c r="O187" s="55"/>
      <c r="P187" s="64"/>
      <c r="Q187" s="63"/>
      <c r="R187" s="65"/>
      <c r="S187" s="65"/>
      <c r="T187" s="65"/>
      <c r="U187" s="61"/>
      <c r="V187" s="14"/>
      <c r="W187" s="14"/>
      <c r="X187" s="60"/>
      <c r="Y187" s="64"/>
      <c r="Z187" s="66"/>
      <c r="AA187" s="67"/>
      <c r="AB187" s="68"/>
      <c r="AC187" s="67"/>
      <c r="AD187" s="69"/>
      <c r="AE187" s="62"/>
      <c r="AF187" s="26"/>
      <c r="AG187" s="26"/>
      <c r="AH187" s="26"/>
      <c r="AI187" s="26"/>
      <c r="BF187" s="9"/>
      <c r="BG187" s="9"/>
      <c r="BH187" s="9"/>
      <c r="BI187" s="24"/>
      <c r="BJ187" s="59"/>
      <c r="BK187" s="20"/>
      <c r="BL187" s="20"/>
      <c r="BM187" s="7"/>
      <c r="BN187" s="14"/>
      <c r="BO187" s="60"/>
    </row>
    <row r="188" spans="1:67" ht="24.95" customHeight="1">
      <c r="A188" s="9"/>
      <c r="B188" s="9"/>
      <c r="C188" s="9"/>
      <c r="D188" s="24"/>
      <c r="E188" s="59"/>
      <c r="F188" s="20"/>
      <c r="G188" s="20"/>
      <c r="H188" s="7"/>
      <c r="I188" s="14"/>
      <c r="J188" s="60"/>
      <c r="K188" s="70"/>
      <c r="L188" s="70"/>
      <c r="M188" s="70"/>
      <c r="N188" s="70"/>
      <c r="O188" s="55"/>
      <c r="P188" s="64"/>
      <c r="Q188" s="63"/>
      <c r="R188" s="65"/>
      <c r="S188" s="65"/>
      <c r="T188" s="65"/>
      <c r="U188" s="61"/>
      <c r="V188" s="14"/>
      <c r="W188" s="14"/>
      <c r="X188" s="60"/>
      <c r="Y188" s="64"/>
      <c r="Z188" s="66"/>
      <c r="AA188" s="67"/>
      <c r="AB188" s="68"/>
      <c r="AC188" s="67"/>
      <c r="AD188" s="69"/>
      <c r="AE188" s="62"/>
      <c r="AF188" s="26"/>
      <c r="AG188" s="26"/>
      <c r="AH188" s="26"/>
      <c r="AI188" s="26"/>
      <c r="BF188" s="9"/>
      <c r="BG188" s="9"/>
      <c r="BH188" s="9"/>
      <c r="BI188" s="24"/>
      <c r="BJ188" s="59"/>
      <c r="BK188" s="20"/>
      <c r="BL188" s="20"/>
      <c r="BM188" s="7"/>
      <c r="BN188" s="14"/>
      <c r="BO188" s="60"/>
    </row>
    <row r="189" spans="1:67" ht="24.95" customHeight="1">
      <c r="A189" s="9"/>
      <c r="B189" s="9"/>
      <c r="C189" s="9"/>
      <c r="D189" s="24"/>
      <c r="E189" s="59"/>
      <c r="F189" s="20"/>
      <c r="G189" s="20"/>
      <c r="H189" s="7"/>
      <c r="I189" s="14"/>
      <c r="J189" s="60"/>
      <c r="K189" s="70"/>
      <c r="L189" s="70"/>
      <c r="M189" s="70"/>
      <c r="N189" s="70"/>
      <c r="O189" s="55"/>
      <c r="P189" s="64"/>
      <c r="Q189" s="63"/>
      <c r="R189" s="65"/>
      <c r="S189" s="65"/>
      <c r="T189" s="65"/>
      <c r="U189" s="61"/>
      <c r="V189" s="14"/>
      <c r="W189" s="14"/>
      <c r="X189" s="60"/>
      <c r="Y189" s="64"/>
      <c r="Z189" s="66"/>
      <c r="AA189" s="67"/>
      <c r="AB189" s="68"/>
      <c r="AC189" s="67"/>
      <c r="AD189" s="69"/>
      <c r="AE189" s="62"/>
      <c r="AF189" s="26"/>
      <c r="AG189" s="26"/>
      <c r="AH189" s="26"/>
      <c r="AI189" s="26"/>
      <c r="BF189" s="9"/>
      <c r="BG189" s="9"/>
      <c r="BH189" s="9"/>
      <c r="BI189" s="24"/>
      <c r="BJ189" s="59"/>
      <c r="BK189" s="20"/>
      <c r="BL189" s="20"/>
      <c r="BM189" s="7"/>
      <c r="BN189" s="14"/>
      <c r="BO189" s="60"/>
    </row>
    <row r="190" spans="1:67" ht="24.95" customHeight="1">
      <c r="A190" s="9"/>
      <c r="B190" s="9"/>
      <c r="C190" s="9"/>
      <c r="D190" s="24"/>
      <c r="E190" s="59"/>
      <c r="F190" s="20"/>
      <c r="G190" s="20"/>
      <c r="H190" s="7"/>
      <c r="I190" s="14"/>
      <c r="J190" s="60"/>
      <c r="K190" s="70"/>
      <c r="L190" s="70"/>
      <c r="M190" s="70"/>
      <c r="N190" s="70"/>
      <c r="O190" s="55"/>
      <c r="P190" s="64"/>
      <c r="Q190" s="63"/>
      <c r="R190" s="65"/>
      <c r="S190" s="65"/>
      <c r="T190" s="65"/>
      <c r="U190" s="61"/>
      <c r="V190" s="14"/>
      <c r="W190" s="14"/>
      <c r="X190" s="60"/>
      <c r="Y190" s="64"/>
      <c r="Z190" s="66"/>
      <c r="AA190" s="67"/>
      <c r="AB190" s="68"/>
      <c r="AC190" s="67"/>
      <c r="AD190" s="69"/>
      <c r="AE190" s="62"/>
      <c r="AF190" s="26"/>
      <c r="AG190" s="26"/>
      <c r="AH190" s="26"/>
      <c r="AI190" s="26"/>
      <c r="BF190" s="9"/>
      <c r="BG190" s="9"/>
      <c r="BH190" s="9"/>
      <c r="BI190" s="24"/>
      <c r="BJ190" s="59"/>
      <c r="BK190" s="20"/>
      <c r="BL190" s="20"/>
      <c r="BM190" s="7"/>
      <c r="BN190" s="14"/>
      <c r="BO190" s="60"/>
    </row>
    <row r="191" spans="1:67" ht="24.95" customHeight="1">
      <c r="A191" s="9"/>
      <c r="B191" s="9"/>
      <c r="C191" s="9"/>
      <c r="D191" s="24"/>
      <c r="E191" s="59"/>
      <c r="F191" s="20"/>
      <c r="G191" s="20"/>
      <c r="H191" s="7"/>
      <c r="I191" s="14"/>
      <c r="J191" s="60"/>
      <c r="K191" s="70"/>
      <c r="L191" s="70"/>
      <c r="M191" s="70"/>
      <c r="N191" s="70"/>
      <c r="O191" s="55"/>
      <c r="P191" s="64"/>
      <c r="Q191" s="63"/>
      <c r="R191" s="65"/>
      <c r="S191" s="65"/>
      <c r="T191" s="65"/>
      <c r="U191" s="61"/>
      <c r="V191" s="14"/>
      <c r="W191" s="14"/>
      <c r="X191" s="60"/>
      <c r="Y191" s="64"/>
      <c r="Z191" s="66"/>
      <c r="AA191" s="67"/>
      <c r="AB191" s="68"/>
      <c r="AC191" s="67"/>
      <c r="AD191" s="69"/>
      <c r="AE191" s="62"/>
      <c r="AF191" s="26"/>
      <c r="AG191" s="26"/>
      <c r="AH191" s="26"/>
      <c r="AI191" s="26"/>
      <c r="BF191" s="9"/>
      <c r="BG191" s="9"/>
      <c r="BH191" s="9"/>
      <c r="BI191" s="24"/>
      <c r="BJ191" s="59"/>
      <c r="BK191" s="20"/>
      <c r="BL191" s="20"/>
      <c r="BM191" s="7"/>
      <c r="BN191" s="14"/>
      <c r="BO191" s="60"/>
    </row>
    <row r="192" spans="1:67" ht="24.95" customHeight="1">
      <c r="A192" s="9"/>
      <c r="B192" s="9"/>
      <c r="C192" s="9"/>
      <c r="D192" s="24"/>
      <c r="E192" s="59"/>
      <c r="F192" s="20"/>
      <c r="G192" s="20"/>
      <c r="H192" s="7"/>
      <c r="I192" s="14"/>
      <c r="J192" s="60"/>
      <c r="K192" s="70"/>
      <c r="L192" s="70"/>
      <c r="M192" s="70"/>
      <c r="N192" s="70"/>
      <c r="O192" s="55"/>
      <c r="P192" s="64"/>
      <c r="Q192" s="63"/>
      <c r="R192" s="65"/>
      <c r="S192" s="65"/>
      <c r="T192" s="65"/>
      <c r="U192" s="61"/>
      <c r="V192" s="14"/>
      <c r="W192" s="14"/>
      <c r="X192" s="60"/>
      <c r="Y192" s="64"/>
      <c r="Z192" s="66"/>
      <c r="AA192" s="67"/>
      <c r="AB192" s="68"/>
      <c r="AC192" s="67"/>
      <c r="AD192" s="69"/>
      <c r="AE192" s="62"/>
      <c r="AF192" s="26"/>
      <c r="AG192" s="26"/>
      <c r="AH192" s="26"/>
      <c r="AI192" s="26"/>
      <c r="BF192" s="9"/>
      <c r="BG192" s="9"/>
      <c r="BH192" s="9"/>
      <c r="BI192" s="24"/>
      <c r="BJ192" s="59"/>
      <c r="BK192" s="20"/>
      <c r="BL192" s="20"/>
      <c r="BM192" s="7"/>
      <c r="BN192" s="14"/>
      <c r="BO192" s="60"/>
    </row>
    <row r="193" spans="1:67" ht="24.95" customHeight="1">
      <c r="A193" s="9"/>
      <c r="B193" s="9"/>
      <c r="C193" s="9"/>
      <c r="D193" s="24"/>
      <c r="E193" s="59"/>
      <c r="F193" s="20"/>
      <c r="G193" s="20"/>
      <c r="H193" s="7"/>
      <c r="I193" s="14"/>
      <c r="J193" s="60"/>
      <c r="K193" s="70"/>
      <c r="L193" s="70"/>
      <c r="M193" s="70"/>
      <c r="N193" s="70"/>
      <c r="O193" s="55"/>
      <c r="P193" s="64"/>
      <c r="Q193" s="63"/>
      <c r="R193" s="65"/>
      <c r="S193" s="65"/>
      <c r="T193" s="65"/>
      <c r="U193" s="61"/>
      <c r="V193" s="14"/>
      <c r="W193" s="14"/>
      <c r="X193" s="60"/>
      <c r="Y193" s="64"/>
      <c r="Z193" s="66"/>
      <c r="AA193" s="67"/>
      <c r="AB193" s="68"/>
      <c r="AC193" s="67"/>
      <c r="AD193" s="69"/>
      <c r="AE193" s="62"/>
      <c r="AF193" s="26"/>
      <c r="AG193" s="26"/>
      <c r="AH193" s="26"/>
      <c r="AI193" s="26"/>
      <c r="BF193" s="9"/>
      <c r="BG193" s="9"/>
      <c r="BH193" s="9"/>
      <c r="BI193" s="24"/>
      <c r="BJ193" s="59"/>
      <c r="BK193" s="20"/>
      <c r="BL193" s="20"/>
      <c r="BM193" s="7"/>
      <c r="BN193" s="14"/>
      <c r="BO193" s="60"/>
    </row>
    <row r="194" spans="1:67" ht="24.95" customHeight="1">
      <c r="A194" s="9"/>
      <c r="B194" s="9"/>
      <c r="C194" s="9"/>
      <c r="D194" s="24"/>
      <c r="E194" s="59"/>
      <c r="F194" s="20"/>
      <c r="G194" s="20"/>
      <c r="H194" s="7"/>
      <c r="I194" s="14"/>
      <c r="J194" s="60"/>
      <c r="K194" s="70"/>
      <c r="L194" s="70"/>
      <c r="M194" s="70"/>
      <c r="N194" s="70"/>
      <c r="O194" s="55"/>
      <c r="P194" s="64"/>
      <c r="Q194" s="63"/>
      <c r="R194" s="65"/>
      <c r="S194" s="65"/>
      <c r="T194" s="65"/>
      <c r="U194" s="61"/>
      <c r="V194" s="14"/>
      <c r="W194" s="14"/>
      <c r="X194" s="60"/>
      <c r="Y194" s="64"/>
      <c r="Z194" s="66"/>
      <c r="AA194" s="67"/>
      <c r="AB194" s="68"/>
      <c r="AC194" s="67"/>
      <c r="AD194" s="69"/>
      <c r="AE194" s="62"/>
      <c r="AF194" s="26"/>
      <c r="AG194" s="26"/>
      <c r="AH194" s="26"/>
      <c r="AI194" s="26"/>
      <c r="BF194" s="9"/>
      <c r="BG194" s="9"/>
      <c r="BH194" s="9"/>
      <c r="BI194" s="24"/>
      <c r="BJ194" s="59"/>
      <c r="BK194" s="20"/>
      <c r="BL194" s="20"/>
      <c r="BM194" s="7"/>
      <c r="BN194" s="14"/>
      <c r="BO194" s="60"/>
    </row>
    <row r="195" spans="1:67" ht="24.95" customHeight="1">
      <c r="A195" s="9"/>
      <c r="B195" s="9"/>
      <c r="C195" s="9"/>
      <c r="D195" s="24"/>
      <c r="E195" s="59"/>
      <c r="F195" s="20"/>
      <c r="G195" s="20"/>
      <c r="H195" s="7"/>
      <c r="I195" s="14"/>
      <c r="J195" s="60"/>
      <c r="K195" s="70"/>
      <c r="L195" s="70"/>
      <c r="M195" s="70"/>
      <c r="N195" s="70"/>
      <c r="O195" s="55"/>
      <c r="P195" s="64"/>
      <c r="Q195" s="63"/>
      <c r="R195" s="65"/>
      <c r="S195" s="65"/>
      <c r="T195" s="65"/>
      <c r="U195" s="61"/>
      <c r="V195" s="14"/>
      <c r="W195" s="14"/>
      <c r="X195" s="60"/>
      <c r="Y195" s="64"/>
      <c r="Z195" s="66"/>
      <c r="AA195" s="67"/>
      <c r="AB195" s="68"/>
      <c r="AC195" s="67"/>
      <c r="AD195" s="69"/>
      <c r="AE195" s="62"/>
      <c r="AF195" s="26"/>
      <c r="AG195" s="26"/>
      <c r="AH195" s="26"/>
      <c r="AI195" s="26"/>
      <c r="BF195" s="9"/>
      <c r="BG195" s="9"/>
      <c r="BH195" s="9"/>
      <c r="BI195" s="24"/>
      <c r="BJ195" s="59"/>
      <c r="BK195" s="20"/>
      <c r="BL195" s="20"/>
      <c r="BM195" s="7"/>
      <c r="BN195" s="14"/>
      <c r="BO195" s="60"/>
    </row>
    <row r="196" spans="1:67" ht="24.95" customHeight="1">
      <c r="A196" s="9"/>
      <c r="B196" s="9"/>
      <c r="C196" s="9"/>
      <c r="D196" s="24"/>
      <c r="E196" s="59"/>
      <c r="F196" s="20"/>
      <c r="G196" s="20"/>
      <c r="H196" s="7"/>
      <c r="I196" s="14"/>
      <c r="J196" s="60"/>
      <c r="K196" s="70"/>
      <c r="L196" s="70"/>
      <c r="M196" s="70"/>
      <c r="N196" s="70"/>
      <c r="O196" s="55"/>
      <c r="P196" s="64"/>
      <c r="Q196" s="63"/>
      <c r="R196" s="65"/>
      <c r="S196" s="65"/>
      <c r="T196" s="65"/>
      <c r="U196" s="61"/>
      <c r="V196" s="14"/>
      <c r="W196" s="14"/>
      <c r="X196" s="60"/>
      <c r="Y196" s="64"/>
      <c r="Z196" s="66"/>
      <c r="AA196" s="67"/>
      <c r="AB196" s="68"/>
      <c r="AC196" s="67"/>
      <c r="AD196" s="69"/>
      <c r="AE196" s="62"/>
      <c r="AF196" s="26"/>
      <c r="AG196" s="26"/>
      <c r="AH196" s="26"/>
      <c r="AI196" s="26"/>
      <c r="BF196" s="9"/>
      <c r="BG196" s="9"/>
      <c r="BH196" s="9"/>
      <c r="BI196" s="24"/>
      <c r="BJ196" s="59"/>
      <c r="BK196" s="20"/>
      <c r="BL196" s="20"/>
      <c r="BM196" s="7"/>
      <c r="BN196" s="14"/>
      <c r="BO196" s="60"/>
    </row>
    <row r="197" spans="1:67" ht="24.95" customHeight="1">
      <c r="A197" s="9"/>
      <c r="B197" s="9"/>
      <c r="C197" s="9"/>
      <c r="D197" s="24"/>
      <c r="E197" s="59"/>
      <c r="F197" s="20"/>
      <c r="G197" s="20"/>
      <c r="H197" s="7"/>
      <c r="I197" s="14"/>
      <c r="J197" s="60"/>
      <c r="K197" s="70"/>
      <c r="L197" s="70"/>
      <c r="M197" s="70"/>
      <c r="N197" s="70"/>
      <c r="O197" s="55"/>
      <c r="P197" s="64"/>
      <c r="Q197" s="63"/>
      <c r="R197" s="65"/>
      <c r="S197" s="65"/>
      <c r="T197" s="65"/>
      <c r="U197" s="61"/>
      <c r="V197" s="14"/>
      <c r="W197" s="14"/>
      <c r="X197" s="60"/>
      <c r="Y197" s="64"/>
      <c r="Z197" s="66"/>
      <c r="AA197" s="67"/>
      <c r="AB197" s="68"/>
      <c r="AC197" s="67"/>
      <c r="AD197" s="69"/>
      <c r="AE197" s="62"/>
      <c r="AF197" s="26"/>
      <c r="AG197" s="26"/>
      <c r="AH197" s="26"/>
      <c r="AI197" s="26"/>
      <c r="BF197" s="9"/>
      <c r="BG197" s="9"/>
      <c r="BH197" s="9"/>
      <c r="BI197" s="24"/>
      <c r="BJ197" s="59"/>
      <c r="BK197" s="20"/>
      <c r="BL197" s="20"/>
      <c r="BM197" s="7"/>
      <c r="BN197" s="14"/>
      <c r="BO197" s="60"/>
    </row>
    <row r="198" spans="1:67" ht="24.95" customHeight="1">
      <c r="A198" s="9"/>
      <c r="B198" s="9"/>
      <c r="C198" s="9"/>
      <c r="D198" s="24"/>
      <c r="E198" s="59"/>
      <c r="F198" s="20"/>
      <c r="G198" s="20"/>
      <c r="H198" s="7"/>
      <c r="I198" s="14"/>
      <c r="J198" s="60"/>
      <c r="K198" s="70"/>
      <c r="L198" s="70"/>
      <c r="M198" s="70"/>
      <c r="N198" s="70"/>
      <c r="O198" s="55"/>
      <c r="P198" s="64"/>
      <c r="Q198" s="63"/>
      <c r="R198" s="65"/>
      <c r="S198" s="65"/>
      <c r="T198" s="65"/>
      <c r="U198" s="61"/>
      <c r="V198" s="14"/>
      <c r="W198" s="14"/>
      <c r="X198" s="60"/>
      <c r="Y198" s="64"/>
      <c r="Z198" s="66"/>
      <c r="AA198" s="67"/>
      <c r="AB198" s="68"/>
      <c r="AC198" s="67"/>
      <c r="AD198" s="69"/>
      <c r="AE198" s="62"/>
      <c r="AF198" s="26"/>
      <c r="AG198" s="26"/>
      <c r="AH198" s="26"/>
      <c r="AI198" s="26"/>
      <c r="BF198" s="9"/>
      <c r="BG198" s="9"/>
      <c r="BH198" s="9"/>
      <c r="BI198" s="24"/>
      <c r="BJ198" s="59"/>
      <c r="BK198" s="20"/>
      <c r="BL198" s="20"/>
      <c r="BM198" s="7"/>
      <c r="BN198" s="14"/>
      <c r="BO198" s="60"/>
    </row>
    <row r="199" spans="1:67" ht="24.95" customHeight="1">
      <c r="A199" s="9"/>
      <c r="B199" s="9"/>
      <c r="C199" s="9"/>
      <c r="D199" s="24"/>
      <c r="E199" s="59"/>
      <c r="F199" s="20"/>
      <c r="G199" s="20"/>
      <c r="H199" s="7"/>
      <c r="I199" s="14"/>
      <c r="J199" s="60"/>
      <c r="K199" s="70"/>
      <c r="L199" s="70"/>
      <c r="M199" s="70"/>
      <c r="N199" s="70"/>
      <c r="O199" s="55"/>
      <c r="P199" s="64"/>
      <c r="Q199" s="63"/>
      <c r="R199" s="65"/>
      <c r="S199" s="65"/>
      <c r="T199" s="65"/>
      <c r="U199" s="61"/>
      <c r="V199" s="14"/>
      <c r="W199" s="14"/>
      <c r="X199" s="60"/>
      <c r="Y199" s="64"/>
      <c r="Z199" s="66"/>
      <c r="AA199" s="67"/>
      <c r="AB199" s="68"/>
      <c r="AC199" s="67"/>
      <c r="AD199" s="69"/>
      <c r="AE199" s="62"/>
      <c r="AF199" s="26"/>
      <c r="AG199" s="26"/>
      <c r="AH199" s="26"/>
      <c r="AI199" s="26"/>
      <c r="BF199" s="9"/>
      <c r="BG199" s="9"/>
      <c r="BH199" s="9"/>
      <c r="BI199" s="24"/>
      <c r="BJ199" s="59"/>
      <c r="BK199" s="20"/>
      <c r="BL199" s="20"/>
      <c r="BM199" s="7"/>
      <c r="BN199" s="14"/>
      <c r="BO199" s="60"/>
    </row>
    <row r="200" spans="1:67" ht="24.95" customHeight="1">
      <c r="A200" s="9"/>
      <c r="B200" s="9"/>
      <c r="C200" s="9"/>
      <c r="D200" s="24"/>
      <c r="E200" s="59"/>
      <c r="F200" s="20"/>
      <c r="G200" s="20"/>
      <c r="H200" s="7"/>
      <c r="I200" s="14"/>
      <c r="J200" s="60"/>
      <c r="K200" s="70"/>
      <c r="L200" s="70"/>
      <c r="M200" s="70"/>
      <c r="N200" s="70"/>
      <c r="O200" s="55"/>
      <c r="P200" s="64"/>
      <c r="Q200" s="63"/>
      <c r="R200" s="65"/>
      <c r="S200" s="65"/>
      <c r="T200" s="65"/>
      <c r="U200" s="61"/>
      <c r="V200" s="14"/>
      <c r="W200" s="14"/>
      <c r="X200" s="60"/>
      <c r="Y200" s="64"/>
      <c r="Z200" s="66"/>
      <c r="AA200" s="67"/>
      <c r="AB200" s="68"/>
      <c r="AC200" s="67"/>
      <c r="AD200" s="69"/>
      <c r="AE200" s="62"/>
      <c r="AF200" s="26"/>
      <c r="AG200" s="26"/>
      <c r="AH200" s="26"/>
      <c r="AI200" s="26"/>
      <c r="BF200" s="9"/>
      <c r="BG200" s="9"/>
      <c r="BH200" s="9"/>
      <c r="BI200" s="24"/>
      <c r="BJ200" s="59"/>
      <c r="BK200" s="20"/>
      <c r="BL200" s="20"/>
      <c r="BM200" s="7"/>
      <c r="BN200" s="14"/>
      <c r="BO200" s="60"/>
    </row>
    <row r="201" spans="1:67" ht="24.95" customHeight="1">
      <c r="A201" s="9"/>
      <c r="B201" s="9"/>
      <c r="C201" s="9"/>
      <c r="D201" s="24"/>
      <c r="E201" s="59"/>
      <c r="F201" s="20"/>
      <c r="G201" s="20"/>
      <c r="H201" s="7"/>
      <c r="I201" s="14"/>
      <c r="J201" s="60"/>
      <c r="K201" s="70"/>
      <c r="L201" s="70"/>
      <c r="M201" s="70"/>
      <c r="N201" s="70"/>
      <c r="O201" s="55"/>
      <c r="P201" s="64"/>
      <c r="Q201" s="63"/>
      <c r="R201" s="65"/>
      <c r="S201" s="65"/>
      <c r="T201" s="65"/>
      <c r="U201" s="61"/>
      <c r="V201" s="14"/>
      <c r="W201" s="14"/>
      <c r="X201" s="60"/>
      <c r="Y201" s="64"/>
      <c r="Z201" s="66"/>
      <c r="AA201" s="67"/>
      <c r="AB201" s="68"/>
      <c r="AC201" s="67"/>
      <c r="AD201" s="69"/>
      <c r="AE201" s="62"/>
      <c r="AF201" s="26"/>
      <c r="AG201" s="26"/>
      <c r="AH201" s="26"/>
      <c r="AI201" s="26"/>
      <c r="BF201" s="9"/>
      <c r="BG201" s="9"/>
      <c r="BH201" s="9"/>
      <c r="BI201" s="24"/>
      <c r="BJ201" s="59"/>
      <c r="BK201" s="20"/>
      <c r="BL201" s="20"/>
      <c r="BM201" s="7"/>
      <c r="BN201" s="14"/>
      <c r="BO201" s="60"/>
    </row>
    <row r="202" spans="1:67" ht="24.95" customHeight="1">
      <c r="A202" s="9"/>
      <c r="B202" s="9"/>
      <c r="C202" s="9"/>
      <c r="D202" s="24"/>
      <c r="E202" s="59"/>
      <c r="F202" s="20"/>
      <c r="G202" s="20"/>
      <c r="H202" s="7"/>
      <c r="I202" s="14"/>
      <c r="J202" s="60"/>
      <c r="K202" s="70"/>
      <c r="L202" s="70"/>
      <c r="M202" s="70"/>
      <c r="N202" s="70"/>
      <c r="O202" s="55"/>
      <c r="P202" s="64"/>
      <c r="Q202" s="63"/>
      <c r="R202" s="65"/>
      <c r="S202" s="65"/>
      <c r="T202" s="65"/>
      <c r="U202" s="61"/>
      <c r="V202" s="14"/>
      <c r="W202" s="14"/>
      <c r="X202" s="60"/>
      <c r="Y202" s="64"/>
      <c r="Z202" s="66"/>
      <c r="AA202" s="67"/>
      <c r="AB202" s="68"/>
      <c r="AC202" s="67"/>
      <c r="AD202" s="69"/>
      <c r="AE202" s="62"/>
      <c r="AF202" s="26"/>
      <c r="AG202" s="26"/>
      <c r="AH202" s="26"/>
      <c r="AI202" s="26"/>
      <c r="BF202" s="9"/>
      <c r="BG202" s="9"/>
      <c r="BH202" s="9"/>
      <c r="BI202" s="24"/>
      <c r="BJ202" s="59"/>
      <c r="BK202" s="20"/>
      <c r="BL202" s="20"/>
      <c r="BM202" s="7"/>
      <c r="BN202" s="14"/>
      <c r="BO202" s="60"/>
    </row>
    <row r="203" spans="1:67" ht="24.95" customHeight="1">
      <c r="A203" s="9"/>
      <c r="B203" s="9"/>
      <c r="C203" s="9"/>
      <c r="D203" s="24"/>
      <c r="E203" s="59"/>
      <c r="F203" s="20"/>
      <c r="G203" s="20"/>
      <c r="H203" s="7"/>
      <c r="I203" s="14"/>
      <c r="J203" s="60"/>
      <c r="K203" s="70"/>
      <c r="L203" s="70"/>
      <c r="M203" s="70"/>
      <c r="N203" s="70"/>
      <c r="O203" s="55"/>
      <c r="P203" s="64"/>
      <c r="Q203" s="63"/>
      <c r="R203" s="65"/>
      <c r="S203" s="65"/>
      <c r="T203" s="65"/>
      <c r="U203" s="61"/>
      <c r="V203" s="14"/>
      <c r="W203" s="14"/>
      <c r="X203" s="60"/>
      <c r="Y203" s="64"/>
      <c r="Z203" s="66"/>
      <c r="AA203" s="67"/>
      <c r="AB203" s="68"/>
      <c r="AC203" s="67"/>
      <c r="AD203" s="69"/>
      <c r="AE203" s="62"/>
      <c r="AF203" s="26"/>
      <c r="AG203" s="26"/>
      <c r="AH203" s="26"/>
      <c r="AI203" s="26"/>
      <c r="BF203" s="9"/>
      <c r="BG203" s="9"/>
      <c r="BH203" s="9"/>
      <c r="BI203" s="24"/>
      <c r="BJ203" s="59"/>
      <c r="BK203" s="20"/>
      <c r="BL203" s="20"/>
      <c r="BM203" s="7"/>
      <c r="BN203" s="14"/>
      <c r="BO203" s="60"/>
    </row>
    <row r="204" spans="1:67" ht="24.95" customHeight="1">
      <c r="A204" s="9"/>
      <c r="B204" s="9"/>
      <c r="C204" s="9"/>
      <c r="D204" s="24"/>
      <c r="E204" s="59"/>
      <c r="F204" s="20"/>
      <c r="G204" s="20"/>
      <c r="H204" s="7"/>
      <c r="I204" s="14"/>
      <c r="J204" s="60"/>
      <c r="K204" s="70"/>
      <c r="L204" s="70"/>
      <c r="M204" s="70"/>
      <c r="N204" s="70"/>
      <c r="O204" s="55"/>
      <c r="P204" s="64"/>
      <c r="Q204" s="63"/>
      <c r="R204" s="65"/>
      <c r="S204" s="65"/>
      <c r="T204" s="65"/>
      <c r="U204" s="61"/>
      <c r="V204" s="14"/>
      <c r="W204" s="14"/>
      <c r="X204" s="60"/>
      <c r="Y204" s="64"/>
      <c r="Z204" s="66"/>
      <c r="AA204" s="67"/>
      <c r="AB204" s="68"/>
      <c r="AC204" s="67"/>
      <c r="AD204" s="69"/>
      <c r="AE204" s="62"/>
      <c r="AF204" s="26"/>
      <c r="AG204" s="26"/>
      <c r="AH204" s="26"/>
      <c r="AI204" s="26"/>
      <c r="BF204" s="9"/>
      <c r="BG204" s="9"/>
      <c r="BH204" s="9"/>
      <c r="BI204" s="24"/>
      <c r="BJ204" s="59"/>
      <c r="BK204" s="20"/>
      <c r="BL204" s="20"/>
      <c r="BM204" s="7"/>
      <c r="BN204" s="14"/>
      <c r="BO204" s="60"/>
    </row>
    <row r="205" spans="1:67" ht="24.95" customHeight="1">
      <c r="A205" s="9"/>
      <c r="B205" s="9"/>
      <c r="C205" s="9"/>
      <c r="D205" s="24"/>
      <c r="E205" s="59"/>
      <c r="F205" s="20"/>
      <c r="G205" s="20"/>
      <c r="H205" s="7"/>
      <c r="I205" s="14"/>
      <c r="J205" s="60"/>
      <c r="K205" s="70"/>
      <c r="L205" s="70"/>
      <c r="M205" s="70"/>
      <c r="N205" s="70"/>
      <c r="O205" s="55"/>
      <c r="P205" s="64"/>
      <c r="Q205" s="63"/>
      <c r="R205" s="65"/>
      <c r="S205" s="65"/>
      <c r="T205" s="65"/>
      <c r="U205" s="61"/>
      <c r="V205" s="14"/>
      <c r="W205" s="14"/>
      <c r="X205" s="60"/>
      <c r="Y205" s="64"/>
      <c r="Z205" s="66"/>
      <c r="AA205" s="67"/>
      <c r="AB205" s="68"/>
      <c r="AC205" s="67"/>
      <c r="AD205" s="69"/>
      <c r="AE205" s="62"/>
      <c r="AF205" s="26"/>
      <c r="AG205" s="26"/>
      <c r="AH205" s="26"/>
      <c r="AI205" s="26"/>
      <c r="BF205" s="9"/>
      <c r="BG205" s="9"/>
      <c r="BH205" s="9"/>
      <c r="BI205" s="24"/>
      <c r="BJ205" s="59"/>
      <c r="BK205" s="20"/>
      <c r="BL205" s="20"/>
      <c r="BM205" s="7"/>
      <c r="BN205" s="14"/>
      <c r="BO205" s="60"/>
    </row>
    <row r="206" spans="1:67" ht="24.95" customHeight="1">
      <c r="A206" s="9"/>
      <c r="B206" s="9"/>
      <c r="C206" s="9"/>
      <c r="D206" s="24"/>
      <c r="E206" s="59"/>
      <c r="F206" s="20"/>
      <c r="G206" s="20"/>
      <c r="H206" s="7"/>
      <c r="I206" s="14"/>
      <c r="J206" s="60"/>
      <c r="K206" s="70"/>
      <c r="L206" s="70"/>
      <c r="M206" s="70"/>
      <c r="N206" s="70"/>
      <c r="O206" s="55"/>
      <c r="P206" s="64"/>
      <c r="Q206" s="63"/>
      <c r="R206" s="65"/>
      <c r="S206" s="65"/>
      <c r="T206" s="65"/>
      <c r="U206" s="61"/>
      <c r="V206" s="14"/>
      <c r="W206" s="14"/>
      <c r="X206" s="60"/>
      <c r="Y206" s="64"/>
      <c r="Z206" s="66"/>
      <c r="AA206" s="67"/>
      <c r="AB206" s="68"/>
      <c r="AC206" s="67"/>
      <c r="AD206" s="69"/>
      <c r="AE206" s="62"/>
      <c r="AF206" s="26"/>
      <c r="AG206" s="26"/>
      <c r="AH206" s="26"/>
      <c r="AI206" s="26"/>
      <c r="BF206" s="9"/>
      <c r="BG206" s="9"/>
      <c r="BH206" s="9"/>
      <c r="BI206" s="24"/>
      <c r="BJ206" s="59"/>
      <c r="BK206" s="20"/>
      <c r="BL206" s="20"/>
      <c r="BM206" s="7"/>
      <c r="BN206" s="14"/>
      <c r="BO206" s="60"/>
    </row>
    <row r="207" spans="1:67" ht="24.95" customHeight="1">
      <c r="A207" s="9"/>
      <c r="B207" s="9"/>
      <c r="C207" s="9"/>
      <c r="D207" s="24"/>
      <c r="E207" s="59"/>
      <c r="F207" s="20"/>
      <c r="G207" s="20"/>
      <c r="H207" s="7"/>
      <c r="I207" s="14"/>
      <c r="J207" s="60"/>
      <c r="K207" s="70"/>
      <c r="L207" s="70"/>
      <c r="M207" s="70"/>
      <c r="N207" s="70"/>
      <c r="O207" s="55"/>
      <c r="P207" s="64"/>
      <c r="Q207" s="63"/>
      <c r="R207" s="65"/>
      <c r="S207" s="65"/>
      <c r="T207" s="65"/>
      <c r="U207" s="61"/>
      <c r="V207" s="14"/>
      <c r="W207" s="14"/>
      <c r="X207" s="60"/>
      <c r="Y207" s="64"/>
      <c r="Z207" s="66"/>
      <c r="AA207" s="67"/>
      <c r="AB207" s="68"/>
      <c r="AC207" s="67"/>
      <c r="AD207" s="69"/>
      <c r="AE207" s="62"/>
      <c r="AF207" s="26"/>
      <c r="AG207" s="26"/>
      <c r="AH207" s="26"/>
      <c r="AI207" s="26"/>
      <c r="BF207" s="9"/>
      <c r="BG207" s="9"/>
      <c r="BH207" s="9"/>
      <c r="BI207" s="24"/>
      <c r="BJ207" s="59"/>
      <c r="BK207" s="20"/>
      <c r="BL207" s="20"/>
      <c r="BM207" s="7"/>
      <c r="BN207" s="14"/>
      <c r="BO207" s="60"/>
    </row>
    <row r="208" spans="1:67" ht="24.95" customHeight="1">
      <c r="A208" s="9"/>
      <c r="B208" s="9"/>
      <c r="C208" s="9"/>
      <c r="D208" s="24"/>
      <c r="E208" s="59"/>
      <c r="F208" s="20"/>
      <c r="G208" s="20"/>
      <c r="H208" s="7"/>
      <c r="I208" s="14"/>
      <c r="J208" s="60"/>
      <c r="K208" s="70"/>
      <c r="L208" s="70"/>
      <c r="M208" s="70"/>
      <c r="N208" s="70"/>
      <c r="O208" s="55"/>
      <c r="P208" s="64"/>
      <c r="Q208" s="63"/>
      <c r="R208" s="65"/>
      <c r="S208" s="65"/>
      <c r="T208" s="65"/>
      <c r="U208" s="61"/>
      <c r="V208" s="14"/>
      <c r="W208" s="14"/>
      <c r="X208" s="60"/>
      <c r="Y208" s="64"/>
      <c r="Z208" s="66"/>
      <c r="AA208" s="67"/>
      <c r="AB208" s="68"/>
      <c r="AC208" s="67"/>
      <c r="AD208" s="69"/>
      <c r="AE208" s="62"/>
      <c r="AF208" s="26"/>
      <c r="AG208" s="26"/>
      <c r="AH208" s="26"/>
      <c r="AI208" s="26"/>
      <c r="BF208" s="9"/>
      <c r="BG208" s="9"/>
      <c r="BH208" s="9"/>
      <c r="BI208" s="24"/>
      <c r="BJ208" s="59"/>
      <c r="BK208" s="20"/>
      <c r="BL208" s="20"/>
      <c r="BM208" s="7"/>
      <c r="BN208" s="14"/>
      <c r="BO208" s="60"/>
    </row>
    <row r="209" spans="1:67" ht="24.95" customHeight="1">
      <c r="A209" s="9"/>
      <c r="B209" s="9"/>
      <c r="C209" s="9"/>
      <c r="D209" s="24"/>
      <c r="E209" s="59"/>
      <c r="F209" s="20"/>
      <c r="G209" s="20"/>
      <c r="H209" s="7"/>
      <c r="I209" s="14"/>
      <c r="J209" s="60"/>
      <c r="K209" s="70"/>
      <c r="L209" s="70"/>
      <c r="M209" s="70"/>
      <c r="N209" s="70"/>
      <c r="O209" s="55"/>
      <c r="P209" s="64"/>
      <c r="Q209" s="63"/>
      <c r="R209" s="65"/>
      <c r="S209" s="65"/>
      <c r="T209" s="65"/>
      <c r="U209" s="61"/>
      <c r="V209" s="14"/>
      <c r="W209" s="14"/>
      <c r="X209" s="60"/>
      <c r="Y209" s="64"/>
      <c r="Z209" s="66"/>
      <c r="AA209" s="67"/>
      <c r="AB209" s="68"/>
      <c r="AC209" s="67"/>
      <c r="AD209" s="69"/>
      <c r="AE209" s="62"/>
      <c r="AF209" s="26"/>
      <c r="AG209" s="26"/>
      <c r="AH209" s="26"/>
      <c r="AI209" s="26"/>
      <c r="BF209" s="9"/>
      <c r="BG209" s="9"/>
      <c r="BH209" s="9"/>
      <c r="BI209" s="24"/>
      <c r="BJ209" s="59"/>
      <c r="BK209" s="20"/>
      <c r="BL209" s="20"/>
      <c r="BM209" s="7"/>
      <c r="BN209" s="14"/>
      <c r="BO209" s="60"/>
    </row>
    <row r="210" spans="1:67" ht="24.95" customHeight="1">
      <c r="A210" s="9"/>
      <c r="B210" s="9"/>
      <c r="C210" s="9"/>
      <c r="D210" s="24"/>
      <c r="E210" s="59"/>
      <c r="F210" s="20"/>
      <c r="G210" s="20"/>
      <c r="H210" s="7"/>
      <c r="I210" s="14"/>
      <c r="J210" s="60"/>
      <c r="K210" s="70"/>
      <c r="L210" s="70"/>
      <c r="M210" s="70"/>
      <c r="N210" s="70"/>
      <c r="O210" s="55"/>
      <c r="P210" s="64"/>
      <c r="Q210" s="63"/>
      <c r="R210" s="65"/>
      <c r="S210" s="65"/>
      <c r="T210" s="65"/>
      <c r="U210" s="61"/>
      <c r="V210" s="14"/>
      <c r="W210" s="14"/>
      <c r="X210" s="60"/>
      <c r="Y210" s="64"/>
      <c r="Z210" s="66"/>
      <c r="AA210" s="67"/>
      <c r="AB210" s="68"/>
      <c r="AC210" s="67"/>
      <c r="AD210" s="69"/>
      <c r="AE210" s="62"/>
      <c r="AF210" s="26"/>
      <c r="AG210" s="26"/>
      <c r="AH210" s="26"/>
      <c r="AI210" s="26"/>
      <c r="BF210" s="9"/>
      <c r="BG210" s="9"/>
      <c r="BH210" s="9"/>
      <c r="BI210" s="24"/>
      <c r="BJ210" s="59"/>
      <c r="BK210" s="20"/>
      <c r="BL210" s="20"/>
      <c r="BM210" s="7"/>
      <c r="BN210" s="14"/>
      <c r="BO210" s="60"/>
    </row>
    <row r="211" spans="1:67" ht="24.95" customHeight="1">
      <c r="A211" s="9"/>
      <c r="B211" s="9"/>
      <c r="C211" s="9"/>
      <c r="D211" s="24"/>
      <c r="E211" s="59"/>
      <c r="F211" s="20"/>
      <c r="G211" s="20"/>
      <c r="H211" s="7"/>
      <c r="I211" s="14"/>
      <c r="J211" s="60"/>
      <c r="K211" s="70"/>
      <c r="L211" s="70"/>
      <c r="M211" s="70"/>
      <c r="N211" s="70"/>
      <c r="O211" s="55"/>
      <c r="P211" s="64"/>
      <c r="Q211" s="63"/>
      <c r="R211" s="65"/>
      <c r="S211" s="65"/>
      <c r="T211" s="65"/>
      <c r="U211" s="61"/>
      <c r="V211" s="14"/>
      <c r="W211" s="14"/>
      <c r="X211" s="60"/>
      <c r="Y211" s="64"/>
      <c r="Z211" s="66"/>
      <c r="AA211" s="67"/>
      <c r="AB211" s="68"/>
      <c r="AC211" s="67"/>
      <c r="AD211" s="69"/>
      <c r="AE211" s="62"/>
      <c r="AF211" s="26"/>
      <c r="AG211" s="26"/>
      <c r="AH211" s="26"/>
      <c r="AI211" s="26"/>
      <c r="BF211" s="9"/>
      <c r="BG211" s="9"/>
      <c r="BH211" s="9"/>
      <c r="BI211" s="24"/>
      <c r="BJ211" s="59"/>
      <c r="BK211" s="20"/>
      <c r="BL211" s="20"/>
      <c r="BM211" s="7"/>
      <c r="BN211" s="14"/>
      <c r="BO211" s="60"/>
    </row>
    <row r="212" spans="1:67" ht="24.95" customHeight="1">
      <c r="A212" s="9"/>
      <c r="B212" s="9"/>
      <c r="C212" s="9"/>
      <c r="D212" s="24"/>
      <c r="E212" s="59"/>
      <c r="F212" s="20"/>
      <c r="G212" s="20"/>
      <c r="H212" s="7"/>
      <c r="I212" s="14"/>
      <c r="J212" s="60"/>
      <c r="K212" s="70"/>
      <c r="L212" s="70"/>
      <c r="M212" s="70"/>
      <c r="N212" s="70"/>
      <c r="O212" s="55"/>
      <c r="P212" s="64"/>
      <c r="Q212" s="63"/>
      <c r="R212" s="65"/>
      <c r="S212" s="65"/>
      <c r="T212" s="65"/>
      <c r="U212" s="61"/>
      <c r="V212" s="14"/>
      <c r="W212" s="14"/>
      <c r="X212" s="60"/>
      <c r="Y212" s="64"/>
      <c r="Z212" s="66"/>
      <c r="AA212" s="67"/>
      <c r="AB212" s="68"/>
      <c r="AC212" s="67"/>
      <c r="AD212" s="69"/>
      <c r="AE212" s="62"/>
      <c r="AF212" s="26"/>
      <c r="AG212" s="26"/>
      <c r="AH212" s="26"/>
      <c r="AI212" s="26"/>
      <c r="BF212" s="9"/>
      <c r="BG212" s="9"/>
      <c r="BH212" s="9"/>
      <c r="BI212" s="24"/>
      <c r="BJ212" s="59"/>
      <c r="BK212" s="20"/>
      <c r="BL212" s="20"/>
      <c r="BM212" s="7"/>
      <c r="BN212" s="14"/>
      <c r="BO212" s="60"/>
    </row>
    <row r="213" spans="1:67" ht="24.95" customHeight="1">
      <c r="A213" s="9"/>
      <c r="B213" s="9"/>
      <c r="C213" s="9"/>
      <c r="D213" s="24"/>
      <c r="E213" s="59"/>
      <c r="F213" s="20"/>
      <c r="G213" s="20"/>
      <c r="H213" s="7"/>
      <c r="I213" s="14"/>
      <c r="J213" s="60"/>
      <c r="K213" s="70"/>
      <c r="L213" s="70"/>
      <c r="M213" s="70"/>
      <c r="N213" s="70"/>
      <c r="O213" s="55"/>
      <c r="P213" s="64"/>
      <c r="Q213" s="63"/>
      <c r="R213" s="65"/>
      <c r="S213" s="65"/>
      <c r="T213" s="65"/>
      <c r="U213" s="61"/>
      <c r="V213" s="14"/>
      <c r="W213" s="14"/>
      <c r="X213" s="60"/>
      <c r="Y213" s="64"/>
      <c r="Z213" s="66"/>
      <c r="AA213" s="67"/>
      <c r="AB213" s="68"/>
      <c r="AC213" s="67"/>
      <c r="AD213" s="69"/>
      <c r="AE213" s="62"/>
      <c r="AF213" s="26"/>
      <c r="AG213" s="26"/>
      <c r="AH213" s="26"/>
      <c r="AI213" s="26"/>
      <c r="BF213" s="9"/>
      <c r="BG213" s="9"/>
      <c r="BH213" s="9"/>
      <c r="BI213" s="24"/>
      <c r="BJ213" s="59"/>
      <c r="BK213" s="20"/>
      <c r="BL213" s="20"/>
      <c r="BM213" s="7"/>
      <c r="BN213" s="14"/>
      <c r="BO213" s="60"/>
    </row>
    <row r="214" spans="1:67" ht="24.95" customHeight="1">
      <c r="A214" s="9"/>
      <c r="B214" s="9"/>
      <c r="C214" s="9"/>
      <c r="D214" s="24"/>
      <c r="E214" s="59"/>
      <c r="F214" s="20"/>
      <c r="G214" s="20"/>
      <c r="H214" s="7"/>
      <c r="I214" s="14"/>
      <c r="J214" s="60"/>
      <c r="K214" s="70"/>
      <c r="L214" s="70"/>
      <c r="M214" s="70"/>
      <c r="N214" s="70"/>
      <c r="O214" s="55"/>
      <c r="P214" s="64"/>
      <c r="Q214" s="63"/>
      <c r="R214" s="65"/>
      <c r="S214" s="65"/>
      <c r="T214" s="65"/>
      <c r="U214" s="61"/>
      <c r="V214" s="14"/>
      <c r="W214" s="14"/>
      <c r="X214" s="60"/>
      <c r="Y214" s="64"/>
      <c r="Z214" s="66"/>
      <c r="AA214" s="67"/>
      <c r="AB214" s="68"/>
      <c r="AC214" s="67"/>
      <c r="AD214" s="69"/>
      <c r="AE214" s="62"/>
      <c r="AF214" s="26"/>
      <c r="AG214" s="26"/>
      <c r="AH214" s="26"/>
      <c r="AI214" s="26"/>
      <c r="BF214" s="9"/>
      <c r="BG214" s="9"/>
      <c r="BH214" s="9"/>
      <c r="BI214" s="24"/>
      <c r="BJ214" s="59"/>
      <c r="BK214" s="20"/>
      <c r="BL214" s="20"/>
      <c r="BM214" s="7"/>
      <c r="BN214" s="14"/>
      <c r="BO214" s="60"/>
    </row>
    <row r="215" spans="1:67" ht="24.95" customHeight="1">
      <c r="A215" s="9"/>
      <c r="B215" s="9"/>
      <c r="C215" s="9"/>
      <c r="D215" s="24"/>
      <c r="E215" s="59"/>
      <c r="F215" s="20"/>
      <c r="G215" s="20"/>
      <c r="H215" s="7"/>
      <c r="I215" s="14"/>
      <c r="J215" s="60"/>
      <c r="K215" s="70"/>
      <c r="L215" s="70"/>
      <c r="M215" s="70"/>
      <c r="N215" s="70"/>
      <c r="O215" s="55"/>
      <c r="P215" s="64"/>
      <c r="Q215" s="63"/>
      <c r="R215" s="65"/>
      <c r="S215" s="65"/>
      <c r="T215" s="65"/>
      <c r="U215" s="61"/>
      <c r="V215" s="14"/>
      <c r="W215" s="14"/>
      <c r="X215" s="60"/>
      <c r="Y215" s="64"/>
      <c r="Z215" s="66"/>
      <c r="AA215" s="67"/>
      <c r="AB215" s="68"/>
      <c r="AC215" s="67"/>
      <c r="AD215" s="69"/>
      <c r="AE215" s="62"/>
      <c r="AF215" s="26"/>
      <c r="AG215" s="26"/>
      <c r="AH215" s="26"/>
      <c r="AI215" s="26"/>
      <c r="BF215" s="9"/>
      <c r="BG215" s="9"/>
      <c r="BH215" s="9"/>
      <c r="BI215" s="24"/>
      <c r="BJ215" s="59"/>
      <c r="BK215" s="20"/>
      <c r="BL215" s="20"/>
      <c r="BM215" s="7"/>
      <c r="BN215" s="14"/>
      <c r="BO215" s="60"/>
    </row>
    <row r="216" spans="1:67" ht="24.95" customHeight="1">
      <c r="A216" s="9"/>
      <c r="B216" s="9"/>
      <c r="C216" s="9"/>
      <c r="D216" s="24"/>
      <c r="E216" s="59"/>
      <c r="F216" s="20"/>
      <c r="G216" s="20"/>
      <c r="H216" s="7"/>
      <c r="I216" s="14"/>
      <c r="J216" s="60"/>
      <c r="K216" s="70"/>
      <c r="L216" s="70"/>
      <c r="M216" s="70"/>
      <c r="N216" s="70"/>
      <c r="O216" s="55"/>
      <c r="P216" s="64"/>
      <c r="Q216" s="63"/>
      <c r="R216" s="65"/>
      <c r="S216" s="65"/>
      <c r="T216" s="65"/>
      <c r="U216" s="61"/>
      <c r="V216" s="14"/>
      <c r="W216" s="14"/>
      <c r="X216" s="60"/>
      <c r="Y216" s="64"/>
      <c r="Z216" s="66"/>
      <c r="AA216" s="67"/>
      <c r="AB216" s="68"/>
      <c r="AC216" s="67"/>
      <c r="AD216" s="69"/>
      <c r="AE216" s="62"/>
      <c r="AF216" s="26"/>
      <c r="AG216" s="26"/>
      <c r="AH216" s="26"/>
      <c r="AI216" s="26"/>
      <c r="BF216" s="9"/>
      <c r="BG216" s="9"/>
      <c r="BH216" s="9"/>
      <c r="BI216" s="24"/>
      <c r="BJ216" s="59"/>
      <c r="BK216" s="20"/>
      <c r="BL216" s="20"/>
      <c r="BM216" s="7"/>
      <c r="BN216" s="14"/>
      <c r="BO216" s="60"/>
    </row>
    <row r="217" spans="1:67" ht="24.95" customHeight="1">
      <c r="A217" s="9"/>
      <c r="B217" s="9"/>
      <c r="C217" s="9"/>
      <c r="D217" s="24"/>
      <c r="E217" s="59"/>
      <c r="F217" s="20"/>
      <c r="G217" s="20"/>
      <c r="H217" s="7"/>
      <c r="I217" s="14"/>
      <c r="J217" s="60"/>
      <c r="K217" s="70"/>
      <c r="L217" s="70"/>
      <c r="M217" s="70"/>
      <c r="N217" s="70"/>
      <c r="O217" s="55"/>
      <c r="P217" s="64"/>
      <c r="Q217" s="63"/>
      <c r="R217" s="65"/>
      <c r="S217" s="65"/>
      <c r="T217" s="65"/>
      <c r="U217" s="61"/>
      <c r="V217" s="14"/>
      <c r="W217" s="14"/>
      <c r="X217" s="60"/>
      <c r="Y217" s="64"/>
      <c r="Z217" s="66"/>
      <c r="AA217" s="67"/>
      <c r="AB217" s="68"/>
      <c r="AC217" s="67"/>
      <c r="AD217" s="69"/>
      <c r="AE217" s="62"/>
      <c r="AF217" s="26"/>
      <c r="AG217" s="26"/>
      <c r="AH217" s="26"/>
      <c r="AI217" s="26"/>
      <c r="BF217" s="9"/>
      <c r="BG217" s="9"/>
      <c r="BH217" s="9"/>
      <c r="BI217" s="24"/>
      <c r="BJ217" s="59"/>
      <c r="BK217" s="20"/>
      <c r="BL217" s="20"/>
      <c r="BM217" s="7"/>
      <c r="BN217" s="14"/>
      <c r="BO217" s="60"/>
    </row>
    <row r="218" spans="1:67" ht="24.95" customHeight="1">
      <c r="A218" s="9"/>
      <c r="B218" s="9"/>
      <c r="C218" s="9"/>
      <c r="D218" s="24"/>
      <c r="E218" s="59"/>
      <c r="F218" s="20"/>
      <c r="G218" s="20"/>
      <c r="H218" s="7"/>
      <c r="I218" s="14"/>
      <c r="J218" s="60"/>
      <c r="K218" s="70"/>
      <c r="L218" s="70"/>
      <c r="M218" s="70"/>
      <c r="N218" s="70"/>
      <c r="O218" s="55"/>
      <c r="P218" s="64"/>
      <c r="Q218" s="63"/>
      <c r="R218" s="65"/>
      <c r="S218" s="65"/>
      <c r="T218" s="65"/>
      <c r="U218" s="61"/>
      <c r="V218" s="14"/>
      <c r="W218" s="14"/>
      <c r="X218" s="60"/>
      <c r="Y218" s="64"/>
      <c r="Z218" s="66"/>
      <c r="AA218" s="67"/>
      <c r="AB218" s="68"/>
      <c r="AC218" s="67"/>
      <c r="AD218" s="69"/>
      <c r="AE218" s="62"/>
      <c r="AF218" s="26"/>
      <c r="AG218" s="26"/>
      <c r="AH218" s="26"/>
      <c r="AI218" s="26"/>
      <c r="BF218" s="9"/>
      <c r="BG218" s="9"/>
      <c r="BH218" s="9"/>
      <c r="BI218" s="24"/>
      <c r="BJ218" s="59"/>
      <c r="BK218" s="20"/>
      <c r="BL218" s="20"/>
      <c r="BM218" s="7"/>
      <c r="BN218" s="14"/>
      <c r="BO218" s="60"/>
    </row>
    <row r="219" spans="1:67" ht="24.95" customHeight="1">
      <c r="A219" s="9"/>
      <c r="B219" s="9"/>
      <c r="C219" s="9"/>
      <c r="D219" s="24"/>
      <c r="E219" s="59"/>
      <c r="F219" s="20"/>
      <c r="G219" s="20"/>
      <c r="H219" s="7"/>
      <c r="I219" s="14"/>
      <c r="J219" s="60"/>
      <c r="K219" s="70"/>
      <c r="L219" s="70"/>
      <c r="M219" s="70"/>
      <c r="N219" s="70"/>
      <c r="O219" s="55"/>
      <c r="P219" s="64"/>
      <c r="Q219" s="63"/>
      <c r="R219" s="65"/>
      <c r="S219" s="65"/>
      <c r="T219" s="65"/>
      <c r="U219" s="61"/>
      <c r="V219" s="14"/>
      <c r="W219" s="14"/>
      <c r="X219" s="60"/>
      <c r="Y219" s="64"/>
      <c r="Z219" s="66"/>
      <c r="AA219" s="67"/>
      <c r="AB219" s="68"/>
      <c r="AC219" s="67"/>
      <c r="AD219" s="69"/>
      <c r="AE219" s="62"/>
      <c r="AF219" s="26"/>
      <c r="AG219" s="26"/>
      <c r="AH219" s="26"/>
      <c r="AI219" s="26"/>
      <c r="BF219" s="9"/>
      <c r="BG219" s="9"/>
      <c r="BH219" s="9"/>
      <c r="BI219" s="24"/>
      <c r="BJ219" s="59"/>
      <c r="BK219" s="20"/>
      <c r="BL219" s="20"/>
      <c r="BM219" s="7"/>
      <c r="BN219" s="14"/>
      <c r="BO219" s="60"/>
    </row>
    <row r="220" spans="1:67" ht="24.95" customHeight="1">
      <c r="A220" s="9"/>
      <c r="B220" s="9"/>
      <c r="C220" s="9"/>
      <c r="D220" s="24"/>
      <c r="E220" s="59"/>
      <c r="F220" s="20"/>
      <c r="G220" s="20"/>
      <c r="H220" s="7"/>
      <c r="I220" s="14"/>
      <c r="J220" s="60"/>
      <c r="K220" s="70"/>
      <c r="L220" s="70"/>
      <c r="M220" s="70"/>
      <c r="N220" s="70"/>
      <c r="O220" s="55"/>
      <c r="P220" s="64"/>
      <c r="Q220" s="63"/>
      <c r="R220" s="65"/>
      <c r="S220" s="65"/>
      <c r="T220" s="65"/>
      <c r="U220" s="61"/>
      <c r="V220" s="14"/>
      <c r="W220" s="14"/>
      <c r="X220" s="60"/>
      <c r="Y220" s="64"/>
      <c r="Z220" s="66"/>
      <c r="AA220" s="67"/>
      <c r="AB220" s="68"/>
      <c r="AC220" s="67"/>
      <c r="AD220" s="69"/>
      <c r="AE220" s="62"/>
      <c r="AF220" s="26"/>
      <c r="AG220" s="26"/>
      <c r="AH220" s="26"/>
      <c r="AI220" s="26"/>
      <c r="BF220" s="9"/>
      <c r="BG220" s="9"/>
      <c r="BH220" s="9"/>
      <c r="BI220" s="24"/>
      <c r="BJ220" s="59"/>
      <c r="BK220" s="20"/>
      <c r="BL220" s="20"/>
      <c r="BM220" s="7"/>
      <c r="BN220" s="14"/>
      <c r="BO220" s="60"/>
    </row>
    <row r="221" spans="1:67" ht="24.95" customHeight="1">
      <c r="A221" s="9"/>
      <c r="B221" s="9"/>
      <c r="C221" s="9"/>
      <c r="D221" s="24"/>
      <c r="E221" s="59"/>
      <c r="F221" s="20"/>
      <c r="G221" s="20"/>
      <c r="H221" s="7"/>
      <c r="I221" s="14"/>
      <c r="J221" s="60"/>
      <c r="K221" s="70"/>
      <c r="L221" s="70"/>
      <c r="M221" s="70"/>
      <c r="N221" s="70"/>
      <c r="O221" s="55"/>
      <c r="P221" s="64"/>
      <c r="Q221" s="63"/>
      <c r="R221" s="65"/>
      <c r="S221" s="65"/>
      <c r="T221" s="65"/>
      <c r="U221" s="61"/>
      <c r="V221" s="14"/>
      <c r="W221" s="14"/>
      <c r="X221" s="60"/>
      <c r="Y221" s="64"/>
      <c r="Z221" s="66"/>
      <c r="AA221" s="67"/>
      <c r="AB221" s="68"/>
      <c r="AC221" s="67"/>
      <c r="AD221" s="69"/>
      <c r="AE221" s="62"/>
      <c r="AF221" s="26"/>
      <c r="AG221" s="26"/>
      <c r="AH221" s="26"/>
      <c r="AI221" s="26"/>
      <c r="BF221" s="9"/>
      <c r="BG221" s="9"/>
      <c r="BH221" s="9"/>
      <c r="BI221" s="24"/>
      <c r="BJ221" s="59"/>
      <c r="BK221" s="20"/>
      <c r="BL221" s="20"/>
      <c r="BM221" s="7"/>
      <c r="BN221" s="14"/>
      <c r="BO221" s="60"/>
    </row>
    <row r="222" spans="1:67" ht="24.95" customHeight="1">
      <c r="A222" s="9"/>
      <c r="B222" s="9"/>
      <c r="C222" s="9"/>
      <c r="D222" s="24"/>
      <c r="E222" s="59"/>
      <c r="F222" s="20"/>
      <c r="G222" s="20"/>
      <c r="H222" s="7"/>
      <c r="I222" s="14"/>
      <c r="J222" s="60"/>
      <c r="K222" s="70"/>
      <c r="L222" s="70"/>
      <c r="M222" s="70"/>
      <c r="N222" s="70"/>
      <c r="O222" s="55"/>
      <c r="P222" s="64"/>
      <c r="Q222" s="63"/>
      <c r="R222" s="65"/>
      <c r="S222" s="65"/>
      <c r="T222" s="65"/>
      <c r="U222" s="61"/>
      <c r="V222" s="14"/>
      <c r="W222" s="14"/>
      <c r="X222" s="60"/>
      <c r="Y222" s="64"/>
      <c r="Z222" s="66"/>
      <c r="AA222" s="67"/>
      <c r="AB222" s="68"/>
      <c r="AC222" s="67"/>
      <c r="AD222" s="69"/>
      <c r="AE222" s="62"/>
      <c r="AF222" s="26"/>
      <c r="AG222" s="26"/>
      <c r="AH222" s="26"/>
      <c r="AI222" s="26"/>
      <c r="BF222" s="9"/>
      <c r="BG222" s="9"/>
      <c r="BH222" s="9"/>
      <c r="BI222" s="24"/>
      <c r="BJ222" s="59"/>
      <c r="BK222" s="20"/>
      <c r="BL222" s="20"/>
      <c r="BM222" s="7"/>
      <c r="BN222" s="14"/>
      <c r="BO222" s="60"/>
    </row>
    <row r="223" spans="1:67" ht="24.95" customHeight="1">
      <c r="A223" s="9"/>
      <c r="B223" s="9"/>
      <c r="C223" s="9"/>
      <c r="D223" s="24"/>
      <c r="E223" s="59"/>
      <c r="F223" s="20"/>
      <c r="G223" s="20"/>
      <c r="H223" s="7"/>
      <c r="I223" s="14"/>
      <c r="J223" s="60"/>
      <c r="K223" s="70"/>
      <c r="L223" s="70"/>
      <c r="M223" s="70"/>
      <c r="N223" s="70"/>
      <c r="O223" s="55"/>
      <c r="P223" s="64"/>
      <c r="Q223" s="63"/>
      <c r="R223" s="65"/>
      <c r="S223" s="65"/>
      <c r="T223" s="65"/>
      <c r="U223" s="61"/>
      <c r="V223" s="14"/>
      <c r="W223" s="14"/>
      <c r="X223" s="60"/>
      <c r="Y223" s="64"/>
      <c r="Z223" s="66"/>
      <c r="AA223" s="67"/>
      <c r="AB223" s="68"/>
      <c r="AC223" s="67"/>
      <c r="AD223" s="69"/>
      <c r="AE223" s="62"/>
      <c r="AF223" s="26"/>
      <c r="AG223" s="26"/>
      <c r="AH223" s="26"/>
      <c r="AI223" s="26"/>
      <c r="BF223" s="9"/>
      <c r="BG223" s="9"/>
      <c r="BH223" s="9"/>
      <c r="BI223" s="24"/>
      <c r="BJ223" s="59"/>
      <c r="BK223" s="20"/>
      <c r="BL223" s="20"/>
      <c r="BM223" s="7"/>
      <c r="BN223" s="14"/>
      <c r="BO223" s="60"/>
    </row>
    <row r="224" spans="1:67" ht="24.95" customHeight="1">
      <c r="A224" s="9"/>
      <c r="B224" s="9"/>
      <c r="C224" s="9"/>
      <c r="D224" s="24"/>
      <c r="E224" s="59"/>
      <c r="F224" s="20"/>
      <c r="G224" s="20"/>
      <c r="H224" s="7"/>
      <c r="I224" s="14"/>
      <c r="J224" s="60"/>
      <c r="K224" s="70"/>
      <c r="L224" s="70"/>
      <c r="M224" s="70"/>
      <c r="N224" s="70"/>
      <c r="O224" s="55"/>
      <c r="P224" s="64"/>
      <c r="Q224" s="63"/>
      <c r="R224" s="65"/>
      <c r="S224" s="65"/>
      <c r="T224" s="65"/>
      <c r="U224" s="61"/>
      <c r="V224" s="14"/>
      <c r="W224" s="14"/>
      <c r="X224" s="60"/>
      <c r="Y224" s="64"/>
      <c r="Z224" s="66"/>
      <c r="AA224" s="67"/>
      <c r="AB224" s="68"/>
      <c r="AC224" s="67"/>
      <c r="AD224" s="69"/>
      <c r="AE224" s="62"/>
      <c r="AF224" s="26"/>
      <c r="AG224" s="26"/>
      <c r="AH224" s="26"/>
      <c r="AI224" s="26"/>
      <c r="BF224" s="9"/>
      <c r="BG224" s="9"/>
      <c r="BH224" s="9"/>
      <c r="BI224" s="24"/>
      <c r="BJ224" s="59"/>
      <c r="BK224" s="20"/>
      <c r="BL224" s="20"/>
      <c r="BM224" s="7"/>
      <c r="BN224" s="14"/>
      <c r="BO224" s="60"/>
    </row>
    <row r="225" spans="1:67" ht="24.95" customHeight="1">
      <c r="A225" s="9"/>
      <c r="B225" s="9"/>
      <c r="C225" s="9"/>
      <c r="D225" s="24"/>
      <c r="E225" s="59"/>
      <c r="F225" s="20"/>
      <c r="G225" s="20"/>
      <c r="H225" s="7"/>
      <c r="I225" s="14"/>
      <c r="J225" s="60"/>
      <c r="K225" s="70"/>
      <c r="L225" s="70"/>
      <c r="M225" s="70"/>
      <c r="N225" s="70"/>
      <c r="O225" s="55"/>
      <c r="P225" s="64"/>
      <c r="Q225" s="63"/>
      <c r="R225" s="65"/>
      <c r="S225" s="65"/>
      <c r="T225" s="65"/>
      <c r="U225" s="61"/>
      <c r="V225" s="14"/>
      <c r="W225" s="14"/>
      <c r="X225" s="60"/>
      <c r="Y225" s="64"/>
      <c r="Z225" s="66"/>
      <c r="AA225" s="67"/>
      <c r="AB225" s="68"/>
      <c r="AC225" s="67"/>
      <c r="AD225" s="69"/>
      <c r="AE225" s="62"/>
      <c r="AF225" s="26"/>
      <c r="AG225" s="26"/>
      <c r="AH225" s="26"/>
      <c r="AI225" s="26"/>
      <c r="BF225" s="9"/>
      <c r="BG225" s="9"/>
      <c r="BH225" s="9"/>
      <c r="BI225" s="24"/>
      <c r="BJ225" s="59"/>
      <c r="BK225" s="20"/>
      <c r="BL225" s="20"/>
      <c r="BM225" s="7"/>
      <c r="BN225" s="14"/>
      <c r="BO225" s="60"/>
    </row>
    <row r="226" spans="1:67" ht="24.95" customHeight="1">
      <c r="A226" s="9"/>
      <c r="B226" s="9"/>
      <c r="C226" s="9"/>
      <c r="D226" s="24"/>
      <c r="E226" s="59"/>
      <c r="F226" s="20"/>
      <c r="G226" s="20"/>
      <c r="H226" s="7"/>
      <c r="I226" s="14"/>
      <c r="J226" s="60"/>
      <c r="K226" s="70"/>
      <c r="L226" s="70"/>
      <c r="M226" s="70"/>
      <c r="N226" s="70"/>
      <c r="O226" s="55"/>
      <c r="P226" s="64"/>
      <c r="Q226" s="63"/>
      <c r="R226" s="65"/>
      <c r="S226" s="65"/>
      <c r="T226" s="65"/>
      <c r="U226" s="61"/>
      <c r="V226" s="14"/>
      <c r="W226" s="14"/>
      <c r="X226" s="60"/>
      <c r="Y226" s="64"/>
      <c r="Z226" s="66"/>
      <c r="AA226" s="67"/>
      <c r="AB226" s="68"/>
      <c r="AC226" s="67"/>
      <c r="AD226" s="69"/>
      <c r="AE226" s="62"/>
      <c r="AF226" s="26"/>
      <c r="AG226" s="26"/>
      <c r="AH226" s="26"/>
      <c r="AI226" s="26"/>
      <c r="BF226" s="9"/>
      <c r="BG226" s="9"/>
      <c r="BH226" s="9"/>
      <c r="BI226" s="24"/>
      <c r="BJ226" s="59"/>
      <c r="BK226" s="20"/>
      <c r="BL226" s="20"/>
      <c r="BM226" s="7"/>
      <c r="BN226" s="14"/>
      <c r="BO226" s="60"/>
    </row>
    <row r="227" spans="1:67" ht="24.95" customHeight="1">
      <c r="A227" s="9"/>
      <c r="B227" s="9"/>
      <c r="C227" s="9"/>
      <c r="D227" s="24"/>
      <c r="E227" s="59"/>
      <c r="F227" s="20"/>
      <c r="G227" s="20"/>
      <c r="H227" s="7"/>
      <c r="I227" s="14"/>
      <c r="J227" s="60"/>
      <c r="K227" s="70"/>
      <c r="L227" s="70"/>
      <c r="M227" s="70"/>
      <c r="N227" s="70"/>
      <c r="O227" s="55"/>
      <c r="P227" s="64"/>
      <c r="Q227" s="63"/>
      <c r="R227" s="65"/>
      <c r="S227" s="65"/>
      <c r="T227" s="65"/>
      <c r="U227" s="61"/>
      <c r="V227" s="14"/>
      <c r="W227" s="14"/>
      <c r="X227" s="60"/>
      <c r="Y227" s="64"/>
      <c r="Z227" s="66"/>
      <c r="AA227" s="67"/>
      <c r="AB227" s="68"/>
      <c r="AC227" s="67"/>
      <c r="AD227" s="69"/>
      <c r="AE227" s="62"/>
      <c r="AF227" s="26"/>
      <c r="AG227" s="26"/>
      <c r="AH227" s="26"/>
      <c r="AI227" s="26"/>
      <c r="BF227" s="9"/>
      <c r="BG227" s="9"/>
      <c r="BH227" s="9"/>
      <c r="BI227" s="24"/>
      <c r="BJ227" s="59"/>
      <c r="BK227" s="20"/>
      <c r="BL227" s="20"/>
      <c r="BM227" s="7"/>
      <c r="BN227" s="14"/>
      <c r="BO227" s="60"/>
    </row>
    <row r="228" spans="1:67" ht="24.95" customHeight="1">
      <c r="A228" s="9"/>
      <c r="B228" s="9"/>
      <c r="C228" s="9"/>
      <c r="D228" s="24"/>
      <c r="E228" s="59"/>
      <c r="F228" s="20"/>
      <c r="G228" s="20"/>
      <c r="H228" s="7"/>
      <c r="I228" s="14"/>
      <c r="J228" s="60"/>
      <c r="K228" s="70"/>
      <c r="L228" s="70"/>
      <c r="M228" s="70"/>
      <c r="N228" s="70"/>
      <c r="O228" s="55"/>
      <c r="P228" s="64"/>
      <c r="Q228" s="63"/>
      <c r="R228" s="65"/>
      <c r="S228" s="65"/>
      <c r="T228" s="65"/>
      <c r="U228" s="61"/>
      <c r="V228" s="14"/>
      <c r="W228" s="14"/>
      <c r="X228" s="60"/>
      <c r="Y228" s="64"/>
      <c r="Z228" s="66"/>
      <c r="AA228" s="67"/>
      <c r="AB228" s="68"/>
      <c r="AC228" s="67"/>
      <c r="AD228" s="69"/>
      <c r="AE228" s="62"/>
      <c r="AF228" s="26"/>
      <c r="AG228" s="26"/>
      <c r="AH228" s="26"/>
      <c r="AI228" s="26"/>
      <c r="BF228" s="9"/>
      <c r="BG228" s="9"/>
      <c r="BH228" s="9"/>
      <c r="BI228" s="24"/>
      <c r="BJ228" s="59"/>
      <c r="BK228" s="20"/>
      <c r="BL228" s="20"/>
      <c r="BM228" s="7"/>
      <c r="BN228" s="14"/>
      <c r="BO228" s="60"/>
    </row>
    <row r="229" spans="1:67" ht="24.95" customHeight="1">
      <c r="A229" s="9"/>
      <c r="B229" s="9"/>
      <c r="C229" s="9"/>
      <c r="D229" s="24"/>
      <c r="E229" s="59"/>
      <c r="F229" s="20"/>
      <c r="G229" s="20"/>
      <c r="H229" s="7"/>
      <c r="I229" s="14"/>
      <c r="J229" s="60"/>
      <c r="K229" s="70"/>
      <c r="L229" s="70"/>
      <c r="M229" s="70"/>
      <c r="N229" s="70"/>
      <c r="O229" s="55"/>
      <c r="P229" s="64"/>
      <c r="Q229" s="63"/>
      <c r="R229" s="65"/>
      <c r="S229" s="65"/>
      <c r="T229" s="65"/>
      <c r="U229" s="61"/>
      <c r="V229" s="14"/>
      <c r="W229" s="14"/>
      <c r="X229" s="60"/>
      <c r="Y229" s="64"/>
      <c r="Z229" s="66"/>
      <c r="AA229" s="67"/>
      <c r="AB229" s="68"/>
      <c r="AC229" s="67"/>
      <c r="AD229" s="69"/>
      <c r="AE229" s="62"/>
      <c r="AF229" s="26"/>
      <c r="AG229" s="26"/>
      <c r="AH229" s="26"/>
      <c r="AI229" s="26"/>
      <c r="BF229" s="9"/>
      <c r="BG229" s="9"/>
      <c r="BH229" s="9"/>
      <c r="BI229" s="24"/>
      <c r="BJ229" s="59"/>
      <c r="BK229" s="20"/>
      <c r="BL229" s="20"/>
      <c r="BM229" s="7"/>
      <c r="BN229" s="14"/>
      <c r="BO229" s="60"/>
    </row>
    <row r="230" spans="1:67" ht="24.95" customHeight="1">
      <c r="A230" s="9"/>
      <c r="B230" s="9"/>
      <c r="C230" s="9"/>
      <c r="D230" s="24"/>
      <c r="E230" s="59"/>
      <c r="F230" s="20"/>
      <c r="G230" s="20"/>
      <c r="H230" s="7"/>
      <c r="I230" s="14"/>
      <c r="J230" s="60"/>
      <c r="K230" s="70"/>
      <c r="L230" s="70"/>
      <c r="M230" s="70"/>
      <c r="N230" s="70"/>
      <c r="O230" s="55"/>
      <c r="P230" s="64"/>
      <c r="Q230" s="63"/>
      <c r="R230" s="65"/>
      <c r="S230" s="65"/>
      <c r="T230" s="65"/>
      <c r="U230" s="61"/>
      <c r="V230" s="14"/>
      <c r="W230" s="14"/>
      <c r="X230" s="60"/>
      <c r="Y230" s="64"/>
      <c r="Z230" s="66"/>
      <c r="AA230" s="67"/>
      <c r="AB230" s="68"/>
      <c r="AC230" s="67"/>
      <c r="AD230" s="69"/>
      <c r="AE230" s="62"/>
      <c r="AF230" s="26"/>
      <c r="AG230" s="26"/>
      <c r="AH230" s="26"/>
      <c r="AI230" s="26"/>
      <c r="BF230" s="9"/>
      <c r="BG230" s="9"/>
      <c r="BH230" s="9"/>
      <c r="BI230" s="24"/>
      <c r="BJ230" s="59"/>
      <c r="BK230" s="20"/>
      <c r="BL230" s="20"/>
      <c r="BM230" s="7"/>
      <c r="BN230" s="14"/>
      <c r="BO230" s="60"/>
    </row>
    <row r="231" spans="1:67" ht="24.95" customHeight="1">
      <c r="A231" s="9"/>
      <c r="B231" s="9"/>
      <c r="C231" s="9"/>
      <c r="D231" s="24"/>
      <c r="E231" s="59"/>
      <c r="F231" s="20"/>
      <c r="G231" s="20"/>
      <c r="H231" s="7"/>
      <c r="I231" s="14"/>
      <c r="J231" s="60"/>
      <c r="K231" s="70"/>
      <c r="L231" s="70"/>
      <c r="M231" s="70"/>
      <c r="N231" s="70"/>
      <c r="O231" s="55"/>
      <c r="P231" s="64"/>
      <c r="Q231" s="63"/>
      <c r="R231" s="65"/>
      <c r="S231" s="65"/>
      <c r="T231" s="65"/>
      <c r="U231" s="61"/>
      <c r="V231" s="14"/>
      <c r="W231" s="14"/>
      <c r="X231" s="60"/>
      <c r="Y231" s="64"/>
      <c r="Z231" s="66"/>
      <c r="AA231" s="67"/>
      <c r="AB231" s="68"/>
      <c r="AC231" s="67"/>
      <c r="AD231" s="69"/>
      <c r="AE231" s="62"/>
      <c r="AF231" s="26"/>
      <c r="AG231" s="26"/>
      <c r="AH231" s="26"/>
      <c r="AI231" s="26"/>
      <c r="BF231" s="9"/>
      <c r="BG231" s="9"/>
      <c r="BH231" s="9"/>
      <c r="BI231" s="24"/>
      <c r="BJ231" s="59"/>
      <c r="BK231" s="20"/>
      <c r="BL231" s="20"/>
      <c r="BM231" s="7"/>
      <c r="BN231" s="14"/>
      <c r="BO231" s="60"/>
    </row>
    <row r="232" spans="1:67" ht="24.95" customHeight="1">
      <c r="A232" s="9"/>
      <c r="B232" s="9"/>
      <c r="C232" s="9"/>
      <c r="D232" s="24"/>
      <c r="E232" s="59"/>
      <c r="F232" s="20"/>
      <c r="G232" s="20"/>
      <c r="H232" s="7"/>
      <c r="I232" s="14"/>
      <c r="J232" s="60"/>
      <c r="K232" s="70"/>
      <c r="L232" s="70"/>
      <c r="M232" s="70"/>
      <c r="N232" s="70"/>
      <c r="O232" s="55"/>
      <c r="P232" s="64"/>
      <c r="Q232" s="63"/>
      <c r="R232" s="65"/>
      <c r="S232" s="65"/>
      <c r="T232" s="65"/>
      <c r="U232" s="61"/>
      <c r="V232" s="14"/>
      <c r="W232" s="14"/>
      <c r="X232" s="60"/>
      <c r="Y232" s="64"/>
      <c r="Z232" s="66"/>
      <c r="AA232" s="67"/>
      <c r="AB232" s="68"/>
      <c r="AC232" s="67"/>
      <c r="AD232" s="69"/>
      <c r="AE232" s="62"/>
      <c r="AF232" s="26"/>
      <c r="AG232" s="26"/>
      <c r="AH232" s="26"/>
      <c r="AI232" s="26"/>
      <c r="BF232" s="9"/>
      <c r="BG232" s="9"/>
      <c r="BH232" s="9"/>
      <c r="BI232" s="24"/>
      <c r="BJ232" s="59"/>
      <c r="BK232" s="20"/>
      <c r="BL232" s="20"/>
      <c r="BM232" s="7"/>
      <c r="BN232" s="14"/>
      <c r="BO232" s="60"/>
    </row>
    <row r="233" spans="1:67" ht="24.95" customHeight="1">
      <c r="A233" s="9"/>
      <c r="B233" s="9"/>
      <c r="C233" s="9"/>
      <c r="D233" s="24"/>
      <c r="E233" s="59"/>
      <c r="F233" s="20"/>
      <c r="G233" s="20"/>
      <c r="H233" s="7"/>
      <c r="I233" s="14"/>
      <c r="J233" s="60"/>
      <c r="K233" s="70"/>
      <c r="L233" s="70"/>
      <c r="M233" s="70"/>
      <c r="N233" s="70"/>
      <c r="O233" s="55"/>
      <c r="P233" s="64"/>
      <c r="Q233" s="63"/>
      <c r="R233" s="65"/>
      <c r="S233" s="65"/>
      <c r="T233" s="65"/>
      <c r="U233" s="61"/>
      <c r="V233" s="14"/>
      <c r="W233" s="14"/>
      <c r="X233" s="60"/>
      <c r="Y233" s="64"/>
      <c r="Z233" s="66"/>
      <c r="AA233" s="67"/>
      <c r="AB233" s="68"/>
      <c r="AC233" s="67"/>
      <c r="AD233" s="69"/>
      <c r="AE233" s="62"/>
      <c r="AF233" s="26"/>
      <c r="AG233" s="26"/>
      <c r="AH233" s="26"/>
      <c r="AI233" s="26"/>
      <c r="BF233" s="9"/>
      <c r="BG233" s="9"/>
      <c r="BH233" s="9"/>
      <c r="BI233" s="24"/>
      <c r="BJ233" s="59"/>
      <c r="BK233" s="20"/>
      <c r="BL233" s="20"/>
      <c r="BM233" s="7"/>
      <c r="BN233" s="14"/>
      <c r="BO233" s="60"/>
    </row>
    <row r="234" spans="1:67" ht="24.95" customHeight="1">
      <c r="A234" s="9"/>
      <c r="B234" s="9"/>
      <c r="C234" s="9"/>
      <c r="D234" s="24"/>
      <c r="E234" s="59"/>
      <c r="F234" s="20"/>
      <c r="G234" s="20"/>
      <c r="H234" s="7"/>
      <c r="I234" s="14"/>
      <c r="J234" s="60"/>
      <c r="K234" s="70"/>
      <c r="L234" s="70"/>
      <c r="M234" s="70"/>
      <c r="N234" s="70"/>
      <c r="O234" s="55"/>
      <c r="P234" s="64"/>
      <c r="Q234" s="63"/>
      <c r="R234" s="65"/>
      <c r="S234" s="65"/>
      <c r="T234" s="65"/>
      <c r="U234" s="61"/>
      <c r="V234" s="14"/>
      <c r="W234" s="14"/>
      <c r="X234" s="60"/>
      <c r="Y234" s="64"/>
      <c r="Z234" s="66"/>
      <c r="AA234" s="67"/>
      <c r="AB234" s="68"/>
      <c r="AC234" s="67"/>
      <c r="AD234" s="69"/>
      <c r="AE234" s="62"/>
      <c r="AF234" s="26"/>
      <c r="AG234" s="26"/>
      <c r="AH234" s="26"/>
      <c r="AI234" s="26"/>
      <c r="BF234" s="9"/>
      <c r="BG234" s="9"/>
      <c r="BH234" s="9"/>
      <c r="BI234" s="24"/>
      <c r="BJ234" s="59"/>
      <c r="BK234" s="20"/>
      <c r="BL234" s="20"/>
      <c r="BM234" s="7"/>
      <c r="BN234" s="14"/>
      <c r="BO234" s="60"/>
    </row>
    <row r="235" spans="1:67" ht="24.95" customHeight="1">
      <c r="A235" s="9"/>
      <c r="B235" s="9"/>
      <c r="C235" s="9"/>
      <c r="D235" s="24"/>
      <c r="E235" s="59"/>
      <c r="F235" s="20"/>
      <c r="G235" s="20"/>
      <c r="H235" s="7"/>
      <c r="I235" s="14"/>
      <c r="J235" s="60"/>
      <c r="K235" s="70"/>
      <c r="L235" s="70"/>
      <c r="M235" s="70"/>
      <c r="N235" s="70"/>
      <c r="O235" s="55"/>
      <c r="P235" s="64"/>
      <c r="Q235" s="63"/>
      <c r="R235" s="65"/>
      <c r="S235" s="65"/>
      <c r="T235" s="65"/>
      <c r="U235" s="61"/>
      <c r="V235" s="14"/>
      <c r="W235" s="14"/>
      <c r="X235" s="60"/>
      <c r="Y235" s="64"/>
      <c r="Z235" s="66"/>
      <c r="AA235" s="67"/>
      <c r="AB235" s="68"/>
      <c r="AC235" s="67"/>
      <c r="AD235" s="69"/>
      <c r="AE235" s="62"/>
      <c r="AF235" s="26"/>
      <c r="AG235" s="26"/>
      <c r="AH235" s="26"/>
      <c r="AI235" s="26"/>
      <c r="BF235" s="9"/>
      <c r="BG235" s="9"/>
      <c r="BH235" s="9"/>
      <c r="BI235" s="24"/>
      <c r="BJ235" s="59"/>
      <c r="BK235" s="20"/>
      <c r="BL235" s="20"/>
      <c r="BM235" s="7"/>
      <c r="BN235" s="14"/>
      <c r="BO235" s="60"/>
    </row>
    <row r="236" spans="1:67" ht="24.95" customHeight="1">
      <c r="A236" s="9"/>
      <c r="B236" s="9"/>
      <c r="C236" s="9"/>
      <c r="D236" s="24"/>
      <c r="E236" s="59"/>
      <c r="F236" s="20"/>
      <c r="G236" s="20"/>
      <c r="H236" s="7"/>
      <c r="I236" s="14"/>
      <c r="J236" s="60"/>
      <c r="K236" s="70"/>
      <c r="L236" s="70"/>
      <c r="M236" s="70"/>
      <c r="N236" s="70"/>
      <c r="O236" s="55"/>
      <c r="P236" s="64"/>
      <c r="Q236" s="63"/>
      <c r="R236" s="65"/>
      <c r="S236" s="65"/>
      <c r="T236" s="65"/>
      <c r="U236" s="61"/>
      <c r="V236" s="14"/>
      <c r="W236" s="14"/>
      <c r="X236" s="60"/>
      <c r="Y236" s="64"/>
      <c r="Z236" s="66"/>
      <c r="AA236" s="67"/>
      <c r="AB236" s="68"/>
      <c r="AC236" s="67"/>
      <c r="AD236" s="69"/>
      <c r="AE236" s="62"/>
      <c r="AF236" s="26"/>
      <c r="AG236" s="26"/>
      <c r="AH236" s="26"/>
      <c r="AI236" s="26"/>
      <c r="BF236" s="9"/>
      <c r="BG236" s="9"/>
      <c r="BH236" s="9"/>
      <c r="BI236" s="24"/>
      <c r="BJ236" s="59"/>
      <c r="BK236" s="20"/>
      <c r="BL236" s="20"/>
      <c r="BM236" s="7"/>
      <c r="BN236" s="14"/>
      <c r="BO236" s="60"/>
    </row>
    <row r="237" spans="1:67" ht="24.95" customHeight="1">
      <c r="A237" s="9"/>
      <c r="B237" s="9"/>
      <c r="C237" s="9"/>
      <c r="D237" s="24"/>
      <c r="E237" s="59"/>
      <c r="F237" s="20"/>
      <c r="G237" s="20"/>
      <c r="H237" s="7"/>
      <c r="I237" s="14"/>
      <c r="J237" s="60"/>
      <c r="K237" s="70"/>
      <c r="L237" s="70"/>
      <c r="M237" s="70"/>
      <c r="N237" s="70"/>
      <c r="O237" s="55"/>
      <c r="P237" s="64"/>
      <c r="Q237" s="63"/>
      <c r="R237" s="65"/>
      <c r="S237" s="65"/>
      <c r="T237" s="65"/>
      <c r="U237" s="61"/>
      <c r="V237" s="14"/>
      <c r="W237" s="14"/>
      <c r="X237" s="60"/>
      <c r="Y237" s="64"/>
      <c r="Z237" s="66"/>
      <c r="AA237" s="67"/>
      <c r="AB237" s="68"/>
      <c r="AC237" s="67"/>
      <c r="AD237" s="69"/>
      <c r="AE237" s="62"/>
      <c r="AF237" s="26"/>
      <c r="AG237" s="26"/>
      <c r="AH237" s="26"/>
      <c r="AI237" s="26"/>
      <c r="BF237" s="9"/>
      <c r="BG237" s="9"/>
      <c r="BH237" s="9"/>
      <c r="BI237" s="24"/>
      <c r="BJ237" s="59"/>
      <c r="BK237" s="20"/>
      <c r="BL237" s="20"/>
      <c r="BM237" s="7"/>
      <c r="BN237" s="14"/>
      <c r="BO237" s="60"/>
    </row>
    <row r="238" spans="1:67" ht="24.95" customHeight="1">
      <c r="A238" s="9"/>
      <c r="B238" s="9"/>
      <c r="C238" s="9"/>
      <c r="D238" s="24"/>
      <c r="E238" s="59"/>
      <c r="F238" s="20"/>
      <c r="G238" s="20"/>
      <c r="H238" s="7"/>
      <c r="I238" s="14"/>
      <c r="J238" s="60"/>
      <c r="K238" s="70"/>
      <c r="L238" s="70"/>
      <c r="M238" s="70"/>
      <c r="N238" s="70"/>
      <c r="O238" s="55"/>
      <c r="P238" s="64"/>
      <c r="Q238" s="63"/>
      <c r="R238" s="65"/>
      <c r="S238" s="65"/>
      <c r="T238" s="65"/>
      <c r="U238" s="61"/>
      <c r="V238" s="14"/>
      <c r="W238" s="14"/>
      <c r="X238" s="60"/>
      <c r="Y238" s="64"/>
      <c r="Z238" s="66"/>
      <c r="AA238" s="67"/>
      <c r="AB238" s="68"/>
      <c r="AC238" s="67"/>
      <c r="AD238" s="69"/>
      <c r="AE238" s="62"/>
      <c r="AF238" s="26"/>
      <c r="AG238" s="26"/>
      <c r="AH238" s="26"/>
      <c r="AI238" s="26"/>
      <c r="BF238" s="9"/>
      <c r="BG238" s="9"/>
      <c r="BH238" s="9"/>
      <c r="BI238" s="24"/>
      <c r="BJ238" s="59"/>
      <c r="BK238" s="20"/>
      <c r="BL238" s="20"/>
      <c r="BM238" s="7"/>
      <c r="BN238" s="14"/>
      <c r="BO238" s="60"/>
    </row>
    <row r="239" spans="1:67" ht="24.95" customHeight="1">
      <c r="A239" s="9"/>
      <c r="B239" s="9"/>
      <c r="C239" s="9"/>
      <c r="D239" s="24"/>
      <c r="E239" s="59"/>
      <c r="F239" s="20"/>
      <c r="G239" s="20"/>
      <c r="H239" s="7"/>
      <c r="I239" s="14"/>
      <c r="J239" s="60"/>
      <c r="K239" s="70"/>
      <c r="L239" s="70"/>
      <c r="M239" s="70"/>
      <c r="N239" s="70"/>
      <c r="O239" s="55"/>
      <c r="P239" s="64"/>
      <c r="Q239" s="63"/>
      <c r="R239" s="65"/>
      <c r="S239" s="65"/>
      <c r="T239" s="65"/>
      <c r="U239" s="61"/>
      <c r="V239" s="14"/>
      <c r="W239" s="14"/>
      <c r="X239" s="60"/>
      <c r="Y239" s="64"/>
      <c r="Z239" s="66"/>
      <c r="AA239" s="67"/>
      <c r="AB239" s="68"/>
      <c r="AC239" s="67"/>
      <c r="AD239" s="69"/>
      <c r="AE239" s="62"/>
      <c r="AF239" s="26"/>
      <c r="AG239" s="26"/>
      <c r="AH239" s="26"/>
      <c r="AI239" s="26"/>
      <c r="BF239" s="9"/>
      <c r="BG239" s="9"/>
      <c r="BH239" s="9"/>
      <c r="BI239" s="24"/>
      <c r="BJ239" s="59"/>
      <c r="BK239" s="20"/>
      <c r="BL239" s="20"/>
      <c r="BM239" s="7"/>
      <c r="BN239" s="14"/>
      <c r="BO239" s="60"/>
    </row>
    <row r="240" spans="1:67" ht="24.95" customHeight="1">
      <c r="A240" s="9"/>
      <c r="B240" s="9"/>
      <c r="C240" s="9"/>
      <c r="D240" s="24"/>
      <c r="E240" s="59"/>
      <c r="F240" s="20"/>
      <c r="G240" s="20"/>
      <c r="H240" s="7"/>
      <c r="I240" s="14"/>
      <c r="J240" s="60"/>
      <c r="K240" s="70"/>
      <c r="L240" s="70"/>
      <c r="M240" s="70"/>
      <c r="N240" s="70"/>
      <c r="O240" s="55"/>
      <c r="P240" s="64"/>
      <c r="Q240" s="63"/>
      <c r="R240" s="65"/>
      <c r="S240" s="65"/>
      <c r="T240" s="65"/>
      <c r="U240" s="61"/>
      <c r="V240" s="14"/>
      <c r="W240" s="14"/>
      <c r="X240" s="60"/>
      <c r="Y240" s="64"/>
      <c r="Z240" s="66"/>
      <c r="AA240" s="67"/>
      <c r="AB240" s="68"/>
      <c r="AC240" s="67"/>
      <c r="AD240" s="69"/>
      <c r="AE240" s="62"/>
      <c r="AF240" s="26"/>
      <c r="AG240" s="26"/>
      <c r="AH240" s="26"/>
      <c r="AI240" s="26"/>
      <c r="BF240" s="9"/>
      <c r="BG240" s="9"/>
      <c r="BH240" s="9"/>
      <c r="BI240" s="24"/>
      <c r="BJ240" s="59"/>
      <c r="BK240" s="20"/>
      <c r="BL240" s="20"/>
      <c r="BM240" s="7"/>
      <c r="BN240" s="14"/>
      <c r="BO240" s="60"/>
    </row>
    <row r="241" spans="1:67" ht="24.95" customHeight="1">
      <c r="A241" s="9"/>
      <c r="B241" s="9"/>
      <c r="C241" s="9"/>
      <c r="D241" s="24"/>
      <c r="E241" s="59"/>
      <c r="F241" s="20"/>
      <c r="G241" s="20"/>
      <c r="H241" s="7"/>
      <c r="I241" s="14"/>
      <c r="J241" s="60"/>
      <c r="K241" s="70"/>
      <c r="L241" s="70"/>
      <c r="M241" s="70"/>
      <c r="N241" s="70"/>
      <c r="O241" s="55"/>
      <c r="P241" s="64"/>
      <c r="Q241" s="63"/>
      <c r="R241" s="65"/>
      <c r="S241" s="65"/>
      <c r="T241" s="65"/>
      <c r="U241" s="61"/>
      <c r="V241" s="14"/>
      <c r="W241" s="14"/>
      <c r="X241" s="60"/>
      <c r="Y241" s="64"/>
      <c r="Z241" s="66"/>
      <c r="AA241" s="67"/>
      <c r="AB241" s="68"/>
      <c r="AC241" s="67"/>
      <c r="AD241" s="69"/>
      <c r="AE241" s="62"/>
      <c r="AF241" s="26"/>
      <c r="AG241" s="26"/>
      <c r="AH241" s="26"/>
      <c r="AI241" s="26"/>
      <c r="BF241" s="9"/>
      <c r="BG241" s="9"/>
      <c r="BH241" s="9"/>
      <c r="BI241" s="24"/>
      <c r="BJ241" s="59"/>
      <c r="BK241" s="20"/>
      <c r="BL241" s="20"/>
      <c r="BM241" s="7"/>
      <c r="BN241" s="14"/>
      <c r="BO241" s="60"/>
    </row>
    <row r="242" spans="1:67" ht="24.95" customHeight="1">
      <c r="A242" s="9"/>
      <c r="B242" s="9"/>
      <c r="C242" s="9"/>
      <c r="D242" s="24"/>
      <c r="E242" s="59"/>
      <c r="F242" s="20"/>
      <c r="G242" s="20"/>
      <c r="H242" s="7"/>
      <c r="I242" s="14"/>
      <c r="J242" s="60"/>
      <c r="K242" s="70"/>
      <c r="L242" s="70"/>
      <c r="M242" s="70"/>
      <c r="N242" s="70"/>
      <c r="O242" s="55"/>
      <c r="P242" s="64"/>
      <c r="Q242" s="63"/>
      <c r="R242" s="65"/>
      <c r="S242" s="65"/>
      <c r="T242" s="65"/>
      <c r="U242" s="61"/>
      <c r="V242" s="14"/>
      <c r="W242" s="14"/>
      <c r="X242" s="60"/>
      <c r="Y242" s="64"/>
      <c r="Z242" s="66"/>
      <c r="AA242" s="67"/>
      <c r="AB242" s="68"/>
      <c r="AC242" s="67"/>
      <c r="AD242" s="69"/>
      <c r="AE242" s="62"/>
      <c r="AF242" s="26"/>
      <c r="AG242" s="26"/>
      <c r="AH242" s="26"/>
      <c r="AI242" s="26"/>
      <c r="BF242" s="9"/>
      <c r="BG242" s="9"/>
      <c r="BH242" s="9"/>
      <c r="BI242" s="24"/>
      <c r="BJ242" s="59"/>
      <c r="BK242" s="20"/>
      <c r="BL242" s="20"/>
      <c r="BM242" s="7"/>
      <c r="BN242" s="14"/>
      <c r="BO242" s="60"/>
    </row>
    <row r="243" spans="1:67" ht="24.95" customHeight="1">
      <c r="A243" s="9"/>
      <c r="B243" s="9"/>
      <c r="C243" s="9"/>
      <c r="D243" s="24"/>
      <c r="E243" s="59"/>
      <c r="F243" s="20"/>
      <c r="G243" s="20"/>
      <c r="H243" s="7"/>
      <c r="I243" s="14"/>
      <c r="J243" s="60"/>
      <c r="K243" s="70"/>
      <c r="L243" s="70"/>
      <c r="M243" s="70"/>
      <c r="N243" s="70"/>
      <c r="O243" s="55"/>
      <c r="P243" s="64"/>
      <c r="Q243" s="63"/>
      <c r="R243" s="65"/>
      <c r="S243" s="65"/>
      <c r="T243" s="65"/>
      <c r="U243" s="61"/>
      <c r="V243" s="14"/>
      <c r="W243" s="14"/>
      <c r="X243" s="60"/>
      <c r="Y243" s="64"/>
      <c r="Z243" s="66"/>
      <c r="AA243" s="67"/>
      <c r="AB243" s="68"/>
      <c r="AC243" s="67"/>
      <c r="AD243" s="69"/>
      <c r="AE243" s="62"/>
      <c r="AF243" s="26"/>
      <c r="AG243" s="26"/>
      <c r="AH243" s="26"/>
      <c r="AI243" s="26"/>
      <c r="BF243" s="9"/>
      <c r="BG243" s="9"/>
      <c r="BH243" s="9"/>
      <c r="BI243" s="24"/>
      <c r="BJ243" s="59"/>
      <c r="BK243" s="20"/>
      <c r="BL243" s="20"/>
      <c r="BM243" s="7"/>
      <c r="BN243" s="14"/>
      <c r="BO243" s="60"/>
    </row>
    <row r="244" spans="1:67" ht="24.95" customHeight="1">
      <c r="A244" s="9"/>
      <c r="B244" s="9"/>
      <c r="C244" s="9"/>
      <c r="D244" s="24"/>
      <c r="E244" s="59"/>
      <c r="F244" s="20"/>
      <c r="G244" s="20"/>
      <c r="H244" s="7"/>
      <c r="I244" s="14"/>
      <c r="J244" s="60"/>
      <c r="K244" s="70"/>
      <c r="L244" s="70"/>
      <c r="M244" s="70"/>
      <c r="N244" s="70"/>
      <c r="O244" s="55"/>
      <c r="P244" s="64"/>
      <c r="Q244" s="63"/>
      <c r="R244" s="65"/>
      <c r="S244" s="65"/>
      <c r="T244" s="65"/>
      <c r="U244" s="61"/>
      <c r="V244" s="14"/>
      <c r="W244" s="14"/>
      <c r="X244" s="60"/>
      <c r="Y244" s="64"/>
      <c r="Z244" s="66"/>
      <c r="AA244" s="67"/>
      <c r="AB244" s="68"/>
      <c r="AC244" s="67"/>
      <c r="AD244" s="69"/>
      <c r="AE244" s="62"/>
      <c r="AF244" s="26"/>
      <c r="AG244" s="26"/>
      <c r="AH244" s="26"/>
      <c r="AI244" s="26"/>
      <c r="BF244" s="9"/>
      <c r="BG244" s="9"/>
      <c r="BH244" s="9"/>
      <c r="BI244" s="24"/>
      <c r="BJ244" s="59"/>
      <c r="BK244" s="20"/>
      <c r="BL244" s="20"/>
      <c r="BM244" s="7"/>
      <c r="BN244" s="14"/>
      <c r="BO244" s="60"/>
    </row>
    <row r="245" spans="1:67" ht="24.95" customHeight="1">
      <c r="A245" s="9"/>
      <c r="B245" s="9"/>
      <c r="C245" s="9"/>
      <c r="D245" s="24"/>
      <c r="E245" s="59"/>
      <c r="F245" s="20"/>
      <c r="G245" s="20"/>
      <c r="H245" s="7"/>
      <c r="I245" s="14"/>
      <c r="J245" s="60"/>
      <c r="K245" s="70"/>
      <c r="L245" s="70"/>
      <c r="M245" s="70"/>
      <c r="N245" s="70"/>
      <c r="O245" s="55"/>
      <c r="P245" s="64"/>
      <c r="Q245" s="63"/>
      <c r="R245" s="65"/>
      <c r="S245" s="65"/>
      <c r="T245" s="65"/>
      <c r="U245" s="61"/>
      <c r="V245" s="14"/>
      <c r="W245" s="14"/>
      <c r="X245" s="60"/>
      <c r="Y245" s="64"/>
      <c r="Z245" s="66"/>
      <c r="AA245" s="67"/>
      <c r="AB245" s="68"/>
      <c r="AC245" s="67"/>
      <c r="AD245" s="69"/>
      <c r="AE245" s="62"/>
      <c r="AF245" s="26"/>
      <c r="AG245" s="26"/>
      <c r="AH245" s="26"/>
      <c r="AI245" s="26"/>
      <c r="BF245" s="9"/>
      <c r="BG245" s="9"/>
      <c r="BH245" s="9"/>
      <c r="BI245" s="24"/>
      <c r="BJ245" s="59"/>
      <c r="BK245" s="20"/>
      <c r="BL245" s="20"/>
      <c r="BM245" s="7"/>
      <c r="BN245" s="14"/>
      <c r="BO245" s="60"/>
    </row>
    <row r="246" spans="1:67" ht="24.95" customHeight="1">
      <c r="A246" s="9"/>
      <c r="B246" s="9"/>
      <c r="C246" s="9"/>
      <c r="D246" s="24"/>
      <c r="E246" s="59"/>
      <c r="F246" s="20"/>
      <c r="G246" s="20"/>
      <c r="H246" s="7"/>
      <c r="I246" s="14"/>
      <c r="J246" s="60"/>
      <c r="K246" s="70"/>
      <c r="L246" s="70"/>
      <c r="M246" s="70"/>
      <c r="N246" s="70"/>
      <c r="O246" s="55"/>
      <c r="P246" s="64"/>
      <c r="Q246" s="63"/>
      <c r="R246" s="65"/>
      <c r="S246" s="65"/>
      <c r="T246" s="65"/>
      <c r="U246" s="61"/>
      <c r="V246" s="14"/>
      <c r="W246" s="14"/>
      <c r="X246" s="60"/>
      <c r="Y246" s="64"/>
      <c r="Z246" s="66"/>
      <c r="AA246" s="67"/>
      <c r="AB246" s="68"/>
      <c r="AC246" s="67"/>
      <c r="AD246" s="69"/>
      <c r="AE246" s="62"/>
      <c r="AF246" s="26"/>
      <c r="AG246" s="26"/>
      <c r="AH246" s="26"/>
      <c r="AI246" s="26"/>
      <c r="BF246" s="9"/>
      <c r="BG246" s="9"/>
      <c r="BH246" s="9"/>
      <c r="BI246" s="24"/>
      <c r="BJ246" s="59"/>
      <c r="BK246" s="20"/>
      <c r="BL246" s="20"/>
      <c r="BM246" s="7"/>
      <c r="BN246" s="14"/>
      <c r="BO246" s="60"/>
    </row>
    <row r="247" spans="1:67" ht="24.95" customHeight="1">
      <c r="A247" s="9"/>
      <c r="B247" s="9"/>
      <c r="C247" s="9"/>
      <c r="D247" s="24"/>
      <c r="E247" s="59"/>
      <c r="F247" s="20"/>
      <c r="G247" s="20"/>
      <c r="H247" s="7"/>
      <c r="I247" s="14"/>
      <c r="J247" s="60"/>
      <c r="K247" s="70"/>
      <c r="L247" s="70"/>
      <c r="M247" s="70"/>
      <c r="N247" s="70"/>
      <c r="O247" s="55"/>
      <c r="P247" s="64"/>
      <c r="Q247" s="63"/>
      <c r="R247" s="65"/>
      <c r="S247" s="65"/>
      <c r="T247" s="65"/>
      <c r="U247" s="61"/>
      <c r="V247" s="14"/>
      <c r="W247" s="14"/>
      <c r="X247" s="60"/>
      <c r="Y247" s="64"/>
      <c r="Z247" s="66"/>
      <c r="AA247" s="67"/>
      <c r="AB247" s="68"/>
      <c r="AC247" s="67"/>
      <c r="AD247" s="69"/>
      <c r="AE247" s="62"/>
      <c r="AF247" s="26"/>
      <c r="AG247" s="26"/>
      <c r="AH247" s="26"/>
      <c r="AI247" s="26"/>
      <c r="BF247" s="9"/>
      <c r="BG247" s="9"/>
      <c r="BH247" s="9"/>
      <c r="BI247" s="24"/>
      <c r="BJ247" s="59"/>
      <c r="BK247" s="20"/>
      <c r="BL247" s="20"/>
      <c r="BM247" s="7"/>
      <c r="BN247" s="14"/>
      <c r="BO247" s="60"/>
    </row>
    <row r="248" spans="1:67" ht="24.95" customHeight="1">
      <c r="A248" s="9"/>
      <c r="B248" s="9"/>
      <c r="C248" s="9"/>
      <c r="D248" s="24"/>
      <c r="E248" s="59"/>
      <c r="F248" s="20"/>
      <c r="G248" s="20"/>
      <c r="H248" s="7"/>
      <c r="I248" s="14"/>
      <c r="J248" s="60"/>
      <c r="K248" s="70"/>
      <c r="L248" s="70"/>
      <c r="M248" s="70"/>
      <c r="N248" s="70"/>
      <c r="O248" s="55"/>
      <c r="P248" s="64"/>
      <c r="Q248" s="63"/>
      <c r="R248" s="65"/>
      <c r="S248" s="65"/>
      <c r="T248" s="65"/>
      <c r="U248" s="61"/>
      <c r="V248" s="14"/>
      <c r="W248" s="14"/>
      <c r="X248" s="60"/>
      <c r="Y248" s="64"/>
      <c r="Z248" s="66"/>
      <c r="AA248" s="67"/>
      <c r="AB248" s="68"/>
      <c r="AC248" s="67"/>
      <c r="AD248" s="69"/>
      <c r="AE248" s="62"/>
      <c r="AF248" s="26"/>
      <c r="AG248" s="26"/>
      <c r="AH248" s="26"/>
      <c r="AI248" s="26"/>
      <c r="BF248" s="9"/>
      <c r="BG248" s="9"/>
      <c r="BH248" s="9"/>
      <c r="BI248" s="24"/>
      <c r="BJ248" s="59"/>
      <c r="BK248" s="20"/>
      <c r="BL248" s="20"/>
      <c r="BM248" s="7"/>
      <c r="BN248" s="14"/>
      <c r="BO248" s="60"/>
    </row>
    <row r="249" spans="1:67" ht="24.95" customHeight="1">
      <c r="A249" s="9"/>
      <c r="B249" s="9"/>
      <c r="C249" s="9"/>
      <c r="D249" s="24"/>
      <c r="E249" s="59"/>
      <c r="F249" s="20"/>
      <c r="G249" s="20"/>
      <c r="H249" s="7"/>
      <c r="I249" s="14"/>
      <c r="J249" s="60"/>
      <c r="K249" s="70"/>
      <c r="L249" s="70"/>
      <c r="M249" s="70"/>
      <c r="N249" s="70"/>
      <c r="O249" s="55"/>
      <c r="P249" s="64"/>
      <c r="Q249" s="63"/>
      <c r="R249" s="65"/>
      <c r="S249" s="65"/>
      <c r="T249" s="65"/>
      <c r="U249" s="61"/>
      <c r="V249" s="14"/>
      <c r="W249" s="14"/>
      <c r="X249" s="60"/>
      <c r="Y249" s="64"/>
      <c r="Z249" s="66"/>
      <c r="AA249" s="67"/>
      <c r="AB249" s="68"/>
      <c r="AC249" s="67"/>
      <c r="AD249" s="69"/>
      <c r="AE249" s="62"/>
      <c r="AF249" s="26"/>
      <c r="AG249" s="26"/>
      <c r="AH249" s="26"/>
      <c r="AI249" s="26"/>
      <c r="BF249" s="9"/>
      <c r="BG249" s="9"/>
      <c r="BH249" s="9"/>
      <c r="BI249" s="24"/>
      <c r="BJ249" s="59"/>
      <c r="BK249" s="20"/>
      <c r="BL249" s="20"/>
      <c r="BM249" s="7"/>
      <c r="BN249" s="14"/>
      <c r="BO249" s="60"/>
    </row>
    <row r="250" spans="1:67" ht="24.95" customHeight="1">
      <c r="A250" s="9"/>
      <c r="B250" s="9"/>
      <c r="C250" s="9"/>
      <c r="D250" s="24"/>
      <c r="E250" s="59"/>
      <c r="F250" s="20"/>
      <c r="G250" s="20"/>
      <c r="H250" s="7"/>
      <c r="I250" s="14"/>
      <c r="J250" s="60"/>
      <c r="K250" s="70"/>
      <c r="L250" s="70"/>
      <c r="M250" s="70"/>
      <c r="N250" s="70"/>
      <c r="O250" s="55"/>
      <c r="P250" s="64"/>
      <c r="Q250" s="63"/>
      <c r="R250" s="65"/>
      <c r="S250" s="65"/>
      <c r="T250" s="65"/>
      <c r="U250" s="61"/>
      <c r="V250" s="14"/>
      <c r="W250" s="14"/>
      <c r="X250" s="60"/>
      <c r="Y250" s="64"/>
      <c r="Z250" s="66"/>
      <c r="AA250" s="67"/>
      <c r="AB250" s="68"/>
      <c r="AC250" s="67"/>
      <c r="AD250" s="69"/>
      <c r="AE250" s="62"/>
      <c r="AF250" s="26"/>
      <c r="AG250" s="26"/>
      <c r="AH250" s="26"/>
      <c r="AI250" s="26"/>
      <c r="BF250" s="9"/>
      <c r="BG250" s="9"/>
      <c r="BH250" s="9"/>
      <c r="BI250" s="24"/>
      <c r="BJ250" s="59"/>
      <c r="BK250" s="20"/>
      <c r="BL250" s="20"/>
      <c r="BM250" s="7"/>
      <c r="BN250" s="14"/>
      <c r="BO250" s="60"/>
    </row>
    <row r="251" spans="1:67" ht="24.95" customHeight="1">
      <c r="A251" s="9"/>
      <c r="B251" s="9"/>
      <c r="C251" s="9"/>
      <c r="D251" s="24"/>
      <c r="E251" s="59"/>
      <c r="F251" s="20"/>
      <c r="G251" s="20"/>
      <c r="H251" s="7"/>
      <c r="I251" s="14"/>
      <c r="J251" s="60"/>
      <c r="K251" s="70"/>
      <c r="L251" s="70"/>
      <c r="M251" s="70"/>
      <c r="N251" s="70"/>
      <c r="O251" s="55"/>
      <c r="P251" s="64"/>
      <c r="Q251" s="63"/>
      <c r="R251" s="65"/>
      <c r="S251" s="65"/>
      <c r="T251" s="65"/>
      <c r="U251" s="61"/>
      <c r="V251" s="14"/>
      <c r="W251" s="14"/>
      <c r="X251" s="60"/>
      <c r="Y251" s="64"/>
      <c r="Z251" s="66"/>
      <c r="AA251" s="67"/>
      <c r="AB251" s="68"/>
      <c r="AC251" s="67"/>
      <c r="AD251" s="69"/>
      <c r="AE251" s="62"/>
      <c r="AF251" s="26"/>
      <c r="AG251" s="26"/>
      <c r="AH251" s="26"/>
      <c r="AI251" s="26"/>
      <c r="BF251" s="9"/>
      <c r="BG251" s="9"/>
      <c r="BH251" s="9"/>
      <c r="BI251" s="24"/>
      <c r="BJ251" s="59"/>
      <c r="BK251" s="20"/>
      <c r="BL251" s="20"/>
      <c r="BM251" s="7"/>
      <c r="BN251" s="14"/>
      <c r="BO251" s="60"/>
    </row>
    <row r="252" spans="1:67" ht="24.95" customHeight="1">
      <c r="A252" s="9"/>
      <c r="B252" s="9"/>
      <c r="C252" s="9"/>
      <c r="D252" s="24"/>
      <c r="E252" s="59"/>
      <c r="F252" s="20"/>
      <c r="G252" s="20"/>
      <c r="H252" s="7"/>
      <c r="I252" s="14"/>
      <c r="J252" s="60"/>
      <c r="K252" s="70"/>
      <c r="L252" s="70"/>
      <c r="M252" s="70"/>
      <c r="N252" s="70"/>
      <c r="O252" s="55"/>
      <c r="P252" s="64"/>
      <c r="Q252" s="63"/>
      <c r="R252" s="65"/>
      <c r="S252" s="65"/>
      <c r="T252" s="65"/>
      <c r="U252" s="61"/>
      <c r="V252" s="14"/>
      <c r="W252" s="14"/>
      <c r="X252" s="60"/>
      <c r="Y252" s="64"/>
      <c r="Z252" s="66"/>
      <c r="AA252" s="67"/>
      <c r="AB252" s="68"/>
      <c r="AC252" s="67"/>
      <c r="AD252" s="69"/>
      <c r="AE252" s="62"/>
      <c r="AF252" s="26"/>
      <c r="AG252" s="26"/>
      <c r="AH252" s="26"/>
      <c r="AI252" s="26"/>
      <c r="BF252" s="9"/>
      <c r="BG252" s="9"/>
      <c r="BH252" s="9"/>
      <c r="BI252" s="24"/>
      <c r="BJ252" s="59"/>
      <c r="BK252" s="20"/>
      <c r="BL252" s="20"/>
      <c r="BM252" s="7"/>
      <c r="BN252" s="14"/>
      <c r="BO252" s="60"/>
    </row>
    <row r="253" spans="1:67" ht="24.95" customHeight="1">
      <c r="A253" s="9"/>
      <c r="B253" s="9"/>
      <c r="C253" s="9"/>
      <c r="D253" s="24"/>
      <c r="E253" s="59"/>
      <c r="F253" s="20"/>
      <c r="G253" s="20"/>
      <c r="H253" s="7"/>
      <c r="I253" s="14"/>
      <c r="J253" s="60"/>
      <c r="K253" s="70"/>
      <c r="L253" s="70"/>
      <c r="M253" s="70"/>
      <c r="N253" s="70"/>
      <c r="O253" s="55"/>
      <c r="P253" s="64"/>
      <c r="Q253" s="63"/>
      <c r="R253" s="65"/>
      <c r="S253" s="65"/>
      <c r="T253" s="65"/>
      <c r="U253" s="61"/>
      <c r="V253" s="14"/>
      <c r="W253" s="14"/>
      <c r="X253" s="60"/>
      <c r="Y253" s="64"/>
      <c r="Z253" s="66"/>
      <c r="AA253" s="67"/>
      <c r="AB253" s="68"/>
      <c r="AC253" s="67"/>
      <c r="AD253" s="69"/>
      <c r="AE253" s="62"/>
      <c r="AF253" s="26"/>
      <c r="AG253" s="26"/>
      <c r="AH253" s="26"/>
      <c r="AI253" s="26"/>
      <c r="BF253" s="9"/>
      <c r="BG253" s="9"/>
      <c r="BH253" s="9"/>
      <c r="BI253" s="24"/>
      <c r="BJ253" s="59"/>
      <c r="BK253" s="20"/>
      <c r="BL253" s="20"/>
      <c r="BM253" s="7"/>
      <c r="BN253" s="14"/>
      <c r="BO253" s="60"/>
    </row>
    <row r="254" spans="1:67" ht="24.95" customHeight="1">
      <c r="A254" s="9"/>
      <c r="B254" s="9"/>
      <c r="C254" s="9"/>
      <c r="D254" s="24"/>
      <c r="E254" s="59"/>
      <c r="F254" s="20"/>
      <c r="G254" s="20"/>
      <c r="H254" s="7"/>
      <c r="I254" s="14"/>
      <c r="J254" s="60"/>
      <c r="K254" s="70"/>
      <c r="L254" s="70"/>
      <c r="M254" s="70"/>
      <c r="N254" s="70"/>
      <c r="O254" s="55"/>
      <c r="P254" s="64"/>
      <c r="Q254" s="63"/>
      <c r="R254" s="65"/>
      <c r="S254" s="65"/>
      <c r="T254" s="65"/>
      <c r="U254" s="61"/>
      <c r="V254" s="14"/>
      <c r="W254" s="14"/>
      <c r="X254" s="60"/>
      <c r="Y254" s="64"/>
      <c r="Z254" s="66"/>
      <c r="AA254" s="67"/>
      <c r="AB254" s="68"/>
      <c r="AC254" s="67"/>
      <c r="AD254" s="69"/>
      <c r="AE254" s="62"/>
      <c r="AF254" s="26"/>
      <c r="AG254" s="26"/>
      <c r="AH254" s="26"/>
      <c r="AI254" s="26"/>
      <c r="BF254" s="9"/>
      <c r="BG254" s="9"/>
      <c r="BH254" s="9"/>
      <c r="BI254" s="24"/>
      <c r="BJ254" s="59"/>
      <c r="BK254" s="20"/>
      <c r="BL254" s="20"/>
      <c r="BM254" s="7"/>
      <c r="BN254" s="14"/>
      <c r="BO254" s="60"/>
    </row>
    <row r="255" spans="1:67" ht="24.95" customHeight="1">
      <c r="A255" s="9"/>
      <c r="B255" s="9"/>
      <c r="C255" s="9"/>
      <c r="D255" s="24"/>
      <c r="E255" s="59"/>
      <c r="F255" s="20"/>
      <c r="G255" s="20"/>
      <c r="H255" s="7"/>
      <c r="I255" s="14"/>
      <c r="J255" s="60"/>
      <c r="K255" s="70"/>
      <c r="L255" s="70"/>
      <c r="M255" s="70"/>
      <c r="N255" s="70"/>
      <c r="O255" s="55"/>
      <c r="P255" s="64"/>
      <c r="Q255" s="63"/>
      <c r="R255" s="65"/>
      <c r="S255" s="65"/>
      <c r="T255" s="65"/>
      <c r="U255" s="61"/>
      <c r="V255" s="14"/>
      <c r="W255" s="14"/>
      <c r="X255" s="60"/>
      <c r="Y255" s="64"/>
      <c r="Z255" s="66"/>
      <c r="AA255" s="67"/>
      <c r="AB255" s="68"/>
      <c r="AC255" s="67"/>
      <c r="AD255" s="69"/>
      <c r="AE255" s="62"/>
      <c r="AF255" s="26"/>
      <c r="AG255" s="26"/>
      <c r="AH255" s="26"/>
      <c r="AI255" s="26"/>
      <c r="BF255" s="9"/>
      <c r="BG255" s="9"/>
      <c r="BH255" s="9"/>
      <c r="BI255" s="24"/>
      <c r="BJ255" s="59"/>
      <c r="BK255" s="20"/>
      <c r="BL255" s="20"/>
      <c r="BM255" s="7"/>
      <c r="BN255" s="14"/>
      <c r="BO255" s="60"/>
    </row>
    <row r="256" spans="1:67" ht="24.95" customHeight="1">
      <c r="A256" s="9"/>
      <c r="B256" s="9"/>
      <c r="C256" s="9"/>
      <c r="D256" s="24"/>
      <c r="E256" s="59"/>
      <c r="F256" s="20"/>
      <c r="G256" s="20"/>
      <c r="H256" s="7"/>
      <c r="I256" s="14"/>
      <c r="J256" s="60"/>
      <c r="K256" s="70"/>
      <c r="L256" s="70"/>
      <c r="M256" s="70"/>
      <c r="N256" s="70"/>
      <c r="O256" s="55"/>
      <c r="P256" s="64"/>
      <c r="Q256" s="63"/>
      <c r="R256" s="65"/>
      <c r="S256" s="65"/>
      <c r="T256" s="65"/>
      <c r="U256" s="61"/>
      <c r="V256" s="14"/>
      <c r="W256" s="14"/>
      <c r="X256" s="60"/>
      <c r="Y256" s="64"/>
      <c r="Z256" s="66"/>
      <c r="AA256" s="67"/>
      <c r="AB256" s="68"/>
      <c r="AC256" s="67"/>
      <c r="AD256" s="69"/>
      <c r="AE256" s="62"/>
      <c r="AF256" s="26"/>
      <c r="AG256" s="26"/>
      <c r="AH256" s="26"/>
      <c r="AI256" s="26"/>
      <c r="BF256" s="9"/>
      <c r="BG256" s="9"/>
      <c r="BH256" s="9"/>
      <c r="BI256" s="24"/>
      <c r="BJ256" s="59"/>
      <c r="BK256" s="20"/>
      <c r="BL256" s="20"/>
      <c r="BM256" s="7"/>
      <c r="BN256" s="14"/>
      <c r="BO256" s="60"/>
    </row>
    <row r="257" spans="1:67" ht="24.95" customHeight="1">
      <c r="A257" s="9"/>
      <c r="B257" s="9"/>
      <c r="C257" s="9"/>
      <c r="D257" s="24"/>
      <c r="E257" s="59"/>
      <c r="F257" s="20"/>
      <c r="G257" s="20"/>
      <c r="H257" s="7"/>
      <c r="I257" s="14"/>
      <c r="J257" s="60"/>
      <c r="K257" s="70"/>
      <c r="L257" s="70"/>
      <c r="M257" s="70"/>
      <c r="N257" s="70"/>
      <c r="O257" s="55"/>
      <c r="P257" s="64"/>
      <c r="Q257" s="63"/>
      <c r="R257" s="65"/>
      <c r="S257" s="65"/>
      <c r="T257" s="65"/>
      <c r="U257" s="61"/>
      <c r="V257" s="14"/>
      <c r="W257" s="14"/>
      <c r="X257" s="60"/>
      <c r="Y257" s="64"/>
      <c r="Z257" s="66"/>
      <c r="AA257" s="67"/>
      <c r="AB257" s="68"/>
      <c r="AC257" s="67"/>
      <c r="AD257" s="69"/>
      <c r="AE257" s="62"/>
      <c r="AF257" s="26"/>
      <c r="AG257" s="26"/>
      <c r="AH257" s="26"/>
      <c r="AI257" s="26"/>
      <c r="BF257" s="9"/>
      <c r="BG257" s="9"/>
      <c r="BH257" s="9"/>
      <c r="BI257" s="24"/>
      <c r="BJ257" s="59"/>
      <c r="BK257" s="20"/>
      <c r="BL257" s="20"/>
      <c r="BM257" s="7"/>
      <c r="BN257" s="14"/>
      <c r="BO257" s="60"/>
    </row>
    <row r="258" spans="1:67" ht="24.95" customHeight="1">
      <c r="A258" s="9"/>
      <c r="B258" s="9"/>
      <c r="C258" s="9"/>
      <c r="D258" s="24"/>
      <c r="E258" s="59"/>
      <c r="F258" s="20"/>
      <c r="G258" s="20"/>
      <c r="H258" s="7"/>
      <c r="I258" s="14"/>
      <c r="J258" s="60"/>
      <c r="K258" s="70"/>
      <c r="L258" s="70"/>
      <c r="M258" s="70"/>
      <c r="N258" s="70"/>
      <c r="O258" s="55"/>
      <c r="P258" s="64"/>
      <c r="Q258" s="63"/>
      <c r="R258" s="65"/>
      <c r="S258" s="65"/>
      <c r="T258" s="65"/>
      <c r="U258" s="61"/>
      <c r="V258" s="14"/>
      <c r="W258" s="14"/>
      <c r="X258" s="60"/>
      <c r="Y258" s="64"/>
      <c r="Z258" s="66"/>
      <c r="AA258" s="67"/>
      <c r="AB258" s="68"/>
      <c r="AC258" s="67"/>
      <c r="AD258" s="69"/>
      <c r="AE258" s="62"/>
      <c r="AF258" s="26"/>
      <c r="AG258" s="26"/>
      <c r="AH258" s="26"/>
      <c r="AI258" s="26"/>
      <c r="BF258" s="9"/>
      <c r="BG258" s="9"/>
      <c r="BH258" s="9"/>
      <c r="BI258" s="24"/>
      <c r="BJ258" s="59"/>
      <c r="BK258" s="20"/>
      <c r="BL258" s="20"/>
      <c r="BM258" s="7"/>
      <c r="BN258" s="14"/>
      <c r="BO258" s="60"/>
    </row>
    <row r="259" spans="1:67" ht="24.95" customHeight="1">
      <c r="A259" s="9"/>
      <c r="B259" s="9"/>
      <c r="C259" s="9"/>
      <c r="D259" s="24"/>
      <c r="E259" s="59"/>
      <c r="F259" s="20"/>
      <c r="G259" s="20"/>
      <c r="H259" s="7"/>
      <c r="I259" s="14"/>
      <c r="J259" s="60"/>
      <c r="K259" s="70"/>
      <c r="L259" s="70"/>
      <c r="M259" s="70"/>
      <c r="N259" s="70"/>
      <c r="O259" s="55"/>
      <c r="P259" s="64"/>
      <c r="Q259" s="63"/>
      <c r="R259" s="65"/>
      <c r="S259" s="65"/>
      <c r="T259" s="65"/>
      <c r="U259" s="61"/>
      <c r="V259" s="14"/>
      <c r="W259" s="14"/>
      <c r="X259" s="60"/>
      <c r="Y259" s="64"/>
      <c r="Z259" s="66"/>
      <c r="AA259" s="67"/>
      <c r="AB259" s="68"/>
      <c r="AC259" s="67"/>
      <c r="AD259" s="69"/>
      <c r="AE259" s="62"/>
      <c r="AF259" s="26"/>
      <c r="AG259" s="26"/>
      <c r="AH259" s="26"/>
      <c r="AI259" s="26"/>
      <c r="BF259" s="9"/>
      <c r="BG259" s="9"/>
      <c r="BH259" s="9"/>
      <c r="BI259" s="24"/>
      <c r="BJ259" s="59"/>
      <c r="BK259" s="20"/>
      <c r="BL259" s="20"/>
      <c r="BM259" s="7"/>
      <c r="BN259" s="14"/>
      <c r="BO259" s="60"/>
    </row>
    <row r="260" spans="1:67" ht="24.95" customHeight="1">
      <c r="A260" s="9"/>
      <c r="B260" s="9"/>
      <c r="C260" s="9"/>
      <c r="D260" s="24"/>
      <c r="E260" s="59"/>
      <c r="F260" s="20"/>
      <c r="G260" s="20"/>
      <c r="H260" s="7"/>
      <c r="I260" s="14"/>
      <c r="J260" s="60"/>
      <c r="K260" s="70"/>
      <c r="L260" s="70"/>
      <c r="M260" s="70"/>
      <c r="N260" s="70"/>
      <c r="O260" s="55"/>
      <c r="P260" s="64"/>
      <c r="Q260" s="63"/>
      <c r="R260" s="65"/>
      <c r="S260" s="65"/>
      <c r="T260" s="65"/>
      <c r="U260" s="61"/>
      <c r="V260" s="14"/>
      <c r="W260" s="14"/>
      <c r="X260" s="60"/>
      <c r="Y260" s="64"/>
      <c r="Z260" s="66"/>
      <c r="AA260" s="67"/>
      <c r="AB260" s="68"/>
      <c r="AC260" s="67"/>
      <c r="AD260" s="69"/>
      <c r="AE260" s="62"/>
      <c r="AF260" s="26"/>
      <c r="AG260" s="26"/>
      <c r="AH260" s="26"/>
      <c r="AI260" s="26"/>
      <c r="BF260" s="9"/>
      <c r="BG260" s="9"/>
      <c r="BH260" s="9"/>
      <c r="BI260" s="24"/>
      <c r="BJ260" s="59"/>
      <c r="BK260" s="20"/>
      <c r="BL260" s="20"/>
      <c r="BM260" s="7"/>
      <c r="BN260" s="14"/>
      <c r="BO260" s="60"/>
    </row>
    <row r="261" spans="1:67" ht="24.95" customHeight="1">
      <c r="A261" s="9"/>
      <c r="B261" s="9"/>
      <c r="C261" s="9"/>
      <c r="D261" s="24"/>
      <c r="E261" s="59"/>
      <c r="F261" s="20"/>
      <c r="G261" s="20"/>
      <c r="H261" s="7"/>
      <c r="I261" s="14"/>
      <c r="J261" s="60"/>
      <c r="K261" s="70"/>
      <c r="L261" s="70"/>
      <c r="M261" s="70"/>
      <c r="N261" s="70"/>
      <c r="O261" s="55"/>
      <c r="P261" s="64"/>
      <c r="Q261" s="63"/>
      <c r="R261" s="65"/>
      <c r="S261" s="65"/>
      <c r="T261" s="65"/>
      <c r="U261" s="61"/>
      <c r="V261" s="14"/>
      <c r="W261" s="14"/>
      <c r="X261" s="60"/>
      <c r="Y261" s="64"/>
      <c r="Z261" s="66"/>
      <c r="AA261" s="67"/>
      <c r="AB261" s="68"/>
      <c r="AC261" s="67"/>
      <c r="AD261" s="69"/>
      <c r="AE261" s="62"/>
      <c r="AF261" s="26"/>
      <c r="AG261" s="26"/>
      <c r="AH261" s="26"/>
      <c r="AI261" s="26"/>
      <c r="BF261" s="9"/>
      <c r="BG261" s="9"/>
      <c r="BH261" s="9"/>
      <c r="BI261" s="24"/>
      <c r="BJ261" s="59"/>
      <c r="BK261" s="20"/>
      <c r="BL261" s="20"/>
      <c r="BM261" s="7"/>
      <c r="BN261" s="14"/>
      <c r="BO261" s="60"/>
    </row>
    <row r="262" spans="1:67" ht="24.95" customHeight="1">
      <c r="A262" s="9"/>
      <c r="B262" s="9"/>
      <c r="C262" s="9"/>
      <c r="D262" s="24"/>
      <c r="E262" s="59"/>
      <c r="F262" s="20"/>
      <c r="G262" s="20"/>
      <c r="H262" s="7"/>
      <c r="I262" s="14"/>
      <c r="J262" s="60"/>
      <c r="K262" s="70"/>
      <c r="L262" s="70"/>
      <c r="M262" s="70"/>
      <c r="N262" s="70"/>
      <c r="O262" s="55"/>
      <c r="P262" s="64"/>
      <c r="Q262" s="63"/>
      <c r="R262" s="65"/>
      <c r="S262" s="65"/>
      <c r="T262" s="65"/>
      <c r="U262" s="61"/>
      <c r="V262" s="14"/>
      <c r="W262" s="14"/>
      <c r="X262" s="60"/>
      <c r="Y262" s="64"/>
      <c r="Z262" s="66"/>
      <c r="AA262" s="67"/>
      <c r="AB262" s="68"/>
      <c r="AC262" s="67"/>
      <c r="AD262" s="69"/>
      <c r="AE262" s="62"/>
      <c r="AF262" s="26"/>
      <c r="AG262" s="26"/>
      <c r="AH262" s="26"/>
      <c r="AI262" s="26"/>
      <c r="BF262" s="9"/>
      <c r="BG262" s="9"/>
      <c r="BH262" s="9"/>
      <c r="BI262" s="24"/>
      <c r="BJ262" s="59"/>
      <c r="BK262" s="20"/>
      <c r="BL262" s="20"/>
      <c r="BM262" s="7"/>
      <c r="BN262" s="14"/>
      <c r="BO262" s="60"/>
    </row>
    <row r="263" spans="1:67" ht="24.95" customHeight="1">
      <c r="A263" s="9"/>
      <c r="B263" s="9"/>
      <c r="C263" s="9"/>
      <c r="D263" s="24"/>
      <c r="E263" s="59"/>
      <c r="F263" s="20"/>
      <c r="G263" s="20"/>
      <c r="H263" s="7"/>
      <c r="I263" s="14"/>
      <c r="J263" s="60"/>
      <c r="K263" s="70"/>
      <c r="L263" s="70"/>
      <c r="M263" s="70"/>
      <c r="N263" s="70"/>
      <c r="O263" s="55"/>
      <c r="P263" s="64"/>
      <c r="Q263" s="63"/>
      <c r="R263" s="65"/>
      <c r="S263" s="65"/>
      <c r="T263" s="65"/>
      <c r="U263" s="61"/>
      <c r="V263" s="14"/>
      <c r="W263" s="14"/>
      <c r="X263" s="60"/>
      <c r="Y263" s="64"/>
      <c r="Z263" s="66"/>
      <c r="AA263" s="67"/>
      <c r="AB263" s="68"/>
      <c r="AC263" s="67"/>
      <c r="AD263" s="69"/>
      <c r="AE263" s="62"/>
      <c r="AF263" s="26"/>
      <c r="AG263" s="26"/>
      <c r="AH263" s="26"/>
      <c r="AI263" s="26"/>
      <c r="BF263" s="9"/>
      <c r="BG263" s="9"/>
      <c r="BH263" s="9"/>
      <c r="BI263" s="24"/>
      <c r="BJ263" s="59"/>
      <c r="BK263" s="20"/>
      <c r="BL263" s="20"/>
      <c r="BM263" s="7"/>
      <c r="BN263" s="14"/>
      <c r="BO263" s="60"/>
    </row>
    <row r="264" spans="1:67" ht="24.95" customHeight="1">
      <c r="A264" s="9"/>
      <c r="B264" s="9"/>
      <c r="C264" s="9"/>
      <c r="D264" s="24"/>
      <c r="E264" s="59"/>
      <c r="F264" s="20"/>
      <c r="G264" s="20"/>
      <c r="H264" s="7"/>
      <c r="I264" s="14"/>
      <c r="J264" s="60"/>
      <c r="K264" s="70"/>
      <c r="L264" s="70"/>
      <c r="M264" s="70"/>
      <c r="N264" s="70"/>
      <c r="O264" s="55"/>
      <c r="P264" s="64"/>
      <c r="Q264" s="63"/>
      <c r="R264" s="65"/>
      <c r="S264" s="65"/>
      <c r="T264" s="65"/>
      <c r="U264" s="61"/>
      <c r="V264" s="14"/>
      <c r="W264" s="14"/>
      <c r="X264" s="60"/>
      <c r="Y264" s="64"/>
      <c r="Z264" s="66"/>
      <c r="AA264" s="67"/>
      <c r="AB264" s="68"/>
      <c r="AC264" s="67"/>
      <c r="AD264" s="69"/>
      <c r="AE264" s="62"/>
      <c r="AF264" s="26"/>
      <c r="AG264" s="26"/>
      <c r="AH264" s="26"/>
      <c r="AI264" s="26"/>
      <c r="BF264" s="9"/>
      <c r="BG264" s="9"/>
      <c r="BH264" s="9"/>
      <c r="BI264" s="24"/>
      <c r="BJ264" s="59"/>
      <c r="BK264" s="20"/>
      <c r="BL264" s="20"/>
      <c r="BM264" s="7"/>
      <c r="BN264" s="14"/>
      <c r="BO264" s="60"/>
    </row>
    <row r="265" spans="1:67" ht="24.95" customHeight="1">
      <c r="A265" s="9"/>
      <c r="B265" s="9"/>
      <c r="C265" s="9"/>
      <c r="D265" s="24"/>
      <c r="E265" s="59"/>
      <c r="F265" s="20"/>
      <c r="G265" s="20"/>
      <c r="H265" s="7"/>
      <c r="I265" s="14"/>
      <c r="J265" s="60"/>
      <c r="K265" s="70"/>
      <c r="L265" s="70"/>
      <c r="M265" s="70"/>
      <c r="N265" s="70"/>
      <c r="O265" s="55"/>
      <c r="P265" s="64"/>
      <c r="Q265" s="63"/>
      <c r="R265" s="65"/>
      <c r="S265" s="65"/>
      <c r="T265" s="65"/>
      <c r="U265" s="61"/>
      <c r="V265" s="14"/>
      <c r="W265" s="14"/>
      <c r="X265" s="60"/>
      <c r="Y265" s="64"/>
      <c r="Z265" s="66"/>
      <c r="AA265" s="67"/>
      <c r="AB265" s="68"/>
      <c r="AC265" s="67"/>
      <c r="AD265" s="69"/>
      <c r="AE265" s="62"/>
      <c r="AF265" s="26"/>
      <c r="AG265" s="26"/>
      <c r="AH265" s="26"/>
      <c r="AI265" s="26"/>
      <c r="BF265" s="9"/>
      <c r="BG265" s="9"/>
      <c r="BH265" s="9"/>
      <c r="BI265" s="24"/>
      <c r="BJ265" s="59"/>
      <c r="BK265" s="20"/>
      <c r="BL265" s="20"/>
      <c r="BM265" s="7"/>
      <c r="BN265" s="14"/>
      <c r="BO265" s="60"/>
    </row>
    <row r="266" spans="1:67" ht="24.95" customHeight="1">
      <c r="A266" s="9"/>
      <c r="B266" s="9"/>
      <c r="C266" s="9"/>
      <c r="D266" s="24"/>
      <c r="E266" s="59"/>
      <c r="F266" s="20"/>
      <c r="G266" s="20"/>
      <c r="H266" s="7"/>
      <c r="I266" s="14"/>
      <c r="J266" s="60"/>
      <c r="K266" s="70"/>
      <c r="L266" s="70"/>
      <c r="M266" s="70"/>
      <c r="N266" s="70"/>
      <c r="O266" s="55"/>
      <c r="P266" s="64"/>
      <c r="Q266" s="63"/>
      <c r="R266" s="65"/>
      <c r="S266" s="65"/>
      <c r="T266" s="65"/>
      <c r="U266" s="61"/>
      <c r="V266" s="14"/>
      <c r="W266" s="14"/>
      <c r="X266" s="60"/>
      <c r="Y266" s="64"/>
      <c r="Z266" s="66"/>
      <c r="AA266" s="67"/>
      <c r="AB266" s="68"/>
      <c r="AC266" s="67"/>
      <c r="AD266" s="69"/>
      <c r="AE266" s="62"/>
      <c r="AF266" s="26"/>
      <c r="AG266" s="26"/>
      <c r="AH266" s="26"/>
      <c r="AI266" s="26"/>
      <c r="BF266" s="9"/>
      <c r="BG266" s="9"/>
      <c r="BH266" s="9"/>
      <c r="BI266" s="24"/>
      <c r="BJ266" s="59"/>
      <c r="BK266" s="20"/>
      <c r="BL266" s="20"/>
      <c r="BM266" s="7"/>
      <c r="BN266" s="14"/>
      <c r="BO266" s="60"/>
    </row>
    <row r="267" spans="1:67" ht="24.95" customHeight="1">
      <c r="A267" s="9"/>
      <c r="B267" s="9"/>
      <c r="C267" s="9"/>
      <c r="D267" s="24"/>
      <c r="E267" s="59"/>
      <c r="F267" s="20"/>
      <c r="G267" s="20"/>
      <c r="H267" s="7"/>
      <c r="I267" s="14"/>
      <c r="J267" s="60"/>
      <c r="K267" s="70"/>
      <c r="L267" s="70"/>
      <c r="M267" s="70"/>
      <c r="N267" s="70"/>
      <c r="O267" s="55"/>
      <c r="P267" s="64"/>
      <c r="Q267" s="63"/>
      <c r="R267" s="65"/>
      <c r="S267" s="65"/>
      <c r="T267" s="65"/>
      <c r="U267" s="61"/>
      <c r="V267" s="14"/>
      <c r="W267" s="14"/>
      <c r="X267" s="60"/>
      <c r="Y267" s="64"/>
      <c r="Z267" s="66"/>
      <c r="AA267" s="67"/>
      <c r="AB267" s="68"/>
      <c r="AC267" s="67"/>
      <c r="AD267" s="69"/>
      <c r="AE267" s="62"/>
      <c r="AF267" s="26"/>
      <c r="AG267" s="26"/>
      <c r="AH267" s="26"/>
      <c r="AI267" s="26"/>
      <c r="BF267" s="9"/>
      <c r="BG267" s="9"/>
      <c r="BH267" s="9"/>
      <c r="BI267" s="24"/>
      <c r="BJ267" s="59"/>
      <c r="BK267" s="20"/>
      <c r="BL267" s="20"/>
      <c r="BM267" s="7"/>
      <c r="BN267" s="14"/>
      <c r="BO267" s="60"/>
    </row>
    <row r="268" spans="1:67" ht="24.95" customHeight="1">
      <c r="A268" s="9"/>
      <c r="B268" s="9"/>
      <c r="C268" s="9"/>
      <c r="D268" s="24"/>
      <c r="E268" s="59"/>
      <c r="F268" s="20"/>
      <c r="G268" s="20"/>
      <c r="H268" s="7"/>
      <c r="I268" s="14"/>
      <c r="J268" s="60"/>
      <c r="K268" s="70"/>
      <c r="L268" s="70"/>
      <c r="M268" s="70"/>
      <c r="N268" s="70"/>
      <c r="O268" s="55"/>
      <c r="P268" s="64"/>
      <c r="Q268" s="63"/>
      <c r="R268" s="65"/>
      <c r="S268" s="65"/>
      <c r="T268" s="65"/>
      <c r="U268" s="61"/>
      <c r="V268" s="14"/>
      <c r="W268" s="14"/>
      <c r="X268" s="60"/>
      <c r="Y268" s="64"/>
      <c r="Z268" s="66"/>
      <c r="AA268" s="67"/>
      <c r="AB268" s="68"/>
      <c r="AC268" s="67"/>
      <c r="AD268" s="69"/>
      <c r="AE268" s="62"/>
      <c r="AF268" s="26"/>
      <c r="AG268" s="26"/>
      <c r="AH268" s="26"/>
      <c r="AI268" s="26"/>
      <c r="BF268" s="9"/>
      <c r="BG268" s="9"/>
      <c r="BH268" s="9"/>
      <c r="BI268" s="24"/>
      <c r="BJ268" s="59"/>
      <c r="BK268" s="20"/>
      <c r="BL268" s="20"/>
      <c r="BM268" s="7"/>
      <c r="BN268" s="14"/>
      <c r="BO268" s="60"/>
    </row>
    <row r="269" spans="1:67" ht="24.95" customHeight="1">
      <c r="A269" s="9"/>
      <c r="B269" s="9"/>
      <c r="C269" s="9"/>
      <c r="D269" s="24"/>
      <c r="E269" s="59"/>
      <c r="F269" s="20"/>
      <c r="G269" s="20"/>
      <c r="H269" s="7"/>
      <c r="I269" s="14"/>
      <c r="J269" s="60"/>
      <c r="K269" s="70"/>
      <c r="L269" s="70"/>
      <c r="M269" s="70"/>
      <c r="N269" s="70"/>
      <c r="O269" s="55"/>
      <c r="P269" s="64"/>
      <c r="Q269" s="63"/>
      <c r="R269" s="65"/>
      <c r="S269" s="65"/>
      <c r="T269" s="65"/>
      <c r="U269" s="61"/>
      <c r="V269" s="14"/>
      <c r="W269" s="14"/>
      <c r="X269" s="60"/>
      <c r="Y269" s="64"/>
      <c r="Z269" s="66"/>
      <c r="AA269" s="67"/>
      <c r="AB269" s="68"/>
      <c r="AC269" s="67"/>
      <c r="AD269" s="69"/>
      <c r="AE269" s="62"/>
      <c r="AF269" s="26"/>
      <c r="AG269" s="26"/>
      <c r="AH269" s="26"/>
      <c r="AI269" s="26"/>
      <c r="BF269" s="9"/>
      <c r="BG269" s="9"/>
      <c r="BH269" s="9"/>
      <c r="BI269" s="24"/>
      <c r="BJ269" s="59"/>
      <c r="BK269" s="20"/>
      <c r="BL269" s="20"/>
      <c r="BM269" s="7"/>
      <c r="BN269" s="14"/>
      <c r="BO269" s="60"/>
    </row>
    <row r="270" spans="1:67" ht="24.95" customHeight="1">
      <c r="A270" s="9"/>
      <c r="B270" s="9"/>
      <c r="C270" s="9"/>
      <c r="D270" s="24"/>
      <c r="E270" s="59"/>
      <c r="F270" s="20"/>
      <c r="G270" s="20"/>
      <c r="H270" s="7"/>
      <c r="I270" s="14"/>
      <c r="J270" s="60"/>
      <c r="K270" s="70"/>
      <c r="L270" s="70"/>
      <c r="M270" s="70"/>
      <c r="N270" s="70"/>
      <c r="O270" s="55"/>
      <c r="P270" s="64"/>
      <c r="Q270" s="63"/>
      <c r="R270" s="65"/>
      <c r="S270" s="65"/>
      <c r="T270" s="65"/>
      <c r="U270" s="61"/>
      <c r="V270" s="14"/>
      <c r="W270" s="14"/>
      <c r="X270" s="60"/>
      <c r="Y270" s="64"/>
      <c r="Z270" s="66"/>
      <c r="AA270" s="67"/>
      <c r="AB270" s="68"/>
      <c r="AC270" s="67"/>
      <c r="AD270" s="69"/>
      <c r="AE270" s="62"/>
      <c r="AF270" s="26"/>
      <c r="AG270" s="26"/>
      <c r="AH270" s="26"/>
      <c r="AI270" s="26"/>
      <c r="BF270" s="9"/>
      <c r="BG270" s="9"/>
      <c r="BH270" s="9"/>
      <c r="BI270" s="24"/>
      <c r="BJ270" s="59"/>
      <c r="BK270" s="20"/>
      <c r="BL270" s="20"/>
      <c r="BM270" s="7"/>
      <c r="BN270" s="14"/>
      <c r="BO270" s="60"/>
    </row>
    <row r="271" spans="1:67" ht="24.95" customHeight="1">
      <c r="A271" s="9"/>
      <c r="B271" s="9"/>
      <c r="C271" s="9"/>
      <c r="D271" s="24"/>
      <c r="E271" s="59"/>
      <c r="F271" s="20"/>
      <c r="G271" s="20"/>
      <c r="H271" s="7"/>
      <c r="I271" s="14"/>
      <c r="J271" s="60"/>
      <c r="K271" s="70"/>
      <c r="L271" s="70"/>
      <c r="M271" s="70"/>
      <c r="N271" s="70"/>
      <c r="O271" s="55"/>
      <c r="P271" s="64"/>
      <c r="Q271" s="63"/>
      <c r="R271" s="65"/>
      <c r="S271" s="65"/>
      <c r="T271" s="65"/>
      <c r="U271" s="61"/>
      <c r="V271" s="14"/>
      <c r="W271" s="14"/>
      <c r="X271" s="60"/>
      <c r="Y271" s="64"/>
      <c r="Z271" s="66"/>
      <c r="AA271" s="67"/>
      <c r="AB271" s="68"/>
      <c r="AC271" s="67"/>
      <c r="AD271" s="69"/>
      <c r="AE271" s="62"/>
      <c r="AF271" s="26"/>
      <c r="AG271" s="26"/>
      <c r="AH271" s="26"/>
      <c r="AI271" s="26"/>
      <c r="BF271" s="9"/>
      <c r="BG271" s="9"/>
      <c r="BH271" s="9"/>
      <c r="BI271" s="24"/>
      <c r="BJ271" s="59"/>
      <c r="BK271" s="20"/>
      <c r="BL271" s="20"/>
      <c r="BM271" s="7"/>
      <c r="BN271" s="14"/>
      <c r="BO271" s="60"/>
    </row>
    <row r="272" spans="1:67" ht="24.95" customHeight="1">
      <c r="A272" s="9"/>
      <c r="B272" s="9"/>
      <c r="C272" s="9"/>
      <c r="D272" s="24"/>
      <c r="E272" s="59"/>
      <c r="F272" s="20"/>
      <c r="G272" s="20"/>
      <c r="H272" s="7"/>
      <c r="I272" s="14"/>
      <c r="J272" s="60"/>
      <c r="K272" s="70"/>
      <c r="L272" s="70"/>
      <c r="M272" s="70"/>
      <c r="N272" s="70"/>
      <c r="O272" s="55"/>
      <c r="P272" s="64"/>
      <c r="Q272" s="63"/>
      <c r="R272" s="65"/>
      <c r="S272" s="65"/>
      <c r="T272" s="65"/>
      <c r="U272" s="61"/>
      <c r="V272" s="14"/>
      <c r="W272" s="14"/>
      <c r="X272" s="60"/>
      <c r="Y272" s="64"/>
      <c r="Z272" s="66"/>
      <c r="AA272" s="67"/>
      <c r="AB272" s="68"/>
      <c r="AC272" s="67"/>
      <c r="AD272" s="69"/>
      <c r="AE272" s="62"/>
      <c r="AF272" s="26"/>
      <c r="AG272" s="26"/>
      <c r="AH272" s="26"/>
      <c r="AI272" s="26"/>
      <c r="BF272" s="9"/>
      <c r="BG272" s="9"/>
      <c r="BH272" s="9"/>
      <c r="BI272" s="24"/>
      <c r="BJ272" s="59"/>
      <c r="BK272" s="20"/>
      <c r="BL272" s="20"/>
      <c r="BM272" s="7"/>
      <c r="BN272" s="14"/>
      <c r="BO272" s="60"/>
    </row>
    <row r="273" spans="1:67" ht="24.95" customHeight="1">
      <c r="A273" s="9"/>
      <c r="B273" s="9"/>
      <c r="C273" s="9"/>
      <c r="D273" s="24"/>
      <c r="E273" s="59"/>
      <c r="F273" s="20"/>
      <c r="G273" s="20"/>
      <c r="H273" s="7"/>
      <c r="I273" s="14"/>
      <c r="J273" s="60"/>
      <c r="K273" s="70"/>
      <c r="L273" s="70"/>
      <c r="M273" s="70"/>
      <c r="N273" s="70"/>
      <c r="O273" s="55"/>
      <c r="P273" s="64"/>
      <c r="Q273" s="63"/>
      <c r="R273" s="65"/>
      <c r="S273" s="65"/>
      <c r="T273" s="65"/>
      <c r="U273" s="61"/>
      <c r="V273" s="14"/>
      <c r="W273" s="14"/>
      <c r="X273" s="60"/>
      <c r="Y273" s="64"/>
      <c r="Z273" s="66"/>
      <c r="AA273" s="67"/>
      <c r="AB273" s="68"/>
      <c r="AC273" s="67"/>
      <c r="AD273" s="69"/>
      <c r="AE273" s="62"/>
      <c r="AF273" s="26"/>
      <c r="AG273" s="26"/>
      <c r="AH273" s="26"/>
      <c r="AI273" s="26"/>
      <c r="BF273" s="9"/>
      <c r="BG273" s="9"/>
      <c r="BH273" s="9"/>
      <c r="BI273" s="24"/>
      <c r="BJ273" s="59"/>
      <c r="BK273" s="20"/>
      <c r="BL273" s="20"/>
      <c r="BM273" s="7"/>
      <c r="BN273" s="14"/>
      <c r="BO273" s="60"/>
    </row>
    <row r="274" spans="1:67" ht="24.95" customHeight="1">
      <c r="A274" s="9"/>
      <c r="B274" s="9"/>
      <c r="C274" s="9"/>
      <c r="D274" s="24"/>
      <c r="E274" s="59"/>
      <c r="F274" s="20"/>
      <c r="G274" s="20"/>
      <c r="H274" s="7"/>
      <c r="I274" s="14"/>
      <c r="J274" s="60"/>
      <c r="K274" s="70"/>
      <c r="L274" s="70"/>
      <c r="M274" s="70"/>
      <c r="N274" s="70"/>
      <c r="O274" s="55"/>
      <c r="P274" s="64"/>
      <c r="Q274" s="63"/>
      <c r="R274" s="65"/>
      <c r="S274" s="65"/>
      <c r="T274" s="65"/>
      <c r="U274" s="61"/>
      <c r="V274" s="14"/>
      <c r="W274" s="14"/>
      <c r="X274" s="60"/>
      <c r="Y274" s="64"/>
      <c r="Z274" s="66"/>
      <c r="AA274" s="67"/>
      <c r="AB274" s="68"/>
      <c r="AC274" s="67"/>
      <c r="AD274" s="69"/>
      <c r="AE274" s="62"/>
      <c r="AF274" s="26"/>
      <c r="AG274" s="26"/>
      <c r="AH274" s="26"/>
      <c r="AI274" s="26"/>
      <c r="BF274" s="9"/>
      <c r="BG274" s="9"/>
      <c r="BH274" s="9"/>
      <c r="BI274" s="24"/>
      <c r="BJ274" s="59"/>
      <c r="BK274" s="20"/>
      <c r="BL274" s="20"/>
      <c r="BM274" s="7"/>
      <c r="BN274" s="14"/>
      <c r="BO274" s="60"/>
    </row>
    <row r="275" spans="1:67" ht="24.95" customHeight="1">
      <c r="A275" s="9"/>
      <c r="B275" s="9"/>
      <c r="C275" s="9"/>
      <c r="D275" s="24"/>
      <c r="E275" s="59"/>
      <c r="F275" s="20"/>
      <c r="G275" s="20"/>
      <c r="H275" s="7"/>
      <c r="I275" s="14"/>
      <c r="J275" s="60"/>
      <c r="K275" s="70"/>
      <c r="L275" s="70"/>
      <c r="M275" s="70"/>
      <c r="N275" s="70"/>
      <c r="O275" s="55"/>
      <c r="P275" s="64"/>
      <c r="Q275" s="63"/>
      <c r="R275" s="65"/>
      <c r="S275" s="65"/>
      <c r="T275" s="65"/>
      <c r="U275" s="61"/>
      <c r="V275" s="14"/>
      <c r="W275" s="14"/>
      <c r="X275" s="60"/>
      <c r="Y275" s="64"/>
      <c r="Z275" s="66"/>
      <c r="AA275" s="67"/>
      <c r="AB275" s="68"/>
      <c r="AC275" s="67"/>
      <c r="AD275" s="69"/>
      <c r="AE275" s="62"/>
      <c r="AF275" s="26"/>
      <c r="AG275" s="26"/>
      <c r="AH275" s="26"/>
      <c r="AI275" s="26"/>
      <c r="BF275" s="9"/>
      <c r="BG275" s="9"/>
      <c r="BH275" s="9"/>
      <c r="BI275" s="24"/>
      <c r="BJ275" s="59"/>
      <c r="BK275" s="20"/>
      <c r="BL275" s="20"/>
      <c r="BM275" s="7"/>
      <c r="BN275" s="14"/>
      <c r="BO275" s="60"/>
    </row>
    <row r="276" spans="1:67" ht="24.95" customHeight="1">
      <c r="A276" s="9"/>
      <c r="B276" s="9"/>
      <c r="C276" s="9"/>
      <c r="D276" s="24"/>
      <c r="E276" s="59"/>
      <c r="F276" s="20"/>
      <c r="G276" s="20"/>
      <c r="H276" s="7"/>
      <c r="I276" s="14"/>
      <c r="J276" s="60"/>
      <c r="K276" s="70"/>
      <c r="L276" s="70"/>
      <c r="M276" s="70"/>
      <c r="N276" s="70"/>
      <c r="O276" s="55"/>
      <c r="P276" s="64"/>
      <c r="Q276" s="63"/>
      <c r="R276" s="65"/>
      <c r="S276" s="65"/>
      <c r="T276" s="65"/>
      <c r="U276" s="61"/>
      <c r="V276" s="14"/>
      <c r="W276" s="14"/>
      <c r="X276" s="60"/>
      <c r="Y276" s="64"/>
      <c r="Z276" s="66"/>
      <c r="AA276" s="67"/>
      <c r="AB276" s="68"/>
      <c r="AC276" s="67"/>
      <c r="AD276" s="69"/>
      <c r="AE276" s="62"/>
      <c r="AF276" s="26"/>
      <c r="AG276" s="26"/>
      <c r="AH276" s="26"/>
      <c r="AI276" s="26"/>
      <c r="BF276" s="9"/>
      <c r="BG276" s="9"/>
      <c r="BH276" s="9"/>
      <c r="BI276" s="24"/>
      <c r="BJ276" s="59"/>
      <c r="BK276" s="20"/>
      <c r="BL276" s="20"/>
      <c r="BM276" s="7"/>
      <c r="BN276" s="14"/>
      <c r="BO276" s="60"/>
    </row>
    <row r="277" spans="1:67" ht="24.95" customHeight="1">
      <c r="A277" s="9"/>
      <c r="B277" s="9"/>
      <c r="C277" s="9"/>
      <c r="D277" s="24"/>
      <c r="E277" s="59"/>
      <c r="F277" s="20"/>
      <c r="G277" s="20"/>
      <c r="H277" s="7"/>
      <c r="I277" s="14"/>
      <c r="J277" s="60"/>
      <c r="K277" s="70"/>
      <c r="L277" s="70"/>
      <c r="M277" s="70"/>
      <c r="N277" s="70"/>
      <c r="O277" s="55"/>
      <c r="P277" s="64"/>
      <c r="Q277" s="63"/>
      <c r="R277" s="65"/>
      <c r="S277" s="65"/>
      <c r="T277" s="65"/>
      <c r="U277" s="61"/>
      <c r="V277" s="14"/>
      <c r="W277" s="14"/>
      <c r="X277" s="60"/>
      <c r="Y277" s="64"/>
      <c r="Z277" s="66"/>
      <c r="AA277" s="67"/>
      <c r="AB277" s="68"/>
      <c r="AC277" s="67"/>
      <c r="AD277" s="69"/>
      <c r="AE277" s="62"/>
      <c r="AF277" s="26"/>
      <c r="AG277" s="26"/>
      <c r="AH277" s="26"/>
      <c r="AI277" s="26"/>
      <c r="BF277" s="9"/>
      <c r="BG277" s="9"/>
      <c r="BH277" s="9"/>
      <c r="BI277" s="24"/>
      <c r="BJ277" s="59"/>
      <c r="BK277" s="20"/>
      <c r="BL277" s="20"/>
      <c r="BM277" s="7"/>
      <c r="BN277" s="14"/>
      <c r="BO277" s="60"/>
    </row>
    <row r="278" spans="1:67" ht="24.95" customHeight="1">
      <c r="A278" s="9"/>
      <c r="B278" s="9"/>
      <c r="C278" s="9"/>
      <c r="D278" s="24"/>
      <c r="E278" s="59"/>
      <c r="F278" s="20"/>
      <c r="G278" s="20"/>
      <c r="H278" s="7"/>
      <c r="I278" s="14"/>
      <c r="J278" s="60"/>
      <c r="K278" s="70"/>
      <c r="L278" s="70"/>
      <c r="M278" s="70"/>
      <c r="N278" s="70"/>
      <c r="O278" s="55"/>
      <c r="P278" s="64"/>
      <c r="Q278" s="63"/>
      <c r="R278" s="65"/>
      <c r="S278" s="65"/>
      <c r="T278" s="65"/>
      <c r="U278" s="61"/>
      <c r="V278" s="14"/>
      <c r="W278" s="14"/>
      <c r="X278" s="60"/>
      <c r="Y278" s="64"/>
      <c r="Z278" s="66"/>
      <c r="AA278" s="67"/>
      <c r="AB278" s="68"/>
      <c r="AC278" s="67"/>
      <c r="AD278" s="69"/>
      <c r="AE278" s="62"/>
      <c r="AF278" s="26"/>
      <c r="AG278" s="26"/>
      <c r="AH278" s="26"/>
      <c r="AI278" s="26"/>
      <c r="BF278" s="9"/>
      <c r="BG278" s="9"/>
      <c r="BH278" s="9"/>
      <c r="BI278" s="24"/>
      <c r="BJ278" s="59"/>
      <c r="BK278" s="20"/>
      <c r="BL278" s="20"/>
      <c r="BM278" s="7"/>
      <c r="BN278" s="14"/>
      <c r="BO278" s="60"/>
    </row>
    <row r="279" spans="1:67" ht="24.95" customHeight="1">
      <c r="A279" s="9"/>
      <c r="B279" s="9"/>
      <c r="C279" s="9"/>
      <c r="D279" s="24"/>
      <c r="E279" s="59"/>
      <c r="F279" s="20"/>
      <c r="G279" s="20"/>
      <c r="H279" s="7"/>
      <c r="I279" s="14"/>
      <c r="J279" s="60"/>
      <c r="K279" s="70"/>
      <c r="L279" s="70"/>
      <c r="M279" s="70"/>
      <c r="N279" s="70"/>
      <c r="O279" s="55"/>
      <c r="P279" s="64"/>
      <c r="Q279" s="63"/>
      <c r="R279" s="65"/>
      <c r="S279" s="65"/>
      <c r="T279" s="65"/>
      <c r="U279" s="61"/>
      <c r="V279" s="14"/>
      <c r="W279" s="14"/>
      <c r="X279" s="60"/>
      <c r="Y279" s="64"/>
      <c r="Z279" s="66"/>
      <c r="AA279" s="67"/>
      <c r="AB279" s="68"/>
      <c r="AC279" s="67"/>
      <c r="AD279" s="69"/>
      <c r="AE279" s="62"/>
      <c r="AF279" s="26"/>
      <c r="AG279" s="26"/>
      <c r="AH279" s="26"/>
      <c r="AI279" s="26"/>
      <c r="BF279" s="9"/>
      <c r="BG279" s="9"/>
      <c r="BH279" s="9"/>
      <c r="BI279" s="24"/>
      <c r="BJ279" s="59"/>
      <c r="BK279" s="20"/>
      <c r="BL279" s="20"/>
      <c r="BM279" s="7"/>
      <c r="BN279" s="14"/>
      <c r="BO279" s="60"/>
    </row>
    <row r="280" spans="1:67" ht="24.95" customHeight="1">
      <c r="A280" s="9"/>
      <c r="B280" s="9"/>
      <c r="C280" s="9"/>
      <c r="D280" s="24"/>
      <c r="E280" s="59"/>
      <c r="F280" s="20"/>
      <c r="G280" s="20"/>
      <c r="H280" s="7"/>
      <c r="I280" s="14"/>
      <c r="J280" s="60"/>
      <c r="K280" s="70"/>
      <c r="L280" s="70"/>
      <c r="M280" s="70"/>
      <c r="N280" s="70"/>
      <c r="O280" s="55"/>
      <c r="P280" s="64"/>
      <c r="Q280" s="63"/>
      <c r="R280" s="65"/>
      <c r="S280" s="65"/>
      <c r="T280" s="65"/>
      <c r="U280" s="61"/>
      <c r="V280" s="14"/>
      <c r="W280" s="14"/>
      <c r="X280" s="60"/>
      <c r="Y280" s="64"/>
      <c r="Z280" s="66"/>
      <c r="AA280" s="67"/>
      <c r="AB280" s="68"/>
      <c r="AC280" s="67"/>
      <c r="AD280" s="69"/>
      <c r="AE280" s="62"/>
      <c r="AF280" s="26"/>
      <c r="AG280" s="26"/>
      <c r="AH280" s="26"/>
      <c r="AI280" s="26"/>
      <c r="BF280" s="9"/>
      <c r="BG280" s="9"/>
      <c r="BH280" s="9"/>
      <c r="BI280" s="24"/>
      <c r="BJ280" s="59"/>
      <c r="BK280" s="20"/>
      <c r="BL280" s="20"/>
      <c r="BM280" s="7"/>
      <c r="BN280" s="14"/>
      <c r="BO280" s="60"/>
    </row>
    <row r="281" spans="1:67" ht="24.95" customHeight="1">
      <c r="A281" s="9"/>
      <c r="B281" s="9"/>
      <c r="C281" s="9"/>
      <c r="D281" s="24"/>
      <c r="E281" s="59"/>
      <c r="F281" s="20"/>
      <c r="G281" s="20"/>
      <c r="H281" s="7"/>
      <c r="I281" s="14"/>
      <c r="J281" s="60"/>
      <c r="K281" s="70"/>
      <c r="L281" s="70"/>
      <c r="M281" s="70"/>
      <c r="N281" s="70"/>
      <c r="O281" s="55"/>
      <c r="P281" s="64"/>
      <c r="Q281" s="63"/>
      <c r="R281" s="65"/>
      <c r="S281" s="65"/>
      <c r="T281" s="65"/>
      <c r="U281" s="61"/>
      <c r="V281" s="14"/>
      <c r="W281" s="14"/>
      <c r="X281" s="60"/>
      <c r="Y281" s="64"/>
      <c r="Z281" s="66"/>
      <c r="AA281" s="67"/>
      <c r="AB281" s="68"/>
      <c r="AC281" s="67"/>
      <c r="AD281" s="69"/>
      <c r="AE281" s="62"/>
      <c r="AF281" s="26"/>
      <c r="AG281" s="26"/>
      <c r="AH281" s="26"/>
      <c r="AI281" s="26"/>
    </row>
    <row r="282" spans="1:67" ht="24.95" customHeight="1">
      <c r="A282" s="9"/>
      <c r="B282" s="9"/>
      <c r="C282" s="9"/>
      <c r="D282" s="24"/>
      <c r="E282" s="59"/>
      <c r="F282" s="20"/>
      <c r="G282" s="20"/>
      <c r="H282" s="7"/>
      <c r="I282" s="14"/>
      <c r="J282" s="60"/>
      <c r="K282" s="70"/>
      <c r="L282" s="70"/>
      <c r="M282" s="70"/>
      <c r="N282" s="70"/>
      <c r="O282" s="55"/>
      <c r="P282" s="64"/>
      <c r="Q282" s="63"/>
      <c r="R282" s="65"/>
      <c r="S282" s="65"/>
      <c r="T282" s="65"/>
      <c r="U282" s="61"/>
      <c r="V282" s="14"/>
      <c r="W282" s="14"/>
      <c r="X282" s="60"/>
      <c r="Y282" s="64"/>
      <c r="Z282" s="66"/>
      <c r="AA282" s="67"/>
      <c r="AB282" s="68"/>
      <c r="AC282" s="67"/>
      <c r="AD282" s="69"/>
      <c r="AE282" s="62"/>
      <c r="AF282" s="26"/>
      <c r="AG282" s="26"/>
      <c r="AH282" s="26"/>
      <c r="AI282" s="26"/>
    </row>
    <row r="283" spans="1:67" ht="24.95" customHeight="1">
      <c r="A283" s="9"/>
      <c r="B283" s="9"/>
      <c r="C283" s="9"/>
      <c r="D283" s="24"/>
      <c r="E283" s="59"/>
      <c r="F283" s="20"/>
      <c r="G283" s="20"/>
      <c r="H283" s="7"/>
      <c r="I283" s="14"/>
      <c r="J283" s="60"/>
      <c r="K283" s="70"/>
      <c r="L283" s="70"/>
      <c r="M283" s="70"/>
      <c r="N283" s="70"/>
      <c r="O283" s="55"/>
      <c r="P283" s="64"/>
      <c r="Q283" s="63"/>
      <c r="R283" s="65"/>
      <c r="S283" s="65"/>
      <c r="T283" s="65"/>
      <c r="U283" s="61"/>
      <c r="V283" s="14"/>
      <c r="W283" s="14"/>
      <c r="X283" s="60"/>
      <c r="Y283" s="64"/>
      <c r="Z283" s="66"/>
      <c r="AA283" s="67"/>
      <c r="AB283" s="68"/>
      <c r="AC283" s="67"/>
      <c r="AD283" s="69"/>
      <c r="AE283" s="62"/>
      <c r="AF283" s="26"/>
      <c r="AG283" s="26"/>
      <c r="AH283" s="26"/>
      <c r="AI283" s="26"/>
    </row>
    <row r="284" spans="1:67" ht="24.95" customHeight="1">
      <c r="A284" s="9"/>
      <c r="B284" s="9"/>
      <c r="C284" s="9"/>
      <c r="D284" s="24"/>
      <c r="E284" s="59"/>
      <c r="F284" s="20"/>
      <c r="G284" s="20"/>
      <c r="H284" s="7"/>
      <c r="I284" s="14"/>
      <c r="J284" s="60"/>
      <c r="K284" s="70"/>
      <c r="L284" s="70"/>
      <c r="M284" s="70"/>
      <c r="N284" s="70"/>
      <c r="O284" s="55"/>
      <c r="P284" s="64"/>
      <c r="Q284" s="63"/>
      <c r="R284" s="65"/>
      <c r="S284" s="65"/>
      <c r="T284" s="65"/>
      <c r="U284" s="61"/>
      <c r="V284" s="14"/>
      <c r="W284" s="14"/>
      <c r="X284" s="60"/>
      <c r="Y284" s="64"/>
      <c r="Z284" s="66"/>
      <c r="AA284" s="67"/>
      <c r="AB284" s="68"/>
      <c r="AC284" s="67"/>
      <c r="AD284" s="69"/>
      <c r="AE284" s="62"/>
      <c r="AF284" s="26"/>
      <c r="AG284" s="26"/>
      <c r="AH284" s="26"/>
      <c r="AI284" s="26"/>
    </row>
    <row r="285" spans="1:67" ht="24.95" customHeight="1">
      <c r="A285" s="9"/>
      <c r="B285" s="9"/>
      <c r="C285" s="9"/>
      <c r="D285" s="24"/>
      <c r="E285" s="59"/>
      <c r="F285" s="20"/>
      <c r="G285" s="20"/>
      <c r="H285" s="7"/>
      <c r="I285" s="14"/>
      <c r="J285" s="60"/>
      <c r="K285" s="70"/>
      <c r="L285" s="70"/>
      <c r="M285" s="70"/>
      <c r="N285" s="70"/>
      <c r="O285" s="55"/>
      <c r="P285" s="64"/>
      <c r="Q285" s="63"/>
      <c r="R285" s="65"/>
      <c r="S285" s="65"/>
      <c r="T285" s="65"/>
      <c r="U285" s="61"/>
      <c r="V285" s="14"/>
      <c r="W285" s="14"/>
      <c r="X285" s="60"/>
      <c r="Y285" s="64"/>
      <c r="Z285" s="66"/>
      <c r="AA285" s="67"/>
      <c r="AB285" s="68"/>
      <c r="AC285" s="67"/>
      <c r="AD285" s="69"/>
      <c r="AE285" s="62"/>
      <c r="AF285" s="26"/>
      <c r="AG285" s="26"/>
      <c r="AH285" s="26"/>
      <c r="AI285" s="26"/>
    </row>
    <row r="286" spans="1:67" ht="24.95" customHeight="1">
      <c r="A286" s="9"/>
      <c r="B286" s="9"/>
      <c r="C286" s="9"/>
      <c r="D286" s="24"/>
      <c r="E286" s="59"/>
      <c r="F286" s="20"/>
      <c r="G286" s="20"/>
      <c r="H286" s="7"/>
      <c r="I286" s="14"/>
      <c r="J286" s="60"/>
      <c r="K286" s="70"/>
      <c r="L286" s="70"/>
      <c r="M286" s="70"/>
      <c r="N286" s="70"/>
      <c r="O286" s="55"/>
      <c r="P286" s="64"/>
      <c r="Q286" s="63"/>
      <c r="R286" s="65"/>
      <c r="S286" s="65"/>
      <c r="T286" s="65"/>
      <c r="U286" s="61"/>
      <c r="V286" s="14"/>
      <c r="W286" s="14"/>
      <c r="X286" s="60"/>
      <c r="Y286" s="64"/>
      <c r="Z286" s="66"/>
      <c r="AA286" s="67"/>
      <c r="AB286" s="68"/>
      <c r="AC286" s="67"/>
      <c r="AD286" s="69"/>
      <c r="AE286" s="62"/>
      <c r="AF286" s="26"/>
      <c r="AG286" s="26"/>
      <c r="AH286" s="26"/>
      <c r="AI286" s="26"/>
    </row>
    <row r="287" spans="1:67" ht="24.95" customHeight="1">
      <c r="A287" s="9"/>
      <c r="B287" s="9"/>
      <c r="C287" s="9"/>
      <c r="D287" s="24"/>
      <c r="E287" s="59"/>
      <c r="F287" s="20"/>
      <c r="G287" s="20"/>
      <c r="H287" s="7"/>
      <c r="I287" s="14"/>
      <c r="J287" s="60"/>
      <c r="K287" s="70"/>
      <c r="L287" s="70"/>
      <c r="M287" s="70"/>
      <c r="N287" s="70"/>
      <c r="O287" s="55"/>
      <c r="P287" s="64"/>
      <c r="Q287" s="63"/>
      <c r="R287" s="65"/>
      <c r="S287" s="65"/>
      <c r="T287" s="65"/>
      <c r="U287" s="61"/>
      <c r="V287" s="14"/>
      <c r="W287" s="14"/>
      <c r="X287" s="60"/>
      <c r="Y287" s="64"/>
      <c r="Z287" s="66"/>
      <c r="AA287" s="67"/>
      <c r="AB287" s="68"/>
      <c r="AC287" s="67"/>
      <c r="AD287" s="69"/>
      <c r="AE287" s="62"/>
      <c r="AF287" s="26"/>
      <c r="AG287" s="26"/>
      <c r="AH287" s="26"/>
      <c r="AI287" s="26"/>
    </row>
    <row r="288" spans="1:67" ht="24.95" customHeight="1">
      <c r="A288" s="9"/>
      <c r="B288" s="9"/>
      <c r="C288" s="9"/>
      <c r="D288" s="24"/>
      <c r="E288" s="59"/>
      <c r="F288" s="20"/>
      <c r="G288" s="20"/>
      <c r="H288" s="7"/>
      <c r="I288" s="14"/>
      <c r="J288" s="60"/>
      <c r="K288" s="70"/>
      <c r="L288" s="70"/>
      <c r="M288" s="70"/>
      <c r="N288" s="70"/>
      <c r="O288" s="55"/>
      <c r="P288" s="64"/>
      <c r="Q288" s="63"/>
      <c r="R288" s="65"/>
      <c r="S288" s="65"/>
      <c r="T288" s="65"/>
      <c r="U288" s="61"/>
      <c r="V288" s="14"/>
      <c r="W288" s="14"/>
      <c r="X288" s="60"/>
      <c r="Y288" s="64"/>
      <c r="Z288" s="66"/>
      <c r="AA288" s="67"/>
      <c r="AB288" s="68"/>
      <c r="AC288" s="67"/>
      <c r="AD288" s="69"/>
      <c r="AE288" s="62"/>
      <c r="AF288" s="26"/>
      <c r="AG288" s="26"/>
      <c r="AH288" s="26"/>
      <c r="AI288" s="26"/>
    </row>
    <row r="289" spans="1:35" ht="24.95" customHeight="1">
      <c r="A289" s="9"/>
      <c r="B289" s="9"/>
      <c r="C289" s="9"/>
      <c r="D289" s="24"/>
      <c r="E289" s="59"/>
      <c r="F289" s="20"/>
      <c r="G289" s="20"/>
      <c r="H289" s="7"/>
      <c r="I289" s="14"/>
      <c r="J289" s="60"/>
      <c r="K289" s="70"/>
      <c r="L289" s="70"/>
      <c r="M289" s="70"/>
      <c r="N289" s="70"/>
      <c r="O289" s="55"/>
      <c r="P289" s="64"/>
      <c r="Q289" s="63"/>
      <c r="R289" s="65"/>
      <c r="S289" s="65"/>
      <c r="T289" s="65"/>
      <c r="U289" s="61"/>
      <c r="V289" s="14"/>
      <c r="W289" s="14"/>
      <c r="X289" s="60"/>
      <c r="Y289" s="64"/>
      <c r="Z289" s="66"/>
      <c r="AA289" s="67"/>
      <c r="AB289" s="68"/>
      <c r="AC289" s="67"/>
      <c r="AD289" s="69"/>
      <c r="AE289" s="62"/>
      <c r="AF289" s="26"/>
      <c r="AG289" s="26"/>
      <c r="AH289" s="26"/>
      <c r="AI289" s="26"/>
    </row>
    <row r="290" spans="1:35" ht="24.95" customHeight="1">
      <c r="A290" s="9"/>
      <c r="B290" s="9"/>
      <c r="C290" s="9"/>
      <c r="D290" s="24"/>
      <c r="E290" s="59"/>
      <c r="F290" s="20"/>
      <c r="G290" s="20"/>
      <c r="H290" s="7"/>
      <c r="I290" s="14"/>
      <c r="J290" s="60"/>
      <c r="K290" s="70"/>
      <c r="L290" s="70"/>
      <c r="M290" s="70"/>
      <c r="N290" s="70"/>
      <c r="O290" s="55"/>
      <c r="P290" s="64"/>
      <c r="Q290" s="63"/>
      <c r="R290" s="65"/>
      <c r="S290" s="65"/>
      <c r="T290" s="65"/>
      <c r="U290" s="61"/>
      <c r="V290" s="14"/>
      <c r="W290" s="14"/>
      <c r="X290" s="60"/>
      <c r="Y290" s="64"/>
      <c r="Z290" s="66"/>
      <c r="AA290" s="67"/>
      <c r="AB290" s="68"/>
      <c r="AC290" s="67"/>
      <c r="AD290" s="69"/>
      <c r="AE290" s="62"/>
      <c r="AF290" s="26"/>
      <c r="AG290" s="26"/>
      <c r="AH290" s="26"/>
      <c r="AI290" s="26"/>
    </row>
    <row r="291" spans="1:35" ht="24.95" customHeight="1">
      <c r="A291" s="9"/>
      <c r="B291" s="9"/>
      <c r="C291" s="9"/>
      <c r="D291" s="24"/>
      <c r="E291" s="59"/>
      <c r="F291" s="20"/>
      <c r="G291" s="20"/>
      <c r="H291" s="7"/>
      <c r="I291" s="14"/>
      <c r="J291" s="60"/>
      <c r="K291" s="70"/>
      <c r="L291" s="70"/>
      <c r="M291" s="70"/>
      <c r="N291" s="70"/>
      <c r="O291" s="55"/>
      <c r="P291" s="64"/>
      <c r="Q291" s="63"/>
      <c r="R291" s="65"/>
      <c r="S291" s="65"/>
      <c r="T291" s="65"/>
      <c r="U291" s="61"/>
      <c r="V291" s="14"/>
      <c r="W291" s="14"/>
      <c r="X291" s="60"/>
      <c r="Y291" s="64"/>
      <c r="Z291" s="66"/>
      <c r="AA291" s="67"/>
      <c r="AB291" s="68"/>
      <c r="AC291" s="67"/>
      <c r="AD291" s="69"/>
      <c r="AE291" s="62"/>
      <c r="AF291" s="26"/>
      <c r="AG291" s="26"/>
      <c r="AH291" s="26"/>
      <c r="AI291" s="26"/>
    </row>
    <row r="292" spans="1:35" ht="24.95" customHeight="1">
      <c r="A292" s="9"/>
      <c r="B292" s="9"/>
      <c r="C292" s="9"/>
      <c r="D292" s="24"/>
      <c r="E292" s="59"/>
      <c r="F292" s="20"/>
      <c r="G292" s="20"/>
      <c r="H292" s="7"/>
      <c r="I292" s="14"/>
      <c r="J292" s="60"/>
      <c r="K292" s="70"/>
      <c r="L292" s="70"/>
      <c r="M292" s="70"/>
      <c r="N292" s="70"/>
      <c r="O292" s="55"/>
      <c r="P292" s="64"/>
      <c r="Q292" s="63"/>
      <c r="R292" s="65"/>
      <c r="S292" s="65"/>
      <c r="T292" s="65"/>
      <c r="U292" s="61"/>
      <c r="V292" s="14"/>
      <c r="W292" s="14"/>
      <c r="X292" s="60"/>
      <c r="Y292" s="64"/>
      <c r="Z292" s="66"/>
      <c r="AA292" s="67"/>
      <c r="AB292" s="68"/>
      <c r="AC292" s="67"/>
      <c r="AD292" s="69"/>
      <c r="AE292" s="62"/>
      <c r="AF292" s="26"/>
      <c r="AG292" s="26"/>
      <c r="AH292" s="26"/>
      <c r="AI292" s="26"/>
    </row>
    <row r="293" spans="1:35" ht="24.95" customHeight="1">
      <c r="A293" s="9"/>
      <c r="B293" s="9"/>
      <c r="C293" s="9"/>
      <c r="D293" s="24"/>
      <c r="E293" s="59"/>
      <c r="F293" s="20"/>
      <c r="G293" s="20"/>
      <c r="H293" s="7"/>
      <c r="I293" s="14"/>
      <c r="J293" s="60"/>
      <c r="K293" s="70"/>
      <c r="L293" s="70"/>
      <c r="M293" s="70"/>
      <c r="N293" s="70"/>
      <c r="O293" s="55"/>
      <c r="P293" s="64"/>
      <c r="Q293" s="63"/>
      <c r="R293" s="65"/>
      <c r="S293" s="65"/>
      <c r="T293" s="65"/>
      <c r="U293" s="61"/>
      <c r="V293" s="14"/>
      <c r="W293" s="14"/>
      <c r="X293" s="60"/>
      <c r="Y293" s="64"/>
      <c r="Z293" s="66"/>
      <c r="AA293" s="67"/>
      <c r="AB293" s="68"/>
      <c r="AC293" s="67"/>
      <c r="AD293" s="69"/>
      <c r="AE293" s="62"/>
      <c r="AF293" s="26"/>
      <c r="AG293" s="26"/>
      <c r="AH293" s="26"/>
      <c r="AI293" s="26"/>
    </row>
    <row r="294" spans="1:35" ht="24.95" customHeight="1">
      <c r="A294" s="9"/>
      <c r="B294" s="9"/>
      <c r="C294" s="9"/>
      <c r="D294" s="24"/>
      <c r="E294" s="59"/>
      <c r="F294" s="20"/>
      <c r="G294" s="20"/>
      <c r="H294" s="7"/>
      <c r="I294" s="14"/>
      <c r="J294" s="60"/>
      <c r="K294" s="70"/>
      <c r="L294" s="70"/>
      <c r="M294" s="70"/>
      <c r="N294" s="70"/>
      <c r="O294" s="55"/>
      <c r="P294" s="64"/>
      <c r="Q294" s="63"/>
      <c r="R294" s="65"/>
      <c r="S294" s="65"/>
      <c r="T294" s="65"/>
      <c r="U294" s="61"/>
      <c r="V294" s="14"/>
      <c r="W294" s="14"/>
      <c r="X294" s="60"/>
      <c r="Y294" s="64"/>
      <c r="Z294" s="66"/>
      <c r="AA294" s="67"/>
      <c r="AB294" s="68"/>
      <c r="AC294" s="67"/>
      <c r="AD294" s="69"/>
      <c r="AE294" s="62"/>
      <c r="AF294" s="26"/>
      <c r="AG294" s="26"/>
      <c r="AH294" s="26"/>
      <c r="AI294" s="26"/>
    </row>
    <row r="295" spans="1:35" ht="24.95" customHeight="1">
      <c r="A295" s="9"/>
      <c r="B295" s="9"/>
      <c r="C295" s="9"/>
      <c r="D295" s="24"/>
      <c r="E295" s="59"/>
      <c r="F295" s="20"/>
      <c r="G295" s="20"/>
      <c r="H295" s="7"/>
      <c r="I295" s="14"/>
      <c r="J295" s="60"/>
      <c r="K295" s="70"/>
      <c r="L295" s="70"/>
      <c r="M295" s="70"/>
      <c r="N295" s="70"/>
      <c r="O295" s="55"/>
      <c r="P295" s="64"/>
      <c r="Q295" s="63"/>
      <c r="R295" s="65"/>
      <c r="S295" s="65"/>
      <c r="T295" s="65"/>
      <c r="U295" s="61"/>
      <c r="V295" s="14"/>
      <c r="W295" s="14"/>
      <c r="X295" s="60"/>
      <c r="Y295" s="64"/>
      <c r="Z295" s="66"/>
      <c r="AA295" s="67"/>
      <c r="AB295" s="68"/>
      <c r="AC295" s="67"/>
      <c r="AD295" s="69"/>
      <c r="AE295" s="62"/>
      <c r="AF295" s="26"/>
      <c r="AG295" s="26"/>
      <c r="AH295" s="26"/>
      <c r="AI295" s="26"/>
    </row>
  </sheetData>
  <phoneticPr fontId="7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 fitToPage="1"/>
  </sheetPr>
  <dimension ref="B1:AT30"/>
  <sheetViews>
    <sheetView showGridLines="0" showRowColHeaders="0" showZeros="0" zoomScaleNormal="100" workbookViewId="0">
      <selection activeCell="B6" sqref="B6"/>
    </sheetView>
  </sheetViews>
  <sheetFormatPr defaultColWidth="9" defaultRowHeight="24.95" customHeight="1"/>
  <cols>
    <col min="1" max="1" width="2.625" style="156" customWidth="1"/>
    <col min="2" max="2" width="12.625" style="37" customWidth="1"/>
    <col min="3" max="3" width="14.625" style="437" customWidth="1"/>
    <col min="4" max="4" width="7.625" style="437" customWidth="1"/>
    <col min="5" max="5" width="12.625" style="537" customWidth="1"/>
    <col min="6" max="6" width="7.625" style="457" customWidth="1"/>
    <col min="7" max="8" width="12.625" style="492" customWidth="1"/>
    <col min="9" max="11" width="11.625" style="535" customWidth="1"/>
    <col min="12" max="15" width="12.625" style="494" customWidth="1"/>
    <col min="16" max="16" width="14.625" style="494" customWidth="1"/>
    <col min="17" max="18" width="7.625" style="437" customWidth="1"/>
    <col min="19" max="21" width="12.625" style="486" customWidth="1"/>
    <col min="22" max="25" width="10.625" style="95" customWidth="1"/>
    <col min="26" max="26" width="14.625" style="484" customWidth="1"/>
    <col min="27" max="27" width="16.625" style="491" customWidth="1"/>
    <col min="28" max="28" width="40.625" style="487" customWidth="1"/>
    <col min="29" max="29" width="22.625" style="488" customWidth="1"/>
    <col min="30" max="30" width="15.625" style="487" customWidth="1"/>
    <col min="31" max="31" width="20.625" style="495" customWidth="1"/>
    <col min="32" max="32" width="11.625" style="372" customWidth="1"/>
    <col min="33" max="36" width="10.625" style="484" customWidth="1"/>
    <col min="37" max="41" width="10.625" style="486" customWidth="1"/>
    <col min="42" max="46" width="10.625" style="154" customWidth="1"/>
    <col min="47" max="47" width="2.625" style="156" customWidth="1"/>
    <col min="48" max="16384" width="9" style="156"/>
  </cols>
  <sheetData>
    <row r="1" spans="2:46" s="338" customFormat="1" ht="39.950000000000003" customHeight="1">
      <c r="B1" s="947" t="s">
        <v>1487</v>
      </c>
      <c r="C1" s="336"/>
      <c r="D1" s="336"/>
      <c r="E1" s="336"/>
      <c r="F1" s="336"/>
      <c r="G1" s="336"/>
      <c r="H1" s="336"/>
      <c r="I1" s="336"/>
      <c r="J1" s="337"/>
      <c r="K1" s="336"/>
      <c r="L1" s="336"/>
      <c r="M1" s="336"/>
      <c r="N1" s="336"/>
      <c r="O1" s="336"/>
      <c r="P1" s="336"/>
      <c r="Q1" s="336"/>
    </row>
    <row r="2" spans="2:46" s="98" customFormat="1" ht="9.9499999999999993" customHeight="1">
      <c r="Z2" s="37"/>
    </row>
    <row r="3" spans="2:46" s="98" customFormat="1" ht="24.95" customHeight="1">
      <c r="B3" s="608" t="s">
        <v>972</v>
      </c>
      <c r="C3" s="339"/>
      <c r="D3" s="339"/>
      <c r="E3" s="339"/>
      <c r="F3" s="339"/>
      <c r="G3" s="339"/>
      <c r="H3" s="340"/>
      <c r="I3" s="340"/>
      <c r="J3" s="340"/>
      <c r="K3" s="340"/>
      <c r="L3" s="340"/>
      <c r="M3" s="340"/>
      <c r="N3" s="340"/>
      <c r="O3" s="340"/>
      <c r="P3" s="340"/>
      <c r="Q3" s="341"/>
      <c r="R3" s="341"/>
      <c r="S3" s="342"/>
      <c r="T3" s="342"/>
      <c r="U3" s="342"/>
      <c r="V3" s="342"/>
      <c r="W3" s="342"/>
      <c r="X3" s="342"/>
      <c r="Y3" s="342"/>
      <c r="Z3" s="342"/>
      <c r="AA3" s="342"/>
      <c r="AB3" s="342"/>
      <c r="AC3" s="342"/>
      <c r="AD3" s="342"/>
      <c r="AE3" s="342"/>
      <c r="AF3" s="342"/>
      <c r="AG3" s="342"/>
      <c r="AH3" s="342"/>
      <c r="AI3" s="342"/>
      <c r="AJ3" s="342"/>
      <c r="AK3" s="343"/>
      <c r="AL3" s="343"/>
      <c r="AM3" s="343"/>
      <c r="AN3" s="343"/>
      <c r="AO3" s="343"/>
    </row>
    <row r="4" spans="2:46" s="98" customFormat="1" ht="9.9499999999999993" customHeight="1">
      <c r="B4" s="344"/>
      <c r="C4" s="344"/>
      <c r="I4" s="35"/>
      <c r="L4" s="345"/>
      <c r="M4" s="346"/>
      <c r="N4" s="123"/>
      <c r="O4" s="347"/>
      <c r="P4" s="36"/>
      <c r="Q4" s="37"/>
      <c r="R4" s="37"/>
      <c r="S4" s="35"/>
      <c r="T4" s="35"/>
      <c r="U4" s="35"/>
      <c r="Z4" s="37"/>
    </row>
    <row r="5" spans="2:46" s="98" customFormat="1" ht="24.95" hidden="1" customHeight="1">
      <c r="B5" s="348"/>
      <c r="V5" s="349"/>
      <c r="Z5" s="37"/>
      <c r="AF5" s="350"/>
      <c r="AK5" s="351"/>
    </row>
    <row r="6" spans="2:46" s="133" customFormat="1" ht="30" customHeight="1">
      <c r="B6" s="452" t="s">
        <v>677</v>
      </c>
      <c r="C6" s="452" t="s">
        <v>678</v>
      </c>
      <c r="D6" s="452" t="s">
        <v>679</v>
      </c>
      <c r="E6" s="452" t="s">
        <v>680</v>
      </c>
      <c r="F6" s="452" t="s">
        <v>681</v>
      </c>
      <c r="G6" s="453" t="s">
        <v>682</v>
      </c>
      <c r="H6" s="453" t="s">
        <v>683</v>
      </c>
      <c r="I6" s="452" t="s">
        <v>684</v>
      </c>
      <c r="J6" s="453" t="s">
        <v>685</v>
      </c>
      <c r="K6" s="453" t="s">
        <v>686</v>
      </c>
      <c r="L6" s="452" t="s">
        <v>687</v>
      </c>
      <c r="M6" s="452" t="s">
        <v>688</v>
      </c>
      <c r="N6" s="453" t="s">
        <v>689</v>
      </c>
      <c r="O6" s="452" t="s">
        <v>690</v>
      </c>
      <c r="P6" s="452" t="s">
        <v>691</v>
      </c>
      <c r="Q6" s="453" t="s">
        <v>692</v>
      </c>
      <c r="R6" s="453" t="s">
        <v>693</v>
      </c>
      <c r="S6" s="453" t="s">
        <v>694</v>
      </c>
      <c r="T6" s="453" t="s">
        <v>695</v>
      </c>
      <c r="U6" s="453" t="s">
        <v>696</v>
      </c>
      <c r="V6" s="453" t="s">
        <v>697</v>
      </c>
      <c r="W6" s="453" t="s">
        <v>698</v>
      </c>
      <c r="X6" s="453" t="s">
        <v>699</v>
      </c>
      <c r="Y6" s="453" t="s">
        <v>700</v>
      </c>
      <c r="Z6" s="453" t="s">
        <v>701</v>
      </c>
      <c r="AA6" s="453" t="s">
        <v>702</v>
      </c>
      <c r="AB6" s="453" t="s">
        <v>703</v>
      </c>
      <c r="AC6" s="453" t="s">
        <v>195</v>
      </c>
      <c r="AD6" s="453" t="s">
        <v>704</v>
      </c>
      <c r="AE6" s="452" t="s">
        <v>705</v>
      </c>
      <c r="AF6" s="452" t="s">
        <v>706</v>
      </c>
      <c r="AG6" s="453" t="s">
        <v>707</v>
      </c>
      <c r="AH6" s="453" t="s">
        <v>708</v>
      </c>
      <c r="AI6" s="453" t="s">
        <v>709</v>
      </c>
      <c r="AJ6" s="453" t="s">
        <v>710</v>
      </c>
      <c r="AK6" s="452" t="s">
        <v>711</v>
      </c>
      <c r="AL6" s="452" t="s">
        <v>755</v>
      </c>
      <c r="AM6" s="452" t="s">
        <v>756</v>
      </c>
      <c r="AN6" s="452" t="s">
        <v>757</v>
      </c>
      <c r="AO6" s="452" t="s">
        <v>758</v>
      </c>
      <c r="AP6" s="452" t="s">
        <v>750</v>
      </c>
      <c r="AQ6" s="452" t="s">
        <v>751</v>
      </c>
      <c r="AR6" s="452" t="s">
        <v>752</v>
      </c>
      <c r="AS6" s="452" t="s">
        <v>753</v>
      </c>
      <c r="AT6" s="452" t="s">
        <v>754</v>
      </c>
    </row>
    <row r="7" spans="2:46" ht="24.95" customHeight="1">
      <c r="B7" s="73" t="s">
        <v>59</v>
      </c>
      <c r="C7" s="730" t="s">
        <v>1489</v>
      </c>
      <c r="D7" s="949" t="s">
        <v>1490</v>
      </c>
      <c r="E7" s="536"/>
      <c r="F7" s="469" t="str">
        <f>IF(표1_5[[#This Row],[사원명]]="","",IF(표1_5[[#This Row],[퇴사일]]="","재직","퇴사"))</f>
        <v>재직</v>
      </c>
      <c r="G7" s="470">
        <v>46023</v>
      </c>
      <c r="H7" s="470"/>
      <c r="I7" s="881">
        <v>5000000</v>
      </c>
      <c r="J7" s="534"/>
      <c r="K7" s="534"/>
      <c r="L7" s="472" t="s">
        <v>799</v>
      </c>
      <c r="M7" s="473" t="s">
        <v>799</v>
      </c>
      <c r="N7" s="473" t="s">
        <v>799</v>
      </c>
      <c r="O7" s="473" t="s">
        <v>799</v>
      </c>
      <c r="P7" s="930" t="s">
        <v>193</v>
      </c>
      <c r="Q7" s="474">
        <v>1</v>
      </c>
      <c r="R7" s="475"/>
      <c r="S7" s="476"/>
      <c r="T7" s="477"/>
      <c r="U7" s="477"/>
      <c r="V7" s="478"/>
      <c r="W7" s="471"/>
      <c r="X7" s="471"/>
      <c r="Y7" s="471"/>
      <c r="Z7" s="474"/>
      <c r="AA7" s="479"/>
      <c r="AB7" s="480"/>
      <c r="AC7" s="481"/>
      <c r="AD7" s="480"/>
      <c r="AE7" s="482"/>
      <c r="AF7" s="483"/>
      <c r="AK7" s="485"/>
      <c r="AP7" s="486"/>
      <c r="AQ7" s="486"/>
      <c r="AR7" s="486"/>
      <c r="AS7" s="486"/>
      <c r="AT7" s="486"/>
    </row>
    <row r="8" spans="2:46" ht="24.95" customHeight="1">
      <c r="B8" s="73"/>
      <c r="C8" s="730"/>
      <c r="D8" s="467"/>
      <c r="E8" s="536"/>
      <c r="F8" s="469" t="str">
        <f>IF(표1_5[[#This Row],[사원명]]="","",IF(표1_5[[#This Row],[퇴사일]]="","재직","퇴사"))</f>
        <v/>
      </c>
      <c r="G8" s="470"/>
      <c r="H8" s="470"/>
      <c r="I8" s="881"/>
      <c r="J8" s="534"/>
      <c r="K8" s="534"/>
      <c r="L8" s="472"/>
      <c r="M8" s="473"/>
      <c r="N8" s="473"/>
      <c r="O8" s="473"/>
      <c r="P8" s="473"/>
      <c r="Q8" s="474"/>
      <c r="R8" s="475"/>
      <c r="S8" s="476"/>
      <c r="T8" s="477"/>
      <c r="U8" s="477"/>
      <c r="V8" s="478"/>
      <c r="W8" s="471"/>
      <c r="X8" s="471"/>
      <c r="Y8" s="471"/>
      <c r="Z8" s="474"/>
      <c r="AA8" s="479"/>
      <c r="AB8" s="480"/>
      <c r="AC8" s="481"/>
      <c r="AD8" s="480"/>
      <c r="AE8" s="482"/>
      <c r="AF8" s="483"/>
      <c r="AK8" s="485"/>
      <c r="AP8" s="486"/>
      <c r="AQ8" s="486"/>
      <c r="AR8" s="486"/>
      <c r="AS8" s="486"/>
      <c r="AT8" s="486"/>
    </row>
    <row r="9" spans="2:46" ht="24.95" customHeight="1">
      <c r="B9" s="73"/>
      <c r="C9" s="730"/>
      <c r="D9" s="467"/>
      <c r="E9" s="536"/>
      <c r="F9" s="469" t="str">
        <f>IF(표1_5[[#This Row],[사원명]]="","",IF(표1_5[[#This Row],[퇴사일]]="","재직","퇴사"))</f>
        <v/>
      </c>
      <c r="G9" s="470"/>
      <c r="H9" s="470"/>
      <c r="I9" s="881"/>
      <c r="J9" s="534"/>
      <c r="K9" s="534"/>
      <c r="L9" s="472"/>
      <c r="M9" s="473"/>
      <c r="N9" s="473"/>
      <c r="O9" s="473"/>
      <c r="P9" s="473"/>
      <c r="Q9" s="474"/>
      <c r="R9" s="475"/>
      <c r="S9" s="476"/>
      <c r="T9" s="477"/>
      <c r="U9" s="477"/>
      <c r="V9" s="478"/>
      <c r="W9" s="471"/>
      <c r="X9" s="471"/>
      <c r="Y9" s="471"/>
      <c r="Z9" s="474"/>
      <c r="AA9" s="479"/>
      <c r="AB9" s="480"/>
      <c r="AC9" s="481"/>
      <c r="AD9" s="480"/>
      <c r="AE9" s="482"/>
      <c r="AF9" s="483"/>
      <c r="AK9" s="485"/>
      <c r="AP9" s="486"/>
      <c r="AQ9" s="486"/>
      <c r="AR9" s="486"/>
      <c r="AS9" s="486"/>
      <c r="AT9" s="486"/>
    </row>
    <row r="10" spans="2:46" ht="24.95" customHeight="1">
      <c r="B10" s="73"/>
      <c r="C10" s="730"/>
      <c r="D10" s="467"/>
      <c r="E10" s="536"/>
      <c r="F10" s="469" t="str">
        <f>IF(표1_5[[#This Row],[사원명]]="","",IF(표1_5[[#This Row],[퇴사일]]="","재직","퇴사"))</f>
        <v/>
      </c>
      <c r="G10" s="470"/>
      <c r="H10" s="470"/>
      <c r="I10" s="881"/>
      <c r="J10" s="534"/>
      <c r="K10" s="534"/>
      <c r="L10" s="472"/>
      <c r="M10" s="473"/>
      <c r="N10" s="473"/>
      <c r="O10" s="473"/>
      <c r="P10" s="473"/>
      <c r="Q10" s="474"/>
      <c r="R10" s="475"/>
      <c r="S10" s="476"/>
      <c r="T10" s="477"/>
      <c r="U10" s="477"/>
      <c r="V10" s="478"/>
      <c r="W10" s="471"/>
      <c r="X10" s="471"/>
      <c r="Y10" s="471"/>
      <c r="Z10" s="474"/>
      <c r="AA10" s="479"/>
      <c r="AB10" s="480"/>
      <c r="AC10" s="481"/>
      <c r="AD10" s="480"/>
      <c r="AE10" s="482"/>
      <c r="AF10" s="483"/>
      <c r="AK10" s="485"/>
      <c r="AP10" s="486"/>
      <c r="AQ10" s="486"/>
      <c r="AR10" s="486"/>
      <c r="AS10" s="486"/>
      <c r="AT10" s="486"/>
    </row>
    <row r="11" spans="2:46" ht="24.95" customHeight="1">
      <c r="B11" s="73"/>
      <c r="C11" s="730"/>
      <c r="D11" s="467"/>
      <c r="E11" s="536"/>
      <c r="F11" s="469" t="str">
        <f>IF(표1_5[[#This Row],[사원명]]="","",IF(표1_5[[#This Row],[퇴사일]]="","재직","퇴사"))</f>
        <v/>
      </c>
      <c r="G11" s="470"/>
      <c r="H11" s="470"/>
      <c r="I11" s="881"/>
      <c r="J11" s="534"/>
      <c r="K11" s="534"/>
      <c r="L11" s="472"/>
      <c r="M11" s="473"/>
      <c r="N11" s="473"/>
      <c r="O11" s="473"/>
      <c r="P11" s="473"/>
      <c r="Q11" s="474"/>
      <c r="R11" s="475"/>
      <c r="S11" s="476"/>
      <c r="T11" s="477"/>
      <c r="U11" s="477"/>
      <c r="V11" s="478"/>
      <c r="W11" s="471"/>
      <c r="X11" s="471"/>
      <c r="Y11" s="471"/>
      <c r="Z11" s="474"/>
      <c r="AA11" s="479"/>
      <c r="AB11" s="480"/>
      <c r="AC11" s="481"/>
      <c r="AD11" s="480"/>
      <c r="AE11" s="482"/>
      <c r="AF11" s="483"/>
      <c r="AK11" s="485"/>
      <c r="AP11" s="486"/>
      <c r="AQ11" s="486"/>
      <c r="AR11" s="486"/>
      <c r="AS11" s="486"/>
      <c r="AT11" s="486"/>
    </row>
    <row r="12" spans="2:46" ht="24.95" customHeight="1">
      <c r="B12" s="73"/>
      <c r="C12" s="730"/>
      <c r="D12" s="467"/>
      <c r="E12" s="536"/>
      <c r="F12" s="469" t="str">
        <f>IF(표1_5[[#This Row],[사원명]]="","",IF(표1_5[[#This Row],[퇴사일]]="","재직","퇴사"))</f>
        <v/>
      </c>
      <c r="G12" s="470"/>
      <c r="H12" s="470"/>
      <c r="I12" s="881"/>
      <c r="J12" s="534"/>
      <c r="K12" s="534"/>
      <c r="L12" s="472"/>
      <c r="M12" s="473"/>
      <c r="N12" s="473"/>
      <c r="O12" s="473"/>
      <c r="P12" s="473"/>
      <c r="Q12" s="474"/>
      <c r="R12" s="475"/>
      <c r="S12" s="476"/>
      <c r="T12" s="477"/>
      <c r="U12" s="477"/>
      <c r="V12" s="478"/>
      <c r="W12" s="471"/>
      <c r="X12" s="471"/>
      <c r="Y12" s="471"/>
      <c r="Z12" s="474"/>
      <c r="AA12" s="479"/>
      <c r="AB12" s="480"/>
      <c r="AC12" s="481"/>
      <c r="AD12" s="480"/>
      <c r="AE12" s="482"/>
      <c r="AF12" s="483"/>
      <c r="AK12" s="485"/>
      <c r="AP12" s="486"/>
      <c r="AQ12" s="486"/>
      <c r="AR12" s="486"/>
      <c r="AS12" s="486"/>
      <c r="AT12" s="486"/>
    </row>
    <row r="13" spans="2:46" ht="24.95" customHeight="1">
      <c r="B13" s="73"/>
      <c r="C13" s="730"/>
      <c r="D13" s="467"/>
      <c r="E13" s="536"/>
      <c r="F13" s="469" t="str">
        <f>IF(표1_5[[#This Row],[사원명]]="","",IF(표1_5[[#This Row],[퇴사일]]="","재직","퇴사"))</f>
        <v/>
      </c>
      <c r="G13" s="470"/>
      <c r="H13" s="470"/>
      <c r="I13" s="881"/>
      <c r="J13" s="534"/>
      <c r="K13" s="534"/>
      <c r="L13" s="472"/>
      <c r="M13" s="473"/>
      <c r="N13" s="473"/>
      <c r="O13" s="473"/>
      <c r="P13" s="473"/>
      <c r="Q13" s="474"/>
      <c r="R13" s="475"/>
      <c r="S13" s="476"/>
      <c r="T13" s="477"/>
      <c r="U13" s="477"/>
      <c r="V13" s="478"/>
      <c r="W13" s="471"/>
      <c r="X13" s="471"/>
      <c r="Y13" s="471"/>
      <c r="Z13" s="474"/>
      <c r="AA13" s="479"/>
      <c r="AB13" s="480"/>
      <c r="AC13" s="481"/>
      <c r="AD13" s="480"/>
      <c r="AE13" s="482"/>
      <c r="AF13" s="483"/>
      <c r="AK13" s="485"/>
      <c r="AP13" s="486"/>
      <c r="AQ13" s="486"/>
      <c r="AR13" s="486"/>
      <c r="AS13" s="486"/>
      <c r="AT13" s="486"/>
    </row>
    <row r="14" spans="2:46" ht="24.95" customHeight="1">
      <c r="B14" s="73"/>
      <c r="C14" s="730"/>
      <c r="D14" s="467"/>
      <c r="E14" s="536"/>
      <c r="F14" s="469" t="str">
        <f>IF(표1_5[[#This Row],[사원명]]="","",IF(표1_5[[#This Row],[퇴사일]]="","재직","퇴사"))</f>
        <v/>
      </c>
      <c r="G14" s="470"/>
      <c r="H14" s="470"/>
      <c r="I14" s="881"/>
      <c r="J14" s="534"/>
      <c r="K14" s="534"/>
      <c r="L14" s="472"/>
      <c r="M14" s="473"/>
      <c r="N14" s="473"/>
      <c r="O14" s="473"/>
      <c r="P14" s="473"/>
      <c r="Q14" s="474"/>
      <c r="R14" s="475"/>
      <c r="S14" s="476"/>
      <c r="T14" s="477"/>
      <c r="U14" s="477"/>
      <c r="V14" s="478"/>
      <c r="W14" s="471"/>
      <c r="X14" s="471"/>
      <c r="Y14" s="471"/>
      <c r="Z14" s="474"/>
      <c r="AA14" s="479"/>
      <c r="AB14" s="480"/>
      <c r="AC14" s="481"/>
      <c r="AD14" s="480"/>
      <c r="AE14" s="482"/>
      <c r="AF14" s="483"/>
      <c r="AK14" s="485"/>
      <c r="AL14" s="485"/>
      <c r="AM14" s="485"/>
      <c r="AP14" s="486"/>
      <c r="AQ14" s="486"/>
      <c r="AR14" s="486"/>
      <c r="AS14" s="486"/>
      <c r="AT14" s="486"/>
    </row>
    <row r="15" spans="2:46" ht="24.95" customHeight="1">
      <c r="B15" s="73"/>
      <c r="C15" s="730"/>
      <c r="D15" s="467"/>
      <c r="E15" s="536"/>
      <c r="F15" s="469" t="str">
        <f>IF(표1_5[[#This Row],[사원명]]="","",IF(표1_5[[#This Row],[퇴사일]]="","재직","퇴사"))</f>
        <v/>
      </c>
      <c r="G15" s="470"/>
      <c r="H15" s="470"/>
      <c r="I15" s="881"/>
      <c r="J15" s="534"/>
      <c r="K15" s="534"/>
      <c r="L15" s="472"/>
      <c r="M15" s="473"/>
      <c r="N15" s="473"/>
      <c r="O15" s="473"/>
      <c r="P15" s="473"/>
      <c r="Q15" s="474"/>
      <c r="R15" s="475"/>
      <c r="S15" s="476"/>
      <c r="T15" s="477"/>
      <c r="U15" s="477"/>
      <c r="V15" s="478"/>
      <c r="W15" s="471"/>
      <c r="X15" s="471"/>
      <c r="Y15" s="471"/>
      <c r="Z15" s="474"/>
      <c r="AA15" s="479"/>
      <c r="AB15" s="480"/>
      <c r="AC15" s="481"/>
      <c r="AD15" s="480"/>
      <c r="AE15" s="482"/>
      <c r="AF15" s="483"/>
      <c r="AK15" s="485"/>
      <c r="AP15" s="486"/>
      <c r="AQ15" s="486"/>
      <c r="AR15" s="486"/>
      <c r="AS15" s="486"/>
      <c r="AT15" s="486"/>
    </row>
    <row r="16" spans="2:46" ht="24.95" customHeight="1">
      <c r="B16" s="73"/>
      <c r="C16" s="729"/>
      <c r="D16" s="467"/>
      <c r="E16"/>
      <c r="F16" s="469" t="str">
        <f>IF(표1_5[[#This Row],[사원명]]="","",IF(표1_5[[#This Row],[퇴사일]]="","재직","퇴사"))</f>
        <v/>
      </c>
      <c r="G16" s="470"/>
      <c r="H16" s="470"/>
      <c r="I16" s="881"/>
      <c r="J16" s="534"/>
      <c r="K16" s="534"/>
      <c r="L16" s="472"/>
      <c r="M16" s="473"/>
      <c r="N16" s="473"/>
      <c r="O16" s="473"/>
      <c r="P16" s="473"/>
      <c r="Q16" s="474"/>
      <c r="R16" s="475"/>
      <c r="S16" s="476"/>
      <c r="T16" s="477"/>
      <c r="U16" s="477"/>
      <c r="V16" s="478"/>
      <c r="W16" s="471"/>
      <c r="X16" s="471"/>
      <c r="Y16" s="471"/>
      <c r="Z16" s="474"/>
      <c r="AA16" s="479"/>
      <c r="AB16" s="480"/>
      <c r="AC16" s="481"/>
      <c r="AD16" s="480"/>
      <c r="AE16" s="482"/>
      <c r="AF16" s="483"/>
      <c r="AK16" s="485"/>
      <c r="AP16" s="486"/>
      <c r="AQ16" s="486"/>
      <c r="AR16" s="486"/>
      <c r="AS16" s="486"/>
      <c r="AT16" s="486"/>
    </row>
    <row r="17" spans="2:46" ht="24.95" customHeight="1">
      <c r="B17" s="73"/>
      <c r="C17" s="730"/>
      <c r="D17" s="467"/>
      <c r="E17" s="536"/>
      <c r="F17" s="469" t="str">
        <f>IF(표1_5[[#This Row],[사원명]]="","",IF(표1_5[[#This Row],[퇴사일]]="","재직","퇴사"))</f>
        <v/>
      </c>
      <c r="G17" s="470"/>
      <c r="H17" s="470"/>
      <c r="I17" s="881"/>
      <c r="J17" s="534"/>
      <c r="K17" s="534"/>
      <c r="L17" s="472"/>
      <c r="M17" s="473"/>
      <c r="N17" s="473"/>
      <c r="O17" s="473"/>
      <c r="P17" s="473"/>
      <c r="Q17" s="474"/>
      <c r="R17" s="475"/>
      <c r="S17" s="476"/>
      <c r="T17" s="477"/>
      <c r="U17" s="477"/>
      <c r="V17" s="478"/>
      <c r="W17" s="471"/>
      <c r="X17" s="471"/>
      <c r="Y17" s="471"/>
      <c r="Z17" s="474"/>
      <c r="AA17" s="479"/>
      <c r="AB17" s="480"/>
      <c r="AC17" s="481"/>
      <c r="AD17" s="480"/>
      <c r="AE17" s="482"/>
      <c r="AF17" s="483"/>
      <c r="AK17" s="485"/>
      <c r="AP17" s="486"/>
      <c r="AQ17" s="486"/>
      <c r="AR17" s="486"/>
      <c r="AS17" s="486"/>
      <c r="AT17" s="486"/>
    </row>
    <row r="18" spans="2:46" ht="24.95" customHeight="1">
      <c r="B18" s="73"/>
      <c r="C18" s="730"/>
      <c r="D18" s="467"/>
      <c r="E18" s="536"/>
      <c r="F18" s="469" t="str">
        <f>IF(표1_5[[#This Row],[사원명]]="","",IF(표1_5[[#This Row],[퇴사일]]="","재직","퇴사"))</f>
        <v/>
      </c>
      <c r="G18" s="470"/>
      <c r="H18" s="470"/>
      <c r="I18" s="881"/>
      <c r="J18" s="534"/>
      <c r="K18" s="534"/>
      <c r="L18" s="472"/>
      <c r="M18" s="473"/>
      <c r="N18" s="473"/>
      <c r="O18" s="473"/>
      <c r="P18" s="473"/>
      <c r="Q18" s="474"/>
      <c r="R18" s="475"/>
      <c r="S18" s="476"/>
      <c r="T18" s="477"/>
      <c r="U18" s="477"/>
      <c r="V18" s="478"/>
      <c r="W18" s="471"/>
      <c r="X18" s="471"/>
      <c r="Y18" s="471"/>
      <c r="Z18" s="474"/>
      <c r="AA18" s="479"/>
      <c r="AB18" s="480"/>
      <c r="AC18" s="481"/>
      <c r="AD18" s="480"/>
      <c r="AE18" s="482"/>
      <c r="AF18" s="483"/>
      <c r="AK18" s="485"/>
      <c r="AP18" s="486"/>
      <c r="AQ18" s="486"/>
      <c r="AR18" s="486"/>
      <c r="AS18" s="486"/>
      <c r="AT18" s="486"/>
    </row>
    <row r="19" spans="2:46" ht="24.95" customHeight="1">
      <c r="B19" s="73"/>
      <c r="C19" s="730"/>
      <c r="D19" s="467"/>
      <c r="E19" s="536"/>
      <c r="F19" s="469" t="str">
        <f>IF(표1_5[[#This Row],[사원명]]="","",IF(표1_5[[#This Row],[퇴사일]]="","재직","퇴사"))</f>
        <v/>
      </c>
      <c r="G19" s="470"/>
      <c r="H19" s="470"/>
      <c r="I19" s="881"/>
      <c r="J19" s="534"/>
      <c r="K19" s="534"/>
      <c r="L19" s="472"/>
      <c r="M19" s="473"/>
      <c r="N19" s="473"/>
      <c r="O19" s="473"/>
      <c r="P19" s="473"/>
      <c r="Q19" s="474"/>
      <c r="R19" s="475"/>
      <c r="S19" s="476"/>
      <c r="T19" s="477"/>
      <c r="U19" s="477"/>
      <c r="V19" s="478"/>
      <c r="W19" s="471"/>
      <c r="X19" s="471"/>
      <c r="Y19" s="471"/>
      <c r="Z19" s="474"/>
      <c r="AA19" s="479"/>
      <c r="AB19" s="480"/>
      <c r="AC19" s="481"/>
      <c r="AD19" s="480"/>
      <c r="AE19" s="482"/>
      <c r="AF19" s="483"/>
      <c r="AK19" s="485"/>
      <c r="AP19" s="486"/>
      <c r="AQ19" s="486"/>
      <c r="AR19" s="486"/>
      <c r="AS19" s="486"/>
      <c r="AT19" s="486"/>
    </row>
    <row r="20" spans="2:46" ht="24.95" customHeight="1">
      <c r="B20" s="73"/>
      <c r="C20" s="729"/>
      <c r="D20" s="467"/>
      <c r="E20" s="536"/>
      <c r="F20" s="469" t="str">
        <f>IF(표1_5[[#This Row],[사원명]]="","",IF(표1_5[[#This Row],[퇴사일]]="","재직","퇴사"))</f>
        <v/>
      </c>
      <c r="G20" s="470"/>
      <c r="H20" s="470"/>
      <c r="I20" s="881"/>
      <c r="J20" s="534"/>
      <c r="K20" s="534"/>
      <c r="L20" s="472"/>
      <c r="M20" s="473"/>
      <c r="N20" s="473"/>
      <c r="O20" s="473"/>
      <c r="P20" s="473"/>
      <c r="Q20" s="474"/>
      <c r="R20" s="475"/>
      <c r="S20" s="476"/>
      <c r="T20" s="477"/>
      <c r="U20" s="477"/>
      <c r="V20" s="478"/>
      <c r="W20" s="471"/>
      <c r="X20" s="471"/>
      <c r="Y20" s="471"/>
      <c r="Z20" s="474"/>
      <c r="AA20" s="479"/>
      <c r="AB20" s="480"/>
      <c r="AC20" s="481"/>
      <c r="AD20" s="480"/>
      <c r="AE20" s="482"/>
      <c r="AF20" s="483"/>
      <c r="AK20" s="485"/>
      <c r="AP20" s="486"/>
      <c r="AQ20" s="486"/>
      <c r="AR20" s="486"/>
      <c r="AS20" s="486"/>
      <c r="AT20" s="486"/>
    </row>
    <row r="21" spans="2:46" ht="24.95" customHeight="1">
      <c r="B21" s="73"/>
      <c r="C21" s="729"/>
      <c r="D21" s="467"/>
      <c r="E21" s="536"/>
      <c r="F21" s="469" t="str">
        <f>IF(표1_5[[#This Row],[사원명]]="","",IF(표1_5[[#This Row],[퇴사일]]="","재직","퇴사"))</f>
        <v/>
      </c>
      <c r="G21" s="470"/>
      <c r="H21" s="470"/>
      <c r="I21" s="881"/>
      <c r="J21" s="534"/>
      <c r="K21" s="534"/>
      <c r="L21" s="472"/>
      <c r="M21" s="473"/>
      <c r="N21" s="473"/>
      <c r="O21" s="473"/>
      <c r="P21" s="473"/>
      <c r="Q21" s="474"/>
      <c r="R21" s="475"/>
      <c r="S21" s="476"/>
      <c r="T21" s="477"/>
      <c r="U21" s="477"/>
      <c r="V21" s="478"/>
      <c r="W21" s="471"/>
      <c r="X21" s="471"/>
      <c r="Y21" s="471"/>
      <c r="Z21" s="474"/>
      <c r="AA21" s="479"/>
      <c r="AB21" s="480"/>
      <c r="AC21" s="481"/>
      <c r="AD21" s="480"/>
      <c r="AE21" s="482"/>
      <c r="AF21" s="483"/>
      <c r="AK21" s="485"/>
      <c r="AP21" s="486"/>
      <c r="AQ21" s="486"/>
      <c r="AR21" s="486"/>
      <c r="AS21" s="486"/>
      <c r="AT21" s="486"/>
    </row>
    <row r="22" spans="2:46" ht="24.95" customHeight="1">
      <c r="B22" s="73"/>
      <c r="C22" s="729"/>
      <c r="D22" s="467"/>
      <c r="E22" s="536"/>
      <c r="F22" s="469" t="str">
        <f>IF(표1_5[[#This Row],[사원명]]="","",IF(표1_5[[#This Row],[퇴사일]]="","재직","퇴사"))</f>
        <v/>
      </c>
      <c r="G22" s="470"/>
      <c r="H22" s="470"/>
      <c r="I22" s="881"/>
      <c r="J22" s="534"/>
      <c r="K22" s="534"/>
      <c r="L22" s="472"/>
      <c r="M22" s="473"/>
      <c r="N22" s="473"/>
      <c r="O22" s="473"/>
      <c r="P22" s="473"/>
      <c r="Q22" s="474"/>
      <c r="R22" s="475"/>
      <c r="S22" s="476"/>
      <c r="T22" s="477"/>
      <c r="U22" s="477"/>
      <c r="V22" s="478"/>
      <c r="W22" s="471"/>
      <c r="X22" s="471"/>
      <c r="Y22" s="471"/>
      <c r="Z22" s="474"/>
      <c r="AA22" s="479"/>
      <c r="AB22" s="480"/>
      <c r="AC22" s="481"/>
      <c r="AD22" s="480"/>
      <c r="AE22" s="482"/>
      <c r="AF22" s="483"/>
      <c r="AK22" s="485"/>
      <c r="AP22" s="486"/>
      <c r="AQ22" s="486"/>
      <c r="AR22" s="486"/>
      <c r="AS22" s="486"/>
      <c r="AT22" s="486"/>
    </row>
    <row r="23" spans="2:46" ht="24.95" customHeight="1">
      <c r="B23" s="73"/>
      <c r="C23" s="729"/>
      <c r="D23" s="467"/>
      <c r="E23" s="536"/>
      <c r="F23" s="469" t="str">
        <f>IF(표1_5[[#This Row],[사원명]]="","",IF(표1_5[[#This Row],[퇴사일]]="","재직","퇴사"))</f>
        <v/>
      </c>
      <c r="G23" s="470"/>
      <c r="H23" s="470"/>
      <c r="I23" s="881"/>
      <c r="J23" s="534"/>
      <c r="K23" s="534"/>
      <c r="L23" s="472"/>
      <c r="M23" s="473"/>
      <c r="N23" s="473"/>
      <c r="O23" s="473"/>
      <c r="P23" s="473"/>
      <c r="Q23" s="474"/>
      <c r="R23" s="475"/>
      <c r="S23" s="476"/>
      <c r="T23" s="477"/>
      <c r="U23" s="477"/>
      <c r="V23" s="478"/>
      <c r="W23" s="471"/>
      <c r="X23" s="471"/>
      <c r="Y23" s="471"/>
      <c r="Z23" s="474"/>
      <c r="AA23" s="479"/>
      <c r="AB23" s="480"/>
      <c r="AC23" s="481"/>
      <c r="AD23" s="480"/>
      <c r="AE23" s="482"/>
      <c r="AF23" s="483"/>
      <c r="AK23" s="485"/>
      <c r="AP23" s="486"/>
      <c r="AQ23" s="486"/>
      <c r="AR23" s="486"/>
      <c r="AS23" s="486"/>
      <c r="AT23" s="486"/>
    </row>
    <row r="24" spans="2:46" ht="24.95" customHeight="1">
      <c r="B24" s="73"/>
      <c r="C24" s="729"/>
      <c r="D24" s="467"/>
      <c r="E24" s="536"/>
      <c r="F24" s="469" t="str">
        <f>IF(표1_5[[#This Row],[사원명]]="","",IF(표1_5[[#This Row],[퇴사일]]="","재직","퇴사"))</f>
        <v/>
      </c>
      <c r="G24" s="470"/>
      <c r="H24" s="470"/>
      <c r="I24" s="881"/>
      <c r="J24" s="534"/>
      <c r="K24" s="534"/>
      <c r="L24" s="472"/>
      <c r="M24" s="473"/>
      <c r="N24" s="473"/>
      <c r="O24" s="473"/>
      <c r="P24" s="473"/>
      <c r="Q24" s="474"/>
      <c r="R24" s="475"/>
      <c r="S24" s="476"/>
      <c r="T24" s="477"/>
      <c r="U24" s="477"/>
      <c r="V24" s="478"/>
      <c r="W24" s="471"/>
      <c r="X24" s="471"/>
      <c r="Y24" s="471"/>
      <c r="Z24" s="474"/>
      <c r="AA24" s="479"/>
      <c r="AB24" s="480"/>
      <c r="AC24" s="481"/>
      <c r="AD24" s="480"/>
      <c r="AE24" s="482"/>
      <c r="AF24" s="483"/>
      <c r="AK24" s="485"/>
      <c r="AP24" s="486"/>
      <c r="AQ24" s="486"/>
      <c r="AR24" s="486"/>
      <c r="AS24" s="486"/>
      <c r="AT24" s="486"/>
    </row>
    <row r="25" spans="2:46" ht="24.95" customHeight="1">
      <c r="B25" s="73"/>
      <c r="C25" s="729"/>
      <c r="D25" s="467"/>
      <c r="E25" s="536"/>
      <c r="F25" s="469" t="str">
        <f>IF(표1_5[[#This Row],[사원명]]="","",IF(표1_5[[#This Row],[퇴사일]]="","재직","퇴사"))</f>
        <v/>
      </c>
      <c r="G25" s="470"/>
      <c r="H25" s="470"/>
      <c r="I25" s="881"/>
      <c r="J25" s="534"/>
      <c r="K25" s="534"/>
      <c r="L25" s="472"/>
      <c r="M25" s="473"/>
      <c r="N25" s="473"/>
      <c r="O25" s="473"/>
      <c r="P25" s="473"/>
      <c r="Q25" s="483"/>
      <c r="R25" s="467"/>
      <c r="S25" s="485"/>
      <c r="V25" s="478"/>
      <c r="W25" s="471"/>
      <c r="X25" s="471"/>
      <c r="Y25" s="471"/>
      <c r="Z25" s="474"/>
      <c r="AA25" s="468"/>
      <c r="AE25" s="489"/>
      <c r="AF25" s="483"/>
      <c r="AK25" s="485"/>
      <c r="AP25" s="486"/>
      <c r="AQ25" s="486"/>
      <c r="AR25" s="486"/>
      <c r="AS25" s="486"/>
      <c r="AT25" s="486"/>
    </row>
    <row r="26" spans="2:46" ht="24.95" customHeight="1">
      <c r="B26" s="73"/>
      <c r="C26" s="729"/>
      <c r="D26" s="467"/>
      <c r="E26" s="536"/>
      <c r="F26" s="469" t="str">
        <f>IF(표1_5[[#This Row],[사원명]]="","",IF(표1_5[[#This Row],[퇴사일]]="","재직","퇴사"))</f>
        <v/>
      </c>
      <c r="G26" s="470"/>
      <c r="H26" s="470"/>
      <c r="I26" s="881"/>
      <c r="J26" s="534"/>
      <c r="K26" s="534"/>
      <c r="L26" s="472"/>
      <c r="M26" s="473"/>
      <c r="N26" s="473"/>
      <c r="O26" s="473"/>
      <c r="P26" s="473"/>
      <c r="Q26" s="483"/>
      <c r="R26" s="467"/>
      <c r="S26" s="485"/>
      <c r="V26" s="478"/>
      <c r="W26" s="471"/>
      <c r="X26" s="471"/>
      <c r="Y26" s="471"/>
      <c r="Z26" s="474"/>
      <c r="AA26" s="468"/>
      <c r="AC26" s="481"/>
      <c r="AE26" s="489"/>
      <c r="AF26" s="483"/>
      <c r="AK26" s="485"/>
      <c r="AP26" s="486"/>
      <c r="AQ26" s="486"/>
      <c r="AR26" s="486"/>
      <c r="AS26" s="486"/>
      <c r="AT26" s="486"/>
    </row>
    <row r="27" spans="2:46" ht="24.95" customHeight="1">
      <c r="B27" s="73"/>
      <c r="C27" s="467"/>
      <c r="D27" s="467"/>
      <c r="E27" s="536"/>
      <c r="F27" s="469" t="str">
        <f>IF(표1_5[[#This Row],[사원명]]="","",IF(표1_5[[#This Row],[퇴사일]]="","재직","퇴사"))</f>
        <v/>
      </c>
      <c r="G27" s="470"/>
      <c r="H27" s="470"/>
      <c r="I27" s="881"/>
      <c r="J27" s="534"/>
      <c r="K27" s="534"/>
      <c r="L27" s="472"/>
      <c r="M27" s="473"/>
      <c r="N27" s="473"/>
      <c r="O27" s="473"/>
      <c r="P27" s="473"/>
      <c r="Q27" s="483"/>
      <c r="R27" s="467"/>
      <c r="S27" s="485"/>
      <c r="V27" s="478"/>
      <c r="W27" s="471"/>
      <c r="X27" s="471"/>
      <c r="Y27" s="471"/>
      <c r="Z27" s="474"/>
      <c r="AA27" s="468"/>
      <c r="AE27" s="489"/>
      <c r="AF27" s="483"/>
      <c r="AK27" s="485"/>
      <c r="AP27" s="486"/>
      <c r="AQ27" s="486"/>
      <c r="AR27" s="486"/>
      <c r="AS27" s="486"/>
      <c r="AT27" s="486"/>
    </row>
    <row r="28" spans="2:46" ht="24.95" customHeight="1">
      <c r="B28" s="73"/>
      <c r="C28" s="467"/>
      <c r="D28" s="467"/>
      <c r="E28" s="536"/>
      <c r="F28" s="469" t="str">
        <f>IF(표1_5[[#This Row],[사원명]]="","",IF(표1_5[[#This Row],[퇴사일]]="","재직","퇴사"))</f>
        <v/>
      </c>
      <c r="G28" s="470"/>
      <c r="H28" s="470"/>
      <c r="I28" s="881"/>
      <c r="J28" s="534"/>
      <c r="K28" s="534"/>
      <c r="L28" s="472"/>
      <c r="M28" s="473"/>
      <c r="N28" s="473"/>
      <c r="O28" s="473"/>
      <c r="P28" s="473"/>
      <c r="Q28" s="474"/>
      <c r="R28" s="475"/>
      <c r="S28" s="476"/>
      <c r="T28" s="477"/>
      <c r="U28" s="477"/>
      <c r="V28" s="478"/>
      <c r="W28" s="471"/>
      <c r="X28" s="471"/>
      <c r="Y28" s="471"/>
      <c r="Z28" s="474"/>
      <c r="AA28" s="479"/>
      <c r="AB28" s="480"/>
      <c r="AC28" s="490"/>
      <c r="AD28" s="480"/>
      <c r="AE28" s="482"/>
      <c r="AF28" s="483"/>
      <c r="AK28" s="485"/>
      <c r="AP28" s="486"/>
      <c r="AQ28" s="486"/>
      <c r="AR28" s="486"/>
      <c r="AS28" s="486"/>
      <c r="AT28" s="486"/>
    </row>
    <row r="29" spans="2:46" ht="24.95" customHeight="1">
      <c r="B29" s="73"/>
      <c r="C29" s="467"/>
      <c r="D29" s="467"/>
      <c r="E29" s="536"/>
      <c r="F29" s="469" t="str">
        <f>IF(표1_5[[#This Row],[사원명]]="","",IF(표1_5[[#This Row],[퇴사일]]="","재직","퇴사"))</f>
        <v/>
      </c>
      <c r="G29" s="470"/>
      <c r="H29" s="470"/>
      <c r="I29" s="881"/>
      <c r="J29" s="534"/>
      <c r="K29" s="534"/>
      <c r="L29" s="472"/>
      <c r="M29" s="473"/>
      <c r="N29" s="473"/>
      <c r="O29" s="473"/>
      <c r="P29" s="473"/>
      <c r="Q29" s="474"/>
      <c r="R29" s="475"/>
      <c r="S29" s="476"/>
      <c r="T29" s="477"/>
      <c r="U29" s="477"/>
      <c r="V29" s="478"/>
      <c r="W29" s="471"/>
      <c r="X29" s="471"/>
      <c r="Y29" s="471"/>
      <c r="Z29" s="474"/>
      <c r="AA29" s="479"/>
      <c r="AB29" s="480"/>
      <c r="AC29" s="490"/>
      <c r="AD29" s="480"/>
      <c r="AE29" s="482"/>
      <c r="AF29" s="483"/>
      <c r="AK29" s="485"/>
      <c r="AP29" s="486"/>
      <c r="AQ29" s="486"/>
      <c r="AR29" s="486"/>
      <c r="AS29" s="486"/>
      <c r="AT29" s="486"/>
    </row>
    <row r="30" spans="2:46" ht="24.95" customHeight="1">
      <c r="B30" s="73"/>
      <c r="C30" s="467"/>
      <c r="D30" s="467"/>
      <c r="E30" s="536"/>
      <c r="F30" s="469" t="str">
        <f>IF(표1_5[[#This Row],[사원명]]="","",IF(표1_5[[#This Row],[퇴사일]]="","재직","퇴사"))</f>
        <v/>
      </c>
      <c r="G30" s="470"/>
      <c r="H30" s="470"/>
      <c r="I30" s="881"/>
      <c r="J30" s="534"/>
      <c r="K30" s="534"/>
      <c r="L30" s="472"/>
      <c r="M30" s="473"/>
      <c r="N30" s="473"/>
      <c r="O30" s="473"/>
      <c r="P30" s="473"/>
      <c r="Q30" s="474"/>
      <c r="R30" s="475"/>
      <c r="S30" s="476"/>
      <c r="T30" s="477"/>
      <c r="U30" s="477"/>
      <c r="V30" s="478"/>
      <c r="W30" s="471"/>
      <c r="X30" s="471"/>
      <c r="Y30" s="471"/>
      <c r="Z30" s="474"/>
      <c r="AA30" s="479"/>
      <c r="AB30" s="480"/>
      <c r="AC30" s="490"/>
      <c r="AD30" s="480"/>
      <c r="AE30" s="482"/>
      <c r="AF30" s="483"/>
      <c r="AK30" s="485"/>
      <c r="AP30" s="486"/>
      <c r="AQ30" s="486"/>
      <c r="AR30" s="486"/>
      <c r="AS30" s="486"/>
      <c r="AT30" s="486"/>
    </row>
  </sheetData>
  <sheetProtection formatCells="0" formatColumns="0" formatRows="0" sort="0"/>
  <sortState ref="B7:AO30">
    <sortCondition ref="B7"/>
  </sortState>
  <phoneticPr fontId="7" type="noConversion"/>
  <conditionalFormatting sqref="F7:F30">
    <cfRule type="cellIs" dxfId="118" priority="1" operator="equal">
      <formula>"퇴사"</formula>
    </cfRule>
  </conditionalFormatting>
  <conditionalFormatting sqref="B17:AT30 B16:D16 F16:AT16 B7:AT15">
    <cfRule type="expression" dxfId="117" priority="2">
      <formula>$F7="퇴사"</formula>
    </cfRule>
  </conditionalFormatting>
  <dataValidations disablePrompts="1" count="3">
    <dataValidation type="list" allowBlank="1" showInputMessage="1" promptTitle="부양가족" prompt="본인 포함 최소 '1' 입력" sqref="Q7:Q1048576">
      <formula1>"1,2,3,4,5,6,7,8,9,10,11"</formula1>
    </dataValidation>
    <dataValidation type="list" allowBlank="1" showInputMessage="1" promptTitle="[자녀수]" prompt="_x000a_8세 이상 20세 이하 자녀수" sqref="R7:R1048576">
      <formula1>"1,2,3,4,5,6,7,8,9,10,11"</formula1>
    </dataValidation>
    <dataValidation type="list" allowBlank="1" showInputMessage="1" sqref="AD7:AD1048576">
      <formula1>은행명</formula1>
    </dataValidation>
  </dataValidations>
  <printOptions horizontalCentered="1"/>
  <pageMargins left="0.39370078740157483" right="0.39370078740157483" top="0.39370078740157483" bottom="0.39370078740157483" header="0.39370078740157483" footer="0.39370078740157483"/>
  <pageSetup paperSize="9" scale="26" fitToHeight="10000" orientation="landscape" horizontalDpi="360" verticalDpi="36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option!$W$1:$W$11</xm:f>
          </x14:formula1>
          <xm:sqref>L7:O30</xm:sqref>
        </x14:dataValidation>
        <x14:dataValidation type="list" allowBlank="1" showInputMessage="1" showErrorMessage="1">
          <x14:formula1>
            <xm:f>option!$V$1:$V$14</xm:f>
          </x14:formula1>
          <xm:sqref>P7:P30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autoPageBreaks="0" fitToPage="1"/>
  </sheetPr>
  <dimension ref="B1:Z30"/>
  <sheetViews>
    <sheetView showGridLines="0" showRowColHeaders="0" showZeros="0" zoomScaleNormal="100" workbookViewId="0">
      <selection activeCell="B6" sqref="B6"/>
    </sheetView>
  </sheetViews>
  <sheetFormatPr defaultColWidth="9" defaultRowHeight="24.95" customHeight="1"/>
  <cols>
    <col min="1" max="1" width="2.625" style="151" customWidth="1"/>
    <col min="2" max="2" width="12.625" style="507" customWidth="1"/>
    <col min="3" max="3" width="11.625" style="497" customWidth="1"/>
    <col min="4" max="4" width="16.625" style="503" customWidth="1"/>
    <col min="5" max="5" width="10.625" style="503" customWidth="1"/>
    <col min="6" max="6" width="11.625" style="491" customWidth="1"/>
    <col min="7" max="10" width="10.625" style="437" customWidth="1"/>
    <col min="11" max="11" width="10.625" style="504" customWidth="1"/>
    <col min="12" max="13" width="10.625" style="505" customWidth="1"/>
    <col min="14" max="14" width="10.625" style="43" customWidth="1"/>
    <col min="15" max="20" width="11.625" style="95" hidden="1" customWidth="1"/>
    <col min="21" max="21" width="15.625" style="506" customWidth="1"/>
    <col min="22" max="22" width="2.625" style="151" customWidth="1"/>
    <col min="23" max="16384" width="9" style="151"/>
  </cols>
  <sheetData>
    <row r="1" spans="2:26" s="145" customFormat="1" ht="39.950000000000003" customHeight="1">
      <c r="B1" s="947" t="s">
        <v>1487</v>
      </c>
      <c r="C1" s="147"/>
      <c r="D1" s="147"/>
      <c r="E1" s="147"/>
      <c r="F1" s="147"/>
      <c r="G1" s="147"/>
      <c r="H1" s="147"/>
      <c r="I1" s="147"/>
      <c r="J1" s="148"/>
      <c r="K1" s="147"/>
      <c r="L1" s="147"/>
      <c r="M1" s="147"/>
      <c r="N1" s="147"/>
      <c r="O1" s="147"/>
      <c r="P1" s="147"/>
      <c r="Q1" s="147"/>
    </row>
    <row r="2" spans="2:26" s="42" customFormat="1" ht="9.9499999999999993" customHeight="1">
      <c r="B2" s="34"/>
    </row>
    <row r="3" spans="2:26" s="42" customFormat="1" ht="24.95" customHeight="1">
      <c r="B3" s="450" t="s">
        <v>971</v>
      </c>
      <c r="C3" s="74"/>
      <c r="D3" s="74"/>
      <c r="E3" s="74"/>
      <c r="F3" s="74"/>
      <c r="G3" s="74"/>
      <c r="H3" s="266"/>
      <c r="I3" s="74"/>
      <c r="J3" s="74"/>
      <c r="K3" s="74"/>
      <c r="L3" s="74"/>
      <c r="M3" s="266"/>
      <c r="N3" s="74"/>
      <c r="O3" s="74"/>
      <c r="P3" s="74"/>
      <c r="Q3" s="74"/>
      <c r="R3" s="74"/>
      <c r="S3" s="74"/>
      <c r="T3" s="74"/>
      <c r="U3" s="74"/>
      <c r="V3" s="141"/>
      <c r="W3" s="141"/>
      <c r="X3" s="141"/>
      <c r="Y3" s="141"/>
      <c r="Z3" s="141"/>
    </row>
    <row r="4" spans="2:26" s="42" customFormat="1" ht="9.9499999999999993" customHeight="1">
      <c r="B4" s="94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</row>
    <row r="5" spans="2:26" s="42" customFormat="1" ht="24.95" hidden="1" customHeight="1">
      <c r="B5" s="99"/>
      <c r="D5" s="80"/>
      <c r="E5" s="127"/>
    </row>
    <row r="6" spans="2:26" s="497" customFormat="1" ht="30" customHeight="1">
      <c r="B6" s="496" t="s">
        <v>63</v>
      </c>
      <c r="C6" s="497" t="s">
        <v>9</v>
      </c>
      <c r="D6" s="497" t="s">
        <v>20</v>
      </c>
      <c r="E6" s="497" t="s">
        <v>42</v>
      </c>
      <c r="F6" s="497" t="s">
        <v>8</v>
      </c>
      <c r="G6" s="497" t="s">
        <v>111</v>
      </c>
      <c r="H6" s="498" t="s">
        <v>112</v>
      </c>
      <c r="I6" s="499" t="s">
        <v>113</v>
      </c>
      <c r="J6" s="499" t="s">
        <v>110</v>
      </c>
      <c r="K6" s="499" t="s">
        <v>109</v>
      </c>
      <c r="L6" s="497" t="s">
        <v>96</v>
      </c>
      <c r="M6" s="497" t="s">
        <v>91</v>
      </c>
      <c r="N6" s="497" t="s">
        <v>61</v>
      </c>
      <c r="O6" s="498" t="s">
        <v>88</v>
      </c>
      <c r="P6" s="498" t="s">
        <v>89</v>
      </c>
      <c r="Q6" s="497" t="s">
        <v>97</v>
      </c>
      <c r="R6" s="497" t="s">
        <v>98</v>
      </c>
      <c r="S6" s="497" t="s">
        <v>114</v>
      </c>
      <c r="T6" s="497" t="s">
        <v>85</v>
      </c>
      <c r="U6" s="498" t="s">
        <v>21</v>
      </c>
    </row>
    <row r="7" spans="2:26" ht="24.95" customHeight="1">
      <c r="D7" s="361"/>
      <c r="E7" s="361"/>
      <c r="K7" s="508">
        <f>IF(표3[[#This Row],[휴일근로]]=0,0,IF(표3[[#This Row],[휴일근로]]&lt;=8,표3[[#This Row],[휴일근로]],8))</f>
        <v>0</v>
      </c>
      <c r="L7" s="509">
        <f>IF(표3[[#This Row],[휴일근로]]=0,0,IF(표3[[#This Row],[휴일근로]]&lt;=8,0,표3[[#This Row],[휴일근로]]-8))</f>
        <v>0</v>
      </c>
      <c r="M7" s="510">
        <f>IF(SUM(표3[[#This Row],[휴일근로]:[휴일야간근로]])=0,0,1)</f>
        <v>0</v>
      </c>
      <c r="N7" s="511">
        <f>SUM(표3[[#This Row],[연장근로]:[휴일야간근로]])</f>
        <v>0</v>
      </c>
      <c r="T7" s="501">
        <f>SUM(표3[[#This Row],[연장근로수당]:[휴일야간수당]])</f>
        <v>0</v>
      </c>
      <c r="U7" s="502"/>
    </row>
    <row r="8" spans="2:26" ht="24.95" customHeight="1">
      <c r="D8" s="361"/>
      <c r="E8" s="361"/>
      <c r="K8" s="508">
        <f>IF(표3[[#This Row],[휴일근로]]=0,0,IF(표3[[#This Row],[휴일근로]]&lt;=8,표3[[#This Row],[휴일근로]],8))</f>
        <v>0</v>
      </c>
      <c r="L8" s="509">
        <f>IF(표3[[#This Row],[휴일근로]]=0,0,IF(표3[[#This Row],[휴일근로]]&lt;=8,0,표3[[#This Row],[휴일근로]]-8))</f>
        <v>0</v>
      </c>
      <c r="M8" s="510">
        <f>IF(SUM(표3[[#This Row],[휴일근로]:[휴일야간근로]])=0,0,1)</f>
        <v>0</v>
      </c>
      <c r="N8" s="511">
        <f>SUM(표3[[#This Row],[연장근로]:[휴일야간근로]])</f>
        <v>0</v>
      </c>
      <c r="T8" s="501">
        <f>SUM(표3[[#This Row],[연장근로수당]:[휴일야간수당]])</f>
        <v>0</v>
      </c>
      <c r="U8" s="502"/>
    </row>
    <row r="9" spans="2:26" ht="24.95" customHeight="1">
      <c r="D9" s="361"/>
      <c r="E9" s="361"/>
      <c r="K9" s="508">
        <f>IF(표3[[#This Row],[휴일근로]]=0,0,IF(표3[[#This Row],[휴일근로]]&lt;=8,표3[[#This Row],[휴일근로]],8))</f>
        <v>0</v>
      </c>
      <c r="L9" s="509">
        <f>IF(표3[[#This Row],[휴일근로]]=0,0,IF(표3[[#This Row],[휴일근로]]&lt;=8,0,표3[[#This Row],[휴일근로]]-8))</f>
        <v>0</v>
      </c>
      <c r="M9" s="510">
        <f>IF(SUM(표3[[#This Row],[휴일근로]:[휴일야간근로]])=0,0,1)</f>
        <v>0</v>
      </c>
      <c r="N9" s="511">
        <f>SUM(표3[[#This Row],[연장근로]:[휴일야간근로]])</f>
        <v>0</v>
      </c>
      <c r="T9" s="501">
        <f>SUM(표3[[#This Row],[연장근로수당]:[휴일야간수당]])</f>
        <v>0</v>
      </c>
      <c r="U9" s="502"/>
    </row>
    <row r="10" spans="2:26" ht="24.95" customHeight="1">
      <c r="D10" s="361"/>
      <c r="E10" s="361"/>
      <c r="K10" s="508">
        <f>IF(표3[[#This Row],[휴일근로]]=0,0,IF(표3[[#This Row],[휴일근로]]&lt;=8,표3[[#This Row],[휴일근로]],8))</f>
        <v>0</v>
      </c>
      <c r="L10" s="509">
        <f>IF(표3[[#This Row],[휴일근로]]=0,0,IF(표3[[#This Row],[휴일근로]]&lt;=8,0,표3[[#This Row],[휴일근로]]-8))</f>
        <v>0</v>
      </c>
      <c r="M10" s="510">
        <f>IF(SUM(표3[[#This Row],[휴일근로]:[휴일야간근로]])=0,0,1)</f>
        <v>0</v>
      </c>
      <c r="N10" s="511">
        <f>SUM(표3[[#This Row],[연장근로]:[휴일야간근로]])</f>
        <v>0</v>
      </c>
      <c r="T10" s="501">
        <f>SUM(표3[[#This Row],[연장근로수당]:[휴일야간수당]])</f>
        <v>0</v>
      </c>
      <c r="U10" s="502"/>
    </row>
    <row r="11" spans="2:26" ht="24.95" customHeight="1">
      <c r="D11" s="361"/>
      <c r="E11" s="361"/>
      <c r="K11" s="508">
        <f>IF(표3[[#This Row],[휴일근로]]=0,0,IF(표3[[#This Row],[휴일근로]]&lt;=8,표3[[#This Row],[휴일근로]],8))</f>
        <v>0</v>
      </c>
      <c r="L11" s="509">
        <f>IF(표3[[#This Row],[휴일근로]]=0,0,IF(표3[[#This Row],[휴일근로]]&lt;=8,0,표3[[#This Row],[휴일근로]]-8))</f>
        <v>0</v>
      </c>
      <c r="M11" s="510">
        <f>IF(SUM(표3[[#This Row],[휴일근로]:[휴일야간근로]])=0,0,1)</f>
        <v>0</v>
      </c>
      <c r="N11" s="511">
        <f>SUM(표3[[#This Row],[연장근로]:[휴일야간근로]])</f>
        <v>0</v>
      </c>
      <c r="T11" s="501">
        <f>SUM(표3[[#This Row],[연장근로수당]:[휴일야간수당]])</f>
        <v>0</v>
      </c>
      <c r="U11" s="502"/>
    </row>
    <row r="12" spans="2:26" ht="24.95" customHeight="1">
      <c r="D12" s="361"/>
      <c r="E12" s="361"/>
      <c r="K12" s="508">
        <f>IF(표3[[#This Row],[휴일근로]]=0,0,IF(표3[[#This Row],[휴일근로]]&lt;=8,표3[[#This Row],[휴일근로]],8))</f>
        <v>0</v>
      </c>
      <c r="L12" s="509">
        <f>IF(표3[[#This Row],[휴일근로]]=0,0,IF(표3[[#This Row],[휴일근로]]&lt;=8,0,표3[[#This Row],[휴일근로]]-8))</f>
        <v>0</v>
      </c>
      <c r="M12" s="510">
        <f>IF(SUM(표3[[#This Row],[휴일근로]:[휴일야간근로]])=0,0,1)</f>
        <v>0</v>
      </c>
      <c r="N12" s="511">
        <f>SUM(표3[[#This Row],[연장근로]:[휴일야간근로]])</f>
        <v>0</v>
      </c>
      <c r="T12" s="501">
        <f>SUM(표3[[#This Row],[연장근로수당]:[휴일야간수당]])</f>
        <v>0</v>
      </c>
      <c r="U12" s="502"/>
    </row>
    <row r="13" spans="2:26" ht="24.95" customHeight="1">
      <c r="D13" s="361"/>
      <c r="E13" s="361"/>
      <c r="K13" s="508">
        <f>IF(표3[[#This Row],[휴일근로]]=0,0,IF(표3[[#This Row],[휴일근로]]&lt;=8,표3[[#This Row],[휴일근로]],8))</f>
        <v>0</v>
      </c>
      <c r="L13" s="509">
        <f>IF(표3[[#This Row],[휴일근로]]=0,0,IF(표3[[#This Row],[휴일근로]]&lt;=8,0,표3[[#This Row],[휴일근로]]-8))</f>
        <v>0</v>
      </c>
      <c r="M13" s="510">
        <f>IF(SUM(표3[[#This Row],[휴일근로]:[휴일야간근로]])=0,0,1)</f>
        <v>0</v>
      </c>
      <c r="N13" s="511">
        <f>SUM(표3[[#This Row],[연장근로]:[휴일야간근로]])</f>
        <v>0</v>
      </c>
      <c r="T13" s="501">
        <f>SUM(표3[[#This Row],[연장근로수당]:[휴일야간수당]])</f>
        <v>0</v>
      </c>
      <c r="U13" s="502"/>
    </row>
    <row r="14" spans="2:26" ht="24.95" customHeight="1">
      <c r="D14" s="361"/>
      <c r="E14" s="361"/>
      <c r="K14" s="508">
        <f>IF(표3[[#This Row],[휴일근로]]=0,0,IF(표3[[#This Row],[휴일근로]]&lt;=8,표3[[#This Row],[휴일근로]],8))</f>
        <v>0</v>
      </c>
      <c r="L14" s="509">
        <f>IF(표3[[#This Row],[휴일근로]]=0,0,IF(표3[[#This Row],[휴일근로]]&lt;=8,0,표3[[#This Row],[휴일근로]]-8))</f>
        <v>0</v>
      </c>
      <c r="M14" s="510">
        <f>IF(SUM(표3[[#This Row],[휴일근로]:[휴일야간근로]])=0,0,1)</f>
        <v>0</v>
      </c>
      <c r="N14" s="511">
        <f>SUM(표3[[#This Row],[연장근로]:[휴일야간근로]])</f>
        <v>0</v>
      </c>
      <c r="T14" s="501">
        <f>SUM(표3[[#This Row],[연장근로수당]:[휴일야간수당]])</f>
        <v>0</v>
      </c>
      <c r="U14" s="502"/>
    </row>
    <row r="15" spans="2:26" ht="24.95" customHeight="1">
      <c r="D15" s="361"/>
      <c r="E15" s="361"/>
      <c r="K15" s="508">
        <f>IF(표3[[#This Row],[휴일근로]]=0,0,IF(표3[[#This Row],[휴일근로]]&lt;=8,표3[[#This Row],[휴일근로]],8))</f>
        <v>0</v>
      </c>
      <c r="L15" s="509">
        <f>IF(표3[[#This Row],[휴일근로]]=0,0,IF(표3[[#This Row],[휴일근로]]&lt;=8,0,표3[[#This Row],[휴일근로]]-8))</f>
        <v>0</v>
      </c>
      <c r="M15" s="510">
        <f>IF(SUM(표3[[#This Row],[휴일근로]:[휴일야간근로]])=0,0,1)</f>
        <v>0</v>
      </c>
      <c r="N15" s="511">
        <f>SUM(표3[[#This Row],[연장근로]:[휴일야간근로]])</f>
        <v>0</v>
      </c>
      <c r="T15" s="501">
        <f>SUM(표3[[#This Row],[연장근로수당]:[휴일야간수당]])</f>
        <v>0</v>
      </c>
      <c r="U15" s="502"/>
    </row>
    <row r="16" spans="2:26" ht="24.95" customHeight="1">
      <c r="D16" s="361"/>
      <c r="E16" s="361"/>
      <c r="K16" s="508">
        <f>IF(표3[[#This Row],[휴일근로]]=0,0,IF(표3[[#This Row],[휴일근로]]&lt;=8,표3[[#This Row],[휴일근로]],8))</f>
        <v>0</v>
      </c>
      <c r="L16" s="509">
        <f>IF(표3[[#This Row],[휴일근로]]=0,0,IF(표3[[#This Row],[휴일근로]]&lt;=8,0,표3[[#This Row],[휴일근로]]-8))</f>
        <v>0</v>
      </c>
      <c r="M16" s="510">
        <f>IF(SUM(표3[[#This Row],[휴일근로]:[휴일야간근로]])=0,0,1)</f>
        <v>0</v>
      </c>
      <c r="N16" s="511">
        <f>SUM(표3[[#This Row],[연장근로]:[휴일야간근로]])</f>
        <v>0</v>
      </c>
      <c r="T16" s="501">
        <f>SUM(표3[[#This Row],[연장근로수당]:[휴일야간수당]])</f>
        <v>0</v>
      </c>
      <c r="U16" s="502"/>
    </row>
    <row r="17" spans="4:21" ht="24.95" customHeight="1">
      <c r="D17" s="361"/>
      <c r="E17" s="361"/>
      <c r="K17" s="508">
        <f>IF(표3[[#This Row],[휴일근로]]=0,0,IF(표3[[#This Row],[휴일근로]]&lt;=8,표3[[#This Row],[휴일근로]],8))</f>
        <v>0</v>
      </c>
      <c r="L17" s="509">
        <f>IF(표3[[#This Row],[휴일근로]]=0,0,IF(표3[[#This Row],[휴일근로]]&lt;=8,0,표3[[#This Row],[휴일근로]]-8))</f>
        <v>0</v>
      </c>
      <c r="M17" s="510">
        <f>IF(SUM(표3[[#This Row],[휴일근로]:[휴일야간근로]])=0,0,1)</f>
        <v>0</v>
      </c>
      <c r="N17" s="511">
        <f>SUM(표3[[#This Row],[연장근로]:[휴일야간근로]])</f>
        <v>0</v>
      </c>
      <c r="T17" s="501">
        <f>SUM(표3[[#This Row],[연장근로수당]:[휴일야간수당]])</f>
        <v>0</v>
      </c>
      <c r="U17" s="502"/>
    </row>
    <row r="18" spans="4:21" ht="24.95" customHeight="1">
      <c r="D18" s="361"/>
      <c r="E18" s="361"/>
      <c r="K18" s="508">
        <f>IF(표3[[#This Row],[휴일근로]]=0,0,IF(표3[[#This Row],[휴일근로]]&lt;=8,표3[[#This Row],[휴일근로]],8))</f>
        <v>0</v>
      </c>
      <c r="L18" s="509">
        <f>IF(표3[[#This Row],[휴일근로]]=0,0,IF(표3[[#This Row],[휴일근로]]&lt;=8,0,표3[[#This Row],[휴일근로]]-8))</f>
        <v>0</v>
      </c>
      <c r="M18" s="510">
        <f>IF(SUM(표3[[#This Row],[휴일근로]:[휴일야간근로]])=0,0,1)</f>
        <v>0</v>
      </c>
      <c r="N18" s="511">
        <f>SUM(표3[[#This Row],[연장근로]:[휴일야간근로]])</f>
        <v>0</v>
      </c>
      <c r="T18" s="501">
        <f>SUM(표3[[#This Row],[연장근로수당]:[휴일야간수당]])</f>
        <v>0</v>
      </c>
      <c r="U18" s="502"/>
    </row>
    <row r="19" spans="4:21" ht="24.95" customHeight="1">
      <c r="D19" s="361"/>
      <c r="E19" s="361"/>
      <c r="K19" s="508">
        <f>IF(표3[[#This Row],[휴일근로]]=0,0,IF(표3[[#This Row],[휴일근로]]&lt;=8,표3[[#This Row],[휴일근로]],8))</f>
        <v>0</v>
      </c>
      <c r="L19" s="509">
        <f>IF(표3[[#This Row],[휴일근로]]=0,0,IF(표3[[#This Row],[휴일근로]]&lt;=8,0,표3[[#This Row],[휴일근로]]-8))</f>
        <v>0</v>
      </c>
      <c r="M19" s="510">
        <f>IF(SUM(표3[[#This Row],[휴일근로]:[휴일야간근로]])=0,0,1)</f>
        <v>0</v>
      </c>
      <c r="N19" s="511">
        <f>SUM(표3[[#This Row],[연장근로]:[휴일야간근로]])</f>
        <v>0</v>
      </c>
      <c r="T19" s="501">
        <f>SUM(표3[[#This Row],[연장근로수당]:[휴일야간수당]])</f>
        <v>0</v>
      </c>
      <c r="U19" s="502"/>
    </row>
    <row r="20" spans="4:21" ht="24.95" customHeight="1">
      <c r="D20" s="361"/>
      <c r="E20" s="361"/>
      <c r="K20" s="508">
        <f>IF(표3[[#This Row],[휴일근로]]=0,0,IF(표3[[#This Row],[휴일근로]]&lt;=8,표3[[#This Row],[휴일근로]],8))</f>
        <v>0</v>
      </c>
      <c r="L20" s="509">
        <f>IF(표3[[#This Row],[휴일근로]]=0,0,IF(표3[[#This Row],[휴일근로]]&lt;=8,0,표3[[#This Row],[휴일근로]]-8))</f>
        <v>0</v>
      </c>
      <c r="M20" s="510">
        <f>IF(SUM(표3[[#This Row],[휴일근로]:[휴일야간근로]])=0,0,1)</f>
        <v>0</v>
      </c>
      <c r="N20" s="511">
        <f>SUM(표3[[#This Row],[연장근로]:[휴일야간근로]])</f>
        <v>0</v>
      </c>
      <c r="T20" s="501">
        <f>SUM(표3[[#This Row],[연장근로수당]:[휴일야간수당]])</f>
        <v>0</v>
      </c>
      <c r="U20" s="502"/>
    </row>
    <row r="21" spans="4:21" ht="24.95" customHeight="1">
      <c r="D21" s="361"/>
      <c r="E21" s="361"/>
      <c r="K21" s="508">
        <f>IF(표3[[#This Row],[휴일근로]]=0,0,IF(표3[[#This Row],[휴일근로]]&lt;=8,표3[[#This Row],[휴일근로]],8))</f>
        <v>0</v>
      </c>
      <c r="L21" s="509">
        <f>IF(표3[[#This Row],[휴일근로]]=0,0,IF(표3[[#This Row],[휴일근로]]&lt;=8,0,표3[[#This Row],[휴일근로]]-8))</f>
        <v>0</v>
      </c>
      <c r="M21" s="510">
        <f>IF(SUM(표3[[#This Row],[휴일근로]:[휴일야간근로]])=0,0,1)</f>
        <v>0</v>
      </c>
      <c r="N21" s="511">
        <f>SUM(표3[[#This Row],[연장근로]:[휴일야간근로]])</f>
        <v>0</v>
      </c>
      <c r="T21" s="501">
        <f>SUM(표3[[#This Row],[연장근로수당]:[휴일야간수당]])</f>
        <v>0</v>
      </c>
      <c r="U21" s="502"/>
    </row>
    <row r="22" spans="4:21" ht="24.95" customHeight="1">
      <c r="D22" s="361"/>
      <c r="E22" s="361"/>
      <c r="K22" s="508">
        <f>IF(표3[[#This Row],[휴일근로]]=0,0,IF(표3[[#This Row],[휴일근로]]&lt;=8,표3[[#This Row],[휴일근로]],8))</f>
        <v>0</v>
      </c>
      <c r="L22" s="509">
        <f>IF(표3[[#This Row],[휴일근로]]=0,0,IF(표3[[#This Row],[휴일근로]]&lt;=8,0,표3[[#This Row],[휴일근로]]-8))</f>
        <v>0</v>
      </c>
      <c r="M22" s="510">
        <f>IF(SUM(표3[[#This Row],[휴일근로]:[휴일야간근로]])=0,0,1)</f>
        <v>0</v>
      </c>
      <c r="N22" s="511">
        <f>SUM(표3[[#This Row],[연장근로]:[휴일야간근로]])</f>
        <v>0</v>
      </c>
      <c r="T22" s="501">
        <f>SUM(표3[[#This Row],[연장근로수당]:[휴일야간수당]])</f>
        <v>0</v>
      </c>
      <c r="U22" s="502"/>
    </row>
    <row r="23" spans="4:21" ht="24.95" customHeight="1">
      <c r="D23" s="361"/>
      <c r="E23" s="361"/>
      <c r="K23" s="508">
        <f>IF(표3[[#This Row],[휴일근로]]=0,0,IF(표3[[#This Row],[휴일근로]]&lt;=8,표3[[#This Row],[휴일근로]],8))</f>
        <v>0</v>
      </c>
      <c r="L23" s="509">
        <f>IF(표3[[#This Row],[휴일근로]]=0,0,IF(표3[[#This Row],[휴일근로]]&lt;=8,0,표3[[#This Row],[휴일근로]]-8))</f>
        <v>0</v>
      </c>
      <c r="M23" s="510">
        <f>IF(SUM(표3[[#This Row],[휴일근로]:[휴일야간근로]])=0,0,1)</f>
        <v>0</v>
      </c>
      <c r="N23" s="511">
        <f>SUM(표3[[#This Row],[연장근로]:[휴일야간근로]])</f>
        <v>0</v>
      </c>
      <c r="T23" s="501">
        <f>SUM(표3[[#This Row],[연장근로수당]:[휴일야간수당]])</f>
        <v>0</v>
      </c>
      <c r="U23" s="502"/>
    </row>
    <row r="24" spans="4:21" ht="24.95" customHeight="1">
      <c r="D24" s="361"/>
      <c r="E24" s="361"/>
      <c r="K24" s="508">
        <f>IF(표3[[#This Row],[휴일근로]]=0,0,IF(표3[[#This Row],[휴일근로]]&lt;=8,표3[[#This Row],[휴일근로]],8))</f>
        <v>0</v>
      </c>
      <c r="L24" s="509">
        <f>IF(표3[[#This Row],[휴일근로]]=0,0,IF(표3[[#This Row],[휴일근로]]&lt;=8,0,표3[[#This Row],[휴일근로]]-8))</f>
        <v>0</v>
      </c>
      <c r="M24" s="510">
        <f>IF(SUM(표3[[#This Row],[휴일근로]:[휴일야간근로]])=0,0,1)</f>
        <v>0</v>
      </c>
      <c r="N24" s="511">
        <f>SUM(표3[[#This Row],[연장근로]:[휴일야간근로]])</f>
        <v>0</v>
      </c>
      <c r="T24" s="501">
        <f>SUM(표3[[#This Row],[연장근로수당]:[휴일야간수당]])</f>
        <v>0</v>
      </c>
      <c r="U24" s="502"/>
    </row>
    <row r="25" spans="4:21" ht="24.95" customHeight="1">
      <c r="D25" s="361"/>
      <c r="E25" s="361"/>
      <c r="K25" s="508">
        <f>IF(표3[[#This Row],[휴일근로]]=0,0,IF(표3[[#This Row],[휴일근로]]&lt;=8,표3[[#This Row],[휴일근로]],8))</f>
        <v>0</v>
      </c>
      <c r="L25" s="509">
        <f>IF(표3[[#This Row],[휴일근로]]=0,0,IF(표3[[#This Row],[휴일근로]]&lt;=8,0,표3[[#This Row],[휴일근로]]-8))</f>
        <v>0</v>
      </c>
      <c r="M25" s="510">
        <f>IF(SUM(표3[[#This Row],[휴일근로]:[휴일야간근로]])=0,0,1)</f>
        <v>0</v>
      </c>
      <c r="N25" s="511">
        <f>SUM(표3[[#This Row],[연장근로]:[휴일야간근로]])</f>
        <v>0</v>
      </c>
      <c r="T25" s="501">
        <f>SUM(표3[[#This Row],[연장근로수당]:[휴일야간수당]])</f>
        <v>0</v>
      </c>
      <c r="U25" s="502"/>
    </row>
    <row r="26" spans="4:21" ht="24.95" customHeight="1">
      <c r="D26" s="361"/>
      <c r="E26" s="361"/>
      <c r="K26" s="508">
        <f>IF(표3[[#This Row],[휴일근로]]=0,0,IF(표3[[#This Row],[휴일근로]]&lt;=8,표3[[#This Row],[휴일근로]],8))</f>
        <v>0</v>
      </c>
      <c r="L26" s="509">
        <f>IF(표3[[#This Row],[휴일근로]]=0,0,IF(표3[[#This Row],[휴일근로]]&lt;=8,0,표3[[#This Row],[휴일근로]]-8))</f>
        <v>0</v>
      </c>
      <c r="M26" s="510">
        <f>IF(SUM(표3[[#This Row],[휴일근로]:[휴일야간근로]])=0,0,1)</f>
        <v>0</v>
      </c>
      <c r="N26" s="511">
        <f>SUM(표3[[#This Row],[연장근로]:[휴일야간근로]])</f>
        <v>0</v>
      </c>
      <c r="T26" s="501">
        <f>SUM(표3[[#This Row],[연장근로수당]:[휴일야간수당]])</f>
        <v>0</v>
      </c>
      <c r="U26" s="502"/>
    </row>
    <row r="27" spans="4:21" ht="24.95" customHeight="1">
      <c r="D27" s="361"/>
      <c r="E27" s="361"/>
      <c r="K27" s="508">
        <f>IF(표3[[#This Row],[휴일근로]]=0,0,IF(표3[[#This Row],[휴일근로]]&lt;=8,표3[[#This Row],[휴일근로]],8))</f>
        <v>0</v>
      </c>
      <c r="L27" s="509">
        <f>IF(표3[[#This Row],[휴일근로]]=0,0,IF(표3[[#This Row],[휴일근로]]&lt;=8,0,표3[[#This Row],[휴일근로]]-8))</f>
        <v>0</v>
      </c>
      <c r="M27" s="510">
        <f>IF(SUM(표3[[#This Row],[휴일근로]:[휴일야간근로]])=0,0,1)</f>
        <v>0</v>
      </c>
      <c r="N27" s="511">
        <f>SUM(표3[[#This Row],[연장근로]:[휴일야간근로]])</f>
        <v>0</v>
      </c>
      <c r="T27" s="501">
        <f>SUM(표3[[#This Row],[연장근로수당]:[휴일야간수당]])</f>
        <v>0</v>
      </c>
      <c r="U27" s="502"/>
    </row>
    <row r="28" spans="4:21" ht="24.95" customHeight="1">
      <c r="D28" s="361"/>
      <c r="E28" s="361"/>
      <c r="K28" s="508">
        <f>IF(표3[[#This Row],[휴일근로]]=0,0,IF(표3[[#This Row],[휴일근로]]&lt;=8,표3[[#This Row],[휴일근로]],8))</f>
        <v>0</v>
      </c>
      <c r="L28" s="509">
        <f>IF(표3[[#This Row],[휴일근로]]=0,0,IF(표3[[#This Row],[휴일근로]]&lt;=8,0,표3[[#This Row],[휴일근로]]-8))</f>
        <v>0</v>
      </c>
      <c r="M28" s="510">
        <f>IF(SUM(표3[[#This Row],[휴일근로]:[휴일야간근로]])=0,0,1)</f>
        <v>0</v>
      </c>
      <c r="N28" s="511">
        <f>SUM(표3[[#This Row],[연장근로]:[휴일야간근로]])</f>
        <v>0</v>
      </c>
      <c r="T28" s="501">
        <f>SUM(표3[[#This Row],[연장근로수당]:[휴일야간수당]])</f>
        <v>0</v>
      </c>
      <c r="U28" s="502"/>
    </row>
    <row r="29" spans="4:21" ht="24.95" customHeight="1">
      <c r="D29" s="361"/>
      <c r="E29" s="361"/>
      <c r="K29" s="508">
        <f>IF(표3[[#This Row],[휴일근로]]=0,0,IF(표3[[#This Row],[휴일근로]]&lt;=8,표3[[#This Row],[휴일근로]],8))</f>
        <v>0</v>
      </c>
      <c r="L29" s="509">
        <f>IF(표3[[#This Row],[휴일근로]]=0,0,IF(표3[[#This Row],[휴일근로]]&lt;=8,0,표3[[#This Row],[휴일근로]]-8))</f>
        <v>0</v>
      </c>
      <c r="M29" s="510">
        <f>IF(SUM(표3[[#This Row],[휴일근로]:[휴일야간근로]])=0,0,1)</f>
        <v>0</v>
      </c>
      <c r="N29" s="511">
        <f>SUM(표3[[#This Row],[연장근로]:[휴일야간근로]])</f>
        <v>0</v>
      </c>
      <c r="T29" s="501">
        <f>SUM(표3[[#This Row],[연장근로수당]:[휴일야간수당]])</f>
        <v>0</v>
      </c>
      <c r="U29" s="502"/>
    </row>
    <row r="30" spans="4:21" ht="24.95" customHeight="1">
      <c r="D30" s="361"/>
      <c r="E30" s="361"/>
      <c r="K30" s="508">
        <f>IF(표3[[#This Row],[휴일근로]]=0,0,IF(표3[[#This Row],[휴일근로]]&lt;=8,표3[[#This Row],[휴일근로]],8))</f>
        <v>0</v>
      </c>
      <c r="L30" s="509">
        <f>IF(표3[[#This Row],[휴일근로]]=0,0,IF(표3[[#This Row],[휴일근로]]&lt;=8,0,표3[[#This Row],[휴일근로]]-8))</f>
        <v>0</v>
      </c>
      <c r="M30" s="510">
        <f>IF(SUM(표3[[#This Row],[휴일근로]:[휴일야간근로]])=0,0,1)</f>
        <v>0</v>
      </c>
      <c r="N30" s="511">
        <f>SUM(표3[[#This Row],[연장근로]:[휴일야간근로]])</f>
        <v>0</v>
      </c>
      <c r="T30" s="501">
        <f>SUM(표3[[#This Row],[연장근로수당]:[휴일야간수당]])</f>
        <v>0</v>
      </c>
      <c r="U30" s="502"/>
    </row>
  </sheetData>
  <sortState ref="B7:U18">
    <sortCondition descending="1" ref="B7"/>
  </sortState>
  <phoneticPr fontId="7" type="noConversion"/>
  <printOptions horizontalCentered="1"/>
  <pageMargins left="0.39370078740157483" right="0.39370078740157483" top="0.39370078740157483" bottom="0.39370078740157483" header="0.39370078740157483" footer="0.39370078740157483"/>
  <pageSetup paperSize="9" scale="57" fitToHeight="0" orientation="landscape" horizontalDpi="0" verticalDpi="0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autoPageBreaks="0" fitToPage="1"/>
  </sheetPr>
  <dimension ref="B1:Z30"/>
  <sheetViews>
    <sheetView showGridLines="0" showRowColHeaders="0" showZeros="0" zoomScaleNormal="100" workbookViewId="0">
      <selection activeCell="B6" sqref="B6"/>
    </sheetView>
  </sheetViews>
  <sheetFormatPr defaultColWidth="9" defaultRowHeight="24.95" customHeight="1"/>
  <cols>
    <col min="1" max="1" width="2.625" style="519" customWidth="1"/>
    <col min="2" max="2" width="12.625" style="507" customWidth="1"/>
    <col min="3" max="3" width="11.625" style="521" customWidth="1"/>
    <col min="4" max="4" width="16.625" style="503" customWidth="1"/>
    <col min="5" max="5" width="10.625" style="503" customWidth="1"/>
    <col min="6" max="6" width="11.625" style="491" customWidth="1"/>
    <col min="7" max="8" width="11.625" style="95" customWidth="1"/>
    <col min="9" max="13" width="10.625" style="372" customWidth="1"/>
    <col min="14" max="14" width="10.625" style="515" customWidth="1"/>
    <col min="15" max="15" width="10.625" style="372" customWidth="1"/>
    <col min="16" max="16" width="10.625" style="515" hidden="1" customWidth="1"/>
    <col min="17" max="17" width="10.625" style="523" customWidth="1"/>
    <col min="18" max="23" width="11.625" style="95" customWidth="1"/>
    <col min="24" max="24" width="11.625" style="95" hidden="1" customWidth="1"/>
    <col min="25" max="25" width="11.625" style="493" customWidth="1"/>
    <col min="26" max="26" width="15.625" style="520" customWidth="1"/>
    <col min="27" max="27" width="2.625" style="519" customWidth="1"/>
    <col min="28" max="16384" width="9" style="519"/>
  </cols>
  <sheetData>
    <row r="1" spans="2:26" s="145" customFormat="1" ht="39.950000000000003" customHeight="1">
      <c r="B1" s="947" t="s">
        <v>1487</v>
      </c>
      <c r="C1" s="147"/>
      <c r="D1" s="147"/>
      <c r="E1" s="147"/>
      <c r="F1" s="147"/>
      <c r="G1" s="147"/>
      <c r="H1" s="147"/>
      <c r="I1" s="147"/>
      <c r="J1" s="148"/>
      <c r="K1" s="147"/>
      <c r="L1" s="147"/>
      <c r="M1" s="147"/>
      <c r="N1" s="147"/>
      <c r="O1" s="147"/>
      <c r="P1" s="147"/>
      <c r="Q1" s="147"/>
    </row>
    <row r="2" spans="2:26" s="42" customFormat="1" ht="9.9499999999999993" customHeight="1">
      <c r="B2" s="34"/>
    </row>
    <row r="3" spans="2:26" s="42" customFormat="1" ht="24.95" customHeight="1">
      <c r="B3" s="232" t="s">
        <v>970</v>
      </c>
      <c r="C3" s="142"/>
      <c r="D3" s="142"/>
      <c r="E3" s="142"/>
      <c r="F3" s="142"/>
      <c r="G3" s="142"/>
      <c r="H3" s="266"/>
      <c r="I3" s="74"/>
      <c r="J3" s="74"/>
      <c r="K3" s="74"/>
      <c r="L3" s="74"/>
      <c r="M3" s="266"/>
      <c r="N3" s="74"/>
      <c r="O3" s="142"/>
      <c r="P3" s="142"/>
      <c r="Q3" s="142"/>
      <c r="R3" s="141"/>
      <c r="S3" s="141"/>
      <c r="T3" s="141"/>
      <c r="U3" s="141"/>
      <c r="V3" s="141"/>
      <c r="W3" s="141"/>
      <c r="X3" s="141"/>
      <c r="Y3" s="141"/>
      <c r="Z3" s="141"/>
    </row>
    <row r="4" spans="2:26" s="42" customFormat="1" ht="9.9499999999999993" customHeight="1">
      <c r="B4" s="94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</row>
    <row r="5" spans="2:26" s="42" customFormat="1" ht="24.95" hidden="1" customHeight="1">
      <c r="B5" s="34"/>
      <c r="E5" s="80"/>
    </row>
    <row r="6" spans="2:26" s="497" customFormat="1" ht="30" customHeight="1">
      <c r="B6" s="12" t="s">
        <v>146</v>
      </c>
      <c r="C6" s="6" t="s">
        <v>9</v>
      </c>
      <c r="D6" s="6" t="s">
        <v>20</v>
      </c>
      <c r="E6" s="6" t="s">
        <v>42</v>
      </c>
      <c r="F6" s="6" t="s">
        <v>8</v>
      </c>
      <c r="G6" s="6" t="s">
        <v>60</v>
      </c>
      <c r="H6" s="6" t="s">
        <v>66</v>
      </c>
      <c r="I6" s="6" t="s">
        <v>132</v>
      </c>
      <c r="J6" s="6" t="s">
        <v>111</v>
      </c>
      <c r="K6" s="512" t="s">
        <v>112</v>
      </c>
      <c r="L6" s="513" t="s">
        <v>113</v>
      </c>
      <c r="M6" s="513" t="s">
        <v>109</v>
      </c>
      <c r="N6" s="6" t="s">
        <v>96</v>
      </c>
      <c r="O6" s="513" t="s">
        <v>134</v>
      </c>
      <c r="P6" s="6" t="s">
        <v>91</v>
      </c>
      <c r="Q6" s="6" t="s">
        <v>61</v>
      </c>
      <c r="R6" s="512" t="s">
        <v>133</v>
      </c>
      <c r="S6" s="512" t="s">
        <v>88</v>
      </c>
      <c r="T6" s="512" t="s">
        <v>89</v>
      </c>
      <c r="U6" s="512" t="s">
        <v>97</v>
      </c>
      <c r="V6" s="6" t="s">
        <v>98</v>
      </c>
      <c r="W6" s="6" t="s">
        <v>114</v>
      </c>
      <c r="X6" s="6" t="s">
        <v>90</v>
      </c>
      <c r="Y6" s="6" t="s">
        <v>85</v>
      </c>
      <c r="Z6" s="512" t="s">
        <v>21</v>
      </c>
    </row>
    <row r="7" spans="2:26" ht="24.95" customHeight="1">
      <c r="C7" s="497"/>
      <c r="D7" s="361"/>
      <c r="E7" s="361"/>
      <c r="M7" s="524">
        <f>IF(표3_6[[#This Row],[휴일근로]]=0,0,IF(표3_6[[#This Row],[휴일근로]]&lt;=8,표3_6[[#This Row],[휴일근로]],8))</f>
        <v>0</v>
      </c>
      <c r="N7" s="522">
        <f>IF(표3_6[[#This Row],[휴일근로]]=0,0,IF(표3_6[[#This Row],[휴일근로]]&lt;=8,0,표3_6[[#This Row],[휴일근로]]-8))</f>
        <v>0</v>
      </c>
      <c r="O7" s="515"/>
      <c r="P7" s="516">
        <f>IF(SUM(표3_6[[#This Row],[휴일기본시간]:[휴일야간근로]])=0,0,1)</f>
        <v>0</v>
      </c>
      <c r="Q7" s="514">
        <f>SUM(표3_6[[#This Row],[기본근로]:[휴일근로]])+표3_6[[#This Row],[휴일야간근로]]</f>
        <v>0</v>
      </c>
      <c r="X7" s="517">
        <f>SUM(표3_6[[#This Row],[휴일기본수당]:[휴일야간수당]])</f>
        <v>0</v>
      </c>
      <c r="Y7" s="500">
        <f>SUM(표3_6[[#This Row],[기본근로수당]:[휴일야간수당]])</f>
        <v>0</v>
      </c>
      <c r="Z7" s="518"/>
    </row>
    <row r="8" spans="2:26" ht="24.95" customHeight="1">
      <c r="C8" s="497"/>
      <c r="D8" s="361"/>
      <c r="E8" s="361"/>
      <c r="M8" s="524">
        <f>IF(표3_6[[#This Row],[휴일근로]]=0,0,IF(표3_6[[#This Row],[휴일근로]]&lt;=8,표3_6[[#This Row],[휴일근로]],8))</f>
        <v>0</v>
      </c>
      <c r="N8" s="522">
        <f>IF(표3_6[[#This Row],[휴일근로]]=0,0,IF(표3_6[[#This Row],[휴일근로]]&lt;=8,0,표3_6[[#This Row],[휴일근로]]-8))</f>
        <v>0</v>
      </c>
      <c r="O8" s="515"/>
      <c r="P8" s="516">
        <f>IF(SUM(표3_6[[#This Row],[휴일기본시간]:[휴일야간근로]])=0,0,1)</f>
        <v>0</v>
      </c>
      <c r="Q8" s="514">
        <f>SUM(표3_6[[#This Row],[기본근로]:[휴일근로]])+표3_6[[#This Row],[휴일야간근로]]</f>
        <v>0</v>
      </c>
      <c r="X8" s="517">
        <f>SUM(표3_6[[#This Row],[휴일기본수당]:[휴일야간수당]])</f>
        <v>0</v>
      </c>
      <c r="Y8" s="500">
        <f>SUM(표3_6[[#This Row],[기본근로수당]:[휴일야간수당]])</f>
        <v>0</v>
      </c>
      <c r="Z8" s="518"/>
    </row>
    <row r="9" spans="2:26" ht="24.95" customHeight="1">
      <c r="C9" s="497"/>
      <c r="D9" s="361"/>
      <c r="E9" s="361"/>
      <c r="M9" s="524">
        <f>IF(표3_6[[#This Row],[휴일근로]]=0,0,IF(표3_6[[#This Row],[휴일근로]]&lt;=8,표3_6[[#This Row],[휴일근로]],8))</f>
        <v>0</v>
      </c>
      <c r="N9" s="522">
        <f>IF(표3_6[[#This Row],[휴일근로]]=0,0,IF(표3_6[[#This Row],[휴일근로]]&lt;=8,0,표3_6[[#This Row],[휴일근로]]-8))</f>
        <v>0</v>
      </c>
      <c r="O9" s="515"/>
      <c r="P9" s="516">
        <f>IF(SUM(표3_6[[#This Row],[휴일기본시간]:[휴일야간근로]])=0,0,1)</f>
        <v>0</v>
      </c>
      <c r="Q9" s="514">
        <f>SUM(표3_6[[#This Row],[기본근로]:[휴일근로]])+표3_6[[#This Row],[휴일야간근로]]</f>
        <v>0</v>
      </c>
      <c r="X9" s="517">
        <f>SUM(표3_6[[#This Row],[휴일기본수당]:[휴일야간수당]])</f>
        <v>0</v>
      </c>
      <c r="Y9" s="500">
        <f>SUM(표3_6[[#This Row],[기본근로수당]:[휴일야간수당]])</f>
        <v>0</v>
      </c>
      <c r="Z9" s="518"/>
    </row>
    <row r="10" spans="2:26" ht="24.95" customHeight="1">
      <c r="C10" s="497"/>
      <c r="D10" s="361"/>
      <c r="E10" s="361"/>
      <c r="M10" s="524">
        <f>IF(표3_6[[#This Row],[휴일근로]]=0,0,IF(표3_6[[#This Row],[휴일근로]]&lt;=8,표3_6[[#This Row],[휴일근로]],8))</f>
        <v>0</v>
      </c>
      <c r="N10" s="522">
        <f>IF(표3_6[[#This Row],[휴일근로]]=0,0,IF(표3_6[[#This Row],[휴일근로]]&lt;=8,0,표3_6[[#This Row],[휴일근로]]-8))</f>
        <v>0</v>
      </c>
      <c r="O10" s="515"/>
      <c r="P10" s="516">
        <f>IF(SUM(표3_6[[#This Row],[휴일기본시간]:[휴일야간근로]])=0,0,1)</f>
        <v>0</v>
      </c>
      <c r="Q10" s="514">
        <f>SUM(표3_6[[#This Row],[기본근로]:[휴일근로]])+표3_6[[#This Row],[휴일야간근로]]</f>
        <v>0</v>
      </c>
      <c r="X10" s="517">
        <f>SUM(표3_6[[#This Row],[휴일기본수당]:[휴일야간수당]])</f>
        <v>0</v>
      </c>
      <c r="Y10" s="500">
        <f>SUM(표3_6[[#This Row],[기본근로수당]:[휴일야간수당]])</f>
        <v>0</v>
      </c>
      <c r="Z10" s="518"/>
    </row>
    <row r="11" spans="2:26" ht="24.95" customHeight="1">
      <c r="C11" s="497"/>
      <c r="D11" s="361"/>
      <c r="E11" s="361"/>
      <c r="M11" s="524">
        <f>IF(표3_6[[#This Row],[휴일근로]]=0,0,IF(표3_6[[#This Row],[휴일근로]]&lt;=8,표3_6[[#This Row],[휴일근로]],8))</f>
        <v>0</v>
      </c>
      <c r="N11" s="522">
        <f>IF(표3_6[[#This Row],[휴일근로]]=0,0,IF(표3_6[[#This Row],[휴일근로]]&lt;=8,0,표3_6[[#This Row],[휴일근로]]-8))</f>
        <v>0</v>
      </c>
      <c r="O11" s="515"/>
      <c r="P11" s="516">
        <f>IF(SUM(표3_6[[#This Row],[휴일기본시간]:[휴일야간근로]])=0,0,1)</f>
        <v>0</v>
      </c>
      <c r="Q11" s="514">
        <f>SUM(표3_6[[#This Row],[기본근로]:[휴일근로]])+표3_6[[#This Row],[휴일야간근로]]</f>
        <v>0</v>
      </c>
      <c r="X11" s="517">
        <f>SUM(표3_6[[#This Row],[휴일기본수당]:[휴일야간수당]])</f>
        <v>0</v>
      </c>
      <c r="Y11" s="500">
        <f>SUM(표3_6[[#This Row],[기본근로수당]:[휴일야간수당]])</f>
        <v>0</v>
      </c>
      <c r="Z11" s="518"/>
    </row>
    <row r="12" spans="2:26" ht="24.95" customHeight="1">
      <c r="C12" s="497"/>
      <c r="D12" s="361"/>
      <c r="E12" s="361"/>
      <c r="M12" s="524">
        <f>IF(표3_6[[#This Row],[휴일근로]]=0,0,IF(표3_6[[#This Row],[휴일근로]]&lt;=8,표3_6[[#This Row],[휴일근로]],8))</f>
        <v>0</v>
      </c>
      <c r="N12" s="522">
        <f>IF(표3_6[[#This Row],[휴일근로]]=0,0,IF(표3_6[[#This Row],[휴일근로]]&lt;=8,0,표3_6[[#This Row],[휴일근로]]-8))</f>
        <v>0</v>
      </c>
      <c r="O12" s="515"/>
      <c r="P12" s="516">
        <f>IF(SUM(표3_6[[#This Row],[휴일기본시간]:[휴일야간근로]])=0,0,1)</f>
        <v>0</v>
      </c>
      <c r="Q12" s="514">
        <f>SUM(표3_6[[#This Row],[기본근로]:[휴일근로]])+표3_6[[#This Row],[휴일야간근로]]</f>
        <v>0</v>
      </c>
      <c r="X12" s="517">
        <f>SUM(표3_6[[#This Row],[휴일기본수당]:[휴일야간수당]])</f>
        <v>0</v>
      </c>
      <c r="Y12" s="500">
        <f>SUM(표3_6[[#This Row],[기본근로수당]:[휴일야간수당]])</f>
        <v>0</v>
      </c>
      <c r="Z12" s="518"/>
    </row>
    <row r="13" spans="2:26" ht="24.95" customHeight="1">
      <c r="C13" s="497"/>
      <c r="D13" s="361"/>
      <c r="E13" s="361"/>
      <c r="M13" s="524">
        <f>IF(표3_6[[#This Row],[휴일근로]]=0,0,IF(표3_6[[#This Row],[휴일근로]]&lt;=8,표3_6[[#This Row],[휴일근로]],8))</f>
        <v>0</v>
      </c>
      <c r="N13" s="522">
        <f>IF(표3_6[[#This Row],[휴일근로]]=0,0,IF(표3_6[[#This Row],[휴일근로]]&lt;=8,0,표3_6[[#This Row],[휴일근로]]-8))</f>
        <v>0</v>
      </c>
      <c r="O13" s="515"/>
      <c r="P13" s="516">
        <f>IF(SUM(표3_6[[#This Row],[휴일기본시간]:[휴일야간근로]])=0,0,1)</f>
        <v>0</v>
      </c>
      <c r="Q13" s="514">
        <f>SUM(표3_6[[#This Row],[기본근로]:[휴일근로]])+표3_6[[#This Row],[휴일야간근로]]</f>
        <v>0</v>
      </c>
      <c r="X13" s="517">
        <f>SUM(표3_6[[#This Row],[휴일기본수당]:[휴일야간수당]])</f>
        <v>0</v>
      </c>
      <c r="Y13" s="500">
        <f>SUM(표3_6[[#This Row],[기본근로수당]:[휴일야간수당]])</f>
        <v>0</v>
      </c>
      <c r="Z13" s="518"/>
    </row>
    <row r="14" spans="2:26" ht="24.95" customHeight="1">
      <c r="C14" s="497"/>
      <c r="D14" s="361"/>
      <c r="E14" s="361"/>
      <c r="M14" s="524">
        <f>IF(표3_6[[#This Row],[휴일근로]]=0,0,IF(표3_6[[#This Row],[휴일근로]]&lt;=8,표3_6[[#This Row],[휴일근로]],8))</f>
        <v>0</v>
      </c>
      <c r="N14" s="522">
        <f>IF(표3_6[[#This Row],[휴일근로]]=0,0,IF(표3_6[[#This Row],[휴일근로]]&lt;=8,0,표3_6[[#This Row],[휴일근로]]-8))</f>
        <v>0</v>
      </c>
      <c r="O14" s="515"/>
      <c r="P14" s="516">
        <f>IF(SUM(표3_6[[#This Row],[휴일기본시간]:[휴일야간근로]])=0,0,1)</f>
        <v>0</v>
      </c>
      <c r="Q14" s="514">
        <f>SUM(표3_6[[#This Row],[기본근로]:[휴일근로]])+표3_6[[#This Row],[휴일야간근로]]</f>
        <v>0</v>
      </c>
      <c r="X14" s="517">
        <f>SUM(표3_6[[#This Row],[휴일기본수당]:[휴일야간수당]])</f>
        <v>0</v>
      </c>
      <c r="Y14" s="500">
        <f>SUM(표3_6[[#This Row],[기본근로수당]:[휴일야간수당]])</f>
        <v>0</v>
      </c>
      <c r="Z14" s="518"/>
    </row>
    <row r="15" spans="2:26" ht="24.95" customHeight="1">
      <c r="C15" s="497"/>
      <c r="D15" s="361"/>
      <c r="E15" s="361"/>
      <c r="M15" s="524">
        <f>IF(표3_6[[#This Row],[휴일근로]]=0,0,IF(표3_6[[#This Row],[휴일근로]]&lt;=8,표3_6[[#This Row],[휴일근로]],8))</f>
        <v>0</v>
      </c>
      <c r="N15" s="522">
        <f>IF(표3_6[[#This Row],[휴일근로]]=0,0,IF(표3_6[[#This Row],[휴일근로]]&lt;=8,0,표3_6[[#This Row],[휴일근로]]-8))</f>
        <v>0</v>
      </c>
      <c r="O15" s="515"/>
      <c r="P15" s="516">
        <f>IF(SUM(표3_6[[#This Row],[휴일기본시간]:[휴일야간근로]])=0,0,1)</f>
        <v>0</v>
      </c>
      <c r="Q15" s="514">
        <f>SUM(표3_6[[#This Row],[기본근로]:[휴일근로]])+표3_6[[#This Row],[휴일야간근로]]</f>
        <v>0</v>
      </c>
      <c r="X15" s="517">
        <f>SUM(표3_6[[#This Row],[휴일기본수당]:[휴일야간수당]])</f>
        <v>0</v>
      </c>
      <c r="Y15" s="500">
        <f>SUM(표3_6[[#This Row],[기본근로수당]:[휴일야간수당]])</f>
        <v>0</v>
      </c>
      <c r="Z15" s="518"/>
    </row>
    <row r="16" spans="2:26" ht="24.95" customHeight="1">
      <c r="C16" s="497"/>
      <c r="D16" s="361"/>
      <c r="E16" s="361"/>
      <c r="M16" s="524">
        <f>IF(표3_6[[#This Row],[휴일근로]]=0,0,IF(표3_6[[#This Row],[휴일근로]]&lt;=8,표3_6[[#This Row],[휴일근로]],8))</f>
        <v>0</v>
      </c>
      <c r="N16" s="522">
        <f>IF(표3_6[[#This Row],[휴일근로]]=0,0,IF(표3_6[[#This Row],[휴일근로]]&lt;=8,0,표3_6[[#This Row],[휴일근로]]-8))</f>
        <v>0</v>
      </c>
      <c r="O16" s="515"/>
      <c r="P16" s="516">
        <f>IF(SUM(표3_6[[#This Row],[휴일기본시간]:[휴일야간근로]])=0,0,1)</f>
        <v>0</v>
      </c>
      <c r="Q16" s="514">
        <f>SUM(표3_6[[#This Row],[기본근로]:[휴일근로]])+표3_6[[#This Row],[휴일야간근로]]</f>
        <v>0</v>
      </c>
      <c r="X16" s="517">
        <f>SUM(표3_6[[#This Row],[휴일기본수당]:[휴일야간수당]])</f>
        <v>0</v>
      </c>
      <c r="Y16" s="500">
        <f>SUM(표3_6[[#This Row],[기본근로수당]:[휴일야간수당]])</f>
        <v>0</v>
      </c>
      <c r="Z16" s="518"/>
    </row>
    <row r="17" spans="3:26" ht="24.95" customHeight="1">
      <c r="C17" s="497"/>
      <c r="D17" s="361"/>
      <c r="E17" s="361"/>
      <c r="M17" s="524">
        <f>IF(표3_6[[#This Row],[휴일근로]]=0,0,IF(표3_6[[#This Row],[휴일근로]]&lt;=8,표3_6[[#This Row],[휴일근로]],8))</f>
        <v>0</v>
      </c>
      <c r="N17" s="522">
        <f>IF(표3_6[[#This Row],[휴일근로]]=0,0,IF(표3_6[[#This Row],[휴일근로]]&lt;=8,0,표3_6[[#This Row],[휴일근로]]-8))</f>
        <v>0</v>
      </c>
      <c r="O17" s="515"/>
      <c r="P17" s="516">
        <f>IF(SUM(표3_6[[#This Row],[휴일기본시간]:[휴일야간근로]])=0,0,1)</f>
        <v>0</v>
      </c>
      <c r="Q17" s="514">
        <f>SUM(표3_6[[#This Row],[기본근로]:[휴일근로]])+표3_6[[#This Row],[휴일야간근로]]</f>
        <v>0</v>
      </c>
      <c r="X17" s="517">
        <f>SUM(표3_6[[#This Row],[휴일기본수당]:[휴일야간수당]])</f>
        <v>0</v>
      </c>
      <c r="Y17" s="500">
        <f>SUM(표3_6[[#This Row],[기본근로수당]:[휴일야간수당]])</f>
        <v>0</v>
      </c>
      <c r="Z17" s="518"/>
    </row>
    <row r="18" spans="3:26" ht="24.95" customHeight="1">
      <c r="C18" s="497"/>
      <c r="D18" s="361"/>
      <c r="E18" s="361"/>
      <c r="M18" s="524">
        <f>IF(표3_6[[#This Row],[휴일근로]]=0,0,IF(표3_6[[#This Row],[휴일근로]]&lt;=8,표3_6[[#This Row],[휴일근로]],8))</f>
        <v>0</v>
      </c>
      <c r="N18" s="522">
        <f>IF(표3_6[[#This Row],[휴일근로]]=0,0,IF(표3_6[[#This Row],[휴일근로]]&lt;=8,0,표3_6[[#This Row],[휴일근로]]-8))</f>
        <v>0</v>
      </c>
      <c r="O18" s="515"/>
      <c r="P18" s="516">
        <f>IF(SUM(표3_6[[#This Row],[휴일기본시간]:[휴일야간근로]])=0,0,1)</f>
        <v>0</v>
      </c>
      <c r="Q18" s="514">
        <f>SUM(표3_6[[#This Row],[기본근로]:[휴일근로]])+표3_6[[#This Row],[휴일야간근로]]</f>
        <v>0</v>
      </c>
      <c r="X18" s="517">
        <f>SUM(표3_6[[#This Row],[휴일기본수당]:[휴일야간수당]])</f>
        <v>0</v>
      </c>
      <c r="Y18" s="500">
        <f>SUM(표3_6[[#This Row],[기본근로수당]:[휴일야간수당]])</f>
        <v>0</v>
      </c>
      <c r="Z18" s="518"/>
    </row>
    <row r="19" spans="3:26" ht="24.95" customHeight="1">
      <c r="C19" s="497"/>
      <c r="D19" s="361"/>
      <c r="E19" s="361"/>
      <c r="M19" s="524">
        <f>IF(표3_6[[#This Row],[휴일근로]]=0,0,IF(표3_6[[#This Row],[휴일근로]]&lt;=8,표3_6[[#This Row],[휴일근로]],8))</f>
        <v>0</v>
      </c>
      <c r="N19" s="522">
        <f>IF(표3_6[[#This Row],[휴일근로]]=0,0,IF(표3_6[[#This Row],[휴일근로]]&lt;=8,0,표3_6[[#This Row],[휴일근로]]-8))</f>
        <v>0</v>
      </c>
      <c r="O19" s="515"/>
      <c r="P19" s="516">
        <f>IF(SUM(표3_6[[#This Row],[휴일기본시간]:[휴일야간근로]])=0,0,1)</f>
        <v>0</v>
      </c>
      <c r="Q19" s="514">
        <f>SUM(표3_6[[#This Row],[기본근로]:[휴일근로]])+표3_6[[#This Row],[휴일야간근로]]</f>
        <v>0</v>
      </c>
      <c r="X19" s="517">
        <f>SUM(표3_6[[#This Row],[휴일기본수당]:[휴일야간수당]])</f>
        <v>0</v>
      </c>
      <c r="Y19" s="500">
        <f>SUM(표3_6[[#This Row],[기본근로수당]:[휴일야간수당]])</f>
        <v>0</v>
      </c>
      <c r="Z19" s="518"/>
    </row>
    <row r="20" spans="3:26" ht="24.95" customHeight="1">
      <c r="C20" s="497"/>
      <c r="D20" s="361"/>
      <c r="E20" s="361"/>
      <c r="M20" s="524">
        <f>IF(표3_6[[#This Row],[휴일근로]]=0,0,IF(표3_6[[#This Row],[휴일근로]]&lt;=8,표3_6[[#This Row],[휴일근로]],8))</f>
        <v>0</v>
      </c>
      <c r="N20" s="522">
        <f>IF(표3_6[[#This Row],[휴일근로]]=0,0,IF(표3_6[[#This Row],[휴일근로]]&lt;=8,0,표3_6[[#This Row],[휴일근로]]-8))</f>
        <v>0</v>
      </c>
      <c r="O20" s="515"/>
      <c r="P20" s="516">
        <f>IF(SUM(표3_6[[#This Row],[휴일기본시간]:[휴일야간근로]])=0,0,1)</f>
        <v>0</v>
      </c>
      <c r="Q20" s="514">
        <f>SUM(표3_6[[#This Row],[기본근로]:[휴일근로]])+표3_6[[#This Row],[휴일야간근로]]</f>
        <v>0</v>
      </c>
      <c r="X20" s="517">
        <f>SUM(표3_6[[#This Row],[휴일기본수당]:[휴일야간수당]])</f>
        <v>0</v>
      </c>
      <c r="Y20" s="500">
        <f>SUM(표3_6[[#This Row],[기본근로수당]:[휴일야간수당]])</f>
        <v>0</v>
      </c>
      <c r="Z20" s="518"/>
    </row>
    <row r="21" spans="3:26" ht="24.95" customHeight="1">
      <c r="C21" s="497"/>
      <c r="D21" s="361"/>
      <c r="E21" s="361"/>
      <c r="M21" s="524">
        <f>IF(표3_6[[#This Row],[휴일근로]]=0,0,IF(표3_6[[#This Row],[휴일근로]]&lt;=8,표3_6[[#This Row],[휴일근로]],8))</f>
        <v>0</v>
      </c>
      <c r="N21" s="522">
        <f>IF(표3_6[[#This Row],[휴일근로]]=0,0,IF(표3_6[[#This Row],[휴일근로]]&lt;=8,0,표3_6[[#This Row],[휴일근로]]-8))</f>
        <v>0</v>
      </c>
      <c r="O21" s="515"/>
      <c r="P21" s="516">
        <f>IF(SUM(표3_6[[#This Row],[휴일기본시간]:[휴일야간근로]])=0,0,1)</f>
        <v>0</v>
      </c>
      <c r="Q21" s="514">
        <f>SUM(표3_6[[#This Row],[기본근로]:[휴일근로]])+표3_6[[#This Row],[휴일야간근로]]</f>
        <v>0</v>
      </c>
      <c r="X21" s="517">
        <f>SUM(표3_6[[#This Row],[휴일기본수당]:[휴일야간수당]])</f>
        <v>0</v>
      </c>
      <c r="Y21" s="500">
        <f>SUM(표3_6[[#This Row],[기본근로수당]:[휴일야간수당]])</f>
        <v>0</v>
      </c>
      <c r="Z21" s="518"/>
    </row>
    <row r="22" spans="3:26" ht="24.95" customHeight="1">
      <c r="C22" s="497"/>
      <c r="D22" s="361"/>
      <c r="E22" s="361"/>
      <c r="M22" s="524">
        <f>IF(표3_6[[#This Row],[휴일근로]]=0,0,IF(표3_6[[#This Row],[휴일근로]]&lt;=8,표3_6[[#This Row],[휴일근로]],8))</f>
        <v>0</v>
      </c>
      <c r="N22" s="522">
        <f>IF(표3_6[[#This Row],[휴일근로]]=0,0,IF(표3_6[[#This Row],[휴일근로]]&lt;=8,0,표3_6[[#This Row],[휴일근로]]-8))</f>
        <v>0</v>
      </c>
      <c r="O22" s="515"/>
      <c r="P22" s="516">
        <f>IF(SUM(표3_6[[#This Row],[휴일기본시간]:[휴일야간근로]])=0,0,1)</f>
        <v>0</v>
      </c>
      <c r="Q22" s="514">
        <f>SUM(표3_6[[#This Row],[기본근로]:[휴일근로]])+표3_6[[#This Row],[휴일야간근로]]</f>
        <v>0</v>
      </c>
      <c r="X22" s="517">
        <f>SUM(표3_6[[#This Row],[휴일기본수당]:[휴일야간수당]])</f>
        <v>0</v>
      </c>
      <c r="Y22" s="500">
        <f>SUM(표3_6[[#This Row],[기본근로수당]:[휴일야간수당]])</f>
        <v>0</v>
      </c>
      <c r="Z22" s="518"/>
    </row>
    <row r="23" spans="3:26" ht="24.95" customHeight="1">
      <c r="C23" s="497"/>
      <c r="D23" s="361"/>
      <c r="E23" s="361"/>
      <c r="M23" s="524">
        <f>IF(표3_6[[#This Row],[휴일근로]]=0,0,IF(표3_6[[#This Row],[휴일근로]]&lt;=8,표3_6[[#This Row],[휴일근로]],8))</f>
        <v>0</v>
      </c>
      <c r="N23" s="522">
        <f>IF(표3_6[[#This Row],[휴일근로]]=0,0,IF(표3_6[[#This Row],[휴일근로]]&lt;=8,0,표3_6[[#This Row],[휴일근로]]-8))</f>
        <v>0</v>
      </c>
      <c r="O23" s="515"/>
      <c r="P23" s="516">
        <f>IF(SUM(표3_6[[#This Row],[휴일기본시간]:[휴일야간근로]])=0,0,1)</f>
        <v>0</v>
      </c>
      <c r="Q23" s="514">
        <f>SUM(표3_6[[#This Row],[기본근로]:[휴일근로]])+표3_6[[#This Row],[휴일야간근로]]</f>
        <v>0</v>
      </c>
      <c r="X23" s="517">
        <f>SUM(표3_6[[#This Row],[휴일기본수당]:[휴일야간수당]])</f>
        <v>0</v>
      </c>
      <c r="Y23" s="500">
        <f>SUM(표3_6[[#This Row],[기본근로수당]:[휴일야간수당]])</f>
        <v>0</v>
      </c>
      <c r="Z23" s="518"/>
    </row>
    <row r="24" spans="3:26" ht="24.95" customHeight="1">
      <c r="C24" s="497"/>
      <c r="D24" s="361"/>
      <c r="E24" s="361"/>
      <c r="M24" s="524">
        <f>IF(표3_6[[#This Row],[휴일근로]]=0,0,IF(표3_6[[#This Row],[휴일근로]]&lt;=8,표3_6[[#This Row],[휴일근로]],8))</f>
        <v>0</v>
      </c>
      <c r="N24" s="522">
        <f>IF(표3_6[[#This Row],[휴일근로]]=0,0,IF(표3_6[[#This Row],[휴일근로]]&lt;=8,0,표3_6[[#This Row],[휴일근로]]-8))</f>
        <v>0</v>
      </c>
      <c r="O24" s="515"/>
      <c r="P24" s="516">
        <f>IF(SUM(표3_6[[#This Row],[휴일기본시간]:[휴일야간근로]])=0,0,1)</f>
        <v>0</v>
      </c>
      <c r="Q24" s="514">
        <f>SUM(표3_6[[#This Row],[기본근로]:[휴일근로]])+표3_6[[#This Row],[휴일야간근로]]</f>
        <v>0</v>
      </c>
      <c r="X24" s="517">
        <f>SUM(표3_6[[#This Row],[휴일기본수당]:[휴일야간수당]])</f>
        <v>0</v>
      </c>
      <c r="Y24" s="500">
        <f>SUM(표3_6[[#This Row],[기본근로수당]:[휴일야간수당]])</f>
        <v>0</v>
      </c>
      <c r="Z24" s="518"/>
    </row>
    <row r="25" spans="3:26" ht="24.95" customHeight="1">
      <c r="C25" s="497"/>
      <c r="D25" s="361"/>
      <c r="E25" s="361"/>
      <c r="M25" s="524">
        <f>IF(표3_6[[#This Row],[휴일근로]]=0,0,IF(표3_6[[#This Row],[휴일근로]]&lt;=8,표3_6[[#This Row],[휴일근로]],8))</f>
        <v>0</v>
      </c>
      <c r="N25" s="522">
        <f>IF(표3_6[[#This Row],[휴일근로]]=0,0,IF(표3_6[[#This Row],[휴일근로]]&lt;=8,0,표3_6[[#This Row],[휴일근로]]-8))</f>
        <v>0</v>
      </c>
      <c r="O25" s="515"/>
      <c r="P25" s="516">
        <f>IF(SUM(표3_6[[#This Row],[휴일기본시간]:[휴일야간근로]])=0,0,1)</f>
        <v>0</v>
      </c>
      <c r="Q25" s="514">
        <f>SUM(표3_6[[#This Row],[기본근로]:[휴일근로]])+표3_6[[#This Row],[휴일야간근로]]</f>
        <v>0</v>
      </c>
      <c r="X25" s="517">
        <f>SUM(표3_6[[#This Row],[휴일기본수당]:[휴일야간수당]])</f>
        <v>0</v>
      </c>
      <c r="Y25" s="500">
        <f>SUM(표3_6[[#This Row],[기본근로수당]:[휴일야간수당]])</f>
        <v>0</v>
      </c>
      <c r="Z25" s="518"/>
    </row>
    <row r="26" spans="3:26" ht="24.95" customHeight="1">
      <c r="C26" s="497"/>
      <c r="D26" s="361"/>
      <c r="E26" s="361"/>
      <c r="M26" s="524">
        <f>IF(표3_6[[#This Row],[휴일근로]]=0,0,IF(표3_6[[#This Row],[휴일근로]]&lt;=8,표3_6[[#This Row],[휴일근로]],8))</f>
        <v>0</v>
      </c>
      <c r="N26" s="522">
        <f>IF(표3_6[[#This Row],[휴일근로]]=0,0,IF(표3_6[[#This Row],[휴일근로]]&lt;=8,0,표3_6[[#This Row],[휴일근로]]-8))</f>
        <v>0</v>
      </c>
      <c r="O26" s="515"/>
      <c r="P26" s="516">
        <f>IF(SUM(표3_6[[#This Row],[휴일기본시간]:[휴일야간근로]])=0,0,1)</f>
        <v>0</v>
      </c>
      <c r="Q26" s="514">
        <f>SUM(표3_6[[#This Row],[기본근로]:[휴일근로]])+표3_6[[#This Row],[휴일야간근로]]</f>
        <v>0</v>
      </c>
      <c r="X26" s="517">
        <f>SUM(표3_6[[#This Row],[휴일기본수당]:[휴일야간수당]])</f>
        <v>0</v>
      </c>
      <c r="Y26" s="500">
        <f>SUM(표3_6[[#This Row],[기본근로수당]:[휴일야간수당]])</f>
        <v>0</v>
      </c>
      <c r="Z26" s="518"/>
    </row>
    <row r="27" spans="3:26" ht="24.95" customHeight="1">
      <c r="C27" s="497"/>
      <c r="D27" s="361"/>
      <c r="E27" s="361"/>
      <c r="M27" s="524">
        <f>IF(표3_6[[#This Row],[휴일근로]]=0,0,IF(표3_6[[#This Row],[휴일근로]]&lt;=8,표3_6[[#This Row],[휴일근로]],8))</f>
        <v>0</v>
      </c>
      <c r="N27" s="522">
        <f>IF(표3_6[[#This Row],[휴일근로]]=0,0,IF(표3_6[[#This Row],[휴일근로]]&lt;=8,0,표3_6[[#This Row],[휴일근로]]-8))</f>
        <v>0</v>
      </c>
      <c r="O27" s="515"/>
      <c r="P27" s="516">
        <f>IF(SUM(표3_6[[#This Row],[휴일기본시간]:[휴일야간근로]])=0,0,1)</f>
        <v>0</v>
      </c>
      <c r="Q27" s="514">
        <f>SUM(표3_6[[#This Row],[기본근로]:[휴일근로]])+표3_6[[#This Row],[휴일야간근로]]</f>
        <v>0</v>
      </c>
      <c r="X27" s="517">
        <f>SUM(표3_6[[#This Row],[휴일기본수당]:[휴일야간수당]])</f>
        <v>0</v>
      </c>
      <c r="Y27" s="500">
        <f>SUM(표3_6[[#This Row],[기본근로수당]:[휴일야간수당]])</f>
        <v>0</v>
      </c>
      <c r="Z27" s="518"/>
    </row>
    <row r="28" spans="3:26" ht="24.95" customHeight="1">
      <c r="C28" s="497"/>
      <c r="D28" s="361"/>
      <c r="E28" s="361"/>
      <c r="M28" s="524">
        <f>IF(표3_6[[#This Row],[휴일근로]]=0,0,IF(표3_6[[#This Row],[휴일근로]]&lt;=8,표3_6[[#This Row],[휴일근로]],8))</f>
        <v>0</v>
      </c>
      <c r="N28" s="522">
        <f>IF(표3_6[[#This Row],[휴일근로]]=0,0,IF(표3_6[[#This Row],[휴일근로]]&lt;=8,0,표3_6[[#This Row],[휴일근로]]-8))</f>
        <v>0</v>
      </c>
      <c r="O28" s="515"/>
      <c r="P28" s="516">
        <f>IF(SUM(표3_6[[#This Row],[휴일기본시간]:[휴일야간근로]])=0,0,1)</f>
        <v>0</v>
      </c>
      <c r="Q28" s="514">
        <f>SUM(표3_6[[#This Row],[기본근로]:[휴일근로]])+표3_6[[#This Row],[휴일야간근로]]</f>
        <v>0</v>
      </c>
      <c r="X28" s="517">
        <f>SUM(표3_6[[#This Row],[휴일기본수당]:[휴일야간수당]])</f>
        <v>0</v>
      </c>
      <c r="Y28" s="500">
        <f>SUM(표3_6[[#This Row],[기본근로수당]:[휴일야간수당]])</f>
        <v>0</v>
      </c>
      <c r="Z28" s="518"/>
    </row>
    <row r="29" spans="3:26" ht="24.95" customHeight="1">
      <c r="C29" s="497"/>
      <c r="D29" s="361"/>
      <c r="E29" s="361"/>
      <c r="M29" s="524">
        <f>IF(표3_6[[#This Row],[휴일근로]]=0,0,IF(표3_6[[#This Row],[휴일근로]]&lt;=8,표3_6[[#This Row],[휴일근로]],8))</f>
        <v>0</v>
      </c>
      <c r="N29" s="522">
        <f>IF(표3_6[[#This Row],[휴일근로]]=0,0,IF(표3_6[[#This Row],[휴일근로]]&lt;=8,0,표3_6[[#This Row],[휴일근로]]-8))</f>
        <v>0</v>
      </c>
      <c r="O29" s="515"/>
      <c r="P29" s="516">
        <f>IF(SUM(표3_6[[#This Row],[휴일기본시간]:[휴일야간근로]])=0,0,1)</f>
        <v>0</v>
      </c>
      <c r="Q29" s="514">
        <f>SUM(표3_6[[#This Row],[기본근로]:[휴일근로]])+표3_6[[#This Row],[휴일야간근로]]</f>
        <v>0</v>
      </c>
      <c r="X29" s="517">
        <f>SUM(표3_6[[#This Row],[휴일기본수당]:[휴일야간수당]])</f>
        <v>0</v>
      </c>
      <c r="Y29" s="500">
        <f>SUM(표3_6[[#This Row],[기본근로수당]:[휴일야간수당]])</f>
        <v>0</v>
      </c>
      <c r="Z29" s="518"/>
    </row>
    <row r="30" spans="3:26" ht="24.95" customHeight="1">
      <c r="C30" s="497"/>
      <c r="D30" s="361"/>
      <c r="E30" s="361"/>
      <c r="M30" s="524">
        <f>IF(표3_6[[#This Row],[휴일근로]]=0,0,IF(표3_6[[#This Row],[휴일근로]]&lt;=8,표3_6[[#This Row],[휴일근로]],8))</f>
        <v>0</v>
      </c>
      <c r="N30" s="522">
        <f>IF(표3_6[[#This Row],[휴일근로]]=0,0,IF(표3_6[[#This Row],[휴일근로]]&lt;=8,0,표3_6[[#This Row],[휴일근로]]-8))</f>
        <v>0</v>
      </c>
      <c r="O30" s="515"/>
      <c r="P30" s="516">
        <f>IF(SUM(표3_6[[#This Row],[휴일기본시간]:[휴일야간근로]])=0,0,1)</f>
        <v>0</v>
      </c>
      <c r="Q30" s="514">
        <f>SUM(표3_6[[#This Row],[기본근로]:[휴일근로]])+표3_6[[#This Row],[휴일야간근로]]</f>
        <v>0</v>
      </c>
      <c r="X30" s="517">
        <f>SUM(표3_6[[#This Row],[휴일기본수당]:[휴일야간수당]])</f>
        <v>0</v>
      </c>
      <c r="Y30" s="500">
        <f>SUM(표3_6[[#This Row],[기본근로수당]:[휴일야간수당]])</f>
        <v>0</v>
      </c>
      <c r="Z30" s="518"/>
    </row>
  </sheetData>
  <sortState ref="B7:Z22">
    <sortCondition ref="B7"/>
  </sortState>
  <phoneticPr fontId="7" type="noConversion"/>
  <printOptions horizontalCentered="1"/>
  <pageMargins left="0.39370078740157483" right="0.39370078740157483" top="0.39370078740157483" bottom="0.39370078740157483" header="0.39370078740157483" footer="0.39370078740157483"/>
  <pageSetup paperSize="9" scale="47" fitToHeight="0" orientation="landscape" horizontalDpi="0" verticalDpi="0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W35"/>
  <sheetViews>
    <sheetView showGridLines="0" showZeros="0" topLeftCell="DY1" workbookViewId="0">
      <selection activeCell="A2" sqref="A2:FZ24"/>
    </sheetView>
  </sheetViews>
  <sheetFormatPr defaultColWidth="9" defaultRowHeight="22.35" customHeight="1"/>
  <cols>
    <col min="1" max="1" width="15.625" style="8" customWidth="1"/>
    <col min="2" max="3" width="15.625" style="16" customWidth="1"/>
    <col min="4" max="8" width="15.625" style="8" customWidth="1"/>
    <col min="9" max="9" width="15.625" style="22" customWidth="1"/>
    <col min="10" max="10" width="15.625" style="16" customWidth="1"/>
    <col min="11" max="15" width="15.625" style="7" customWidth="1"/>
    <col min="16" max="20" width="15.625" style="22" customWidth="1"/>
    <col min="21" max="24" width="15.625" style="7" customWidth="1"/>
    <col min="25" max="25" width="15.625" style="22" customWidth="1"/>
    <col min="26" max="26" width="15.625" style="8" customWidth="1"/>
    <col min="27" max="33" width="15.625" style="11" customWidth="1"/>
    <col min="34" max="107" width="15.625" style="7" customWidth="1"/>
    <col min="108" max="167" width="15.625" style="32" customWidth="1"/>
    <col min="168" max="173" width="15.625" style="11" customWidth="1"/>
    <col min="174" max="174" width="15.625" style="26" customWidth="1"/>
    <col min="175" max="175" width="15.625" style="11" customWidth="1"/>
    <col min="176" max="177" width="15.625" style="7" customWidth="1"/>
    <col min="178" max="181" width="15.625" style="10" customWidth="1"/>
    <col min="182" max="182" width="15.625" style="8" customWidth="1"/>
    <col min="183" max="183" width="1.625" style="8" customWidth="1"/>
    <col min="184" max="189" width="15.625" style="8" customWidth="1"/>
    <col min="190" max="192" width="9" style="8"/>
    <col min="193" max="201" width="12.625" style="8" customWidth="1"/>
    <col min="202" max="202" width="12.625" style="16" customWidth="1"/>
    <col min="203" max="373" width="12.625" style="8" customWidth="1"/>
    <col min="374" max="374" width="9" style="8"/>
    <col min="375" max="375" width="11.625" style="330" customWidth="1"/>
    <col min="376" max="382" width="11.625" style="8" customWidth="1"/>
    <col min="383" max="383" width="9" style="8"/>
    <col min="384" max="384" width="11.625" style="16" customWidth="1"/>
    <col min="385" max="387" width="11.625" style="7" customWidth="1"/>
    <col min="388" max="16384" width="9" style="8"/>
  </cols>
  <sheetData>
    <row r="1" spans="1:387" s="244" customFormat="1" ht="20.100000000000001" customHeight="1">
      <c r="A1" s="637" t="s">
        <v>997</v>
      </c>
      <c r="B1" s="637" t="s">
        <v>998</v>
      </c>
      <c r="C1" s="637" t="s">
        <v>999</v>
      </c>
      <c r="D1" s="637" t="s">
        <v>1000</v>
      </c>
      <c r="E1" s="637" t="s">
        <v>153</v>
      </c>
      <c r="F1" s="637" t="s">
        <v>1001</v>
      </c>
      <c r="G1" s="637" t="s">
        <v>1002</v>
      </c>
      <c r="H1" s="637" t="s">
        <v>1003</v>
      </c>
      <c r="I1" s="637" t="s">
        <v>1004</v>
      </c>
      <c r="J1" s="638" t="s">
        <v>1005</v>
      </c>
      <c r="K1" s="638" t="s">
        <v>1006</v>
      </c>
      <c r="L1" s="638" t="s">
        <v>1007</v>
      </c>
      <c r="M1" s="638" t="s">
        <v>1008</v>
      </c>
      <c r="N1" s="638" t="s">
        <v>1009</v>
      </c>
      <c r="O1" s="638" t="s">
        <v>1010</v>
      </c>
      <c r="P1" s="638" t="s">
        <v>1011</v>
      </c>
      <c r="Q1" s="638" t="s">
        <v>1012</v>
      </c>
      <c r="R1" s="638" t="s">
        <v>1013</v>
      </c>
      <c r="S1" s="638" t="s">
        <v>1014</v>
      </c>
      <c r="T1" s="638" t="s">
        <v>1015</v>
      </c>
      <c r="U1" s="638" t="s">
        <v>1016</v>
      </c>
      <c r="V1" s="638" t="s">
        <v>1017</v>
      </c>
      <c r="W1" s="638" t="s">
        <v>1018</v>
      </c>
      <c r="X1" s="638" t="s">
        <v>1019</v>
      </c>
      <c r="Y1" s="638" t="s">
        <v>1020</v>
      </c>
      <c r="Z1" s="639" t="s">
        <v>1021</v>
      </c>
      <c r="AA1" s="639" t="s">
        <v>1022</v>
      </c>
      <c r="AB1" s="639" t="s">
        <v>1023</v>
      </c>
      <c r="AC1" s="639" t="s">
        <v>1024</v>
      </c>
      <c r="AD1" s="640" t="s">
        <v>1025</v>
      </c>
      <c r="AE1" s="640" t="s">
        <v>1026</v>
      </c>
      <c r="AF1" s="640" t="s">
        <v>1027</v>
      </c>
      <c r="AG1" s="640" t="s">
        <v>1028</v>
      </c>
      <c r="AH1" s="639" t="s">
        <v>1029</v>
      </c>
      <c r="AI1" s="639" t="s">
        <v>1030</v>
      </c>
      <c r="AJ1" s="639" t="s">
        <v>1031</v>
      </c>
      <c r="AK1" s="639" t="s">
        <v>1032</v>
      </c>
      <c r="AL1" s="639" t="s">
        <v>1033</v>
      </c>
      <c r="AM1" s="639" t="s">
        <v>1034</v>
      </c>
      <c r="AN1" s="639" t="s">
        <v>1035</v>
      </c>
      <c r="AO1" s="639" t="s">
        <v>1036</v>
      </c>
      <c r="AP1" s="639" t="s">
        <v>1037</v>
      </c>
      <c r="AQ1" s="639" t="s">
        <v>1038</v>
      </c>
      <c r="AR1" s="639" t="s">
        <v>1039</v>
      </c>
      <c r="AS1" s="637" t="s">
        <v>1040</v>
      </c>
      <c r="AT1" s="637" t="s">
        <v>1041</v>
      </c>
      <c r="AU1" s="637" t="s">
        <v>1042</v>
      </c>
      <c r="AV1" s="637" t="s">
        <v>1043</v>
      </c>
      <c r="AW1" s="637" t="s">
        <v>1044</v>
      </c>
      <c r="AX1" s="637" t="s">
        <v>1045</v>
      </c>
      <c r="AY1" s="637" t="s">
        <v>1046</v>
      </c>
      <c r="AZ1" s="637" t="s">
        <v>1047</v>
      </c>
      <c r="BA1" s="637" t="s">
        <v>1048</v>
      </c>
      <c r="BB1" s="637" t="s">
        <v>1049</v>
      </c>
      <c r="BC1" s="637" t="s">
        <v>1050</v>
      </c>
      <c r="BD1" s="637" t="s">
        <v>1051</v>
      </c>
      <c r="BE1" s="637" t="s">
        <v>1052</v>
      </c>
      <c r="BF1" s="637" t="s">
        <v>1053</v>
      </c>
      <c r="BG1" s="637" t="s">
        <v>1054</v>
      </c>
      <c r="BH1" s="637" t="s">
        <v>1055</v>
      </c>
      <c r="BI1" s="637" t="s">
        <v>1056</v>
      </c>
      <c r="BJ1" s="637" t="s">
        <v>1057</v>
      </c>
      <c r="BK1" s="637" t="s">
        <v>1058</v>
      </c>
      <c r="BL1" s="637" t="s">
        <v>1059</v>
      </c>
      <c r="BM1" s="637" t="s">
        <v>1060</v>
      </c>
      <c r="BN1" s="637" t="s">
        <v>1061</v>
      </c>
      <c r="BO1" s="637" t="s">
        <v>1062</v>
      </c>
      <c r="BP1" s="637" t="s">
        <v>1063</v>
      </c>
      <c r="BQ1" s="637" t="s">
        <v>1064</v>
      </c>
      <c r="BR1" s="637" t="s">
        <v>1065</v>
      </c>
      <c r="BS1" s="637" t="s">
        <v>1066</v>
      </c>
      <c r="BT1" s="637" t="s">
        <v>1067</v>
      </c>
      <c r="BU1" s="637" t="s">
        <v>1068</v>
      </c>
      <c r="BV1" s="637" t="s">
        <v>1069</v>
      </c>
      <c r="BW1" s="637" t="s">
        <v>1070</v>
      </c>
      <c r="BX1" s="637" t="s">
        <v>1071</v>
      </c>
      <c r="BY1" s="637" t="s">
        <v>1072</v>
      </c>
      <c r="BZ1" s="637" t="s">
        <v>1073</v>
      </c>
      <c r="CA1" s="637" t="s">
        <v>1074</v>
      </c>
      <c r="CB1" s="637" t="s">
        <v>1075</v>
      </c>
      <c r="CC1" s="637" t="s">
        <v>1076</v>
      </c>
      <c r="CD1" s="637" t="s">
        <v>1077</v>
      </c>
      <c r="CE1" s="637" t="s">
        <v>1078</v>
      </c>
      <c r="CF1" s="637" t="s">
        <v>1079</v>
      </c>
      <c r="CG1" s="637" t="s">
        <v>1080</v>
      </c>
      <c r="CH1" s="637" t="s">
        <v>1081</v>
      </c>
      <c r="CI1" s="637" t="s">
        <v>1082</v>
      </c>
      <c r="CJ1" s="637" t="s">
        <v>1083</v>
      </c>
      <c r="CK1" s="637" t="s">
        <v>1084</v>
      </c>
      <c r="CL1" s="637" t="s">
        <v>1085</v>
      </c>
      <c r="CM1" s="637" t="s">
        <v>1086</v>
      </c>
      <c r="CN1" s="637" t="s">
        <v>1087</v>
      </c>
      <c r="CO1" s="637" t="s">
        <v>1088</v>
      </c>
      <c r="CP1" s="637" t="s">
        <v>1089</v>
      </c>
      <c r="CQ1" s="637" t="s">
        <v>1090</v>
      </c>
      <c r="CR1" s="637" t="s">
        <v>1091</v>
      </c>
      <c r="CS1" s="637" t="s">
        <v>1092</v>
      </c>
      <c r="CT1" s="637" t="s">
        <v>1093</v>
      </c>
      <c r="CU1" s="637" t="s">
        <v>1094</v>
      </c>
      <c r="CV1" s="637" t="s">
        <v>1095</v>
      </c>
      <c r="CW1" s="637" t="s">
        <v>1096</v>
      </c>
      <c r="CX1" s="637" t="s">
        <v>1097</v>
      </c>
      <c r="CY1" s="637" t="s">
        <v>1098</v>
      </c>
      <c r="CZ1" s="637" t="s">
        <v>1099</v>
      </c>
      <c r="DA1" s="637" t="s">
        <v>1100</v>
      </c>
      <c r="DB1" s="639" t="s">
        <v>1101</v>
      </c>
      <c r="DC1" s="639" t="s">
        <v>1102</v>
      </c>
      <c r="DD1" s="640" t="s">
        <v>1103</v>
      </c>
      <c r="DE1" s="640" t="s">
        <v>1104</v>
      </c>
      <c r="DF1" s="640" t="s">
        <v>1105</v>
      </c>
      <c r="DG1" s="640" t="s">
        <v>1106</v>
      </c>
      <c r="DH1" s="640" t="s">
        <v>1107</v>
      </c>
      <c r="DI1" s="640" t="s">
        <v>1108</v>
      </c>
      <c r="DJ1" s="640" t="s">
        <v>1109</v>
      </c>
      <c r="DK1" s="640" t="s">
        <v>1110</v>
      </c>
      <c r="DL1" s="640" t="s">
        <v>1111</v>
      </c>
      <c r="DM1" s="640" t="s">
        <v>1112</v>
      </c>
      <c r="DN1" s="640" t="s">
        <v>1113</v>
      </c>
      <c r="DO1" s="640" t="s">
        <v>1114</v>
      </c>
      <c r="DP1" s="640" t="s">
        <v>1115</v>
      </c>
      <c r="DQ1" s="640" t="s">
        <v>1116</v>
      </c>
      <c r="DR1" s="640" t="s">
        <v>1117</v>
      </c>
      <c r="DS1" s="640" t="s">
        <v>1118</v>
      </c>
      <c r="DT1" s="640" t="s">
        <v>1119</v>
      </c>
      <c r="DU1" s="640" t="s">
        <v>1120</v>
      </c>
      <c r="DV1" s="640" t="s">
        <v>1121</v>
      </c>
      <c r="DW1" s="640" t="s">
        <v>1122</v>
      </c>
      <c r="DX1" s="640" t="s">
        <v>1123</v>
      </c>
      <c r="DY1" s="640" t="s">
        <v>1124</v>
      </c>
      <c r="DZ1" s="640" t="s">
        <v>1125</v>
      </c>
      <c r="EA1" s="640" t="s">
        <v>1126</v>
      </c>
      <c r="EB1" s="640" t="s">
        <v>1127</v>
      </c>
      <c r="EC1" s="640" t="s">
        <v>1128</v>
      </c>
      <c r="ED1" s="640" t="s">
        <v>1129</v>
      </c>
      <c r="EE1" s="640" t="s">
        <v>1130</v>
      </c>
      <c r="EF1" s="640" t="s">
        <v>1131</v>
      </c>
      <c r="EG1" s="640" t="s">
        <v>1132</v>
      </c>
      <c r="EH1" s="640" t="s">
        <v>1133</v>
      </c>
      <c r="EI1" s="640" t="s">
        <v>1134</v>
      </c>
      <c r="EJ1" s="640" t="s">
        <v>1135</v>
      </c>
      <c r="EK1" s="640" t="s">
        <v>1136</v>
      </c>
      <c r="EL1" s="640" t="s">
        <v>1137</v>
      </c>
      <c r="EM1" s="640" t="s">
        <v>1138</v>
      </c>
      <c r="EN1" s="640" t="s">
        <v>1139</v>
      </c>
      <c r="EO1" s="640" t="s">
        <v>1140</v>
      </c>
      <c r="EP1" s="640" t="s">
        <v>1141</v>
      </c>
      <c r="EQ1" s="640" t="s">
        <v>1142</v>
      </c>
      <c r="ER1" s="640" t="s">
        <v>1143</v>
      </c>
      <c r="ES1" s="640" t="s">
        <v>1144</v>
      </c>
      <c r="ET1" s="640" t="s">
        <v>1145</v>
      </c>
      <c r="EU1" s="640" t="s">
        <v>1146</v>
      </c>
      <c r="EV1" s="640" t="s">
        <v>1147</v>
      </c>
      <c r="EW1" s="640" t="s">
        <v>1148</v>
      </c>
      <c r="EX1" s="640" t="s">
        <v>1149</v>
      </c>
      <c r="EY1" s="640" t="s">
        <v>1150</v>
      </c>
      <c r="EZ1" s="640" t="s">
        <v>1151</v>
      </c>
      <c r="FA1" s="640" t="s">
        <v>1152</v>
      </c>
      <c r="FB1" s="640" t="s">
        <v>1153</v>
      </c>
      <c r="FC1" s="640" t="s">
        <v>1154</v>
      </c>
      <c r="FD1" s="640" t="s">
        <v>1155</v>
      </c>
      <c r="FE1" s="640" t="s">
        <v>1156</v>
      </c>
      <c r="FF1" s="640" t="s">
        <v>1157</v>
      </c>
      <c r="FG1" s="640" t="s">
        <v>1158</v>
      </c>
      <c r="FH1" s="640" t="s">
        <v>1159</v>
      </c>
      <c r="FI1" s="640" t="s">
        <v>1160</v>
      </c>
      <c r="FJ1" s="640" t="s">
        <v>1161</v>
      </c>
      <c r="FK1" s="640" t="s">
        <v>1162</v>
      </c>
      <c r="FL1" s="641" t="s">
        <v>1163</v>
      </c>
      <c r="FM1" s="641" t="s">
        <v>1164</v>
      </c>
      <c r="FN1" s="641" t="s">
        <v>1165</v>
      </c>
      <c r="FO1" s="641" t="s">
        <v>1166</v>
      </c>
      <c r="FP1" s="641" t="s">
        <v>1167</v>
      </c>
      <c r="FQ1" s="641" t="s">
        <v>1168</v>
      </c>
      <c r="FR1" s="641" t="s">
        <v>1169</v>
      </c>
      <c r="FS1" s="641" t="s">
        <v>1170</v>
      </c>
      <c r="FT1" s="641" t="s">
        <v>1171</v>
      </c>
      <c r="FU1" s="641" t="s">
        <v>1172</v>
      </c>
      <c r="FV1" s="641" t="s">
        <v>1173</v>
      </c>
      <c r="FW1" s="642" t="s">
        <v>1174</v>
      </c>
      <c r="FX1" s="642" t="s">
        <v>1175</v>
      </c>
      <c r="FY1" s="641" t="s">
        <v>1176</v>
      </c>
      <c r="FZ1" s="635" t="s">
        <v>537</v>
      </c>
      <c r="GB1" s="245" t="s">
        <v>538</v>
      </c>
      <c r="GC1" s="246" t="s">
        <v>538</v>
      </c>
      <c r="GD1" s="247" t="s">
        <v>539</v>
      </c>
      <c r="GE1" s="246" t="s">
        <v>540</v>
      </c>
      <c r="GF1" s="246" t="s">
        <v>541</v>
      </c>
      <c r="GG1" s="248" t="s">
        <v>542</v>
      </c>
      <c r="GK1" s="637" t="s">
        <v>1177</v>
      </c>
      <c r="GL1" s="637" t="s">
        <v>1178</v>
      </c>
      <c r="GM1" s="637" t="s">
        <v>1179</v>
      </c>
      <c r="GN1" s="637" t="s">
        <v>1180</v>
      </c>
      <c r="GO1" s="637" t="s">
        <v>32</v>
      </c>
      <c r="GP1" s="637" t="s">
        <v>1181</v>
      </c>
      <c r="GQ1" s="637" t="s">
        <v>1182</v>
      </c>
      <c r="GR1" s="637" t="s">
        <v>1183</v>
      </c>
      <c r="GS1" s="637" t="s">
        <v>1184</v>
      </c>
      <c r="GT1" s="638" t="s">
        <v>1185</v>
      </c>
      <c r="GU1" s="638" t="s">
        <v>1186</v>
      </c>
      <c r="GV1" s="638" t="s">
        <v>1187</v>
      </c>
      <c r="GW1" s="638" t="s">
        <v>1188</v>
      </c>
      <c r="GX1" s="638" t="s">
        <v>1189</v>
      </c>
      <c r="GY1" s="638" t="s">
        <v>1190</v>
      </c>
      <c r="GZ1" s="638" t="s">
        <v>1191</v>
      </c>
      <c r="HA1" s="638" t="s">
        <v>1192</v>
      </c>
      <c r="HB1" s="638" t="s">
        <v>1193</v>
      </c>
      <c r="HC1" s="638" t="s">
        <v>1194</v>
      </c>
      <c r="HD1" s="638" t="s">
        <v>1195</v>
      </c>
      <c r="HE1" s="638" t="s">
        <v>1196</v>
      </c>
      <c r="HF1" s="638" t="s">
        <v>1197</v>
      </c>
      <c r="HG1" s="638" t="s">
        <v>1198</v>
      </c>
      <c r="HH1" s="638" t="s">
        <v>1199</v>
      </c>
      <c r="HI1" s="638" t="s">
        <v>1200</v>
      </c>
      <c r="HJ1" s="639" t="s">
        <v>1201</v>
      </c>
      <c r="HK1" s="639" t="s">
        <v>1202</v>
      </c>
      <c r="HL1" s="639" t="s">
        <v>1203</v>
      </c>
      <c r="HM1" s="639" t="s">
        <v>1204</v>
      </c>
      <c r="HN1" s="640" t="s">
        <v>1205</v>
      </c>
      <c r="HO1" s="640" t="s">
        <v>1206</v>
      </c>
      <c r="HP1" s="640" t="s">
        <v>1207</v>
      </c>
      <c r="HQ1" s="640" t="s">
        <v>1208</v>
      </c>
      <c r="HR1" s="639" t="s">
        <v>1209</v>
      </c>
      <c r="HS1" s="639" t="s">
        <v>1210</v>
      </c>
      <c r="HT1" s="639" t="s">
        <v>1031</v>
      </c>
      <c r="HU1" s="639" t="s">
        <v>1032</v>
      </c>
      <c r="HV1" s="639" t="s">
        <v>1033</v>
      </c>
      <c r="HW1" s="639" t="s">
        <v>1034</v>
      </c>
      <c r="HX1" s="639" t="s">
        <v>1035</v>
      </c>
      <c r="HY1" s="639" t="s">
        <v>1036</v>
      </c>
      <c r="HZ1" s="639" t="s">
        <v>1037</v>
      </c>
      <c r="IA1" s="639" t="s">
        <v>1038</v>
      </c>
      <c r="IB1" s="639" t="s">
        <v>1039</v>
      </c>
      <c r="IC1" s="637" t="s">
        <v>1211</v>
      </c>
      <c r="ID1" s="637" t="s">
        <v>1041</v>
      </c>
      <c r="IE1" s="637" t="s">
        <v>1042</v>
      </c>
      <c r="IF1" s="637" t="s">
        <v>1043</v>
      </c>
      <c r="IG1" s="637" t="s">
        <v>1044</v>
      </c>
      <c r="IH1" s="637" t="s">
        <v>1045</v>
      </c>
      <c r="II1" s="637" t="s">
        <v>1046</v>
      </c>
      <c r="IJ1" s="637" t="s">
        <v>1047</v>
      </c>
      <c r="IK1" s="637" t="s">
        <v>1048</v>
      </c>
      <c r="IL1" s="637" t="s">
        <v>1049</v>
      </c>
      <c r="IM1" s="637" t="s">
        <v>1050</v>
      </c>
      <c r="IN1" s="637" t="s">
        <v>1051</v>
      </c>
      <c r="IO1" s="637" t="s">
        <v>1052</v>
      </c>
      <c r="IP1" s="637" t="s">
        <v>1053</v>
      </c>
      <c r="IQ1" s="637" t="s">
        <v>1054</v>
      </c>
      <c r="IR1" s="637" t="s">
        <v>1055</v>
      </c>
      <c r="IS1" s="637" t="s">
        <v>1056</v>
      </c>
      <c r="IT1" s="637" t="s">
        <v>1057</v>
      </c>
      <c r="IU1" s="637" t="s">
        <v>1058</v>
      </c>
      <c r="IV1" s="637" t="s">
        <v>1059</v>
      </c>
      <c r="IW1" s="637" t="s">
        <v>1060</v>
      </c>
      <c r="IX1" s="637" t="s">
        <v>1061</v>
      </c>
      <c r="IY1" s="637" t="s">
        <v>1062</v>
      </c>
      <c r="IZ1" s="637" t="s">
        <v>1063</v>
      </c>
      <c r="JA1" s="637" t="s">
        <v>1064</v>
      </c>
      <c r="JB1" s="637" t="s">
        <v>1065</v>
      </c>
      <c r="JC1" s="637" t="s">
        <v>1066</v>
      </c>
      <c r="JD1" s="637" t="s">
        <v>1067</v>
      </c>
      <c r="JE1" s="637" t="s">
        <v>1068</v>
      </c>
      <c r="JF1" s="637" t="s">
        <v>1069</v>
      </c>
      <c r="JG1" s="637" t="s">
        <v>930</v>
      </c>
      <c r="JH1" s="637" t="s">
        <v>1212</v>
      </c>
      <c r="JI1" s="637" t="s">
        <v>1072</v>
      </c>
      <c r="JJ1" s="637" t="s">
        <v>1073</v>
      </c>
      <c r="JK1" s="637" t="s">
        <v>1074</v>
      </c>
      <c r="JL1" s="637" t="s">
        <v>1075</v>
      </c>
      <c r="JM1" s="637" t="s">
        <v>1076</v>
      </c>
      <c r="JN1" s="637" t="s">
        <v>1077</v>
      </c>
      <c r="JO1" s="637" t="s">
        <v>1078</v>
      </c>
      <c r="JP1" s="637" t="s">
        <v>1079</v>
      </c>
      <c r="JQ1" s="637" t="s">
        <v>1080</v>
      </c>
      <c r="JR1" s="637" t="s">
        <v>1081</v>
      </c>
      <c r="JS1" s="637" t="s">
        <v>1082</v>
      </c>
      <c r="JT1" s="637" t="s">
        <v>1083</v>
      </c>
      <c r="JU1" s="637" t="s">
        <v>1084</v>
      </c>
      <c r="JV1" s="637" t="s">
        <v>1085</v>
      </c>
      <c r="JW1" s="637" t="s">
        <v>1086</v>
      </c>
      <c r="JX1" s="637" t="s">
        <v>1087</v>
      </c>
      <c r="JY1" s="637" t="s">
        <v>1088</v>
      </c>
      <c r="JZ1" s="637" t="s">
        <v>1089</v>
      </c>
      <c r="KA1" s="637" t="s">
        <v>1090</v>
      </c>
      <c r="KB1" s="637" t="s">
        <v>1091</v>
      </c>
      <c r="KC1" s="637" t="s">
        <v>1092</v>
      </c>
      <c r="KD1" s="637" t="s">
        <v>1093</v>
      </c>
      <c r="KE1" s="637" t="s">
        <v>1094</v>
      </c>
      <c r="KF1" s="637" t="s">
        <v>1095</v>
      </c>
      <c r="KG1" s="637" t="s">
        <v>1096</v>
      </c>
      <c r="KH1" s="637" t="s">
        <v>1097</v>
      </c>
      <c r="KI1" s="637" t="s">
        <v>1098</v>
      </c>
      <c r="KJ1" s="637" t="s">
        <v>1099</v>
      </c>
      <c r="KK1" s="637" t="s">
        <v>1100</v>
      </c>
      <c r="KL1" s="639" t="s">
        <v>1213</v>
      </c>
      <c r="KM1" s="639" t="s">
        <v>1214</v>
      </c>
      <c r="KN1" s="640" t="s">
        <v>1215</v>
      </c>
      <c r="KO1" s="640" t="s">
        <v>1104</v>
      </c>
      <c r="KP1" s="640" t="s">
        <v>1105</v>
      </c>
      <c r="KQ1" s="640" t="s">
        <v>1106</v>
      </c>
      <c r="KR1" s="640" t="s">
        <v>1107</v>
      </c>
      <c r="KS1" s="640" t="s">
        <v>1108</v>
      </c>
      <c r="KT1" s="640" t="s">
        <v>1109</v>
      </c>
      <c r="KU1" s="640" t="s">
        <v>1110</v>
      </c>
      <c r="KV1" s="640" t="s">
        <v>1111</v>
      </c>
      <c r="KW1" s="640" t="s">
        <v>1112</v>
      </c>
      <c r="KX1" s="640" t="s">
        <v>1113</v>
      </c>
      <c r="KY1" s="640" t="s">
        <v>1114</v>
      </c>
      <c r="KZ1" s="640" t="s">
        <v>1115</v>
      </c>
      <c r="LA1" s="640" t="s">
        <v>1116</v>
      </c>
      <c r="LB1" s="640" t="s">
        <v>1117</v>
      </c>
      <c r="LC1" s="640" t="s">
        <v>1118</v>
      </c>
      <c r="LD1" s="640" t="s">
        <v>1119</v>
      </c>
      <c r="LE1" s="640" t="s">
        <v>1120</v>
      </c>
      <c r="LF1" s="640" t="s">
        <v>1121</v>
      </c>
      <c r="LG1" s="640" t="s">
        <v>1122</v>
      </c>
      <c r="LH1" s="640" t="s">
        <v>1123</v>
      </c>
      <c r="LI1" s="640" t="s">
        <v>1124</v>
      </c>
      <c r="LJ1" s="640" t="s">
        <v>1125</v>
      </c>
      <c r="LK1" s="640" t="s">
        <v>1126</v>
      </c>
      <c r="LL1" s="640" t="s">
        <v>1127</v>
      </c>
      <c r="LM1" s="640" t="s">
        <v>1128</v>
      </c>
      <c r="LN1" s="640" t="s">
        <v>1129</v>
      </c>
      <c r="LO1" s="640" t="s">
        <v>1130</v>
      </c>
      <c r="LP1" s="640" t="s">
        <v>1131</v>
      </c>
      <c r="LQ1" s="640" t="s">
        <v>1132</v>
      </c>
      <c r="LR1" s="640" t="s">
        <v>1216</v>
      </c>
      <c r="LS1" s="640" t="s">
        <v>1134</v>
      </c>
      <c r="LT1" s="640" t="s">
        <v>1135</v>
      </c>
      <c r="LU1" s="640" t="s">
        <v>1136</v>
      </c>
      <c r="LV1" s="640" t="s">
        <v>1137</v>
      </c>
      <c r="LW1" s="640" t="s">
        <v>1138</v>
      </c>
      <c r="LX1" s="640" t="s">
        <v>1139</v>
      </c>
      <c r="LY1" s="640" t="s">
        <v>1140</v>
      </c>
      <c r="LZ1" s="640" t="s">
        <v>1141</v>
      </c>
      <c r="MA1" s="640" t="s">
        <v>1142</v>
      </c>
      <c r="MB1" s="640" t="s">
        <v>1143</v>
      </c>
      <c r="MC1" s="640" t="s">
        <v>1144</v>
      </c>
      <c r="MD1" s="640" t="s">
        <v>1145</v>
      </c>
      <c r="ME1" s="640" t="s">
        <v>1146</v>
      </c>
      <c r="MF1" s="640" t="s">
        <v>1147</v>
      </c>
      <c r="MG1" s="640" t="s">
        <v>1148</v>
      </c>
      <c r="MH1" s="640" t="s">
        <v>1149</v>
      </c>
      <c r="MI1" s="640" t="s">
        <v>1150</v>
      </c>
      <c r="MJ1" s="640" t="s">
        <v>1151</v>
      </c>
      <c r="MK1" s="640" t="s">
        <v>1152</v>
      </c>
      <c r="ML1" s="640" t="s">
        <v>1153</v>
      </c>
      <c r="MM1" s="640" t="s">
        <v>1154</v>
      </c>
      <c r="MN1" s="640" t="s">
        <v>1155</v>
      </c>
      <c r="MO1" s="640" t="s">
        <v>1156</v>
      </c>
      <c r="MP1" s="640" t="s">
        <v>1157</v>
      </c>
      <c r="MQ1" s="640" t="s">
        <v>1158</v>
      </c>
      <c r="MR1" s="640" t="s">
        <v>1159</v>
      </c>
      <c r="MS1" s="640" t="s">
        <v>1160</v>
      </c>
      <c r="MT1" s="640" t="s">
        <v>1161</v>
      </c>
      <c r="MU1" s="640" t="s">
        <v>1162</v>
      </c>
      <c r="MV1" s="641" t="s">
        <v>1217</v>
      </c>
      <c r="MW1" s="641" t="s">
        <v>1164</v>
      </c>
      <c r="MX1" s="641" t="s">
        <v>1165</v>
      </c>
      <c r="MY1" s="641" t="s">
        <v>1166</v>
      </c>
      <c r="MZ1" s="641" t="s">
        <v>1167</v>
      </c>
      <c r="NA1" s="641" t="s">
        <v>1168</v>
      </c>
      <c r="NB1" s="641" t="s">
        <v>1218</v>
      </c>
      <c r="NC1" s="641" t="s">
        <v>1219</v>
      </c>
      <c r="ND1" s="641" t="s">
        <v>1171</v>
      </c>
      <c r="NE1" s="641" t="s">
        <v>1172</v>
      </c>
      <c r="NF1" s="641" t="s">
        <v>1173</v>
      </c>
      <c r="NG1" s="642" t="s">
        <v>1174</v>
      </c>
      <c r="NH1" s="642" t="s">
        <v>1175</v>
      </c>
      <c r="NI1" s="641" t="s">
        <v>1176</v>
      </c>
      <c r="NK1" s="243" t="s">
        <v>538</v>
      </c>
      <c r="NL1" s="243" t="s">
        <v>539</v>
      </c>
      <c r="NM1" s="243" t="s">
        <v>540</v>
      </c>
      <c r="NN1" s="243" t="s">
        <v>541</v>
      </c>
      <c r="NO1" s="243" t="s">
        <v>542</v>
      </c>
      <c r="NP1" s="243" t="s">
        <v>1220</v>
      </c>
      <c r="NQ1" s="637" t="s">
        <v>1177</v>
      </c>
      <c r="NR1" s="637" t="s">
        <v>1221</v>
      </c>
      <c r="NT1" s="243" t="s">
        <v>538</v>
      </c>
      <c r="NU1" s="243" t="s">
        <v>1222</v>
      </c>
      <c r="NV1" s="243" t="s">
        <v>1223</v>
      </c>
      <c r="NW1" s="243" t="s">
        <v>1220</v>
      </c>
    </row>
    <row r="2" spans="1:387" ht="22.35" customHeight="1">
      <c r="FZ2" s="221">
        <v>1</v>
      </c>
      <c r="GB2" s="249"/>
      <c r="GC2" s="250"/>
      <c r="GD2" s="251"/>
      <c r="GE2" s="251"/>
      <c r="GF2" s="251"/>
      <c r="GG2" s="252"/>
      <c r="GL2" s="16"/>
      <c r="GM2" s="16"/>
      <c r="GS2" s="22"/>
      <c r="GU2" s="7"/>
      <c r="GV2" s="7"/>
      <c r="GW2" s="7"/>
      <c r="GX2" s="7"/>
      <c r="GY2" s="7"/>
      <c r="GZ2" s="22"/>
      <c r="HA2" s="22"/>
      <c r="HB2" s="22"/>
      <c r="HC2" s="22"/>
      <c r="HD2" s="22"/>
      <c r="HE2" s="7"/>
      <c r="HF2" s="7"/>
      <c r="HG2" s="7"/>
      <c r="HH2" s="7"/>
      <c r="HI2" s="22"/>
      <c r="HK2" s="11"/>
      <c r="HL2" s="11"/>
      <c r="HM2" s="11"/>
      <c r="HN2" s="11"/>
      <c r="HO2" s="11"/>
      <c r="HP2" s="11"/>
      <c r="HQ2" s="11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/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/>
      <c r="KF2" s="7"/>
      <c r="KG2" s="7"/>
      <c r="KH2" s="7"/>
      <c r="KI2" s="7"/>
      <c r="KJ2" s="7"/>
      <c r="KK2" s="7"/>
      <c r="KL2" s="7"/>
      <c r="KM2" s="7"/>
      <c r="KN2" s="32"/>
      <c r="KO2" s="32"/>
      <c r="KP2" s="32"/>
      <c r="KQ2" s="32"/>
      <c r="KR2" s="32"/>
      <c r="KS2" s="32"/>
      <c r="KT2" s="32"/>
      <c r="KU2" s="32"/>
      <c r="KV2" s="32"/>
      <c r="KW2" s="32"/>
      <c r="KX2" s="32"/>
      <c r="KY2" s="32"/>
      <c r="KZ2" s="32"/>
      <c r="LA2" s="32"/>
      <c r="LB2" s="32"/>
      <c r="LC2" s="32"/>
      <c r="LD2" s="32"/>
      <c r="LE2" s="32"/>
      <c r="LF2" s="32"/>
      <c r="LG2" s="32"/>
      <c r="LH2" s="32"/>
      <c r="LI2" s="32"/>
      <c r="LJ2" s="32"/>
      <c r="LK2" s="32"/>
      <c r="LL2" s="32"/>
      <c r="LM2" s="32"/>
      <c r="LN2" s="32"/>
      <c r="LO2" s="32"/>
      <c r="LP2" s="32"/>
      <c r="LQ2" s="32"/>
      <c r="LR2" s="32"/>
      <c r="LS2" s="32"/>
      <c r="LT2" s="32"/>
      <c r="LU2" s="32"/>
      <c r="LV2" s="32"/>
      <c r="LW2" s="32"/>
      <c r="LX2" s="32"/>
      <c r="LY2" s="32"/>
      <c r="LZ2" s="32"/>
      <c r="MA2" s="32"/>
      <c r="MB2" s="32"/>
      <c r="MC2" s="32"/>
      <c r="MD2" s="32"/>
      <c r="ME2" s="32"/>
      <c r="MF2" s="32"/>
      <c r="MG2" s="32"/>
      <c r="MH2" s="32"/>
      <c r="MI2" s="32"/>
      <c r="MJ2" s="32"/>
      <c r="MK2" s="32"/>
      <c r="ML2" s="32"/>
      <c r="MM2" s="32"/>
      <c r="MN2" s="32"/>
      <c r="MO2" s="32"/>
      <c r="MP2" s="32"/>
      <c r="MQ2" s="32"/>
      <c r="MR2" s="32"/>
      <c r="MS2" s="32"/>
      <c r="MT2" s="32"/>
      <c r="MU2" s="32"/>
      <c r="MV2" s="11"/>
      <c r="MW2" s="11"/>
      <c r="MX2" s="11"/>
      <c r="MY2" s="11"/>
      <c r="MZ2" s="11"/>
      <c r="NA2" s="11"/>
      <c r="NB2" s="26"/>
      <c r="NC2" s="11"/>
      <c r="ND2" s="7"/>
      <c r="NE2" s="7"/>
      <c r="NF2" s="10"/>
      <c r="NG2" s="10"/>
      <c r="NH2" s="10"/>
      <c r="NI2" s="10"/>
      <c r="NO2" s="22"/>
      <c r="NP2" s="7"/>
    </row>
    <row r="3" spans="1:387" ht="22.35" customHeight="1">
      <c r="GB3" s="16"/>
      <c r="GL3" s="16"/>
      <c r="GM3" s="16"/>
      <c r="GS3" s="22"/>
      <c r="GU3" s="7"/>
      <c r="GV3" s="7"/>
      <c r="GW3" s="7"/>
      <c r="GX3" s="7"/>
      <c r="GY3" s="7"/>
      <c r="GZ3" s="22"/>
      <c r="HA3" s="22"/>
      <c r="HB3" s="22"/>
      <c r="HC3" s="22"/>
      <c r="HD3" s="22"/>
      <c r="HE3" s="7"/>
      <c r="HF3" s="7"/>
      <c r="HG3" s="7"/>
      <c r="HH3" s="7"/>
      <c r="HI3" s="22"/>
      <c r="HK3" s="11"/>
      <c r="HL3" s="11"/>
      <c r="HM3" s="11"/>
      <c r="HN3" s="11"/>
      <c r="HO3" s="11"/>
      <c r="HP3" s="11"/>
      <c r="HQ3" s="11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32"/>
      <c r="KO3" s="32"/>
      <c r="KP3" s="32"/>
      <c r="KQ3" s="32"/>
      <c r="KR3" s="32"/>
      <c r="KS3" s="32"/>
      <c r="KT3" s="32"/>
      <c r="KU3" s="32"/>
      <c r="KV3" s="32"/>
      <c r="KW3" s="32"/>
      <c r="KX3" s="32"/>
      <c r="KY3" s="32"/>
      <c r="KZ3" s="32"/>
      <c r="LA3" s="32"/>
      <c r="LB3" s="32"/>
      <c r="LC3" s="32"/>
      <c r="LD3" s="32"/>
      <c r="LE3" s="32"/>
      <c r="LF3" s="32"/>
      <c r="LG3" s="32"/>
      <c r="LH3" s="32"/>
      <c r="LI3" s="32"/>
      <c r="LJ3" s="32"/>
      <c r="LK3" s="32"/>
      <c r="LL3" s="32"/>
      <c r="LM3" s="32"/>
      <c r="LN3" s="32"/>
      <c r="LO3" s="32"/>
      <c r="LP3" s="32"/>
      <c r="LQ3" s="32"/>
      <c r="LR3" s="32"/>
      <c r="LS3" s="32"/>
      <c r="LT3" s="32"/>
      <c r="LU3" s="32"/>
      <c r="LV3" s="32"/>
      <c r="LW3" s="32"/>
      <c r="LX3" s="32"/>
      <c r="LY3" s="32"/>
      <c r="LZ3" s="32"/>
      <c r="MA3" s="32"/>
      <c r="MB3" s="32"/>
      <c r="MC3" s="32"/>
      <c r="MD3" s="32"/>
      <c r="ME3" s="32"/>
      <c r="MF3" s="32"/>
      <c r="MG3" s="32"/>
      <c r="MH3" s="32"/>
      <c r="MI3" s="32"/>
      <c r="MJ3" s="32"/>
      <c r="MK3" s="32"/>
      <c r="ML3" s="32"/>
      <c r="MM3" s="32"/>
      <c r="MN3" s="32"/>
      <c r="MO3" s="32"/>
      <c r="MP3" s="32"/>
      <c r="MQ3" s="32"/>
      <c r="MR3" s="32"/>
      <c r="MS3" s="32"/>
      <c r="MT3" s="32"/>
      <c r="MU3" s="32"/>
      <c r="MV3" s="11"/>
      <c r="MW3" s="11"/>
      <c r="MX3" s="11"/>
      <c r="MY3" s="11"/>
      <c r="MZ3" s="11"/>
      <c r="NA3" s="11"/>
      <c r="NB3" s="26"/>
      <c r="NC3" s="11"/>
      <c r="ND3" s="7"/>
      <c r="NE3" s="7"/>
      <c r="NF3" s="10"/>
      <c r="NG3" s="10"/>
      <c r="NH3" s="10"/>
      <c r="NI3" s="10"/>
      <c r="NO3" s="22"/>
      <c r="NP3" s="7"/>
    </row>
    <row r="4" spans="1:387" ht="22.35" customHeight="1">
      <c r="GB4" s="245" t="s">
        <v>538</v>
      </c>
      <c r="GC4" s="248" t="s">
        <v>538</v>
      </c>
      <c r="GD4" s="244"/>
      <c r="GE4" s="253" t="s">
        <v>538</v>
      </c>
      <c r="GL4" s="16"/>
      <c r="GM4" s="16"/>
      <c r="GS4" s="22"/>
      <c r="GU4" s="7"/>
      <c r="GV4" s="7"/>
      <c r="GW4" s="7"/>
      <c r="GX4" s="7"/>
      <c r="GY4" s="7"/>
      <c r="GZ4" s="22"/>
      <c r="HA4" s="22"/>
      <c r="HB4" s="22"/>
      <c r="HC4" s="22"/>
      <c r="HD4" s="22"/>
      <c r="HE4" s="7"/>
      <c r="HF4" s="7"/>
      <c r="HG4" s="7"/>
      <c r="HH4" s="7"/>
      <c r="HI4" s="22"/>
      <c r="HK4" s="11"/>
      <c r="HL4" s="11"/>
      <c r="HM4" s="11"/>
      <c r="HN4" s="11"/>
      <c r="HO4" s="11"/>
      <c r="HP4" s="11"/>
      <c r="HQ4" s="11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32"/>
      <c r="KO4" s="32"/>
      <c r="KP4" s="32"/>
      <c r="KQ4" s="32"/>
      <c r="KR4" s="32"/>
      <c r="KS4" s="32"/>
      <c r="KT4" s="32"/>
      <c r="KU4" s="32"/>
      <c r="KV4" s="32"/>
      <c r="KW4" s="32"/>
      <c r="KX4" s="32"/>
      <c r="KY4" s="32"/>
      <c r="KZ4" s="32"/>
      <c r="LA4" s="32"/>
      <c r="LB4" s="32"/>
      <c r="LC4" s="32"/>
      <c r="LD4" s="32"/>
      <c r="LE4" s="32"/>
      <c r="LF4" s="32"/>
      <c r="LG4" s="32"/>
      <c r="LH4" s="32"/>
      <c r="LI4" s="32"/>
      <c r="LJ4" s="32"/>
      <c r="LK4" s="32"/>
      <c r="LL4" s="32"/>
      <c r="LM4" s="32"/>
      <c r="LN4" s="32"/>
      <c r="LO4" s="32"/>
      <c r="LP4" s="32"/>
      <c r="LQ4" s="32"/>
      <c r="LR4" s="32"/>
      <c r="LS4" s="32"/>
      <c r="LT4" s="32"/>
      <c r="LU4" s="32"/>
      <c r="LV4" s="32"/>
      <c r="LW4" s="32"/>
      <c r="LX4" s="32"/>
      <c r="LY4" s="32"/>
      <c r="LZ4" s="32"/>
      <c r="MA4" s="32"/>
      <c r="MB4" s="32"/>
      <c r="MC4" s="32"/>
      <c r="MD4" s="32"/>
      <c r="ME4" s="32"/>
      <c r="MF4" s="32"/>
      <c r="MG4" s="32"/>
      <c r="MH4" s="32"/>
      <c r="MI4" s="32"/>
      <c r="MJ4" s="32"/>
      <c r="MK4" s="32"/>
      <c r="ML4" s="32"/>
      <c r="MM4" s="32"/>
      <c r="MN4" s="32"/>
      <c r="MO4" s="32"/>
      <c r="MP4" s="32"/>
      <c r="MQ4" s="32"/>
      <c r="MR4" s="32"/>
      <c r="MS4" s="32"/>
      <c r="MT4" s="32"/>
      <c r="MU4" s="32"/>
      <c r="MV4" s="11"/>
      <c r="MW4" s="11"/>
      <c r="MX4" s="11"/>
      <c r="MY4" s="11"/>
      <c r="MZ4" s="11"/>
      <c r="NA4" s="11"/>
      <c r="NB4" s="26"/>
      <c r="NC4" s="11"/>
      <c r="ND4" s="7"/>
      <c r="NE4" s="7"/>
      <c r="NF4" s="10"/>
      <c r="NG4" s="10"/>
      <c r="NH4" s="10"/>
      <c r="NI4" s="10"/>
      <c r="NO4" s="22"/>
      <c r="NP4" s="7"/>
    </row>
    <row r="5" spans="1:387" ht="22.35" customHeight="1">
      <c r="GB5" s="249"/>
      <c r="GC5" s="254"/>
      <c r="GD5" s="16"/>
      <c r="GE5" s="255"/>
      <c r="GL5" s="16"/>
      <c r="GM5" s="16"/>
      <c r="GS5" s="22"/>
      <c r="GU5" s="7"/>
      <c r="GV5" s="7"/>
      <c r="GW5" s="7"/>
      <c r="GX5" s="7"/>
      <c r="GY5" s="7"/>
      <c r="GZ5" s="22"/>
      <c r="HA5" s="22"/>
      <c r="HB5" s="22"/>
      <c r="HC5" s="22"/>
      <c r="HD5" s="22"/>
      <c r="HE5" s="7"/>
      <c r="HF5" s="7"/>
      <c r="HG5" s="7"/>
      <c r="HH5" s="7"/>
      <c r="HI5" s="22"/>
      <c r="HK5" s="11"/>
      <c r="HL5" s="11"/>
      <c r="HM5" s="11"/>
      <c r="HN5" s="11"/>
      <c r="HO5" s="11"/>
      <c r="HP5" s="11"/>
      <c r="HQ5" s="11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32"/>
      <c r="KO5" s="32"/>
      <c r="KP5" s="32"/>
      <c r="KQ5" s="32"/>
      <c r="KR5" s="32"/>
      <c r="KS5" s="32"/>
      <c r="KT5" s="32"/>
      <c r="KU5" s="32"/>
      <c r="KV5" s="32"/>
      <c r="KW5" s="32"/>
      <c r="KX5" s="32"/>
      <c r="KY5" s="32"/>
      <c r="KZ5" s="32"/>
      <c r="LA5" s="32"/>
      <c r="LB5" s="32"/>
      <c r="LC5" s="32"/>
      <c r="LD5" s="32"/>
      <c r="LE5" s="32"/>
      <c r="LF5" s="32"/>
      <c r="LG5" s="32"/>
      <c r="LH5" s="32"/>
      <c r="LI5" s="32"/>
      <c r="LJ5" s="32"/>
      <c r="LK5" s="32"/>
      <c r="LL5" s="32"/>
      <c r="LM5" s="32"/>
      <c r="LN5" s="32"/>
      <c r="LO5" s="32"/>
      <c r="LP5" s="32"/>
      <c r="LQ5" s="32"/>
      <c r="LR5" s="32"/>
      <c r="LS5" s="32"/>
      <c r="LT5" s="32"/>
      <c r="LU5" s="32"/>
      <c r="LV5" s="32"/>
      <c r="LW5" s="32"/>
      <c r="LX5" s="32"/>
      <c r="LY5" s="32"/>
      <c r="LZ5" s="32"/>
      <c r="MA5" s="32"/>
      <c r="MB5" s="32"/>
      <c r="MC5" s="32"/>
      <c r="MD5" s="32"/>
      <c r="ME5" s="32"/>
      <c r="MF5" s="32"/>
      <c r="MG5" s="32"/>
      <c r="MH5" s="32"/>
      <c r="MI5" s="32"/>
      <c r="MJ5" s="32"/>
      <c r="MK5" s="32"/>
      <c r="ML5" s="32"/>
      <c r="MM5" s="32"/>
      <c r="MN5" s="32"/>
      <c r="MO5" s="32"/>
      <c r="MP5" s="32"/>
      <c r="MQ5" s="32"/>
      <c r="MR5" s="32"/>
      <c r="MS5" s="32"/>
      <c r="MT5" s="32"/>
      <c r="MU5" s="32"/>
      <c r="MV5" s="11"/>
      <c r="MW5" s="11"/>
      <c r="MX5" s="11"/>
      <c r="MY5" s="11"/>
      <c r="MZ5" s="11"/>
      <c r="NA5" s="11"/>
      <c r="NB5" s="26"/>
      <c r="NC5" s="11"/>
      <c r="ND5" s="7"/>
      <c r="NE5" s="7"/>
      <c r="NF5" s="10"/>
      <c r="NG5" s="10"/>
      <c r="NH5" s="10"/>
      <c r="NI5" s="10"/>
      <c r="NO5" s="22"/>
      <c r="NP5" s="7"/>
    </row>
    <row r="6" spans="1:387" ht="22.35" customHeight="1">
      <c r="GB6" s="8" t="s">
        <v>543</v>
      </c>
      <c r="GE6" s="8" t="s">
        <v>534</v>
      </c>
      <c r="GL6" s="16"/>
      <c r="GM6" s="16"/>
      <c r="GS6" s="22"/>
      <c r="GU6" s="7"/>
      <c r="GV6" s="7"/>
      <c r="GW6" s="7"/>
      <c r="GX6" s="7"/>
      <c r="GY6" s="7"/>
      <c r="GZ6" s="22"/>
      <c r="HA6" s="22"/>
      <c r="HB6" s="22"/>
      <c r="HC6" s="22"/>
      <c r="HD6" s="22"/>
      <c r="HE6" s="7"/>
      <c r="HF6" s="7"/>
      <c r="HG6" s="7"/>
      <c r="HH6" s="7"/>
      <c r="HI6" s="22"/>
      <c r="HK6" s="11"/>
      <c r="HL6" s="11"/>
      <c r="HM6" s="11"/>
      <c r="HN6" s="11"/>
      <c r="HO6" s="11"/>
      <c r="HP6" s="11"/>
      <c r="HQ6" s="11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32"/>
      <c r="KO6" s="32"/>
      <c r="KP6" s="32"/>
      <c r="KQ6" s="32"/>
      <c r="KR6" s="32"/>
      <c r="KS6" s="32"/>
      <c r="KT6" s="32"/>
      <c r="KU6" s="32"/>
      <c r="KV6" s="32"/>
      <c r="KW6" s="32"/>
      <c r="KX6" s="32"/>
      <c r="KY6" s="32"/>
      <c r="KZ6" s="32"/>
      <c r="LA6" s="32"/>
      <c r="LB6" s="32"/>
      <c r="LC6" s="32"/>
      <c r="LD6" s="32"/>
      <c r="LE6" s="32"/>
      <c r="LF6" s="32"/>
      <c r="LG6" s="32"/>
      <c r="LH6" s="32"/>
      <c r="LI6" s="32"/>
      <c r="LJ6" s="32"/>
      <c r="LK6" s="32"/>
      <c r="LL6" s="32"/>
      <c r="LM6" s="32"/>
      <c r="LN6" s="32"/>
      <c r="LO6" s="32"/>
      <c r="LP6" s="32"/>
      <c r="LQ6" s="32"/>
      <c r="LR6" s="32"/>
      <c r="LS6" s="32"/>
      <c r="LT6" s="32"/>
      <c r="LU6" s="32"/>
      <c r="LV6" s="32"/>
      <c r="LW6" s="32"/>
      <c r="LX6" s="32"/>
      <c r="LY6" s="32"/>
      <c r="LZ6" s="32"/>
      <c r="MA6" s="32"/>
      <c r="MB6" s="32"/>
      <c r="MC6" s="32"/>
      <c r="MD6" s="32"/>
      <c r="ME6" s="32"/>
      <c r="MF6" s="32"/>
      <c r="MG6" s="32"/>
      <c r="MH6" s="32"/>
      <c r="MI6" s="32"/>
      <c r="MJ6" s="32"/>
      <c r="MK6" s="32"/>
      <c r="ML6" s="32"/>
      <c r="MM6" s="32"/>
      <c r="MN6" s="32"/>
      <c r="MO6" s="32"/>
      <c r="MP6" s="32"/>
      <c r="MQ6" s="32"/>
      <c r="MR6" s="32"/>
      <c r="MS6" s="32"/>
      <c r="MT6" s="32"/>
      <c r="MU6" s="32"/>
      <c r="MV6" s="11"/>
      <c r="MW6" s="11"/>
      <c r="MX6" s="11"/>
      <c r="MY6" s="11"/>
      <c r="MZ6" s="11"/>
      <c r="NA6" s="11"/>
      <c r="NB6" s="26"/>
      <c r="NC6" s="11"/>
      <c r="ND6" s="7"/>
      <c r="NE6" s="7"/>
      <c r="NF6" s="10"/>
      <c r="NG6" s="10"/>
      <c r="NH6" s="10"/>
      <c r="NI6" s="10"/>
      <c r="NO6" s="22"/>
      <c r="NP6" s="7"/>
    </row>
    <row r="7" spans="1:387" ht="22.35" customHeight="1">
      <c r="GB7" s="245" t="s">
        <v>538</v>
      </c>
      <c r="GC7" s="248" t="s">
        <v>538</v>
      </c>
      <c r="GE7" s="253" t="s">
        <v>538</v>
      </c>
      <c r="GL7" s="16"/>
      <c r="GM7" s="16"/>
      <c r="GS7" s="22"/>
      <c r="GU7" s="7"/>
      <c r="GV7" s="7"/>
      <c r="GW7" s="7"/>
      <c r="GX7" s="7"/>
      <c r="GY7" s="7"/>
      <c r="GZ7" s="22"/>
      <c r="HA7" s="22"/>
      <c r="HB7" s="22"/>
      <c r="HC7" s="22"/>
      <c r="HD7" s="22"/>
      <c r="HE7" s="7"/>
      <c r="HF7" s="7"/>
      <c r="HG7" s="7"/>
      <c r="HH7" s="7"/>
      <c r="HI7" s="22"/>
      <c r="HK7" s="11"/>
      <c r="HL7" s="11"/>
      <c r="HM7" s="11"/>
      <c r="HN7" s="11"/>
      <c r="HO7" s="11"/>
      <c r="HP7" s="11"/>
      <c r="HQ7" s="11"/>
      <c r="HR7" s="7"/>
      <c r="HS7" s="7"/>
      <c r="HT7" s="7"/>
      <c r="HU7" s="7"/>
      <c r="HV7" s="7"/>
      <c r="HW7" s="7"/>
      <c r="HX7" s="7"/>
      <c r="HY7" s="7"/>
      <c r="HZ7" s="7"/>
      <c r="IA7" s="7"/>
      <c r="IB7" s="7"/>
      <c r="IC7" s="7"/>
      <c r="ID7" s="7"/>
      <c r="IE7" s="7"/>
      <c r="IF7" s="7"/>
      <c r="IG7" s="7"/>
      <c r="IH7" s="7"/>
      <c r="II7" s="7"/>
      <c r="IJ7" s="7"/>
      <c r="IK7" s="7"/>
      <c r="IL7" s="7"/>
      <c r="IM7" s="7"/>
      <c r="IN7" s="7"/>
      <c r="IO7" s="7"/>
      <c r="IP7" s="7"/>
      <c r="IQ7" s="7"/>
      <c r="IR7" s="7"/>
      <c r="IS7" s="7"/>
      <c r="IT7" s="7"/>
      <c r="IU7" s="7"/>
      <c r="IV7" s="7"/>
      <c r="IW7" s="7"/>
      <c r="IX7" s="7"/>
      <c r="IY7" s="7"/>
      <c r="IZ7" s="7"/>
      <c r="JA7" s="7"/>
      <c r="JB7" s="7"/>
      <c r="JC7" s="7"/>
      <c r="JD7" s="7"/>
      <c r="JE7" s="7"/>
      <c r="JF7" s="7"/>
      <c r="JG7" s="7"/>
      <c r="JH7" s="7"/>
      <c r="JI7" s="7"/>
      <c r="JJ7" s="7"/>
      <c r="JK7" s="7"/>
      <c r="JL7" s="7"/>
      <c r="JM7" s="7"/>
      <c r="JN7" s="7"/>
      <c r="JO7" s="7"/>
      <c r="JP7" s="7"/>
      <c r="JQ7" s="7"/>
      <c r="JR7" s="7"/>
      <c r="JS7" s="7"/>
      <c r="JT7" s="7"/>
      <c r="JU7" s="7"/>
      <c r="JV7" s="7"/>
      <c r="JW7" s="7"/>
      <c r="JX7" s="7"/>
      <c r="JY7" s="7"/>
      <c r="JZ7" s="7"/>
      <c r="KA7" s="7"/>
      <c r="KB7" s="7"/>
      <c r="KC7" s="7"/>
      <c r="KD7" s="7"/>
      <c r="KE7" s="7"/>
      <c r="KF7" s="7"/>
      <c r="KG7" s="7"/>
      <c r="KH7" s="7"/>
      <c r="KI7" s="7"/>
      <c r="KJ7" s="7"/>
      <c r="KK7" s="7"/>
      <c r="KL7" s="7"/>
      <c r="KM7" s="7"/>
      <c r="KN7" s="32"/>
      <c r="KO7" s="32"/>
      <c r="KP7" s="32"/>
      <c r="KQ7" s="32"/>
      <c r="KR7" s="32"/>
      <c r="KS7" s="32"/>
      <c r="KT7" s="32"/>
      <c r="KU7" s="32"/>
      <c r="KV7" s="32"/>
      <c r="KW7" s="32"/>
      <c r="KX7" s="32"/>
      <c r="KY7" s="32"/>
      <c r="KZ7" s="32"/>
      <c r="LA7" s="32"/>
      <c r="LB7" s="32"/>
      <c r="LC7" s="32"/>
      <c r="LD7" s="32"/>
      <c r="LE7" s="32"/>
      <c r="LF7" s="32"/>
      <c r="LG7" s="32"/>
      <c r="LH7" s="32"/>
      <c r="LI7" s="32"/>
      <c r="LJ7" s="32"/>
      <c r="LK7" s="32"/>
      <c r="LL7" s="32"/>
      <c r="LM7" s="32"/>
      <c r="LN7" s="32"/>
      <c r="LO7" s="32"/>
      <c r="LP7" s="32"/>
      <c r="LQ7" s="32"/>
      <c r="LR7" s="32"/>
      <c r="LS7" s="32"/>
      <c r="LT7" s="32"/>
      <c r="LU7" s="32"/>
      <c r="LV7" s="32"/>
      <c r="LW7" s="32"/>
      <c r="LX7" s="32"/>
      <c r="LY7" s="32"/>
      <c r="LZ7" s="32"/>
      <c r="MA7" s="32"/>
      <c r="MB7" s="32"/>
      <c r="MC7" s="32"/>
      <c r="MD7" s="32"/>
      <c r="ME7" s="32"/>
      <c r="MF7" s="32"/>
      <c r="MG7" s="32"/>
      <c r="MH7" s="32"/>
      <c r="MI7" s="32"/>
      <c r="MJ7" s="32"/>
      <c r="MK7" s="32"/>
      <c r="ML7" s="32"/>
      <c r="MM7" s="32"/>
      <c r="MN7" s="32"/>
      <c r="MO7" s="32"/>
      <c r="MP7" s="32"/>
      <c r="MQ7" s="32"/>
      <c r="MR7" s="32"/>
      <c r="MS7" s="32"/>
      <c r="MT7" s="32"/>
      <c r="MU7" s="32"/>
      <c r="MV7" s="11"/>
      <c r="MW7" s="11"/>
      <c r="MX7" s="11"/>
      <c r="MY7" s="11"/>
      <c r="MZ7" s="11"/>
      <c r="NA7" s="11"/>
      <c r="NB7" s="26"/>
      <c r="NC7" s="11"/>
      <c r="ND7" s="7"/>
      <c r="NE7" s="7"/>
      <c r="NF7" s="10"/>
      <c r="NG7" s="10"/>
      <c r="NH7" s="10"/>
      <c r="NI7" s="10"/>
      <c r="NO7" s="22"/>
      <c r="NP7" s="7"/>
    </row>
    <row r="8" spans="1:387" ht="22.35" customHeight="1">
      <c r="GB8" s="249"/>
      <c r="GC8" s="254"/>
      <c r="GE8" s="255"/>
      <c r="GL8" s="16"/>
      <c r="GM8" s="16"/>
      <c r="GS8" s="22"/>
      <c r="GU8" s="7"/>
      <c r="GV8" s="7"/>
      <c r="GW8" s="7"/>
      <c r="GX8" s="7"/>
      <c r="GY8" s="7"/>
      <c r="GZ8" s="22"/>
      <c r="HA8" s="22"/>
      <c r="HB8" s="22"/>
      <c r="HC8" s="22"/>
      <c r="HD8" s="22"/>
      <c r="HE8" s="7"/>
      <c r="HF8" s="7"/>
      <c r="HG8" s="7"/>
      <c r="HH8" s="7"/>
      <c r="HI8" s="22"/>
      <c r="HK8" s="11"/>
      <c r="HL8" s="11"/>
      <c r="HM8" s="11"/>
      <c r="HN8" s="11"/>
      <c r="HO8" s="11"/>
      <c r="HP8" s="11"/>
      <c r="HQ8" s="11"/>
      <c r="HR8" s="7"/>
      <c r="HS8" s="7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7"/>
      <c r="IH8" s="7"/>
      <c r="II8" s="7"/>
      <c r="IJ8" s="7"/>
      <c r="IK8" s="7"/>
      <c r="IL8" s="7"/>
      <c r="IM8" s="7"/>
      <c r="IN8" s="7"/>
      <c r="IO8" s="7"/>
      <c r="IP8" s="7"/>
      <c r="IQ8" s="7"/>
      <c r="IR8" s="7"/>
      <c r="IS8" s="7"/>
      <c r="IT8" s="7"/>
      <c r="IU8" s="7"/>
      <c r="IV8" s="7"/>
      <c r="IW8" s="7"/>
      <c r="IX8" s="7"/>
      <c r="IY8" s="7"/>
      <c r="IZ8" s="7"/>
      <c r="JA8" s="7"/>
      <c r="JB8" s="7"/>
      <c r="JC8" s="7"/>
      <c r="JD8" s="7"/>
      <c r="JE8" s="7"/>
      <c r="JF8" s="7"/>
      <c r="JG8" s="7"/>
      <c r="JH8" s="7"/>
      <c r="JI8" s="7"/>
      <c r="JJ8" s="7"/>
      <c r="JK8" s="7"/>
      <c r="JL8" s="7"/>
      <c r="JM8" s="7"/>
      <c r="JN8" s="7"/>
      <c r="JO8" s="7"/>
      <c r="JP8" s="7"/>
      <c r="JQ8" s="7"/>
      <c r="JR8" s="7"/>
      <c r="JS8" s="7"/>
      <c r="JT8" s="7"/>
      <c r="JU8" s="7"/>
      <c r="JV8" s="7"/>
      <c r="JW8" s="7"/>
      <c r="JX8" s="7"/>
      <c r="JY8" s="7"/>
      <c r="JZ8" s="7"/>
      <c r="KA8" s="7"/>
      <c r="KB8" s="7"/>
      <c r="KC8" s="7"/>
      <c r="KD8" s="7"/>
      <c r="KE8" s="7"/>
      <c r="KF8" s="7"/>
      <c r="KG8" s="7"/>
      <c r="KH8" s="7"/>
      <c r="KI8" s="7"/>
      <c r="KJ8" s="7"/>
      <c r="KK8" s="7"/>
      <c r="KL8" s="7"/>
      <c r="KM8" s="7"/>
      <c r="KN8" s="32"/>
      <c r="KO8" s="32"/>
      <c r="KP8" s="32"/>
      <c r="KQ8" s="32"/>
      <c r="KR8" s="32"/>
      <c r="KS8" s="32"/>
      <c r="KT8" s="32"/>
      <c r="KU8" s="32"/>
      <c r="KV8" s="32"/>
      <c r="KW8" s="32"/>
      <c r="KX8" s="32"/>
      <c r="KY8" s="32"/>
      <c r="KZ8" s="32"/>
      <c r="LA8" s="32"/>
      <c r="LB8" s="32"/>
      <c r="LC8" s="32"/>
      <c r="LD8" s="32"/>
      <c r="LE8" s="32"/>
      <c r="LF8" s="32"/>
      <c r="LG8" s="32"/>
      <c r="LH8" s="32"/>
      <c r="LI8" s="32"/>
      <c r="LJ8" s="32"/>
      <c r="LK8" s="32"/>
      <c r="LL8" s="32"/>
      <c r="LM8" s="32"/>
      <c r="LN8" s="32"/>
      <c r="LO8" s="32"/>
      <c r="LP8" s="32"/>
      <c r="LQ8" s="32"/>
      <c r="LR8" s="32"/>
      <c r="LS8" s="32"/>
      <c r="LT8" s="32"/>
      <c r="LU8" s="32"/>
      <c r="LV8" s="32"/>
      <c r="LW8" s="32"/>
      <c r="LX8" s="32"/>
      <c r="LY8" s="32"/>
      <c r="LZ8" s="32"/>
      <c r="MA8" s="32"/>
      <c r="MB8" s="32"/>
      <c r="MC8" s="32"/>
      <c r="MD8" s="32"/>
      <c r="ME8" s="32"/>
      <c r="MF8" s="32"/>
      <c r="MG8" s="32"/>
      <c r="MH8" s="32"/>
      <c r="MI8" s="32"/>
      <c r="MJ8" s="32"/>
      <c r="MK8" s="32"/>
      <c r="ML8" s="32"/>
      <c r="MM8" s="32"/>
      <c r="MN8" s="32"/>
      <c r="MO8" s="32"/>
      <c r="MP8" s="32"/>
      <c r="MQ8" s="32"/>
      <c r="MR8" s="32"/>
      <c r="MS8" s="32"/>
      <c r="MT8" s="32"/>
      <c r="MU8" s="32"/>
      <c r="MV8" s="11"/>
      <c r="MW8" s="11"/>
      <c r="MX8" s="11"/>
      <c r="MY8" s="11"/>
      <c r="MZ8" s="11"/>
      <c r="NA8" s="11"/>
      <c r="NB8" s="26"/>
      <c r="NC8" s="11"/>
      <c r="ND8" s="7"/>
      <c r="NE8" s="7"/>
      <c r="NF8" s="10"/>
      <c r="NG8" s="10"/>
      <c r="NH8" s="10"/>
      <c r="NI8" s="10"/>
      <c r="NO8" s="22"/>
      <c r="NP8" s="7"/>
    </row>
    <row r="9" spans="1:387" ht="22.35" customHeight="1">
      <c r="GB9" s="8" t="s">
        <v>535</v>
      </c>
      <c r="GL9" s="16"/>
      <c r="GM9" s="16"/>
      <c r="GS9" s="22"/>
      <c r="GU9" s="7"/>
      <c r="GV9" s="7"/>
      <c r="GW9" s="7"/>
      <c r="GX9" s="7"/>
      <c r="GY9" s="7"/>
      <c r="GZ9" s="22"/>
      <c r="HA9" s="22"/>
      <c r="HB9" s="22"/>
      <c r="HC9" s="22"/>
      <c r="HD9" s="22"/>
      <c r="HE9" s="7"/>
      <c r="HF9" s="7"/>
      <c r="HG9" s="7"/>
      <c r="HH9" s="7"/>
      <c r="HI9" s="22"/>
      <c r="HK9" s="11"/>
      <c r="HL9" s="11"/>
      <c r="HM9" s="11"/>
      <c r="HN9" s="11"/>
      <c r="HO9" s="11"/>
      <c r="HP9" s="11"/>
      <c r="HQ9" s="11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  <c r="IS9" s="7"/>
      <c r="IT9" s="7"/>
      <c r="IU9" s="7"/>
      <c r="IV9" s="7"/>
      <c r="IW9" s="7"/>
      <c r="IX9" s="7"/>
      <c r="IY9" s="7"/>
      <c r="IZ9" s="7"/>
      <c r="JA9" s="7"/>
      <c r="JB9" s="7"/>
      <c r="JC9" s="7"/>
      <c r="JD9" s="7"/>
      <c r="JE9" s="7"/>
      <c r="JF9" s="7"/>
      <c r="JG9" s="7"/>
      <c r="JH9" s="7"/>
      <c r="JI9" s="7"/>
      <c r="JJ9" s="7"/>
      <c r="JK9" s="7"/>
      <c r="JL9" s="7"/>
      <c r="JM9" s="7"/>
      <c r="JN9" s="7"/>
      <c r="JO9" s="7"/>
      <c r="JP9" s="7"/>
      <c r="JQ9" s="7"/>
      <c r="JR9" s="7"/>
      <c r="JS9" s="7"/>
      <c r="JT9" s="7"/>
      <c r="JU9" s="7"/>
      <c r="JV9" s="7"/>
      <c r="JW9" s="7"/>
      <c r="JX9" s="7"/>
      <c r="JY9" s="7"/>
      <c r="JZ9" s="7"/>
      <c r="KA9" s="7"/>
      <c r="KB9" s="7"/>
      <c r="KC9" s="7"/>
      <c r="KD9" s="7"/>
      <c r="KE9" s="7"/>
      <c r="KF9" s="7"/>
      <c r="KG9" s="7"/>
      <c r="KH9" s="7"/>
      <c r="KI9" s="7"/>
      <c r="KJ9" s="7"/>
      <c r="KK9" s="7"/>
      <c r="KL9" s="7"/>
      <c r="KM9" s="7"/>
      <c r="KN9" s="32"/>
      <c r="KO9" s="32"/>
      <c r="KP9" s="32"/>
      <c r="KQ9" s="32"/>
      <c r="KR9" s="32"/>
      <c r="KS9" s="32"/>
      <c r="KT9" s="32"/>
      <c r="KU9" s="32"/>
      <c r="KV9" s="32"/>
      <c r="KW9" s="32"/>
      <c r="KX9" s="32"/>
      <c r="KY9" s="32"/>
      <c r="KZ9" s="32"/>
      <c r="LA9" s="32"/>
      <c r="LB9" s="32"/>
      <c r="LC9" s="32"/>
      <c r="LD9" s="32"/>
      <c r="LE9" s="32"/>
      <c r="LF9" s="32"/>
      <c r="LG9" s="32"/>
      <c r="LH9" s="32"/>
      <c r="LI9" s="32"/>
      <c r="LJ9" s="32"/>
      <c r="LK9" s="32"/>
      <c r="LL9" s="32"/>
      <c r="LM9" s="32"/>
      <c r="LN9" s="32"/>
      <c r="LO9" s="32"/>
      <c r="LP9" s="32"/>
      <c r="LQ9" s="32"/>
      <c r="LR9" s="32"/>
      <c r="LS9" s="32"/>
      <c r="LT9" s="32"/>
      <c r="LU9" s="32"/>
      <c r="LV9" s="32"/>
      <c r="LW9" s="32"/>
      <c r="LX9" s="32"/>
      <c r="LY9" s="32"/>
      <c r="LZ9" s="32"/>
      <c r="MA9" s="32"/>
      <c r="MB9" s="32"/>
      <c r="MC9" s="32"/>
      <c r="MD9" s="32"/>
      <c r="ME9" s="32"/>
      <c r="MF9" s="32"/>
      <c r="MG9" s="32"/>
      <c r="MH9" s="32"/>
      <c r="MI9" s="32"/>
      <c r="MJ9" s="32"/>
      <c r="MK9" s="32"/>
      <c r="ML9" s="32"/>
      <c r="MM9" s="32"/>
      <c r="MN9" s="32"/>
      <c r="MO9" s="32"/>
      <c r="MP9" s="32"/>
      <c r="MQ9" s="32"/>
      <c r="MR9" s="32"/>
      <c r="MS9" s="32"/>
      <c r="MT9" s="32"/>
      <c r="MU9" s="32"/>
      <c r="MV9" s="11"/>
      <c r="MW9" s="11"/>
      <c r="MX9" s="11"/>
      <c r="MY9" s="11"/>
      <c r="MZ9" s="11"/>
      <c r="NA9" s="11"/>
      <c r="NB9" s="26"/>
      <c r="NC9" s="11"/>
      <c r="ND9" s="7"/>
      <c r="NE9" s="7"/>
      <c r="NF9" s="10"/>
      <c r="NG9" s="10"/>
      <c r="NH9" s="10"/>
      <c r="NI9" s="10"/>
      <c r="NO9" s="22"/>
      <c r="NP9" s="7"/>
    </row>
    <row r="10" spans="1:387" ht="22.35" customHeight="1">
      <c r="GB10" s="245" t="s">
        <v>538</v>
      </c>
      <c r="GC10" s="248" t="s">
        <v>538</v>
      </c>
      <c r="GL10" s="16"/>
      <c r="GM10" s="16"/>
      <c r="GS10" s="22"/>
      <c r="GU10" s="7"/>
      <c r="GV10" s="7"/>
      <c r="GW10" s="7"/>
      <c r="GX10" s="7"/>
      <c r="GY10" s="7"/>
      <c r="GZ10" s="22"/>
      <c r="HA10" s="22"/>
      <c r="HB10" s="22"/>
      <c r="HC10" s="22"/>
      <c r="HD10" s="22"/>
      <c r="HE10" s="7"/>
      <c r="HF10" s="7"/>
      <c r="HG10" s="7"/>
      <c r="HH10" s="7"/>
      <c r="HI10" s="22"/>
      <c r="HK10" s="11"/>
      <c r="HL10" s="11"/>
      <c r="HM10" s="11"/>
      <c r="HN10" s="11"/>
      <c r="HO10" s="11"/>
      <c r="HP10" s="11"/>
      <c r="HQ10" s="11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  <c r="IS10" s="7"/>
      <c r="IT10" s="7"/>
      <c r="IU10" s="7"/>
      <c r="IV10" s="7"/>
      <c r="IW10" s="7"/>
      <c r="IX10" s="7"/>
      <c r="IY10" s="7"/>
      <c r="IZ10" s="7"/>
      <c r="JA10" s="7"/>
      <c r="JB10" s="7"/>
      <c r="JC10" s="7"/>
      <c r="JD10" s="7"/>
      <c r="JE10" s="7"/>
      <c r="JF10" s="7"/>
      <c r="JG10" s="7"/>
      <c r="JH10" s="7"/>
      <c r="JI10" s="7"/>
      <c r="JJ10" s="7"/>
      <c r="JK10" s="7"/>
      <c r="JL10" s="7"/>
      <c r="JM10" s="7"/>
      <c r="JN10" s="7"/>
      <c r="JO10" s="7"/>
      <c r="JP10" s="7"/>
      <c r="JQ10" s="7"/>
      <c r="JR10" s="7"/>
      <c r="JS10" s="7"/>
      <c r="JT10" s="7"/>
      <c r="JU10" s="7"/>
      <c r="JV10" s="7"/>
      <c r="JW10" s="7"/>
      <c r="JX10" s="7"/>
      <c r="JY10" s="7"/>
      <c r="JZ10" s="7"/>
      <c r="KA10" s="7"/>
      <c r="KB10" s="7"/>
      <c r="KC10" s="7"/>
      <c r="KD10" s="7"/>
      <c r="KE10" s="7"/>
      <c r="KF10" s="7"/>
      <c r="KG10" s="7"/>
      <c r="KH10" s="7"/>
      <c r="KI10" s="7"/>
      <c r="KJ10" s="7"/>
      <c r="KK10" s="7"/>
      <c r="KL10" s="7"/>
      <c r="KM10" s="7"/>
      <c r="KN10" s="32"/>
      <c r="KO10" s="32"/>
      <c r="KP10" s="32"/>
      <c r="KQ10" s="32"/>
      <c r="KR10" s="32"/>
      <c r="KS10" s="32"/>
      <c r="KT10" s="32"/>
      <c r="KU10" s="32"/>
      <c r="KV10" s="32"/>
      <c r="KW10" s="32"/>
      <c r="KX10" s="32"/>
      <c r="KY10" s="32"/>
      <c r="KZ10" s="32"/>
      <c r="LA10" s="32"/>
      <c r="LB10" s="32"/>
      <c r="LC10" s="32"/>
      <c r="LD10" s="32"/>
      <c r="LE10" s="32"/>
      <c r="LF10" s="32"/>
      <c r="LG10" s="32"/>
      <c r="LH10" s="32"/>
      <c r="LI10" s="32"/>
      <c r="LJ10" s="32"/>
      <c r="LK10" s="32"/>
      <c r="LL10" s="32"/>
      <c r="LM10" s="32"/>
      <c r="LN10" s="32"/>
      <c r="LO10" s="32"/>
      <c r="LP10" s="32"/>
      <c r="LQ10" s="32"/>
      <c r="LR10" s="32"/>
      <c r="LS10" s="32"/>
      <c r="LT10" s="32"/>
      <c r="LU10" s="32"/>
      <c r="LV10" s="32"/>
      <c r="LW10" s="32"/>
      <c r="LX10" s="32"/>
      <c r="LY10" s="32"/>
      <c r="LZ10" s="32"/>
      <c r="MA10" s="32"/>
      <c r="MB10" s="32"/>
      <c r="MC10" s="32"/>
      <c r="MD10" s="32"/>
      <c r="ME10" s="32"/>
      <c r="MF10" s="32"/>
      <c r="MG10" s="32"/>
      <c r="MH10" s="32"/>
      <c r="MI10" s="32"/>
      <c r="MJ10" s="32"/>
      <c r="MK10" s="32"/>
      <c r="ML10" s="32"/>
      <c r="MM10" s="32"/>
      <c r="MN10" s="32"/>
      <c r="MO10" s="32"/>
      <c r="MP10" s="32"/>
      <c r="MQ10" s="32"/>
      <c r="MR10" s="32"/>
      <c r="MS10" s="32"/>
      <c r="MT10" s="32"/>
      <c r="MU10" s="32"/>
      <c r="MV10" s="11"/>
      <c r="MW10" s="11"/>
      <c r="MX10" s="11"/>
      <c r="MY10" s="11"/>
      <c r="MZ10" s="11"/>
      <c r="NA10" s="11"/>
      <c r="NB10" s="26"/>
      <c r="NC10" s="11"/>
      <c r="ND10" s="7"/>
      <c r="NE10" s="7"/>
      <c r="NF10" s="10"/>
      <c r="NG10" s="10"/>
      <c r="NH10" s="10"/>
      <c r="NI10" s="10"/>
      <c r="NO10" s="22"/>
      <c r="NP10" s="7"/>
    </row>
    <row r="11" spans="1:387" ht="22.35" customHeight="1">
      <c r="GB11" s="249"/>
      <c r="GC11" s="254"/>
      <c r="GL11" s="16"/>
      <c r="GM11" s="16"/>
      <c r="GS11" s="22"/>
      <c r="GU11" s="7"/>
      <c r="GV11" s="7"/>
      <c r="GW11" s="7"/>
      <c r="GX11" s="7"/>
      <c r="GY11" s="7"/>
      <c r="GZ11" s="22"/>
      <c r="HA11" s="22"/>
      <c r="HB11" s="22"/>
      <c r="HC11" s="22"/>
      <c r="HD11" s="22"/>
      <c r="HE11" s="7"/>
      <c r="HF11" s="7"/>
      <c r="HG11" s="7"/>
      <c r="HH11" s="7"/>
      <c r="HI11" s="22"/>
      <c r="HK11" s="11"/>
      <c r="HL11" s="11"/>
      <c r="HM11" s="11"/>
      <c r="HN11" s="11"/>
      <c r="HO11" s="11"/>
      <c r="HP11" s="11"/>
      <c r="HQ11" s="11"/>
      <c r="HR11" s="7"/>
      <c r="HS11" s="7"/>
      <c r="HT11" s="7"/>
      <c r="HU11" s="7"/>
      <c r="HV11" s="7"/>
      <c r="HW11" s="7"/>
      <c r="HX11" s="7"/>
      <c r="HY11" s="7"/>
      <c r="HZ11" s="7"/>
      <c r="IA11" s="7"/>
      <c r="IB11" s="7"/>
      <c r="IC11" s="7"/>
      <c r="ID11" s="7"/>
      <c r="IE11" s="7"/>
      <c r="IF11" s="7"/>
      <c r="IG11" s="7"/>
      <c r="IH11" s="7"/>
      <c r="II11" s="7"/>
      <c r="IJ11" s="7"/>
      <c r="IK11" s="7"/>
      <c r="IL11" s="7"/>
      <c r="IM11" s="7"/>
      <c r="IN11" s="7"/>
      <c r="IO11" s="7"/>
      <c r="IP11" s="7"/>
      <c r="IQ11" s="7"/>
      <c r="IR11" s="7"/>
      <c r="IS11" s="7"/>
      <c r="IT11" s="7"/>
      <c r="IU11" s="7"/>
      <c r="IV11" s="7"/>
      <c r="IW11" s="7"/>
      <c r="IX11" s="7"/>
      <c r="IY11" s="7"/>
      <c r="IZ11" s="7"/>
      <c r="JA11" s="7"/>
      <c r="JB11" s="7"/>
      <c r="JC11" s="7"/>
      <c r="JD11" s="7"/>
      <c r="JE11" s="7"/>
      <c r="JF11" s="7"/>
      <c r="JG11" s="7"/>
      <c r="JH11" s="7"/>
      <c r="JI11" s="7"/>
      <c r="JJ11" s="7"/>
      <c r="JK11" s="7"/>
      <c r="JL11" s="7"/>
      <c r="JM11" s="7"/>
      <c r="JN11" s="7"/>
      <c r="JO11" s="7"/>
      <c r="JP11" s="7"/>
      <c r="JQ11" s="7"/>
      <c r="JR11" s="7"/>
      <c r="JS11" s="7"/>
      <c r="JT11" s="7"/>
      <c r="JU11" s="7"/>
      <c r="JV11" s="7"/>
      <c r="JW11" s="7"/>
      <c r="JX11" s="7"/>
      <c r="JY11" s="7"/>
      <c r="JZ11" s="7"/>
      <c r="KA11" s="7"/>
      <c r="KB11" s="7"/>
      <c r="KC11" s="7"/>
      <c r="KD11" s="7"/>
      <c r="KE11" s="7"/>
      <c r="KF11" s="7"/>
      <c r="KG11" s="7"/>
      <c r="KH11" s="7"/>
      <c r="KI11" s="7"/>
      <c r="KJ11" s="7"/>
      <c r="KK11" s="7"/>
      <c r="KL11" s="7"/>
      <c r="KM11" s="7"/>
      <c r="KN11" s="32"/>
      <c r="KO11" s="32"/>
      <c r="KP11" s="32"/>
      <c r="KQ11" s="32"/>
      <c r="KR11" s="32"/>
      <c r="KS11" s="32"/>
      <c r="KT11" s="32"/>
      <c r="KU11" s="32"/>
      <c r="KV11" s="32"/>
      <c r="KW11" s="32"/>
      <c r="KX11" s="32"/>
      <c r="KY11" s="32"/>
      <c r="KZ11" s="32"/>
      <c r="LA11" s="32"/>
      <c r="LB11" s="32"/>
      <c r="LC11" s="32"/>
      <c r="LD11" s="32"/>
      <c r="LE11" s="32"/>
      <c r="LF11" s="32"/>
      <c r="LG11" s="32"/>
      <c r="LH11" s="32"/>
      <c r="LI11" s="32"/>
      <c r="LJ11" s="32"/>
      <c r="LK11" s="32"/>
      <c r="LL11" s="32"/>
      <c r="LM11" s="32"/>
      <c r="LN11" s="32"/>
      <c r="LO11" s="32"/>
      <c r="LP11" s="32"/>
      <c r="LQ11" s="32"/>
      <c r="LR11" s="32"/>
      <c r="LS11" s="32"/>
      <c r="LT11" s="32"/>
      <c r="LU11" s="32"/>
      <c r="LV11" s="32"/>
      <c r="LW11" s="32"/>
      <c r="LX11" s="32"/>
      <c r="LY11" s="32"/>
      <c r="LZ11" s="32"/>
      <c r="MA11" s="32"/>
      <c r="MB11" s="32"/>
      <c r="MC11" s="32"/>
      <c r="MD11" s="32"/>
      <c r="ME11" s="32"/>
      <c r="MF11" s="32"/>
      <c r="MG11" s="32"/>
      <c r="MH11" s="32"/>
      <c r="MI11" s="32"/>
      <c r="MJ11" s="32"/>
      <c r="MK11" s="32"/>
      <c r="ML11" s="32"/>
      <c r="MM11" s="32"/>
      <c r="MN11" s="32"/>
      <c r="MO11" s="32"/>
      <c r="MP11" s="32"/>
      <c r="MQ11" s="32"/>
      <c r="MR11" s="32"/>
      <c r="MS11" s="32"/>
      <c r="MT11" s="32"/>
      <c r="MU11" s="32"/>
      <c r="MV11" s="11"/>
      <c r="MW11" s="11"/>
      <c r="MX11" s="11"/>
      <c r="MY11" s="11"/>
      <c r="MZ11" s="11"/>
      <c r="NA11" s="11"/>
      <c r="NB11" s="26"/>
      <c r="NC11" s="11"/>
      <c r="ND11" s="7"/>
      <c r="NE11" s="7"/>
      <c r="NF11" s="10"/>
      <c r="NG11" s="10"/>
      <c r="NH11" s="10"/>
      <c r="NI11" s="10"/>
      <c r="NO11" s="22"/>
      <c r="NP11" s="7"/>
    </row>
    <row r="12" spans="1:387" ht="22.35" customHeight="1">
      <c r="GB12" s="256" t="s">
        <v>544</v>
      </c>
      <c r="GL12" s="16"/>
      <c r="GM12" s="16"/>
      <c r="GS12" s="22"/>
      <c r="GU12" s="7"/>
      <c r="GV12" s="7"/>
      <c r="GW12" s="7"/>
      <c r="GX12" s="7"/>
      <c r="GY12" s="7"/>
      <c r="GZ12" s="22"/>
      <c r="HA12" s="22"/>
      <c r="HB12" s="22"/>
      <c r="HC12" s="22"/>
      <c r="HD12" s="22"/>
      <c r="HE12" s="7"/>
      <c r="HF12" s="7"/>
      <c r="HG12" s="7"/>
      <c r="HH12" s="7"/>
      <c r="HI12" s="22"/>
      <c r="HK12" s="11"/>
      <c r="HL12" s="11"/>
      <c r="HM12" s="11"/>
      <c r="HN12" s="11"/>
      <c r="HO12" s="11"/>
      <c r="HP12" s="11"/>
      <c r="HQ12" s="11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32"/>
      <c r="KO12" s="32"/>
      <c r="KP12" s="32"/>
      <c r="KQ12" s="32"/>
      <c r="KR12" s="32"/>
      <c r="KS12" s="32"/>
      <c r="KT12" s="32"/>
      <c r="KU12" s="32"/>
      <c r="KV12" s="32"/>
      <c r="KW12" s="32"/>
      <c r="KX12" s="32"/>
      <c r="KY12" s="32"/>
      <c r="KZ12" s="32"/>
      <c r="LA12" s="32"/>
      <c r="LB12" s="32"/>
      <c r="LC12" s="32"/>
      <c r="LD12" s="32"/>
      <c r="LE12" s="32"/>
      <c r="LF12" s="32"/>
      <c r="LG12" s="32"/>
      <c r="LH12" s="32"/>
      <c r="LI12" s="32"/>
      <c r="LJ12" s="32"/>
      <c r="LK12" s="32"/>
      <c r="LL12" s="32"/>
      <c r="LM12" s="32"/>
      <c r="LN12" s="32"/>
      <c r="LO12" s="32"/>
      <c r="LP12" s="32"/>
      <c r="LQ12" s="32"/>
      <c r="LR12" s="32"/>
      <c r="LS12" s="32"/>
      <c r="LT12" s="32"/>
      <c r="LU12" s="32"/>
      <c r="LV12" s="32"/>
      <c r="LW12" s="32"/>
      <c r="LX12" s="32"/>
      <c r="LY12" s="32"/>
      <c r="LZ12" s="32"/>
      <c r="MA12" s="32"/>
      <c r="MB12" s="32"/>
      <c r="MC12" s="32"/>
      <c r="MD12" s="32"/>
      <c r="ME12" s="32"/>
      <c r="MF12" s="32"/>
      <c r="MG12" s="32"/>
      <c r="MH12" s="32"/>
      <c r="MI12" s="32"/>
      <c r="MJ12" s="32"/>
      <c r="MK12" s="32"/>
      <c r="ML12" s="32"/>
      <c r="MM12" s="32"/>
      <c r="MN12" s="32"/>
      <c r="MO12" s="32"/>
      <c r="MP12" s="32"/>
      <c r="MQ12" s="32"/>
      <c r="MR12" s="32"/>
      <c r="MS12" s="32"/>
      <c r="MT12" s="32"/>
      <c r="MU12" s="32"/>
      <c r="MV12" s="11"/>
      <c r="MW12" s="11"/>
      <c r="MX12" s="11"/>
      <c r="MY12" s="11"/>
      <c r="MZ12" s="11"/>
      <c r="NA12" s="11"/>
      <c r="NB12" s="26"/>
      <c r="NC12" s="11"/>
      <c r="ND12" s="7"/>
      <c r="NE12" s="7"/>
      <c r="NF12" s="10"/>
      <c r="NG12" s="10"/>
      <c r="NH12" s="10"/>
      <c r="NI12" s="10"/>
      <c r="NO12" s="22"/>
      <c r="NP12" s="7"/>
    </row>
    <row r="13" spans="1:387" ht="22.35" customHeight="1">
      <c r="GB13" s="245" t="s">
        <v>538</v>
      </c>
      <c r="GC13" s="246" t="s">
        <v>538</v>
      </c>
      <c r="GD13" s="247" t="s">
        <v>539</v>
      </c>
      <c r="GE13" s="246" t="s">
        <v>540</v>
      </c>
      <c r="GF13" s="246" t="s">
        <v>541</v>
      </c>
      <c r="GG13" s="248" t="s">
        <v>542</v>
      </c>
      <c r="GL13" s="16"/>
      <c r="GM13" s="16"/>
      <c r="GS13" s="22"/>
      <c r="GU13" s="7"/>
      <c r="GV13" s="7"/>
      <c r="GW13" s="7"/>
      <c r="GX13" s="7"/>
      <c r="GY13" s="7"/>
      <c r="GZ13" s="22"/>
      <c r="HA13" s="22"/>
      <c r="HB13" s="22"/>
      <c r="HC13" s="22"/>
      <c r="HD13" s="22"/>
      <c r="HE13" s="7"/>
      <c r="HF13" s="7"/>
      <c r="HG13" s="7"/>
      <c r="HH13" s="7"/>
      <c r="HI13" s="22"/>
      <c r="HK13" s="11"/>
      <c r="HL13" s="11"/>
      <c r="HM13" s="11"/>
      <c r="HN13" s="11"/>
      <c r="HO13" s="11"/>
      <c r="HP13" s="11"/>
      <c r="HQ13" s="11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  <c r="IG13" s="7"/>
      <c r="IH13" s="7"/>
      <c r="II13" s="7"/>
      <c r="IJ13" s="7"/>
      <c r="IK13" s="7"/>
      <c r="IL13" s="7"/>
      <c r="IM13" s="7"/>
      <c r="IN13" s="7"/>
      <c r="IO13" s="7"/>
      <c r="IP13" s="7"/>
      <c r="IQ13" s="7"/>
      <c r="IR13" s="7"/>
      <c r="IS13" s="7"/>
      <c r="IT13" s="7"/>
      <c r="IU13" s="7"/>
      <c r="IV13" s="7"/>
      <c r="IW13" s="7"/>
      <c r="IX13" s="7"/>
      <c r="IY13" s="7"/>
      <c r="IZ13" s="7"/>
      <c r="JA13" s="7"/>
      <c r="JB13" s="7"/>
      <c r="JC13" s="7"/>
      <c r="JD13" s="7"/>
      <c r="JE13" s="7"/>
      <c r="JF13" s="7"/>
      <c r="JG13" s="7"/>
      <c r="JH13" s="7"/>
      <c r="JI13" s="7"/>
      <c r="JJ13" s="7"/>
      <c r="JK13" s="7"/>
      <c r="JL13" s="7"/>
      <c r="JM13" s="7"/>
      <c r="JN13" s="7"/>
      <c r="JO13" s="7"/>
      <c r="JP13" s="7"/>
      <c r="JQ13" s="7"/>
      <c r="JR13" s="7"/>
      <c r="JS13" s="7"/>
      <c r="JT13" s="7"/>
      <c r="JU13" s="7"/>
      <c r="JV13" s="7"/>
      <c r="JW13" s="7"/>
      <c r="JX13" s="7"/>
      <c r="JY13" s="7"/>
      <c r="JZ13" s="7"/>
      <c r="KA13" s="7"/>
      <c r="KB13" s="7"/>
      <c r="KC13" s="7"/>
      <c r="KD13" s="7"/>
      <c r="KE13" s="7"/>
      <c r="KF13" s="7"/>
      <c r="KG13" s="7"/>
      <c r="KH13" s="7"/>
      <c r="KI13" s="7"/>
      <c r="KJ13" s="7"/>
      <c r="KK13" s="7"/>
      <c r="KL13" s="7"/>
      <c r="KM13" s="7"/>
      <c r="KN13" s="32"/>
      <c r="KO13" s="32"/>
      <c r="KP13" s="32"/>
      <c r="KQ13" s="32"/>
      <c r="KR13" s="32"/>
      <c r="KS13" s="32"/>
      <c r="KT13" s="32"/>
      <c r="KU13" s="32"/>
      <c r="KV13" s="32"/>
      <c r="KW13" s="32"/>
      <c r="KX13" s="32"/>
      <c r="KY13" s="32"/>
      <c r="KZ13" s="32"/>
      <c r="LA13" s="32"/>
      <c r="LB13" s="32"/>
      <c r="LC13" s="32"/>
      <c r="LD13" s="32"/>
      <c r="LE13" s="32"/>
      <c r="LF13" s="32"/>
      <c r="LG13" s="32"/>
      <c r="LH13" s="32"/>
      <c r="LI13" s="32"/>
      <c r="LJ13" s="32"/>
      <c r="LK13" s="32"/>
      <c r="LL13" s="32"/>
      <c r="LM13" s="32"/>
      <c r="LN13" s="32"/>
      <c r="LO13" s="32"/>
      <c r="LP13" s="32"/>
      <c r="LQ13" s="32"/>
      <c r="LR13" s="32"/>
      <c r="LS13" s="32"/>
      <c r="LT13" s="32"/>
      <c r="LU13" s="32"/>
      <c r="LV13" s="32"/>
      <c r="LW13" s="32"/>
      <c r="LX13" s="32"/>
      <c r="LY13" s="32"/>
      <c r="LZ13" s="32"/>
      <c r="MA13" s="32"/>
      <c r="MB13" s="32"/>
      <c r="MC13" s="32"/>
      <c r="MD13" s="32"/>
      <c r="ME13" s="32"/>
      <c r="MF13" s="32"/>
      <c r="MG13" s="32"/>
      <c r="MH13" s="32"/>
      <c r="MI13" s="32"/>
      <c r="MJ13" s="32"/>
      <c r="MK13" s="32"/>
      <c r="ML13" s="32"/>
      <c r="MM13" s="32"/>
      <c r="MN13" s="32"/>
      <c r="MO13" s="32"/>
      <c r="MP13" s="32"/>
      <c r="MQ13" s="32"/>
      <c r="MR13" s="32"/>
      <c r="MS13" s="32"/>
      <c r="MT13" s="32"/>
      <c r="MU13" s="32"/>
      <c r="MV13" s="11"/>
      <c r="MW13" s="11"/>
      <c r="MX13" s="11"/>
      <c r="MY13" s="11"/>
      <c r="MZ13" s="11"/>
      <c r="NA13" s="11"/>
      <c r="NB13" s="26"/>
      <c r="NC13" s="11"/>
      <c r="ND13" s="7"/>
      <c r="NE13" s="7"/>
      <c r="NF13" s="10"/>
      <c r="NG13" s="10"/>
      <c r="NH13" s="10"/>
      <c r="NI13" s="10"/>
      <c r="NO13" s="22"/>
      <c r="NP13" s="7"/>
    </row>
    <row r="14" spans="1:387" ht="22.35" customHeight="1">
      <c r="GB14" s="249"/>
      <c r="GC14" s="250"/>
      <c r="GD14" s="251"/>
      <c r="GE14" s="251"/>
      <c r="GF14" s="251"/>
      <c r="GG14" s="252"/>
      <c r="GL14" s="16"/>
      <c r="GM14" s="16"/>
      <c r="GS14" s="22"/>
      <c r="GU14" s="7"/>
      <c r="GV14" s="7"/>
      <c r="GW14" s="7"/>
      <c r="GX14" s="7"/>
      <c r="GY14" s="7"/>
      <c r="GZ14" s="22"/>
      <c r="HA14" s="22"/>
      <c r="HB14" s="22"/>
      <c r="HC14" s="22"/>
      <c r="HD14" s="22"/>
      <c r="HE14" s="7"/>
      <c r="HF14" s="7"/>
      <c r="HG14" s="7"/>
      <c r="HH14" s="7"/>
      <c r="HI14" s="22"/>
      <c r="HK14" s="11"/>
      <c r="HL14" s="11"/>
      <c r="HM14" s="11"/>
      <c r="HN14" s="11"/>
      <c r="HO14" s="11"/>
      <c r="HP14" s="11"/>
      <c r="HQ14" s="11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  <c r="IG14" s="7"/>
      <c r="IH14" s="7"/>
      <c r="II14" s="7"/>
      <c r="IJ14" s="7"/>
      <c r="IK14" s="7"/>
      <c r="IL14" s="7"/>
      <c r="IM14" s="7"/>
      <c r="IN14" s="7"/>
      <c r="IO14" s="7"/>
      <c r="IP14" s="7"/>
      <c r="IQ14" s="7"/>
      <c r="IR14" s="7"/>
      <c r="IS14" s="7"/>
      <c r="IT14" s="7"/>
      <c r="IU14" s="7"/>
      <c r="IV14" s="7"/>
      <c r="IW14" s="7"/>
      <c r="IX14" s="7"/>
      <c r="IY14" s="7"/>
      <c r="IZ14" s="7"/>
      <c r="JA14" s="7"/>
      <c r="JB14" s="7"/>
      <c r="JC14" s="7"/>
      <c r="JD14" s="7"/>
      <c r="JE14" s="7"/>
      <c r="JF14" s="7"/>
      <c r="JG14" s="7"/>
      <c r="JH14" s="7"/>
      <c r="JI14" s="7"/>
      <c r="JJ14" s="7"/>
      <c r="JK14" s="7"/>
      <c r="JL14" s="7"/>
      <c r="JM14" s="7"/>
      <c r="JN14" s="7"/>
      <c r="JO14" s="7"/>
      <c r="JP14" s="7"/>
      <c r="JQ14" s="7"/>
      <c r="JR14" s="7"/>
      <c r="JS14" s="7"/>
      <c r="JT14" s="7"/>
      <c r="JU14" s="7"/>
      <c r="JV14" s="7"/>
      <c r="JW14" s="7"/>
      <c r="JX14" s="7"/>
      <c r="JY14" s="7"/>
      <c r="JZ14" s="7"/>
      <c r="KA14" s="7"/>
      <c r="KB14" s="7"/>
      <c r="KC14" s="7"/>
      <c r="KD14" s="7"/>
      <c r="KE14" s="7"/>
      <c r="KF14" s="7"/>
      <c r="KG14" s="7"/>
      <c r="KH14" s="7"/>
      <c r="KI14" s="7"/>
      <c r="KJ14" s="7"/>
      <c r="KK14" s="7"/>
      <c r="KL14" s="7"/>
      <c r="KM14" s="7"/>
      <c r="KN14" s="32"/>
      <c r="KO14" s="32"/>
      <c r="KP14" s="32"/>
      <c r="KQ14" s="32"/>
      <c r="KR14" s="32"/>
      <c r="KS14" s="32"/>
      <c r="KT14" s="32"/>
      <c r="KU14" s="32"/>
      <c r="KV14" s="32"/>
      <c r="KW14" s="32"/>
      <c r="KX14" s="32"/>
      <c r="KY14" s="32"/>
      <c r="KZ14" s="32"/>
      <c r="LA14" s="32"/>
      <c r="LB14" s="32"/>
      <c r="LC14" s="32"/>
      <c r="LD14" s="32"/>
      <c r="LE14" s="32"/>
      <c r="LF14" s="32"/>
      <c r="LG14" s="32"/>
      <c r="LH14" s="32"/>
      <c r="LI14" s="32"/>
      <c r="LJ14" s="32"/>
      <c r="LK14" s="32"/>
      <c r="LL14" s="32"/>
      <c r="LM14" s="32"/>
      <c r="LN14" s="32"/>
      <c r="LO14" s="32"/>
      <c r="LP14" s="32"/>
      <c r="LQ14" s="32"/>
      <c r="LR14" s="32"/>
      <c r="LS14" s="32"/>
      <c r="LT14" s="32"/>
      <c r="LU14" s="32"/>
      <c r="LV14" s="32"/>
      <c r="LW14" s="32"/>
      <c r="LX14" s="32"/>
      <c r="LY14" s="32"/>
      <c r="LZ14" s="32"/>
      <c r="MA14" s="32"/>
      <c r="MB14" s="32"/>
      <c r="MC14" s="32"/>
      <c r="MD14" s="32"/>
      <c r="ME14" s="32"/>
      <c r="MF14" s="32"/>
      <c r="MG14" s="32"/>
      <c r="MH14" s="32"/>
      <c r="MI14" s="32"/>
      <c r="MJ14" s="32"/>
      <c r="MK14" s="32"/>
      <c r="ML14" s="32"/>
      <c r="MM14" s="32"/>
      <c r="MN14" s="32"/>
      <c r="MO14" s="32"/>
      <c r="MP14" s="32"/>
      <c r="MQ14" s="32"/>
      <c r="MR14" s="32"/>
      <c r="MS14" s="32"/>
      <c r="MT14" s="32"/>
      <c r="MU14" s="32"/>
      <c r="MV14" s="11"/>
      <c r="MW14" s="11"/>
      <c r="MX14" s="11"/>
      <c r="MY14" s="11"/>
      <c r="MZ14" s="11"/>
      <c r="NA14" s="11"/>
      <c r="NB14" s="26"/>
      <c r="NC14" s="11"/>
      <c r="ND14" s="7"/>
      <c r="NE14" s="7"/>
      <c r="NF14" s="10"/>
      <c r="NG14" s="10"/>
      <c r="NH14" s="10"/>
      <c r="NI14" s="10"/>
      <c r="NO14" s="22"/>
      <c r="NP14" s="7"/>
    </row>
    <row r="15" spans="1:387" ht="22.35" customHeight="1">
      <c r="GB15" s="8" t="s">
        <v>545</v>
      </c>
      <c r="GL15" s="16"/>
      <c r="GM15" s="16"/>
      <c r="GS15" s="22"/>
      <c r="GU15" s="7"/>
      <c r="GV15" s="7"/>
      <c r="GW15" s="7"/>
      <c r="GX15" s="7"/>
      <c r="GY15" s="7"/>
      <c r="GZ15" s="22"/>
      <c r="HA15" s="22"/>
      <c r="HB15" s="22"/>
      <c r="HC15" s="22"/>
      <c r="HD15" s="22"/>
      <c r="HE15" s="7"/>
      <c r="HF15" s="7"/>
      <c r="HG15" s="7"/>
      <c r="HH15" s="7"/>
      <c r="HI15" s="22"/>
      <c r="HK15" s="11"/>
      <c r="HL15" s="11"/>
      <c r="HM15" s="11"/>
      <c r="HN15" s="11"/>
      <c r="HO15" s="11"/>
      <c r="HP15" s="11"/>
      <c r="HQ15" s="11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  <c r="IG15" s="7"/>
      <c r="IH15" s="7"/>
      <c r="II15" s="7"/>
      <c r="IJ15" s="7"/>
      <c r="IK15" s="7"/>
      <c r="IL15" s="7"/>
      <c r="IM15" s="7"/>
      <c r="IN15" s="7"/>
      <c r="IO15" s="7"/>
      <c r="IP15" s="7"/>
      <c r="IQ15" s="7"/>
      <c r="IR15" s="7"/>
      <c r="IS15" s="7"/>
      <c r="IT15" s="7"/>
      <c r="IU15" s="7"/>
      <c r="IV15" s="7"/>
      <c r="IW15" s="7"/>
      <c r="IX15" s="7"/>
      <c r="IY15" s="7"/>
      <c r="IZ15" s="7"/>
      <c r="JA15" s="7"/>
      <c r="JB15" s="7"/>
      <c r="JC15" s="7"/>
      <c r="JD15" s="7"/>
      <c r="JE15" s="7"/>
      <c r="JF15" s="7"/>
      <c r="JG15" s="7"/>
      <c r="JH15" s="7"/>
      <c r="JI15" s="7"/>
      <c r="JJ15" s="7"/>
      <c r="JK15" s="7"/>
      <c r="JL15" s="7"/>
      <c r="JM15" s="7"/>
      <c r="JN15" s="7"/>
      <c r="JO15" s="7"/>
      <c r="JP15" s="7"/>
      <c r="JQ15" s="7"/>
      <c r="JR15" s="7"/>
      <c r="JS15" s="7"/>
      <c r="JT15" s="7"/>
      <c r="JU15" s="7"/>
      <c r="JV15" s="7"/>
      <c r="JW15" s="7"/>
      <c r="JX15" s="7"/>
      <c r="JY15" s="7"/>
      <c r="JZ15" s="7"/>
      <c r="KA15" s="7"/>
      <c r="KB15" s="7"/>
      <c r="KC15" s="7"/>
      <c r="KD15" s="7"/>
      <c r="KE15" s="7"/>
      <c r="KF15" s="7"/>
      <c r="KG15" s="7"/>
      <c r="KH15" s="7"/>
      <c r="KI15" s="7"/>
      <c r="KJ15" s="7"/>
      <c r="KK15" s="7"/>
      <c r="KL15" s="7"/>
      <c r="KM15" s="7"/>
      <c r="KN15" s="32"/>
      <c r="KO15" s="32"/>
      <c r="KP15" s="32"/>
      <c r="KQ15" s="32"/>
      <c r="KR15" s="32"/>
      <c r="KS15" s="32"/>
      <c r="KT15" s="32"/>
      <c r="KU15" s="32"/>
      <c r="KV15" s="32"/>
      <c r="KW15" s="32"/>
      <c r="KX15" s="32"/>
      <c r="KY15" s="32"/>
      <c r="KZ15" s="32"/>
      <c r="LA15" s="32"/>
      <c r="LB15" s="32"/>
      <c r="LC15" s="32"/>
      <c r="LD15" s="32"/>
      <c r="LE15" s="32"/>
      <c r="LF15" s="32"/>
      <c r="LG15" s="32"/>
      <c r="LH15" s="32"/>
      <c r="LI15" s="32"/>
      <c r="LJ15" s="32"/>
      <c r="LK15" s="32"/>
      <c r="LL15" s="32"/>
      <c r="LM15" s="32"/>
      <c r="LN15" s="32"/>
      <c r="LO15" s="32"/>
      <c r="LP15" s="32"/>
      <c r="LQ15" s="32"/>
      <c r="LR15" s="32"/>
      <c r="LS15" s="32"/>
      <c r="LT15" s="32"/>
      <c r="LU15" s="32"/>
      <c r="LV15" s="32"/>
      <c r="LW15" s="32"/>
      <c r="LX15" s="32"/>
      <c r="LY15" s="32"/>
      <c r="LZ15" s="32"/>
      <c r="MA15" s="32"/>
      <c r="MB15" s="32"/>
      <c r="MC15" s="32"/>
      <c r="MD15" s="32"/>
      <c r="ME15" s="32"/>
      <c r="MF15" s="32"/>
      <c r="MG15" s="32"/>
      <c r="MH15" s="32"/>
      <c r="MI15" s="32"/>
      <c r="MJ15" s="32"/>
      <c r="MK15" s="32"/>
      <c r="ML15" s="32"/>
      <c r="MM15" s="32"/>
      <c r="MN15" s="32"/>
      <c r="MO15" s="32"/>
      <c r="MP15" s="32"/>
      <c r="MQ15" s="32"/>
      <c r="MR15" s="32"/>
      <c r="MS15" s="32"/>
      <c r="MT15" s="32"/>
      <c r="MU15" s="32"/>
      <c r="MV15" s="11"/>
      <c r="MW15" s="11"/>
      <c r="MX15" s="11"/>
      <c r="MY15" s="11"/>
      <c r="MZ15" s="11"/>
      <c r="NA15" s="11"/>
      <c r="NB15" s="26"/>
      <c r="NC15" s="11"/>
      <c r="ND15" s="7"/>
      <c r="NE15" s="7"/>
      <c r="NF15" s="10"/>
      <c r="NG15" s="10"/>
      <c r="NH15" s="10"/>
      <c r="NI15" s="10"/>
      <c r="NO15" s="22"/>
      <c r="NP15" s="7"/>
    </row>
    <row r="16" spans="1:387" ht="22.35" customHeight="1">
      <c r="GB16" s="245" t="s">
        <v>538</v>
      </c>
      <c r="GC16" s="248" t="s">
        <v>538</v>
      </c>
      <c r="GE16" s="245" t="s">
        <v>538</v>
      </c>
      <c r="GF16" s="248" t="s">
        <v>538</v>
      </c>
      <c r="GL16" s="16"/>
      <c r="GM16" s="16"/>
      <c r="GS16" s="22"/>
      <c r="GU16" s="7"/>
      <c r="GV16" s="7"/>
      <c r="GW16" s="7"/>
      <c r="GX16" s="7"/>
      <c r="GY16" s="7"/>
      <c r="GZ16" s="22"/>
      <c r="HA16" s="22"/>
      <c r="HB16" s="22"/>
      <c r="HC16" s="22"/>
      <c r="HD16" s="22"/>
      <c r="HE16" s="7"/>
      <c r="HF16" s="7"/>
      <c r="HG16" s="7"/>
      <c r="HH16" s="7"/>
      <c r="HI16" s="22"/>
      <c r="HK16" s="11"/>
      <c r="HL16" s="11"/>
      <c r="HM16" s="11"/>
      <c r="HN16" s="11"/>
      <c r="HO16" s="11"/>
      <c r="HP16" s="11"/>
      <c r="HQ16" s="11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  <c r="IG16" s="7"/>
      <c r="IH16" s="7"/>
      <c r="II16" s="7"/>
      <c r="IJ16" s="7"/>
      <c r="IK16" s="7"/>
      <c r="IL16" s="7"/>
      <c r="IM16" s="7"/>
      <c r="IN16" s="7"/>
      <c r="IO16" s="7"/>
      <c r="IP16" s="7"/>
      <c r="IQ16" s="7"/>
      <c r="IR16" s="7"/>
      <c r="IS16" s="7"/>
      <c r="IT16" s="7"/>
      <c r="IU16" s="7"/>
      <c r="IV16" s="7"/>
      <c r="IW16" s="7"/>
      <c r="IX16" s="7"/>
      <c r="IY16" s="7"/>
      <c r="IZ16" s="7"/>
      <c r="JA16" s="7"/>
      <c r="JB16" s="7"/>
      <c r="JC16" s="7"/>
      <c r="JD16" s="7"/>
      <c r="JE16" s="7"/>
      <c r="JF16" s="7"/>
      <c r="JG16" s="7"/>
      <c r="JH16" s="7"/>
      <c r="JI16" s="7"/>
      <c r="JJ16" s="7"/>
      <c r="JK16" s="7"/>
      <c r="JL16" s="7"/>
      <c r="JM16" s="7"/>
      <c r="JN16" s="7"/>
      <c r="JO16" s="7"/>
      <c r="JP16" s="7"/>
      <c r="JQ16" s="7"/>
      <c r="JR16" s="7"/>
      <c r="JS16" s="7"/>
      <c r="JT16" s="7"/>
      <c r="JU16" s="7"/>
      <c r="JV16" s="7"/>
      <c r="JW16" s="7"/>
      <c r="JX16" s="7"/>
      <c r="JY16" s="7"/>
      <c r="JZ16" s="7"/>
      <c r="KA16" s="7"/>
      <c r="KB16" s="7"/>
      <c r="KC16" s="7"/>
      <c r="KD16" s="7"/>
      <c r="KE16" s="7"/>
      <c r="KF16" s="7"/>
      <c r="KG16" s="7"/>
      <c r="KH16" s="7"/>
      <c r="KI16" s="7"/>
      <c r="KJ16" s="7"/>
      <c r="KK16" s="7"/>
      <c r="KL16" s="7"/>
      <c r="KM16" s="7"/>
      <c r="KN16" s="32"/>
      <c r="KO16" s="32"/>
      <c r="KP16" s="32"/>
      <c r="KQ16" s="32"/>
      <c r="KR16" s="32"/>
      <c r="KS16" s="32"/>
      <c r="KT16" s="32"/>
      <c r="KU16" s="32"/>
      <c r="KV16" s="32"/>
      <c r="KW16" s="32"/>
      <c r="KX16" s="32"/>
      <c r="KY16" s="32"/>
      <c r="KZ16" s="32"/>
      <c r="LA16" s="32"/>
      <c r="LB16" s="32"/>
      <c r="LC16" s="32"/>
      <c r="LD16" s="32"/>
      <c r="LE16" s="32"/>
      <c r="LF16" s="32"/>
      <c r="LG16" s="32"/>
      <c r="LH16" s="32"/>
      <c r="LI16" s="32"/>
      <c r="LJ16" s="32"/>
      <c r="LK16" s="32"/>
      <c r="LL16" s="32"/>
      <c r="LM16" s="32"/>
      <c r="LN16" s="32"/>
      <c r="LO16" s="32"/>
      <c r="LP16" s="32"/>
      <c r="LQ16" s="32"/>
      <c r="LR16" s="32"/>
      <c r="LS16" s="32"/>
      <c r="LT16" s="32"/>
      <c r="LU16" s="32"/>
      <c r="LV16" s="32"/>
      <c r="LW16" s="32"/>
      <c r="LX16" s="32"/>
      <c r="LY16" s="32"/>
      <c r="LZ16" s="32"/>
      <c r="MA16" s="32"/>
      <c r="MB16" s="32"/>
      <c r="MC16" s="32"/>
      <c r="MD16" s="32"/>
      <c r="ME16" s="32"/>
      <c r="MF16" s="32"/>
      <c r="MG16" s="32"/>
      <c r="MH16" s="32"/>
      <c r="MI16" s="32"/>
      <c r="MJ16" s="32"/>
      <c r="MK16" s="32"/>
      <c r="ML16" s="32"/>
      <c r="MM16" s="32"/>
      <c r="MN16" s="32"/>
      <c r="MO16" s="32"/>
      <c r="MP16" s="32"/>
      <c r="MQ16" s="32"/>
      <c r="MR16" s="32"/>
      <c r="MS16" s="32"/>
      <c r="MT16" s="32"/>
      <c r="MU16" s="32"/>
      <c r="MV16" s="11"/>
      <c r="MW16" s="11"/>
      <c r="MX16" s="11"/>
      <c r="MY16" s="11"/>
      <c r="MZ16" s="11"/>
      <c r="NA16" s="11"/>
      <c r="NB16" s="26"/>
      <c r="NC16" s="11"/>
      <c r="ND16" s="7"/>
      <c r="NE16" s="7"/>
      <c r="NF16" s="10"/>
      <c r="NG16" s="10"/>
      <c r="NH16" s="10"/>
      <c r="NI16" s="10"/>
      <c r="NO16" s="22"/>
      <c r="NP16" s="7"/>
    </row>
    <row r="17" spans="184:380" ht="22.35" customHeight="1">
      <c r="GB17" s="257"/>
      <c r="GC17" s="252"/>
      <c r="GE17" s="257"/>
      <c r="GF17" s="252"/>
      <c r="GL17" s="16"/>
      <c r="GM17" s="16"/>
      <c r="GS17" s="22"/>
      <c r="GU17" s="7"/>
      <c r="GV17" s="7"/>
      <c r="GW17" s="7"/>
      <c r="GX17" s="7"/>
      <c r="GY17" s="7"/>
      <c r="GZ17" s="22"/>
      <c r="HA17" s="22"/>
      <c r="HB17" s="22"/>
      <c r="HC17" s="22"/>
      <c r="HD17" s="22"/>
      <c r="HE17" s="7"/>
      <c r="HF17" s="7"/>
      <c r="HG17" s="7"/>
      <c r="HH17" s="7"/>
      <c r="HI17" s="22"/>
      <c r="HK17" s="11"/>
      <c r="HL17" s="11"/>
      <c r="HM17" s="11"/>
      <c r="HN17" s="11"/>
      <c r="HO17" s="11"/>
      <c r="HP17" s="11"/>
      <c r="HQ17" s="11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  <c r="IG17" s="7"/>
      <c r="IH17" s="7"/>
      <c r="II17" s="7"/>
      <c r="IJ17" s="7"/>
      <c r="IK17" s="7"/>
      <c r="IL17" s="7"/>
      <c r="IM17" s="7"/>
      <c r="IN17" s="7"/>
      <c r="IO17" s="7"/>
      <c r="IP17" s="7"/>
      <c r="IQ17" s="7"/>
      <c r="IR17" s="7"/>
      <c r="IS17" s="7"/>
      <c r="IT17" s="7"/>
      <c r="IU17" s="7"/>
      <c r="IV17" s="7"/>
      <c r="IW17" s="7"/>
      <c r="IX17" s="7"/>
      <c r="IY17" s="7"/>
      <c r="IZ17" s="7"/>
      <c r="JA17" s="7"/>
      <c r="JB17" s="7"/>
      <c r="JC17" s="7"/>
      <c r="JD17" s="7"/>
      <c r="JE17" s="7"/>
      <c r="JF17" s="7"/>
      <c r="JG17" s="7"/>
      <c r="JH17" s="7"/>
      <c r="JI17" s="7"/>
      <c r="JJ17" s="7"/>
      <c r="JK17" s="7"/>
      <c r="JL17" s="7"/>
      <c r="JM17" s="7"/>
      <c r="JN17" s="7"/>
      <c r="JO17" s="7"/>
      <c r="JP17" s="7"/>
      <c r="JQ17" s="7"/>
      <c r="JR17" s="7"/>
      <c r="JS17" s="7"/>
      <c r="JT17" s="7"/>
      <c r="JU17" s="7"/>
      <c r="JV17" s="7"/>
      <c r="JW17" s="7"/>
      <c r="JX17" s="7"/>
      <c r="JY17" s="7"/>
      <c r="JZ17" s="7"/>
      <c r="KA17" s="7"/>
      <c r="KB17" s="7"/>
      <c r="KC17" s="7"/>
      <c r="KD17" s="7"/>
      <c r="KE17" s="7"/>
      <c r="KF17" s="7"/>
      <c r="KG17" s="7"/>
      <c r="KH17" s="7"/>
      <c r="KI17" s="7"/>
      <c r="KJ17" s="7"/>
      <c r="KK17" s="7"/>
      <c r="KL17" s="7"/>
      <c r="KM17" s="7"/>
      <c r="KN17" s="32"/>
      <c r="KO17" s="32"/>
      <c r="KP17" s="32"/>
      <c r="KQ17" s="32"/>
      <c r="KR17" s="32"/>
      <c r="KS17" s="32"/>
      <c r="KT17" s="32"/>
      <c r="KU17" s="32"/>
      <c r="KV17" s="32"/>
      <c r="KW17" s="32"/>
      <c r="KX17" s="32"/>
      <c r="KY17" s="32"/>
      <c r="KZ17" s="32"/>
      <c r="LA17" s="32"/>
      <c r="LB17" s="32"/>
      <c r="LC17" s="32"/>
      <c r="LD17" s="32"/>
      <c r="LE17" s="32"/>
      <c r="LF17" s="32"/>
      <c r="LG17" s="32"/>
      <c r="LH17" s="32"/>
      <c r="LI17" s="32"/>
      <c r="LJ17" s="32"/>
      <c r="LK17" s="32"/>
      <c r="LL17" s="32"/>
      <c r="LM17" s="32"/>
      <c r="LN17" s="32"/>
      <c r="LO17" s="32"/>
      <c r="LP17" s="32"/>
      <c r="LQ17" s="32"/>
      <c r="LR17" s="32"/>
      <c r="LS17" s="32"/>
      <c r="LT17" s="32"/>
      <c r="LU17" s="32"/>
      <c r="LV17" s="32"/>
      <c r="LW17" s="32"/>
      <c r="LX17" s="32"/>
      <c r="LY17" s="32"/>
      <c r="LZ17" s="32"/>
      <c r="MA17" s="32"/>
      <c r="MB17" s="32"/>
      <c r="MC17" s="32"/>
      <c r="MD17" s="32"/>
      <c r="ME17" s="32"/>
      <c r="MF17" s="32"/>
      <c r="MG17" s="32"/>
      <c r="MH17" s="32"/>
      <c r="MI17" s="32"/>
      <c r="MJ17" s="32"/>
      <c r="MK17" s="32"/>
      <c r="ML17" s="32"/>
      <c r="MM17" s="32"/>
      <c r="MN17" s="32"/>
      <c r="MO17" s="32"/>
      <c r="MP17" s="32"/>
      <c r="MQ17" s="32"/>
      <c r="MR17" s="32"/>
      <c r="MS17" s="32"/>
      <c r="MT17" s="32"/>
      <c r="MU17" s="32"/>
      <c r="MV17" s="11"/>
      <c r="MW17" s="11"/>
      <c r="MX17" s="11"/>
      <c r="MY17" s="11"/>
      <c r="MZ17" s="11"/>
      <c r="NA17" s="11"/>
      <c r="NB17" s="26"/>
      <c r="NC17" s="11"/>
      <c r="ND17" s="7"/>
      <c r="NE17" s="7"/>
      <c r="NF17" s="10"/>
      <c r="NG17" s="10"/>
      <c r="NH17" s="10"/>
      <c r="NI17" s="10"/>
      <c r="NO17" s="22"/>
      <c r="NP17" s="7"/>
    </row>
    <row r="18" spans="184:380" ht="22.35" customHeight="1">
      <c r="GB18" s="8" t="s">
        <v>536</v>
      </c>
      <c r="GL18" s="16"/>
      <c r="GM18" s="16"/>
      <c r="GS18" s="22"/>
      <c r="GU18" s="7"/>
      <c r="GV18" s="7"/>
      <c r="GW18" s="7"/>
      <c r="GX18" s="7"/>
      <c r="GY18" s="7"/>
      <c r="GZ18" s="22"/>
      <c r="HA18" s="22"/>
      <c r="HB18" s="22"/>
      <c r="HC18" s="22"/>
      <c r="HD18" s="22"/>
      <c r="HE18" s="7"/>
      <c r="HF18" s="7"/>
      <c r="HG18" s="7"/>
      <c r="HH18" s="7"/>
      <c r="HI18" s="22"/>
      <c r="HK18" s="11"/>
      <c r="HL18" s="11"/>
      <c r="HM18" s="11"/>
      <c r="HN18" s="11"/>
      <c r="HO18" s="11"/>
      <c r="HP18" s="11"/>
      <c r="HQ18" s="11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  <c r="IG18" s="7"/>
      <c r="IH18" s="7"/>
      <c r="II18" s="7"/>
      <c r="IJ18" s="7"/>
      <c r="IK18" s="7"/>
      <c r="IL18" s="7"/>
      <c r="IM18" s="7"/>
      <c r="IN18" s="7"/>
      <c r="IO18" s="7"/>
      <c r="IP18" s="7"/>
      <c r="IQ18" s="7"/>
      <c r="IR18" s="7"/>
      <c r="IS18" s="7"/>
      <c r="IT18" s="7"/>
      <c r="IU18" s="7"/>
      <c r="IV18" s="7"/>
      <c r="IW18" s="7"/>
      <c r="IX18" s="7"/>
      <c r="IY18" s="7"/>
      <c r="IZ18" s="7"/>
      <c r="JA18" s="7"/>
      <c r="JB18" s="7"/>
      <c r="JC18" s="7"/>
      <c r="JD18" s="7"/>
      <c r="JE18" s="7"/>
      <c r="JF18" s="7"/>
      <c r="JG18" s="7"/>
      <c r="JH18" s="7"/>
      <c r="JI18" s="7"/>
      <c r="JJ18" s="7"/>
      <c r="JK18" s="7"/>
      <c r="JL18" s="7"/>
      <c r="JM18" s="7"/>
      <c r="JN18" s="7"/>
      <c r="JO18" s="7"/>
      <c r="JP18" s="7"/>
      <c r="JQ18" s="7"/>
      <c r="JR18" s="7"/>
      <c r="JS18" s="7"/>
      <c r="JT18" s="7"/>
      <c r="JU18" s="7"/>
      <c r="JV18" s="7"/>
      <c r="JW18" s="7"/>
      <c r="JX18" s="7"/>
      <c r="JY18" s="7"/>
      <c r="JZ18" s="7"/>
      <c r="KA18" s="7"/>
      <c r="KB18" s="7"/>
      <c r="KC18" s="7"/>
      <c r="KD18" s="7"/>
      <c r="KE18" s="7"/>
      <c r="KF18" s="7"/>
      <c r="KG18" s="7"/>
      <c r="KH18" s="7"/>
      <c r="KI18" s="7"/>
      <c r="KJ18" s="7"/>
      <c r="KK18" s="7"/>
      <c r="KL18" s="7"/>
      <c r="KM18" s="7"/>
      <c r="KN18" s="32"/>
      <c r="KO18" s="32"/>
      <c r="KP18" s="32"/>
      <c r="KQ18" s="32"/>
      <c r="KR18" s="32"/>
      <c r="KS18" s="32"/>
      <c r="KT18" s="32"/>
      <c r="KU18" s="32"/>
      <c r="KV18" s="32"/>
      <c r="KW18" s="32"/>
      <c r="KX18" s="32"/>
      <c r="KY18" s="32"/>
      <c r="KZ18" s="32"/>
      <c r="LA18" s="32"/>
      <c r="LB18" s="32"/>
      <c r="LC18" s="32"/>
      <c r="LD18" s="32"/>
      <c r="LE18" s="32"/>
      <c r="LF18" s="32"/>
      <c r="LG18" s="32"/>
      <c r="LH18" s="32"/>
      <c r="LI18" s="32"/>
      <c r="LJ18" s="32"/>
      <c r="LK18" s="32"/>
      <c r="LL18" s="32"/>
      <c r="LM18" s="32"/>
      <c r="LN18" s="32"/>
      <c r="LO18" s="32"/>
      <c r="LP18" s="32"/>
      <c r="LQ18" s="32"/>
      <c r="LR18" s="32"/>
      <c r="LS18" s="32"/>
      <c r="LT18" s="32"/>
      <c r="LU18" s="32"/>
      <c r="LV18" s="32"/>
      <c r="LW18" s="32"/>
      <c r="LX18" s="32"/>
      <c r="LY18" s="32"/>
      <c r="LZ18" s="32"/>
      <c r="MA18" s="32"/>
      <c r="MB18" s="32"/>
      <c r="MC18" s="32"/>
      <c r="MD18" s="32"/>
      <c r="ME18" s="32"/>
      <c r="MF18" s="32"/>
      <c r="MG18" s="32"/>
      <c r="MH18" s="32"/>
      <c r="MI18" s="32"/>
      <c r="MJ18" s="32"/>
      <c r="MK18" s="32"/>
      <c r="ML18" s="32"/>
      <c r="MM18" s="32"/>
      <c r="MN18" s="32"/>
      <c r="MO18" s="32"/>
      <c r="MP18" s="32"/>
      <c r="MQ18" s="32"/>
      <c r="MR18" s="32"/>
      <c r="MS18" s="32"/>
      <c r="MT18" s="32"/>
      <c r="MU18" s="32"/>
      <c r="MV18" s="11"/>
      <c r="MW18" s="11"/>
      <c r="MX18" s="11"/>
      <c r="MY18" s="11"/>
      <c r="MZ18" s="11"/>
      <c r="NA18" s="11"/>
      <c r="NB18" s="26"/>
      <c r="NC18" s="11"/>
      <c r="ND18" s="7"/>
      <c r="NE18" s="7"/>
      <c r="NF18" s="10"/>
      <c r="NG18" s="10"/>
      <c r="NH18" s="10"/>
      <c r="NI18" s="10"/>
      <c r="NO18" s="22"/>
      <c r="NP18" s="7"/>
    </row>
    <row r="19" spans="184:380" ht="22.35" customHeight="1">
      <c r="GB19" s="245" t="s">
        <v>546</v>
      </c>
      <c r="GC19" s="248" t="s">
        <v>546</v>
      </c>
      <c r="GL19" s="16"/>
      <c r="GM19" s="16"/>
      <c r="GS19" s="22"/>
      <c r="GU19" s="7"/>
      <c r="GV19" s="7"/>
      <c r="GW19" s="7"/>
      <c r="GX19" s="7"/>
      <c r="GY19" s="7"/>
      <c r="GZ19" s="22"/>
      <c r="HA19" s="22"/>
      <c r="HB19" s="22"/>
      <c r="HC19" s="22"/>
      <c r="HD19" s="22"/>
      <c r="HE19" s="7"/>
      <c r="HF19" s="7"/>
      <c r="HG19" s="7"/>
      <c r="HH19" s="7"/>
      <c r="HI19" s="22"/>
      <c r="HK19" s="11"/>
      <c r="HL19" s="11"/>
      <c r="HM19" s="11"/>
      <c r="HN19" s="11"/>
      <c r="HO19" s="11"/>
      <c r="HP19" s="11"/>
      <c r="HQ19" s="11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  <c r="IG19" s="7"/>
      <c r="IH19" s="7"/>
      <c r="II19" s="7"/>
      <c r="IJ19" s="7"/>
      <c r="IK19" s="7"/>
      <c r="IL19" s="7"/>
      <c r="IM19" s="7"/>
      <c r="IN19" s="7"/>
      <c r="IO19" s="7"/>
      <c r="IP19" s="7"/>
      <c r="IQ19" s="7"/>
      <c r="IR19" s="7"/>
      <c r="IS19" s="7"/>
      <c r="IT19" s="7"/>
      <c r="IU19" s="7"/>
      <c r="IV19" s="7"/>
      <c r="IW19" s="7"/>
      <c r="IX19" s="7"/>
      <c r="IY19" s="7"/>
      <c r="IZ19" s="7"/>
      <c r="JA19" s="7"/>
      <c r="JB19" s="7"/>
      <c r="JC19" s="7"/>
      <c r="JD19" s="7"/>
      <c r="JE19" s="7"/>
      <c r="JF19" s="7"/>
      <c r="JG19" s="7"/>
      <c r="JH19" s="7"/>
      <c r="JI19" s="7"/>
      <c r="JJ19" s="7"/>
      <c r="JK19" s="7"/>
      <c r="JL19" s="7"/>
      <c r="JM19" s="7"/>
      <c r="JN19" s="7"/>
      <c r="JO19" s="7"/>
      <c r="JP19" s="7"/>
      <c r="JQ19" s="7"/>
      <c r="JR19" s="7"/>
      <c r="JS19" s="7"/>
      <c r="JT19" s="7"/>
      <c r="JU19" s="7"/>
      <c r="JV19" s="7"/>
      <c r="JW19" s="7"/>
      <c r="JX19" s="7"/>
      <c r="JY19" s="7"/>
      <c r="JZ19" s="7"/>
      <c r="KA19" s="7"/>
      <c r="KB19" s="7"/>
      <c r="KC19" s="7"/>
      <c r="KD19" s="7"/>
      <c r="KE19" s="7"/>
      <c r="KF19" s="7"/>
      <c r="KG19" s="7"/>
      <c r="KH19" s="7"/>
      <c r="KI19" s="7"/>
      <c r="KJ19" s="7"/>
      <c r="KK19" s="7"/>
      <c r="KL19" s="7"/>
      <c r="KM19" s="7"/>
      <c r="KN19" s="32"/>
      <c r="KO19" s="32"/>
      <c r="KP19" s="32"/>
      <c r="KQ19" s="32"/>
      <c r="KR19" s="32"/>
      <c r="KS19" s="32"/>
      <c r="KT19" s="32"/>
      <c r="KU19" s="32"/>
      <c r="KV19" s="32"/>
      <c r="KW19" s="32"/>
      <c r="KX19" s="32"/>
      <c r="KY19" s="32"/>
      <c r="KZ19" s="32"/>
      <c r="LA19" s="32"/>
      <c r="LB19" s="32"/>
      <c r="LC19" s="32"/>
      <c r="LD19" s="32"/>
      <c r="LE19" s="32"/>
      <c r="LF19" s="32"/>
      <c r="LG19" s="32"/>
      <c r="LH19" s="32"/>
      <c r="LI19" s="32"/>
      <c r="LJ19" s="32"/>
      <c r="LK19" s="32"/>
      <c r="LL19" s="32"/>
      <c r="LM19" s="32"/>
      <c r="LN19" s="32"/>
      <c r="LO19" s="32"/>
      <c r="LP19" s="32"/>
      <c r="LQ19" s="32"/>
      <c r="LR19" s="32"/>
      <c r="LS19" s="32"/>
      <c r="LT19" s="32"/>
      <c r="LU19" s="32"/>
      <c r="LV19" s="32"/>
      <c r="LW19" s="32"/>
      <c r="LX19" s="32"/>
      <c r="LY19" s="32"/>
      <c r="LZ19" s="32"/>
      <c r="MA19" s="32"/>
      <c r="MB19" s="32"/>
      <c r="MC19" s="32"/>
      <c r="MD19" s="32"/>
      <c r="ME19" s="32"/>
      <c r="MF19" s="32"/>
      <c r="MG19" s="32"/>
      <c r="MH19" s="32"/>
      <c r="MI19" s="32"/>
      <c r="MJ19" s="32"/>
      <c r="MK19" s="32"/>
      <c r="ML19" s="32"/>
      <c r="MM19" s="32"/>
      <c r="MN19" s="32"/>
      <c r="MO19" s="32"/>
      <c r="MP19" s="32"/>
      <c r="MQ19" s="32"/>
      <c r="MR19" s="32"/>
      <c r="MS19" s="32"/>
      <c r="MT19" s="32"/>
      <c r="MU19" s="32"/>
      <c r="MV19" s="11"/>
      <c r="MW19" s="11"/>
      <c r="MX19" s="11"/>
      <c r="MY19" s="11"/>
      <c r="MZ19" s="11"/>
      <c r="NA19" s="11"/>
      <c r="NB19" s="26"/>
      <c r="NC19" s="11"/>
      <c r="ND19" s="7"/>
      <c r="NE19" s="7"/>
      <c r="NF19" s="10"/>
      <c r="NG19" s="10"/>
      <c r="NH19" s="10"/>
      <c r="NI19" s="10"/>
      <c r="NO19" s="22"/>
      <c r="NP19" s="7"/>
    </row>
    <row r="20" spans="184:380" ht="22.35" customHeight="1">
      <c r="GB20" s="257"/>
      <c r="GC20" s="252"/>
      <c r="GL20" s="16"/>
      <c r="GM20" s="16"/>
      <c r="GS20" s="22"/>
      <c r="GU20" s="7"/>
      <c r="GV20" s="7"/>
      <c r="GW20" s="7"/>
      <c r="GX20" s="7"/>
      <c r="GY20" s="7"/>
      <c r="GZ20" s="22"/>
      <c r="HA20" s="22"/>
      <c r="HB20" s="22"/>
      <c r="HC20" s="22"/>
      <c r="HD20" s="22"/>
      <c r="HE20" s="7"/>
      <c r="HF20" s="7"/>
      <c r="HG20" s="7"/>
      <c r="HH20" s="7"/>
      <c r="HI20" s="22"/>
      <c r="HK20" s="11"/>
      <c r="HL20" s="11"/>
      <c r="HM20" s="11"/>
      <c r="HN20" s="11"/>
      <c r="HO20" s="11"/>
      <c r="HP20" s="11"/>
      <c r="HQ20" s="11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  <c r="IG20" s="7"/>
      <c r="IH20" s="7"/>
      <c r="II20" s="7"/>
      <c r="IJ20" s="7"/>
      <c r="IK20" s="7"/>
      <c r="IL20" s="7"/>
      <c r="IM20" s="7"/>
      <c r="IN20" s="7"/>
      <c r="IO20" s="7"/>
      <c r="IP20" s="7"/>
      <c r="IQ20" s="7"/>
      <c r="IR20" s="7"/>
      <c r="IS20" s="7"/>
      <c r="IT20" s="7"/>
      <c r="IU20" s="7"/>
      <c r="IV20" s="7"/>
      <c r="IW20" s="7"/>
      <c r="IX20" s="7"/>
      <c r="IY20" s="7"/>
      <c r="IZ20" s="7"/>
      <c r="JA20" s="7"/>
      <c r="JB20" s="7"/>
      <c r="JC20" s="7"/>
      <c r="JD20" s="7"/>
      <c r="JE20" s="7"/>
      <c r="JF20" s="7"/>
      <c r="JG20" s="7"/>
      <c r="JH20" s="7"/>
      <c r="JI20" s="7"/>
      <c r="JJ20" s="7"/>
      <c r="JK20" s="7"/>
      <c r="JL20" s="7"/>
      <c r="JM20" s="7"/>
      <c r="JN20" s="7"/>
      <c r="JO20" s="7"/>
      <c r="JP20" s="7"/>
      <c r="JQ20" s="7"/>
      <c r="JR20" s="7"/>
      <c r="JS20" s="7"/>
      <c r="JT20" s="7"/>
      <c r="JU20" s="7"/>
      <c r="JV20" s="7"/>
      <c r="JW20" s="7"/>
      <c r="JX20" s="7"/>
      <c r="JY20" s="7"/>
      <c r="JZ20" s="7"/>
      <c r="KA20" s="7"/>
      <c r="KB20" s="7"/>
      <c r="KC20" s="7"/>
      <c r="KD20" s="7"/>
      <c r="KE20" s="7"/>
      <c r="KF20" s="7"/>
      <c r="KG20" s="7"/>
      <c r="KH20" s="7"/>
      <c r="KI20" s="7"/>
      <c r="KJ20" s="7"/>
      <c r="KK20" s="7"/>
      <c r="KL20" s="7"/>
      <c r="KM20" s="7"/>
      <c r="KN20" s="32"/>
      <c r="KO20" s="32"/>
      <c r="KP20" s="32"/>
      <c r="KQ20" s="32"/>
      <c r="KR20" s="32"/>
      <c r="KS20" s="32"/>
      <c r="KT20" s="32"/>
      <c r="KU20" s="32"/>
      <c r="KV20" s="32"/>
      <c r="KW20" s="32"/>
      <c r="KX20" s="32"/>
      <c r="KY20" s="32"/>
      <c r="KZ20" s="32"/>
      <c r="LA20" s="32"/>
      <c r="LB20" s="32"/>
      <c r="LC20" s="32"/>
      <c r="LD20" s="32"/>
      <c r="LE20" s="32"/>
      <c r="LF20" s="32"/>
      <c r="LG20" s="32"/>
      <c r="LH20" s="32"/>
      <c r="LI20" s="32"/>
      <c r="LJ20" s="32"/>
      <c r="LK20" s="32"/>
      <c r="LL20" s="32"/>
      <c r="LM20" s="32"/>
      <c r="LN20" s="32"/>
      <c r="LO20" s="32"/>
      <c r="LP20" s="32"/>
      <c r="LQ20" s="32"/>
      <c r="LR20" s="32"/>
      <c r="LS20" s="32"/>
      <c r="LT20" s="32"/>
      <c r="LU20" s="32"/>
      <c r="LV20" s="32"/>
      <c r="LW20" s="32"/>
      <c r="LX20" s="32"/>
      <c r="LY20" s="32"/>
      <c r="LZ20" s="32"/>
      <c r="MA20" s="32"/>
      <c r="MB20" s="32"/>
      <c r="MC20" s="32"/>
      <c r="MD20" s="32"/>
      <c r="ME20" s="32"/>
      <c r="MF20" s="32"/>
      <c r="MG20" s="32"/>
      <c r="MH20" s="32"/>
      <c r="MI20" s="32"/>
      <c r="MJ20" s="32"/>
      <c r="MK20" s="32"/>
      <c r="ML20" s="32"/>
      <c r="MM20" s="32"/>
      <c r="MN20" s="32"/>
      <c r="MO20" s="32"/>
      <c r="MP20" s="32"/>
      <c r="MQ20" s="32"/>
      <c r="MR20" s="32"/>
      <c r="MS20" s="32"/>
      <c r="MT20" s="32"/>
      <c r="MU20" s="32"/>
      <c r="MV20" s="11"/>
      <c r="MW20" s="11"/>
      <c r="MX20" s="11"/>
      <c r="MY20" s="11"/>
      <c r="MZ20" s="11"/>
      <c r="NA20" s="11"/>
      <c r="NB20" s="26"/>
      <c r="NC20" s="11"/>
      <c r="ND20" s="7"/>
      <c r="NE20" s="7"/>
      <c r="NF20" s="10"/>
      <c r="NG20" s="10"/>
      <c r="NH20" s="10"/>
      <c r="NI20" s="10"/>
      <c r="NO20" s="22"/>
      <c r="NP20" s="7"/>
    </row>
    <row r="21" spans="184:380" ht="22.35" customHeight="1">
      <c r="GL21" s="16"/>
      <c r="GM21" s="16"/>
      <c r="GS21" s="22"/>
      <c r="GU21" s="7"/>
      <c r="GV21" s="7"/>
      <c r="GW21" s="7"/>
      <c r="GX21" s="7"/>
      <c r="GY21" s="7"/>
      <c r="GZ21" s="22"/>
      <c r="HA21" s="22"/>
      <c r="HB21" s="22"/>
      <c r="HC21" s="22"/>
      <c r="HD21" s="22"/>
      <c r="HE21" s="7"/>
      <c r="HF21" s="7"/>
      <c r="HG21" s="7"/>
      <c r="HH21" s="7"/>
      <c r="HI21" s="22"/>
      <c r="HK21" s="11"/>
      <c r="HL21" s="11"/>
      <c r="HM21" s="11"/>
      <c r="HN21" s="11"/>
      <c r="HO21" s="11"/>
      <c r="HP21" s="11"/>
      <c r="HQ21" s="11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/>
      <c r="IN21" s="7"/>
      <c r="IO21" s="7"/>
      <c r="IP21" s="7"/>
      <c r="IQ21" s="7"/>
      <c r="IR21" s="7"/>
      <c r="IS21" s="7"/>
      <c r="IT21" s="7"/>
      <c r="IU21" s="7"/>
      <c r="IV21" s="7"/>
      <c r="IW21" s="7"/>
      <c r="IX21" s="7"/>
      <c r="IY21" s="7"/>
      <c r="IZ21" s="7"/>
      <c r="JA21" s="7"/>
      <c r="JB21" s="7"/>
      <c r="JC21" s="7"/>
      <c r="JD21" s="7"/>
      <c r="JE21" s="7"/>
      <c r="JF21" s="7"/>
      <c r="JG21" s="7"/>
      <c r="JH21" s="7"/>
      <c r="JI21" s="7"/>
      <c r="JJ21" s="7"/>
      <c r="JK21" s="7"/>
      <c r="JL21" s="7"/>
      <c r="JM21" s="7"/>
      <c r="JN21" s="7"/>
      <c r="JO21" s="7"/>
      <c r="JP21" s="7"/>
      <c r="JQ21" s="7"/>
      <c r="JR21" s="7"/>
      <c r="JS21" s="7"/>
      <c r="JT21" s="7"/>
      <c r="JU21" s="7"/>
      <c r="JV21" s="7"/>
      <c r="JW21" s="7"/>
      <c r="JX21" s="7"/>
      <c r="JY21" s="7"/>
      <c r="JZ21" s="7"/>
      <c r="KA21" s="7"/>
      <c r="KB21" s="7"/>
      <c r="KC21" s="7"/>
      <c r="KD21" s="7"/>
      <c r="KE21" s="7"/>
      <c r="KF21" s="7"/>
      <c r="KG21" s="7"/>
      <c r="KH21" s="7"/>
      <c r="KI21" s="7"/>
      <c r="KJ21" s="7"/>
      <c r="KK21" s="7"/>
      <c r="KL21" s="7"/>
      <c r="KM21" s="7"/>
      <c r="KN21" s="32"/>
      <c r="KO21" s="32"/>
      <c r="KP21" s="32"/>
      <c r="KQ21" s="32"/>
      <c r="KR21" s="32"/>
      <c r="KS21" s="32"/>
      <c r="KT21" s="32"/>
      <c r="KU21" s="32"/>
      <c r="KV21" s="32"/>
      <c r="KW21" s="32"/>
      <c r="KX21" s="32"/>
      <c r="KY21" s="32"/>
      <c r="KZ21" s="32"/>
      <c r="LA21" s="32"/>
      <c r="LB21" s="32"/>
      <c r="LC21" s="32"/>
      <c r="LD21" s="32"/>
      <c r="LE21" s="32"/>
      <c r="LF21" s="32"/>
      <c r="LG21" s="32"/>
      <c r="LH21" s="32"/>
      <c r="LI21" s="32"/>
      <c r="LJ21" s="32"/>
      <c r="LK21" s="32"/>
      <c r="LL21" s="32"/>
      <c r="LM21" s="32"/>
      <c r="LN21" s="32"/>
      <c r="LO21" s="32"/>
      <c r="LP21" s="32"/>
      <c r="LQ21" s="32"/>
      <c r="LR21" s="32"/>
      <c r="LS21" s="32"/>
      <c r="LT21" s="32"/>
      <c r="LU21" s="32"/>
      <c r="LV21" s="32"/>
      <c r="LW21" s="32"/>
      <c r="LX21" s="32"/>
      <c r="LY21" s="32"/>
      <c r="LZ21" s="32"/>
      <c r="MA21" s="32"/>
      <c r="MB21" s="32"/>
      <c r="MC21" s="32"/>
      <c r="MD21" s="32"/>
      <c r="ME21" s="32"/>
      <c r="MF21" s="32"/>
      <c r="MG21" s="32"/>
      <c r="MH21" s="32"/>
      <c r="MI21" s="32"/>
      <c r="MJ21" s="32"/>
      <c r="MK21" s="32"/>
      <c r="ML21" s="32"/>
      <c r="MM21" s="32"/>
      <c r="MN21" s="32"/>
      <c r="MO21" s="32"/>
      <c r="MP21" s="32"/>
      <c r="MQ21" s="32"/>
      <c r="MR21" s="32"/>
      <c r="MS21" s="32"/>
      <c r="MT21" s="32"/>
      <c r="MU21" s="32"/>
      <c r="MV21" s="11"/>
      <c r="MW21" s="11"/>
      <c r="MX21" s="11"/>
      <c r="MY21" s="11"/>
      <c r="MZ21" s="11"/>
      <c r="NA21" s="11"/>
      <c r="NB21" s="26"/>
      <c r="NC21" s="11"/>
      <c r="ND21" s="7"/>
      <c r="NE21" s="7"/>
      <c r="NF21" s="10"/>
      <c r="NG21" s="10"/>
      <c r="NH21" s="10"/>
      <c r="NI21" s="10"/>
      <c r="NO21" s="22"/>
      <c r="NP21" s="7"/>
    </row>
    <row r="22" spans="184:380" ht="22.35" customHeight="1">
      <c r="GB22" s="256" t="s">
        <v>544</v>
      </c>
      <c r="NO22" s="22"/>
      <c r="NP22" s="7"/>
    </row>
    <row r="23" spans="184:380" ht="22.35" customHeight="1">
      <c r="GB23" s="245" t="s">
        <v>538</v>
      </c>
      <c r="GC23" s="246" t="s">
        <v>538</v>
      </c>
      <c r="GD23" s="247" t="s">
        <v>539</v>
      </c>
      <c r="GE23" s="246" t="s">
        <v>540</v>
      </c>
      <c r="GF23" s="246" t="s">
        <v>541</v>
      </c>
      <c r="GG23" s="248" t="s">
        <v>542</v>
      </c>
      <c r="NO23" s="22"/>
      <c r="NP23" s="7"/>
    </row>
    <row r="24" spans="184:380" ht="22.35" customHeight="1">
      <c r="GB24" s="249"/>
      <c r="GC24" s="250"/>
      <c r="GD24" s="251"/>
      <c r="GE24" s="251"/>
      <c r="GF24" s="251"/>
      <c r="GG24" s="252"/>
      <c r="NO24" s="22"/>
      <c r="NP24" s="7"/>
    </row>
    <row r="25" spans="184:380" ht="22.35" customHeight="1">
      <c r="NO25" s="22"/>
      <c r="NP25" s="7"/>
    </row>
    <row r="26" spans="184:380" ht="22.35" customHeight="1">
      <c r="NO26" s="22"/>
      <c r="NP26" s="7"/>
    </row>
    <row r="27" spans="184:380" ht="22.35" customHeight="1">
      <c r="NO27" s="22"/>
      <c r="NP27" s="7"/>
    </row>
    <row r="28" spans="184:380" ht="22.35" customHeight="1">
      <c r="NO28" s="22"/>
      <c r="NP28" s="7"/>
    </row>
    <row r="29" spans="184:380" ht="22.35" customHeight="1">
      <c r="NO29" s="22"/>
      <c r="NP29" s="7"/>
    </row>
    <row r="30" spans="184:380" ht="22.35" customHeight="1">
      <c r="NO30" s="22"/>
      <c r="NP30" s="7"/>
    </row>
    <row r="31" spans="184:380" ht="22.35" customHeight="1">
      <c r="NO31" s="22"/>
      <c r="NP31" s="7"/>
    </row>
    <row r="32" spans="184:380" ht="22.35" customHeight="1">
      <c r="NO32" s="22"/>
      <c r="NP32" s="7"/>
    </row>
    <row r="33" spans="379:380" ht="22.35" customHeight="1">
      <c r="NO33" s="22"/>
      <c r="NP33" s="7"/>
    </row>
    <row r="34" spans="379:380" ht="22.35" customHeight="1">
      <c r="NO34" s="22"/>
      <c r="NP34" s="7"/>
    </row>
    <row r="35" spans="379:380" ht="22.35" customHeight="1">
      <c r="NO35" s="22"/>
      <c r="NP35" s="7"/>
    </row>
  </sheetData>
  <sortState ref="A2:FU2">
    <sortCondition ref="B2"/>
  </sortState>
  <phoneticPr fontId="7" type="noConversion"/>
  <pageMargins left="0.7" right="0.7" top="0.75" bottom="0.75" header="0.3" footer="0.3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Z1"/>
  <sheetViews>
    <sheetView showGridLines="0" topLeftCell="CB1" workbookViewId="0">
      <selection activeCell="A2" sqref="A2:FZ4"/>
    </sheetView>
  </sheetViews>
  <sheetFormatPr defaultColWidth="9" defaultRowHeight="20.100000000000001" customHeight="1"/>
  <cols>
    <col min="1" max="1" width="11.25" style="16" bestFit="1" customWidth="1"/>
    <col min="2" max="2" width="9" style="8"/>
    <col min="3" max="9" width="9.125" style="8" bestFit="1" customWidth="1"/>
    <col min="10" max="32" width="9" style="8"/>
    <col min="33" max="38" width="9.125" style="8" bestFit="1" customWidth="1"/>
    <col min="39" max="62" width="9" style="8"/>
    <col min="63" max="67" width="9.125" style="8" bestFit="1" customWidth="1"/>
    <col min="68" max="68" width="10.5" style="8" bestFit="1" customWidth="1"/>
    <col min="69" max="70" width="9.125" style="8" bestFit="1" customWidth="1"/>
    <col min="71" max="16384" width="9" style="8"/>
  </cols>
  <sheetData>
    <row r="1" spans="1:104" s="96" customFormat="1" ht="20.100000000000001" customHeight="1">
      <c r="A1" s="637" t="s">
        <v>1178</v>
      </c>
      <c r="B1" s="637" t="s">
        <v>1179</v>
      </c>
      <c r="C1" s="637" t="s">
        <v>1231</v>
      </c>
      <c r="D1" s="637" t="s">
        <v>1232</v>
      </c>
      <c r="E1" s="637" t="s">
        <v>1233</v>
      </c>
      <c r="F1" s="637" t="s">
        <v>1234</v>
      </c>
      <c r="G1" s="637" t="s">
        <v>1235</v>
      </c>
      <c r="H1" s="637" t="s">
        <v>1236</v>
      </c>
      <c r="I1" s="637" t="s">
        <v>1237</v>
      </c>
      <c r="J1" s="637" t="s">
        <v>1238</v>
      </c>
      <c r="K1" s="637" t="s">
        <v>1239</v>
      </c>
      <c r="L1" s="637" t="s">
        <v>1240</v>
      </c>
      <c r="M1" s="637" t="s">
        <v>1241</v>
      </c>
      <c r="N1" s="637" t="s">
        <v>1242</v>
      </c>
      <c r="O1" s="637" t="s">
        <v>1243</v>
      </c>
      <c r="P1" s="637" t="s">
        <v>1244</v>
      </c>
      <c r="Q1" s="637" t="s">
        <v>1245</v>
      </c>
      <c r="R1" s="637" t="s">
        <v>1246</v>
      </c>
      <c r="S1" s="637" t="s">
        <v>1247</v>
      </c>
      <c r="T1" s="637" t="s">
        <v>1248</v>
      </c>
      <c r="U1" s="637" t="s">
        <v>1249</v>
      </c>
      <c r="V1" s="637" t="s">
        <v>1250</v>
      </c>
      <c r="W1" s="637" t="s">
        <v>1251</v>
      </c>
      <c r="X1" s="637" t="s">
        <v>1252</v>
      </c>
      <c r="Y1" s="637" t="s">
        <v>1253</v>
      </c>
      <c r="Z1" s="637" t="s">
        <v>1254</v>
      </c>
      <c r="AA1" s="637" t="s">
        <v>1255</v>
      </c>
      <c r="AB1" s="637" t="s">
        <v>1256</v>
      </c>
      <c r="AC1" s="637" t="s">
        <v>1257</v>
      </c>
      <c r="AD1" s="637" t="s">
        <v>1258</v>
      </c>
      <c r="AE1" s="637" t="s">
        <v>1259</v>
      </c>
      <c r="AF1" s="637" t="s">
        <v>1260</v>
      </c>
      <c r="AG1" s="637" t="s">
        <v>1261</v>
      </c>
      <c r="AH1" s="637" t="s">
        <v>1262</v>
      </c>
      <c r="AI1" s="637" t="s">
        <v>1263</v>
      </c>
      <c r="AJ1" s="637" t="s">
        <v>1264</v>
      </c>
      <c r="AK1" s="637" t="s">
        <v>1265</v>
      </c>
      <c r="AL1" s="637" t="s">
        <v>1266</v>
      </c>
      <c r="AM1" s="637" t="s">
        <v>1267</v>
      </c>
      <c r="AN1" s="637" t="s">
        <v>1268</v>
      </c>
      <c r="AO1" s="637" t="s">
        <v>1269</v>
      </c>
      <c r="AP1" s="637" t="s">
        <v>1270</v>
      </c>
      <c r="AQ1" s="637" t="s">
        <v>1271</v>
      </c>
      <c r="AR1" s="637" t="s">
        <v>1272</v>
      </c>
      <c r="AS1" s="637" t="s">
        <v>1273</v>
      </c>
      <c r="AT1" s="637" t="s">
        <v>1274</v>
      </c>
      <c r="AU1" s="637" t="s">
        <v>1275</v>
      </c>
      <c r="AV1" s="637" t="s">
        <v>1276</v>
      </c>
      <c r="AW1" s="637" t="s">
        <v>1277</v>
      </c>
      <c r="AX1" s="637" t="s">
        <v>1278</v>
      </c>
      <c r="AY1" s="637" t="s">
        <v>1279</v>
      </c>
      <c r="AZ1" s="637" t="s">
        <v>1280</v>
      </c>
      <c r="BA1" s="637" t="s">
        <v>1281</v>
      </c>
      <c r="BB1" s="637" t="s">
        <v>1282</v>
      </c>
      <c r="BC1" s="637" t="s">
        <v>1283</v>
      </c>
      <c r="BD1" s="637" t="s">
        <v>1284</v>
      </c>
      <c r="BE1" s="637" t="s">
        <v>1285</v>
      </c>
      <c r="BF1" s="637" t="s">
        <v>1286</v>
      </c>
      <c r="BG1" s="637" t="s">
        <v>1287</v>
      </c>
      <c r="BH1" s="637" t="s">
        <v>1288</v>
      </c>
      <c r="BI1" s="637" t="s">
        <v>1289</v>
      </c>
      <c r="BJ1" s="637" t="s">
        <v>1290</v>
      </c>
      <c r="BK1" s="640" t="s">
        <v>1291</v>
      </c>
      <c r="BL1" s="640" t="s">
        <v>1292</v>
      </c>
      <c r="BM1" s="640" t="s">
        <v>1293</v>
      </c>
      <c r="BN1" s="640" t="s">
        <v>1294</v>
      </c>
      <c r="BO1" s="640" t="s">
        <v>1295</v>
      </c>
      <c r="BP1" s="640" t="s">
        <v>1296</v>
      </c>
      <c r="BQ1" s="637" t="s">
        <v>1297</v>
      </c>
      <c r="BR1" s="637" t="s">
        <v>1298</v>
      </c>
      <c r="BS1" s="637" t="s">
        <v>1299</v>
      </c>
      <c r="BT1" s="637" t="s">
        <v>1300</v>
      </c>
      <c r="BU1" s="637" t="s">
        <v>1301</v>
      </c>
      <c r="BV1" s="637" t="s">
        <v>1302</v>
      </c>
      <c r="BW1" s="637" t="s">
        <v>1303</v>
      </c>
      <c r="BX1" s="637" t="s">
        <v>1304</v>
      </c>
      <c r="BY1" s="637" t="s">
        <v>1305</v>
      </c>
      <c r="BZ1" s="637" t="s">
        <v>1306</v>
      </c>
      <c r="CA1" s="637" t="s">
        <v>1307</v>
      </c>
      <c r="CB1" s="637" t="s">
        <v>1308</v>
      </c>
      <c r="CC1" s="637" t="s">
        <v>1309</v>
      </c>
      <c r="CD1" s="637" t="s">
        <v>1310</v>
      </c>
      <c r="CE1" s="637" t="s">
        <v>1311</v>
      </c>
      <c r="CF1" s="637" t="s">
        <v>1312</v>
      </c>
      <c r="CG1" s="637" t="s">
        <v>1313</v>
      </c>
      <c r="CH1" s="637" t="s">
        <v>1314</v>
      </c>
      <c r="CI1" s="637" t="s">
        <v>1315</v>
      </c>
      <c r="CJ1" s="637" t="s">
        <v>1316</v>
      </c>
      <c r="CK1" s="637" t="s">
        <v>1317</v>
      </c>
      <c r="CL1" s="637" t="s">
        <v>1318</v>
      </c>
      <c r="CM1" s="637" t="s">
        <v>1319</v>
      </c>
      <c r="CN1" s="637" t="s">
        <v>1320</v>
      </c>
      <c r="CO1" s="637" t="s">
        <v>1321</v>
      </c>
      <c r="CP1" s="637" t="s">
        <v>1322</v>
      </c>
      <c r="CQ1" s="637" t="s">
        <v>1323</v>
      </c>
      <c r="CR1" s="637" t="s">
        <v>1324</v>
      </c>
      <c r="CS1" s="637" t="s">
        <v>1325</v>
      </c>
      <c r="CT1" s="637" t="s">
        <v>1326</v>
      </c>
      <c r="CU1" s="637" t="s">
        <v>1327</v>
      </c>
      <c r="CV1" s="637" t="s">
        <v>1328</v>
      </c>
      <c r="CW1" s="648" t="s">
        <v>1329</v>
      </c>
      <c r="CX1" s="648" t="s">
        <v>1330</v>
      </c>
      <c r="CY1" s="648" t="s">
        <v>1331</v>
      </c>
      <c r="CZ1" s="648" t="s">
        <v>1332</v>
      </c>
    </row>
  </sheetData>
  <phoneticPr fontId="7" type="noConversion"/>
  <pageMargins left="0.7" right="0.7" top="0.75" bottom="0.75" header="0.3" footer="0.3"/>
  <pageSetup paperSize="9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autoPageBreaks="0"/>
  </sheetPr>
  <dimension ref="A1:EP7"/>
  <sheetViews>
    <sheetView showGridLines="0" showRowColHeaders="0" showZeros="0" zoomScaleNormal="100" workbookViewId="0">
      <selection activeCell="B6" sqref="B6:B7"/>
    </sheetView>
  </sheetViews>
  <sheetFormatPr defaultColWidth="9" defaultRowHeight="24.95" customHeight="1"/>
  <cols>
    <col min="1" max="1" width="2.625" style="157" customWidth="1"/>
    <col min="2" max="2" width="5.625" style="155" customWidth="1"/>
    <col min="3" max="3" width="11.625" style="160" customWidth="1"/>
    <col min="4" max="4" width="15.625" style="157" customWidth="1"/>
    <col min="5" max="5" width="10.625" style="157" customWidth="1"/>
    <col min="6" max="6" width="11.625" style="155" customWidth="1"/>
    <col min="7" max="7" width="5.625" style="153" customWidth="1"/>
    <col min="8" max="8" width="11.625" style="152" customWidth="1"/>
    <col min="9" max="9" width="5.625" style="153" customWidth="1"/>
    <col min="10" max="10" width="11.625" style="152" customWidth="1"/>
    <col min="11" max="11" width="5.625" style="153" customWidth="1"/>
    <col min="12" max="12" width="11.625" style="152" customWidth="1"/>
    <col min="13" max="13" width="5.625" style="153" customWidth="1"/>
    <col min="14" max="14" width="11.625" style="152" customWidth="1"/>
    <col min="15" max="15" width="5.625" style="153" customWidth="1"/>
    <col min="16" max="16" width="11.625" style="152" customWidth="1"/>
    <col min="17" max="17" width="5.625" style="159" customWidth="1"/>
    <col min="18" max="18" width="11.625" style="152" customWidth="1"/>
    <col min="19" max="19" width="7.625" style="153" customWidth="1"/>
    <col min="20" max="20" width="13.625" style="152" customWidth="1"/>
    <col min="21" max="21" width="7.625" style="153" customWidth="1"/>
    <col min="22" max="22" width="13.625" style="152" customWidth="1"/>
    <col min="23" max="23" width="5.625" style="153" customWidth="1"/>
    <col min="24" max="24" width="11.625" style="152" customWidth="1"/>
    <col min="25" max="25" width="5.625" style="159" customWidth="1"/>
    <col min="26" max="26" width="11.625" style="152" customWidth="1"/>
    <col min="27" max="27" width="5.625" style="153" customWidth="1"/>
    <col min="28" max="28" width="11.625" style="152" customWidth="1"/>
    <col min="29" max="29" width="5.625" style="153" customWidth="1"/>
    <col min="30" max="30" width="11.625" style="152" customWidth="1"/>
    <col min="31" max="31" width="5.625" style="153" customWidth="1"/>
    <col min="32" max="32" width="11.625" style="152" customWidth="1"/>
    <col min="33" max="33" width="5.625" style="153" customWidth="1"/>
    <col min="34" max="34" width="11.625" style="152" customWidth="1"/>
    <col min="35" max="35" width="5.625" style="153" customWidth="1"/>
    <col min="36" max="36" width="11.625" style="152" customWidth="1"/>
    <col min="37" max="37" width="5.625" style="153" customWidth="1"/>
    <col min="38" max="38" width="11.625" style="152" customWidth="1"/>
    <col min="39" max="39" width="5.625" style="153" customWidth="1"/>
    <col min="40" max="40" width="11.625" style="152" customWidth="1"/>
    <col min="41" max="41" width="5.625" style="153" customWidth="1"/>
    <col min="42" max="42" width="11.625" style="152" customWidth="1"/>
    <col min="43" max="43" width="5.625" style="153" customWidth="1"/>
    <col min="44" max="44" width="11.625" style="152" customWidth="1"/>
    <col min="45" max="45" width="5.625" style="153" customWidth="1"/>
    <col min="46" max="46" width="11.625" style="152" customWidth="1"/>
    <col min="47" max="47" width="5.625" style="153" customWidth="1"/>
    <col min="48" max="48" width="11.625" style="152" customWidth="1"/>
    <col min="49" max="49" width="5.625" style="153" customWidth="1"/>
    <col min="50" max="50" width="11.625" style="152" customWidth="1"/>
    <col min="51" max="51" width="5.625" style="153" customWidth="1"/>
    <col min="52" max="52" width="11.625" style="152" customWidth="1"/>
    <col min="53" max="53" width="5.625" style="153" customWidth="1"/>
    <col min="54" max="54" width="11.625" style="152" customWidth="1"/>
    <col min="55" max="55" width="5.625" style="153" customWidth="1"/>
    <col min="56" max="56" width="11.625" style="152" customWidth="1"/>
    <col min="57" max="57" width="5.625" style="153" customWidth="1"/>
    <col min="58" max="58" width="11.625" style="152" customWidth="1"/>
    <col min="59" max="59" width="5.625" style="153" customWidth="1"/>
    <col min="60" max="60" width="11.625" style="152" customWidth="1"/>
    <col min="61" max="61" width="5.625" style="153" customWidth="1"/>
    <col min="62" max="62" width="11.625" style="152" customWidth="1"/>
    <col min="63" max="63" width="5.625" style="153" customWidth="1"/>
    <col min="64" max="64" width="11.625" style="152" customWidth="1"/>
    <col min="65" max="65" width="5.625" style="153" customWidth="1"/>
    <col min="66" max="66" width="11.625" style="152" customWidth="1"/>
    <col min="67" max="67" width="5.625" style="153" customWidth="1"/>
    <col min="68" max="68" width="11.625" style="152" customWidth="1"/>
    <col min="69" max="69" width="5.625" style="153" customWidth="1"/>
    <col min="70" max="70" width="11.625" style="152" customWidth="1"/>
    <col min="71" max="71" width="5.625" style="153" customWidth="1"/>
    <col min="72" max="72" width="11.625" style="152" customWidth="1"/>
    <col min="73" max="73" width="5.625" style="153" customWidth="1"/>
    <col min="74" max="74" width="11.625" style="152" customWidth="1"/>
    <col min="75" max="75" width="5.625" style="153" customWidth="1"/>
    <col min="76" max="76" width="11.625" style="152" customWidth="1"/>
    <col min="77" max="77" width="5.625" style="153" customWidth="1"/>
    <col min="78" max="78" width="11.625" style="152" customWidth="1"/>
    <col min="79" max="79" width="5.625" style="153" customWidth="1"/>
    <col min="80" max="80" width="11.625" style="152" customWidth="1"/>
    <col min="81" max="81" width="5.625" style="153" customWidth="1"/>
    <col min="82" max="82" width="11.625" style="152" customWidth="1"/>
    <col min="83" max="83" width="5.625" style="153" customWidth="1"/>
    <col min="84" max="84" width="11.625" style="152" customWidth="1"/>
    <col min="85" max="85" width="5.625" style="153" customWidth="1"/>
    <col min="86" max="86" width="11.625" style="152" customWidth="1"/>
    <col min="87" max="87" width="5.625" style="153" customWidth="1"/>
    <col min="88" max="88" width="11.625" style="152" customWidth="1"/>
    <col min="89" max="89" width="5.625" style="153" customWidth="1"/>
    <col min="90" max="90" width="11.625" style="152" customWidth="1"/>
    <col min="91" max="91" width="5.625" style="153" customWidth="1"/>
    <col min="92" max="92" width="11.625" style="152" customWidth="1"/>
    <col min="93" max="93" width="5.625" style="153" customWidth="1"/>
    <col min="94" max="94" width="11.625" style="152" customWidth="1"/>
    <col min="95" max="95" width="5.625" style="153" customWidth="1"/>
    <col min="96" max="96" width="11.625" style="152" customWidth="1"/>
    <col min="97" max="97" width="5.625" style="153" customWidth="1"/>
    <col min="98" max="98" width="11.625" style="152" customWidth="1"/>
    <col min="99" max="99" width="5.625" style="153" customWidth="1"/>
    <col min="100" max="100" width="11.625" style="152" customWidth="1"/>
    <col min="101" max="101" width="5.625" style="153" customWidth="1"/>
    <col min="102" max="102" width="11.625" style="152" customWidth="1"/>
    <col min="103" max="103" width="5.625" style="158" customWidth="1"/>
    <col min="104" max="104" width="11.625" style="152" customWidth="1"/>
    <col min="105" max="105" width="5.625" style="158" customWidth="1"/>
    <col min="106" max="106" width="11.625" style="152" customWidth="1"/>
    <col min="107" max="107" width="5.625" style="153" customWidth="1"/>
    <col min="108" max="108" width="11.625" style="152" customWidth="1"/>
    <col min="109" max="109" width="5.625" style="153" customWidth="1"/>
    <col min="110" max="110" width="11.625" style="152" customWidth="1"/>
    <col min="111" max="111" width="5.625" style="153" customWidth="1"/>
    <col min="112" max="112" width="11.625" style="152" customWidth="1"/>
    <col min="113" max="113" width="5.625" style="153" customWidth="1"/>
    <col min="114" max="114" width="11.625" style="152" customWidth="1"/>
    <col min="115" max="115" width="5.625" style="153" customWidth="1"/>
    <col min="116" max="116" width="11.625" style="152" customWidth="1"/>
    <col min="117" max="117" width="5.625" style="153" customWidth="1"/>
    <col min="118" max="118" width="11.625" style="152" customWidth="1"/>
    <col min="119" max="119" width="5.625" style="153" customWidth="1"/>
    <col min="120" max="120" width="11.625" style="152" customWidth="1"/>
    <col min="121" max="121" width="5.625" style="153" customWidth="1"/>
    <col min="122" max="122" width="11.625" style="152" customWidth="1"/>
    <col min="123" max="123" width="5.625" style="153" customWidth="1"/>
    <col min="124" max="124" width="11.625" style="152" customWidth="1"/>
    <col min="125" max="125" width="5.625" style="153" customWidth="1"/>
    <col min="126" max="126" width="11.625" style="152" customWidth="1"/>
    <col min="127" max="127" width="5.625" style="153" customWidth="1"/>
    <col min="128" max="128" width="11.625" style="152" customWidth="1"/>
    <col min="129" max="129" width="5.625" style="153" customWidth="1"/>
    <col min="130" max="130" width="11.625" style="152" customWidth="1"/>
    <col min="131" max="131" width="5.625" style="153" customWidth="1"/>
    <col min="132" max="132" width="11.625" style="152" customWidth="1"/>
    <col min="133" max="133" width="5.625" style="153" customWidth="1"/>
    <col min="134" max="134" width="11.625" style="152" customWidth="1"/>
    <col min="135" max="135" width="5.625" style="153" customWidth="1"/>
    <col min="136" max="136" width="11.625" style="152" customWidth="1"/>
    <col min="137" max="137" width="5.625" style="153" customWidth="1"/>
    <col min="138" max="138" width="11.625" style="152" customWidth="1"/>
    <col min="139" max="139" width="5.625" style="153" customWidth="1"/>
    <col min="140" max="140" width="11.625" style="152" customWidth="1"/>
    <col min="141" max="141" width="5.625" style="153" customWidth="1"/>
    <col min="142" max="142" width="11.625" style="152" customWidth="1"/>
    <col min="143" max="143" width="5.625" style="153" customWidth="1"/>
    <col min="144" max="144" width="11.625" style="152" customWidth="1"/>
    <col min="145" max="145" width="5.625" style="153" customWidth="1"/>
    <col min="146" max="146" width="11.625" style="152" customWidth="1"/>
    <col min="147" max="147" width="2.625" style="152" customWidth="1"/>
    <col min="148" max="16384" width="9" style="152"/>
  </cols>
  <sheetData>
    <row r="1" spans="1:146" s="145" customFormat="1" ht="39.950000000000003" customHeight="1">
      <c r="B1" s="947" t="s">
        <v>1487</v>
      </c>
      <c r="C1" s="147"/>
      <c r="D1" s="147"/>
      <c r="E1" s="147"/>
      <c r="F1" s="147"/>
      <c r="G1" s="147"/>
      <c r="H1" s="148"/>
      <c r="I1" s="147"/>
      <c r="J1" s="147"/>
      <c r="K1" s="147"/>
      <c r="L1" s="147"/>
      <c r="M1" s="147"/>
      <c r="N1" s="147"/>
      <c r="O1" s="147"/>
    </row>
    <row r="2" spans="1:146" s="33" customFormat="1" ht="9.9499999999999993" customHeight="1">
      <c r="G2" s="41"/>
      <c r="I2" s="41"/>
      <c r="K2" s="41"/>
      <c r="M2" s="41"/>
      <c r="O2" s="41"/>
      <c r="Q2" s="41"/>
      <c r="S2" s="41"/>
      <c r="U2" s="41"/>
      <c r="W2" s="41"/>
      <c r="Y2" s="41"/>
      <c r="AA2" s="41"/>
      <c r="AC2" s="41"/>
      <c r="AE2" s="41"/>
      <c r="AG2" s="41"/>
      <c r="AI2" s="41"/>
      <c r="AK2" s="41"/>
      <c r="AM2" s="41"/>
      <c r="AO2" s="41"/>
      <c r="AQ2" s="41"/>
      <c r="AS2" s="41"/>
      <c r="AU2" s="41"/>
      <c r="AW2" s="41"/>
      <c r="AY2" s="41"/>
      <c r="BA2" s="41"/>
      <c r="BC2" s="41"/>
      <c r="BE2" s="41"/>
      <c r="BG2" s="41"/>
      <c r="BI2" s="41"/>
      <c r="BK2" s="41"/>
      <c r="BM2" s="41"/>
      <c r="BO2" s="41"/>
      <c r="BQ2" s="41"/>
      <c r="BS2" s="41"/>
      <c r="BU2" s="41"/>
      <c r="BW2" s="41"/>
      <c r="BY2" s="41"/>
      <c r="CA2" s="41"/>
      <c r="CC2" s="41"/>
      <c r="CE2" s="41"/>
      <c r="CG2" s="41"/>
      <c r="CI2" s="41"/>
      <c r="CK2" s="41"/>
      <c r="CM2" s="41"/>
      <c r="CO2" s="41"/>
      <c r="CQ2" s="41"/>
      <c r="CS2" s="41"/>
      <c r="CU2" s="41"/>
      <c r="CW2" s="41"/>
      <c r="DC2" s="41"/>
      <c r="DE2" s="41"/>
      <c r="DG2" s="41"/>
      <c r="DI2" s="41"/>
      <c r="DK2" s="41"/>
      <c r="DM2" s="41"/>
      <c r="DO2" s="41"/>
      <c r="DQ2" s="41"/>
      <c r="DS2" s="41"/>
      <c r="DU2" s="41"/>
      <c r="DW2" s="41"/>
      <c r="DY2" s="41"/>
      <c r="EA2" s="41"/>
      <c r="EC2" s="41"/>
      <c r="EE2" s="41"/>
      <c r="EG2" s="41"/>
      <c r="EI2" s="41"/>
      <c r="EK2" s="41"/>
      <c r="EM2" s="41"/>
      <c r="EO2" s="41"/>
    </row>
    <row r="3" spans="1:146" s="33" customFormat="1" ht="24.95" customHeight="1">
      <c r="B3" s="232" t="s">
        <v>976</v>
      </c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41"/>
      <c r="Y3" s="41"/>
      <c r="AA3" s="41"/>
      <c r="AC3" s="41"/>
      <c r="AE3" s="41"/>
      <c r="AG3" s="41"/>
      <c r="AI3" s="41"/>
      <c r="AK3" s="41"/>
      <c r="AM3" s="41"/>
      <c r="AO3" s="41"/>
      <c r="AQ3" s="41"/>
      <c r="AS3" s="41"/>
      <c r="AU3" s="41"/>
      <c r="AW3" s="41"/>
      <c r="AY3" s="41"/>
      <c r="BA3" s="41"/>
      <c r="BC3" s="41"/>
      <c r="BE3" s="41"/>
      <c r="BG3" s="41"/>
      <c r="BI3" s="41"/>
      <c r="BK3" s="41"/>
      <c r="BM3" s="41"/>
      <c r="BO3" s="41"/>
      <c r="BQ3" s="41"/>
      <c r="BS3" s="41"/>
      <c r="BU3" s="41"/>
      <c r="BW3" s="41"/>
      <c r="BY3" s="41"/>
      <c r="CA3" s="41"/>
      <c r="CC3" s="41"/>
      <c r="CE3" s="41"/>
      <c r="CG3" s="41"/>
      <c r="CI3" s="41"/>
      <c r="CK3" s="41"/>
      <c r="CM3" s="41"/>
      <c r="CO3" s="41"/>
      <c r="CQ3" s="41"/>
      <c r="CS3" s="41"/>
      <c r="CU3" s="41"/>
      <c r="CW3" s="41"/>
      <c r="DC3" s="41"/>
      <c r="DE3" s="41"/>
      <c r="DG3" s="41"/>
      <c r="DI3" s="41"/>
      <c r="DK3" s="41"/>
      <c r="DM3" s="41"/>
      <c r="DO3" s="41"/>
      <c r="DQ3" s="41"/>
      <c r="DS3" s="41"/>
      <c r="DU3" s="41"/>
      <c r="DW3" s="41"/>
      <c r="DY3" s="41"/>
      <c r="EA3" s="41"/>
      <c r="EC3" s="41"/>
      <c r="EE3" s="41"/>
      <c r="EG3" s="41"/>
      <c r="EI3" s="41"/>
      <c r="EK3" s="41"/>
      <c r="EM3" s="41"/>
      <c r="EO3" s="41"/>
    </row>
    <row r="4" spans="1:146" s="33" customFormat="1" ht="9.9499999999999993" customHeight="1">
      <c r="B4" s="44"/>
      <c r="C4" s="44"/>
      <c r="D4" s="44"/>
      <c r="E4" s="44"/>
      <c r="F4" s="44"/>
      <c r="G4" s="41"/>
      <c r="I4" s="41"/>
      <c r="K4" s="41"/>
      <c r="M4" s="41"/>
      <c r="O4" s="41"/>
      <c r="Q4" s="41"/>
      <c r="S4" s="41"/>
      <c r="U4" s="41"/>
      <c r="W4" s="41"/>
      <c r="Y4" s="41"/>
      <c r="AA4" s="41"/>
      <c r="AC4" s="41"/>
      <c r="AE4" s="41"/>
      <c r="AG4" s="41"/>
      <c r="AI4" s="41"/>
      <c r="AK4" s="41"/>
      <c r="AM4" s="41"/>
      <c r="AO4" s="41"/>
      <c r="AQ4" s="41"/>
      <c r="AS4" s="41"/>
      <c r="AU4" s="41"/>
      <c r="AW4" s="41"/>
      <c r="AY4" s="41"/>
      <c r="BA4" s="41"/>
      <c r="BC4" s="41"/>
      <c r="BE4" s="41"/>
      <c r="BG4" s="41"/>
      <c r="BI4" s="41"/>
      <c r="BK4" s="41"/>
      <c r="BM4" s="41"/>
      <c r="BO4" s="41"/>
      <c r="BQ4" s="41"/>
      <c r="BS4" s="41"/>
      <c r="BU4" s="41"/>
      <c r="BW4" s="41"/>
      <c r="BY4" s="41"/>
      <c r="CA4" s="41"/>
      <c r="CC4" s="41"/>
      <c r="CE4" s="41"/>
      <c r="CG4" s="41"/>
      <c r="CI4" s="41"/>
      <c r="CK4" s="41"/>
      <c r="CM4" s="41"/>
      <c r="CO4" s="41"/>
      <c r="CQ4" s="41"/>
      <c r="CS4" s="41"/>
      <c r="CU4" s="41"/>
      <c r="CW4" s="41"/>
      <c r="DC4" s="41"/>
      <c r="DE4" s="41"/>
      <c r="DG4" s="41"/>
      <c r="DI4" s="41"/>
      <c r="DK4" s="41"/>
      <c r="DM4" s="41"/>
      <c r="DO4" s="41"/>
      <c r="DQ4" s="41"/>
      <c r="DS4" s="41"/>
      <c r="DU4" s="41"/>
      <c r="DW4" s="41"/>
      <c r="DY4" s="41"/>
      <c r="EA4" s="41"/>
      <c r="EC4" s="41"/>
      <c r="EE4" s="41"/>
      <c r="EG4" s="41"/>
      <c r="EI4" s="41"/>
      <c r="EK4" s="41"/>
      <c r="EM4" s="41"/>
      <c r="EO4" s="41"/>
    </row>
    <row r="5" spans="1:146" s="33" customFormat="1" ht="24.95" customHeight="1">
      <c r="B5" s="196"/>
      <c r="C5" s="44"/>
      <c r="D5" s="80"/>
      <c r="E5" s="44"/>
      <c r="F5" s="45"/>
      <c r="G5" s="41"/>
      <c r="I5" s="41"/>
      <c r="K5" s="41"/>
      <c r="M5" s="41"/>
      <c r="O5" s="41"/>
      <c r="Q5" s="41"/>
      <c r="S5" s="41"/>
      <c r="U5" s="41"/>
      <c r="W5" s="41"/>
      <c r="Y5" s="41"/>
      <c r="AA5" s="41"/>
      <c r="AC5" s="41"/>
      <c r="AE5" s="41"/>
      <c r="AG5" s="41"/>
      <c r="AI5" s="41">
        <v>0</v>
      </c>
      <c r="AJ5" s="33">
        <v>0</v>
      </c>
      <c r="AK5" s="41">
        <v>0</v>
      </c>
      <c r="AL5" s="33">
        <v>0</v>
      </c>
      <c r="AM5" s="41">
        <v>0</v>
      </c>
      <c r="AN5" s="33">
        <v>0</v>
      </c>
      <c r="AO5" s="41">
        <v>0</v>
      </c>
      <c r="AP5" s="33">
        <v>0</v>
      </c>
      <c r="AQ5" s="41">
        <v>0</v>
      </c>
      <c r="AR5" s="33">
        <v>0</v>
      </c>
      <c r="AS5" s="41">
        <v>0</v>
      </c>
      <c r="AT5" s="33">
        <v>0</v>
      </c>
      <c r="AU5" s="41">
        <v>0</v>
      </c>
      <c r="AV5" s="33">
        <v>0</v>
      </c>
      <c r="AW5" s="41">
        <v>0</v>
      </c>
      <c r="AX5" s="33">
        <v>0</v>
      </c>
      <c r="AY5" s="41">
        <v>0</v>
      </c>
      <c r="AZ5" s="33">
        <v>0</v>
      </c>
      <c r="BA5" s="41">
        <v>0</v>
      </c>
      <c r="BB5" s="33">
        <v>0</v>
      </c>
      <c r="BC5" s="41">
        <v>0</v>
      </c>
      <c r="BD5" s="33">
        <v>0</v>
      </c>
      <c r="BE5" s="41">
        <v>0</v>
      </c>
      <c r="BF5" s="33">
        <v>0</v>
      </c>
      <c r="BG5" s="41">
        <v>0</v>
      </c>
      <c r="BH5" s="33">
        <v>0</v>
      </c>
      <c r="BI5" s="41">
        <v>0</v>
      </c>
      <c r="BJ5" s="33">
        <v>0</v>
      </c>
      <c r="BK5" s="41">
        <v>0</v>
      </c>
      <c r="BL5" s="33">
        <v>0</v>
      </c>
      <c r="BM5" s="41">
        <v>0</v>
      </c>
      <c r="BN5" s="33">
        <v>0</v>
      </c>
      <c r="BO5" s="41">
        <v>0</v>
      </c>
      <c r="BP5" s="33">
        <v>0</v>
      </c>
      <c r="BQ5" s="41">
        <v>0</v>
      </c>
      <c r="BR5" s="33">
        <v>0</v>
      </c>
      <c r="BS5" s="41">
        <v>0</v>
      </c>
      <c r="BT5" s="33">
        <v>0</v>
      </c>
      <c r="BU5" s="41">
        <v>0</v>
      </c>
      <c r="BV5" s="33">
        <v>0</v>
      </c>
      <c r="BW5" s="41">
        <v>0</v>
      </c>
      <c r="BX5" s="33">
        <v>0</v>
      </c>
      <c r="BY5" s="41">
        <v>0</v>
      </c>
      <c r="BZ5" s="33">
        <v>0</v>
      </c>
      <c r="CA5" s="41">
        <v>0</v>
      </c>
      <c r="CB5" s="33">
        <v>0</v>
      </c>
      <c r="CC5" s="41">
        <v>0</v>
      </c>
      <c r="CD5" s="33">
        <v>0</v>
      </c>
      <c r="CE5" s="41">
        <v>0</v>
      </c>
      <c r="CF5" s="33">
        <v>0</v>
      </c>
      <c r="CG5" s="41">
        <v>0</v>
      </c>
      <c r="CH5" s="33">
        <v>0</v>
      </c>
      <c r="CI5" s="41">
        <v>0</v>
      </c>
      <c r="CJ5" s="33">
        <v>0</v>
      </c>
      <c r="CK5" s="41">
        <v>0</v>
      </c>
      <c r="CL5" s="33">
        <v>0</v>
      </c>
      <c r="CM5" s="41">
        <v>0</v>
      </c>
      <c r="CN5" s="33">
        <v>0</v>
      </c>
      <c r="CO5" s="41">
        <v>0</v>
      </c>
      <c r="CP5" s="33">
        <v>0</v>
      </c>
      <c r="CQ5" s="41">
        <v>0</v>
      </c>
      <c r="CR5" s="33">
        <v>0</v>
      </c>
      <c r="CS5" s="41">
        <v>0</v>
      </c>
      <c r="CT5" s="33">
        <v>0</v>
      </c>
      <c r="CU5" s="41">
        <v>0</v>
      </c>
      <c r="CV5" s="33">
        <v>0</v>
      </c>
      <c r="CW5" s="41">
        <v>0</v>
      </c>
      <c r="CX5" s="33">
        <v>0</v>
      </c>
      <c r="CY5" s="33">
        <v>0</v>
      </c>
      <c r="CZ5" s="33">
        <v>0</v>
      </c>
      <c r="DA5" s="33">
        <v>0</v>
      </c>
      <c r="DB5" s="33">
        <v>0</v>
      </c>
      <c r="DC5" s="41">
        <v>0</v>
      </c>
      <c r="DD5" s="33">
        <v>0</v>
      </c>
      <c r="DE5" s="41">
        <v>0</v>
      </c>
      <c r="DF5" s="33">
        <v>0</v>
      </c>
      <c r="DG5" s="41">
        <v>0</v>
      </c>
      <c r="DH5" s="33">
        <v>0</v>
      </c>
      <c r="DI5" s="41">
        <v>0</v>
      </c>
      <c r="DJ5" s="33">
        <v>0</v>
      </c>
      <c r="DK5" s="41">
        <v>0</v>
      </c>
      <c r="DL5" s="33">
        <v>0</v>
      </c>
      <c r="DM5" s="41">
        <v>0</v>
      </c>
      <c r="DN5" s="33">
        <v>0</v>
      </c>
      <c r="DO5" s="41">
        <v>0</v>
      </c>
      <c r="DP5" s="33">
        <v>0</v>
      </c>
      <c r="DQ5" s="41">
        <v>0</v>
      </c>
      <c r="DR5" s="33">
        <v>0</v>
      </c>
      <c r="DS5" s="41">
        <v>0</v>
      </c>
      <c r="DT5" s="33">
        <v>0</v>
      </c>
      <c r="DU5" s="41">
        <v>0</v>
      </c>
      <c r="DV5" s="33">
        <v>0</v>
      </c>
      <c r="DW5" s="41">
        <v>0</v>
      </c>
      <c r="DX5" s="33">
        <v>0</v>
      </c>
      <c r="DY5" s="41">
        <v>0</v>
      </c>
      <c r="DZ5" s="33">
        <v>0</v>
      </c>
      <c r="EA5" s="41">
        <v>0</v>
      </c>
      <c r="EB5" s="33">
        <v>0</v>
      </c>
      <c r="EC5" s="41">
        <v>0</v>
      </c>
      <c r="ED5" s="33">
        <v>0</v>
      </c>
      <c r="EE5" s="41">
        <v>0</v>
      </c>
      <c r="EF5" s="33">
        <v>0</v>
      </c>
      <c r="EG5" s="41">
        <v>0</v>
      </c>
      <c r="EH5" s="33">
        <v>0</v>
      </c>
      <c r="EI5" s="41">
        <v>0</v>
      </c>
      <c r="EJ5" s="33">
        <v>0</v>
      </c>
      <c r="EK5" s="41">
        <v>0</v>
      </c>
      <c r="EL5" s="33">
        <v>0</v>
      </c>
      <c r="EM5" s="41">
        <v>0</v>
      </c>
      <c r="EN5" s="33">
        <v>0</v>
      </c>
      <c r="EO5" s="41">
        <v>0</v>
      </c>
      <c r="EP5" s="33">
        <v>0</v>
      </c>
    </row>
    <row r="6" spans="1:146" s="583" customFormat="1" ht="24.95" customHeight="1">
      <c r="A6" s="525"/>
      <c r="B6" s="1045" t="s">
        <v>32</v>
      </c>
      <c r="C6" s="1047" t="s">
        <v>30</v>
      </c>
      <c r="D6" s="1048"/>
      <c r="E6" s="1048"/>
      <c r="F6" s="1049"/>
      <c r="G6" s="1050" t="s">
        <v>132</v>
      </c>
      <c r="H6" s="1051"/>
      <c r="I6" s="1051"/>
      <c r="J6" s="1049"/>
      <c r="K6" s="1050" t="s">
        <v>111</v>
      </c>
      <c r="L6" s="1051"/>
      <c r="M6" s="1051"/>
      <c r="N6" s="1049"/>
      <c r="O6" s="1050" t="s">
        <v>112</v>
      </c>
      <c r="P6" s="1051"/>
      <c r="Q6" s="1051"/>
      <c r="R6" s="1049"/>
      <c r="S6" s="1052" t="s">
        <v>201</v>
      </c>
      <c r="T6" s="1053"/>
      <c r="U6" s="1054"/>
      <c r="V6" s="1053"/>
      <c r="W6" s="1043">
        <v>45992</v>
      </c>
      <c r="X6" s="1037"/>
      <c r="Y6" s="1037"/>
      <c r="Z6" s="1038"/>
      <c r="AA6" s="1043">
        <v>45993</v>
      </c>
      <c r="AB6" s="1037"/>
      <c r="AC6" s="1037"/>
      <c r="AD6" s="1044"/>
      <c r="AE6" s="1041">
        <v>45994</v>
      </c>
      <c r="AF6" s="1037"/>
      <c r="AG6" s="1037"/>
      <c r="AH6" s="1038"/>
      <c r="AI6" s="1041">
        <v>45995</v>
      </c>
      <c r="AJ6" s="1037"/>
      <c r="AK6" s="1037"/>
      <c r="AL6" s="1038"/>
      <c r="AM6" s="1041">
        <v>45996</v>
      </c>
      <c r="AN6" s="1037"/>
      <c r="AO6" s="1037"/>
      <c r="AP6" s="1038"/>
      <c r="AQ6" s="1041">
        <v>45997</v>
      </c>
      <c r="AR6" s="1037"/>
      <c r="AS6" s="1037"/>
      <c r="AT6" s="1038"/>
      <c r="AU6" s="1041">
        <v>45998</v>
      </c>
      <c r="AV6" s="1037"/>
      <c r="AW6" s="1037"/>
      <c r="AX6" s="1038"/>
      <c r="AY6" s="1041">
        <v>45999</v>
      </c>
      <c r="AZ6" s="1037"/>
      <c r="BA6" s="1037"/>
      <c r="BB6" s="1038"/>
      <c r="BC6" s="1041">
        <v>46000</v>
      </c>
      <c r="BD6" s="1037"/>
      <c r="BE6" s="1037"/>
      <c r="BF6" s="1038"/>
      <c r="BG6" s="1041">
        <v>46001</v>
      </c>
      <c r="BH6" s="1037"/>
      <c r="BI6" s="1037"/>
      <c r="BJ6" s="1038"/>
      <c r="BK6" s="1041">
        <v>46002</v>
      </c>
      <c r="BL6" s="1037"/>
      <c r="BM6" s="1037"/>
      <c r="BN6" s="1038"/>
      <c r="BO6" s="1041">
        <v>46003</v>
      </c>
      <c r="BP6" s="1037"/>
      <c r="BQ6" s="1037"/>
      <c r="BR6" s="1038"/>
      <c r="BS6" s="1041">
        <v>46004</v>
      </c>
      <c r="BT6" s="1037"/>
      <c r="BU6" s="1037"/>
      <c r="BV6" s="1038"/>
      <c r="BW6" s="1041">
        <v>46005</v>
      </c>
      <c r="BX6" s="1037"/>
      <c r="BY6" s="1037"/>
      <c r="BZ6" s="1038"/>
      <c r="CA6" s="1041">
        <v>46006</v>
      </c>
      <c r="CB6" s="1037"/>
      <c r="CC6" s="1037"/>
      <c r="CD6" s="1038"/>
      <c r="CE6" s="1041">
        <v>46007</v>
      </c>
      <c r="CF6" s="1037"/>
      <c r="CG6" s="1037"/>
      <c r="CH6" s="1038"/>
      <c r="CI6" s="1041">
        <v>46008</v>
      </c>
      <c r="CJ6" s="1037"/>
      <c r="CK6" s="1037"/>
      <c r="CL6" s="1038"/>
      <c r="CM6" s="1041">
        <v>46009</v>
      </c>
      <c r="CN6" s="1037"/>
      <c r="CO6" s="1037"/>
      <c r="CP6" s="1038"/>
      <c r="CQ6" s="1041">
        <v>46010</v>
      </c>
      <c r="CR6" s="1037"/>
      <c r="CS6" s="1037"/>
      <c r="CT6" s="1038"/>
      <c r="CU6" s="1041">
        <v>46011</v>
      </c>
      <c r="CV6" s="1037"/>
      <c r="CW6" s="1037"/>
      <c r="CX6" s="1038"/>
      <c r="CY6" s="1041">
        <v>46012</v>
      </c>
      <c r="CZ6" s="1037"/>
      <c r="DA6" s="1037"/>
      <c r="DB6" s="1038"/>
      <c r="DC6" s="1041">
        <v>46013</v>
      </c>
      <c r="DD6" s="1037"/>
      <c r="DE6" s="1037"/>
      <c r="DF6" s="1038"/>
      <c r="DG6" s="1041">
        <v>46014</v>
      </c>
      <c r="DH6" s="1037"/>
      <c r="DI6" s="1037"/>
      <c r="DJ6" s="1038"/>
      <c r="DK6" s="1041">
        <v>46015</v>
      </c>
      <c r="DL6" s="1037"/>
      <c r="DM6" s="1037"/>
      <c r="DN6" s="1038"/>
      <c r="DO6" s="1041">
        <v>46016</v>
      </c>
      <c r="DP6" s="1037"/>
      <c r="DQ6" s="1037"/>
      <c r="DR6" s="1038"/>
      <c r="DS6" s="1041">
        <v>46017</v>
      </c>
      <c r="DT6" s="1037"/>
      <c r="DU6" s="1037"/>
      <c r="DV6" s="1038"/>
      <c r="DW6" s="1041">
        <v>46018</v>
      </c>
      <c r="DX6" s="1037"/>
      <c r="DY6" s="1037"/>
      <c r="DZ6" s="1038"/>
      <c r="EA6" s="1041">
        <v>46019</v>
      </c>
      <c r="EB6" s="1037"/>
      <c r="EC6" s="1037"/>
      <c r="ED6" s="1038"/>
      <c r="EE6" s="1041">
        <v>46020</v>
      </c>
      <c r="EF6" s="1037"/>
      <c r="EG6" s="1037"/>
      <c r="EH6" s="1038"/>
      <c r="EI6" s="1041">
        <v>46021</v>
      </c>
      <c r="EJ6" s="1037"/>
      <c r="EK6" s="1037"/>
      <c r="EL6" s="1042"/>
      <c r="EM6" s="1036">
        <v>46022</v>
      </c>
      <c r="EN6" s="1037"/>
      <c r="EO6" s="1037"/>
      <c r="EP6" s="1038"/>
    </row>
    <row r="7" spans="1:146" s="497" customFormat="1" ht="24.95" customHeight="1">
      <c r="B7" s="1046"/>
      <c r="C7" s="880" t="s">
        <v>9</v>
      </c>
      <c r="D7" s="878" t="s">
        <v>20</v>
      </c>
      <c r="E7" s="878" t="s">
        <v>42</v>
      </c>
      <c r="F7" s="879" t="s">
        <v>8</v>
      </c>
      <c r="G7" s="1039" t="s">
        <v>62</v>
      </c>
      <c r="H7" s="1030"/>
      <c r="I7" s="1029" t="s">
        <v>86</v>
      </c>
      <c r="J7" s="1040"/>
      <c r="K7" s="1034" t="s">
        <v>62</v>
      </c>
      <c r="L7" s="1030"/>
      <c r="M7" s="1029" t="s">
        <v>86</v>
      </c>
      <c r="N7" s="1040"/>
      <c r="O7" s="1034" t="s">
        <v>62</v>
      </c>
      <c r="P7" s="1030"/>
      <c r="Q7" s="1029" t="s">
        <v>86</v>
      </c>
      <c r="R7" s="1040"/>
      <c r="S7" s="1034" t="s">
        <v>62</v>
      </c>
      <c r="T7" s="1029"/>
      <c r="U7" s="1029" t="s">
        <v>86</v>
      </c>
      <c r="V7" s="1029"/>
      <c r="W7" s="1034" t="s">
        <v>62</v>
      </c>
      <c r="X7" s="1030"/>
      <c r="Y7" s="1029" t="s">
        <v>86</v>
      </c>
      <c r="Z7" s="1030"/>
      <c r="AA7" s="1034" t="s">
        <v>62</v>
      </c>
      <c r="AB7" s="1030"/>
      <c r="AC7" s="1029" t="s">
        <v>86</v>
      </c>
      <c r="AD7" s="1035"/>
      <c r="AE7" s="1031" t="s">
        <v>62</v>
      </c>
      <c r="AF7" s="1030"/>
      <c r="AG7" s="1029" t="s">
        <v>86</v>
      </c>
      <c r="AH7" s="1030"/>
      <c r="AI7" s="1031" t="s">
        <v>62</v>
      </c>
      <c r="AJ7" s="1030"/>
      <c r="AK7" s="1029" t="s">
        <v>86</v>
      </c>
      <c r="AL7" s="1030"/>
      <c r="AM7" s="1031" t="s">
        <v>62</v>
      </c>
      <c r="AN7" s="1030"/>
      <c r="AO7" s="1029" t="s">
        <v>86</v>
      </c>
      <c r="AP7" s="1030"/>
      <c r="AQ7" s="1031" t="s">
        <v>62</v>
      </c>
      <c r="AR7" s="1030"/>
      <c r="AS7" s="1029" t="s">
        <v>86</v>
      </c>
      <c r="AT7" s="1030"/>
      <c r="AU7" s="1031" t="s">
        <v>62</v>
      </c>
      <c r="AV7" s="1030"/>
      <c r="AW7" s="1029" t="s">
        <v>86</v>
      </c>
      <c r="AX7" s="1030"/>
      <c r="AY7" s="1031" t="s">
        <v>62</v>
      </c>
      <c r="AZ7" s="1030"/>
      <c r="BA7" s="1029" t="s">
        <v>86</v>
      </c>
      <c r="BB7" s="1030"/>
      <c r="BC7" s="1031" t="s">
        <v>62</v>
      </c>
      <c r="BD7" s="1030"/>
      <c r="BE7" s="1029" t="s">
        <v>86</v>
      </c>
      <c r="BF7" s="1030"/>
      <c r="BG7" s="1031" t="s">
        <v>62</v>
      </c>
      <c r="BH7" s="1030"/>
      <c r="BI7" s="1029" t="s">
        <v>86</v>
      </c>
      <c r="BJ7" s="1030"/>
      <c r="BK7" s="1031" t="s">
        <v>62</v>
      </c>
      <c r="BL7" s="1030"/>
      <c r="BM7" s="1029" t="s">
        <v>86</v>
      </c>
      <c r="BN7" s="1030"/>
      <c r="BO7" s="1031" t="s">
        <v>62</v>
      </c>
      <c r="BP7" s="1030"/>
      <c r="BQ7" s="1029" t="s">
        <v>86</v>
      </c>
      <c r="BR7" s="1030"/>
      <c r="BS7" s="1031" t="s">
        <v>62</v>
      </c>
      <c r="BT7" s="1030"/>
      <c r="BU7" s="1029" t="s">
        <v>86</v>
      </c>
      <c r="BV7" s="1030"/>
      <c r="BW7" s="1031" t="s">
        <v>62</v>
      </c>
      <c r="BX7" s="1030"/>
      <c r="BY7" s="1029" t="s">
        <v>86</v>
      </c>
      <c r="BZ7" s="1030"/>
      <c r="CA7" s="1031" t="s">
        <v>62</v>
      </c>
      <c r="CB7" s="1030"/>
      <c r="CC7" s="1029" t="s">
        <v>86</v>
      </c>
      <c r="CD7" s="1030"/>
      <c r="CE7" s="1031" t="s">
        <v>62</v>
      </c>
      <c r="CF7" s="1030"/>
      <c r="CG7" s="1029" t="s">
        <v>86</v>
      </c>
      <c r="CH7" s="1030"/>
      <c r="CI7" s="1031" t="s">
        <v>62</v>
      </c>
      <c r="CJ7" s="1030"/>
      <c r="CK7" s="1029" t="s">
        <v>86</v>
      </c>
      <c r="CL7" s="1030"/>
      <c r="CM7" s="1031" t="s">
        <v>62</v>
      </c>
      <c r="CN7" s="1030"/>
      <c r="CO7" s="1029" t="s">
        <v>86</v>
      </c>
      <c r="CP7" s="1030"/>
      <c r="CQ7" s="1031" t="s">
        <v>62</v>
      </c>
      <c r="CR7" s="1030"/>
      <c r="CS7" s="1029" t="s">
        <v>86</v>
      </c>
      <c r="CT7" s="1030"/>
      <c r="CU7" s="1031" t="s">
        <v>62</v>
      </c>
      <c r="CV7" s="1030"/>
      <c r="CW7" s="1029" t="s">
        <v>86</v>
      </c>
      <c r="CX7" s="1030"/>
      <c r="CY7" s="1031" t="s">
        <v>62</v>
      </c>
      <c r="CZ7" s="1030"/>
      <c r="DA7" s="1029" t="s">
        <v>86</v>
      </c>
      <c r="DB7" s="1030"/>
      <c r="DC7" s="1031" t="s">
        <v>62</v>
      </c>
      <c r="DD7" s="1030"/>
      <c r="DE7" s="1029" t="s">
        <v>86</v>
      </c>
      <c r="DF7" s="1030"/>
      <c r="DG7" s="1031" t="s">
        <v>62</v>
      </c>
      <c r="DH7" s="1030"/>
      <c r="DI7" s="1029" t="s">
        <v>86</v>
      </c>
      <c r="DJ7" s="1030"/>
      <c r="DK7" s="1031" t="s">
        <v>62</v>
      </c>
      <c r="DL7" s="1030"/>
      <c r="DM7" s="1029" t="s">
        <v>86</v>
      </c>
      <c r="DN7" s="1030"/>
      <c r="DO7" s="1031" t="s">
        <v>62</v>
      </c>
      <c r="DP7" s="1030"/>
      <c r="DQ7" s="1029" t="s">
        <v>86</v>
      </c>
      <c r="DR7" s="1030"/>
      <c r="DS7" s="1031" t="s">
        <v>62</v>
      </c>
      <c r="DT7" s="1030"/>
      <c r="DU7" s="1029" t="s">
        <v>86</v>
      </c>
      <c r="DV7" s="1030"/>
      <c r="DW7" s="1031" t="s">
        <v>62</v>
      </c>
      <c r="DX7" s="1030"/>
      <c r="DY7" s="1029" t="s">
        <v>86</v>
      </c>
      <c r="DZ7" s="1030"/>
      <c r="EA7" s="1031" t="s">
        <v>62</v>
      </c>
      <c r="EB7" s="1030"/>
      <c r="EC7" s="1029" t="s">
        <v>86</v>
      </c>
      <c r="ED7" s="1030"/>
      <c r="EE7" s="1031" t="s">
        <v>62</v>
      </c>
      <c r="EF7" s="1030"/>
      <c r="EG7" s="1029" t="s">
        <v>86</v>
      </c>
      <c r="EH7" s="1030"/>
      <c r="EI7" s="1031" t="s">
        <v>62</v>
      </c>
      <c r="EJ7" s="1030"/>
      <c r="EK7" s="1029" t="s">
        <v>86</v>
      </c>
      <c r="EL7" s="1032"/>
      <c r="EM7" s="1033" t="s">
        <v>62</v>
      </c>
      <c r="EN7" s="1030"/>
      <c r="EO7" s="1029" t="s">
        <v>86</v>
      </c>
      <c r="EP7" s="1030"/>
    </row>
  </sheetData>
  <mergeCells count="107">
    <mergeCell ref="W6:Z6"/>
    <mergeCell ref="AA6:AD6"/>
    <mergeCell ref="AE6:AH6"/>
    <mergeCell ref="AI6:AL6"/>
    <mergeCell ref="AM6:AP6"/>
    <mergeCell ref="AQ6:AT6"/>
    <mergeCell ref="B6:B7"/>
    <mergeCell ref="C6:F6"/>
    <mergeCell ref="G6:J6"/>
    <mergeCell ref="K6:N6"/>
    <mergeCell ref="O6:R6"/>
    <mergeCell ref="S6:V6"/>
    <mergeCell ref="AK7:AL7"/>
    <mergeCell ref="AM7:AN7"/>
    <mergeCell ref="AO7:AP7"/>
    <mergeCell ref="AQ7:AR7"/>
    <mergeCell ref="AS7:AT7"/>
    <mergeCell ref="CA6:CD6"/>
    <mergeCell ref="CE6:CH6"/>
    <mergeCell ref="CI6:CL6"/>
    <mergeCell ref="CM6:CP6"/>
    <mergeCell ref="AU6:AX6"/>
    <mergeCell ref="AY6:BB6"/>
    <mergeCell ref="BC6:BF6"/>
    <mergeCell ref="BG6:BJ6"/>
    <mergeCell ref="BK6:BN6"/>
    <mergeCell ref="BO6:BR6"/>
    <mergeCell ref="EM6:EP6"/>
    <mergeCell ref="G7:H7"/>
    <mergeCell ref="I7:J7"/>
    <mergeCell ref="K7:L7"/>
    <mergeCell ref="M7:N7"/>
    <mergeCell ref="O7:P7"/>
    <mergeCell ref="Q7:R7"/>
    <mergeCell ref="S7:T7"/>
    <mergeCell ref="U7:V7"/>
    <mergeCell ref="W7:X7"/>
    <mergeCell ref="DO6:DR6"/>
    <mergeCell ref="DS6:DV6"/>
    <mergeCell ref="DW6:DZ6"/>
    <mergeCell ref="EA6:ED6"/>
    <mergeCell ref="EE6:EH6"/>
    <mergeCell ref="EI6:EL6"/>
    <mergeCell ref="CQ6:CT6"/>
    <mergeCell ref="CU6:CX6"/>
    <mergeCell ref="CY6:DB6"/>
    <mergeCell ref="DC6:DF6"/>
    <mergeCell ref="DG6:DJ6"/>
    <mergeCell ref="DK6:DN6"/>
    <mergeCell ref="BS6:BV6"/>
    <mergeCell ref="BW6:BZ6"/>
    <mergeCell ref="AU7:AV7"/>
    <mergeCell ref="Y7:Z7"/>
    <mergeCell ref="AA7:AB7"/>
    <mergeCell ref="AC7:AD7"/>
    <mergeCell ref="AE7:AF7"/>
    <mergeCell ref="AG7:AH7"/>
    <mergeCell ref="AI7:AJ7"/>
    <mergeCell ref="BI7:BJ7"/>
    <mergeCell ref="BK7:BL7"/>
    <mergeCell ref="BM7:BN7"/>
    <mergeCell ref="BO7:BP7"/>
    <mergeCell ref="BQ7:BR7"/>
    <mergeCell ref="BS7:BT7"/>
    <mergeCell ref="AW7:AX7"/>
    <mergeCell ref="AY7:AZ7"/>
    <mergeCell ref="BA7:BB7"/>
    <mergeCell ref="BC7:BD7"/>
    <mergeCell ref="BE7:BF7"/>
    <mergeCell ref="BG7:BH7"/>
    <mergeCell ref="CG7:CH7"/>
    <mergeCell ref="CI7:CJ7"/>
    <mergeCell ref="CK7:CL7"/>
    <mergeCell ref="CM7:CN7"/>
    <mergeCell ref="CO7:CP7"/>
    <mergeCell ref="CQ7:CR7"/>
    <mergeCell ref="BU7:BV7"/>
    <mergeCell ref="BW7:BX7"/>
    <mergeCell ref="BY7:BZ7"/>
    <mergeCell ref="CA7:CB7"/>
    <mergeCell ref="CC7:CD7"/>
    <mergeCell ref="CE7:CF7"/>
    <mergeCell ref="EO7:EP7"/>
    <mergeCell ref="EC7:ED7"/>
    <mergeCell ref="EE7:EF7"/>
    <mergeCell ref="EG7:EH7"/>
    <mergeCell ref="EI7:EJ7"/>
    <mergeCell ref="EK7:EL7"/>
    <mergeCell ref="EM7:EN7"/>
    <mergeCell ref="DQ7:DR7"/>
    <mergeCell ref="DS7:DT7"/>
    <mergeCell ref="DU7:DV7"/>
    <mergeCell ref="DW7:DX7"/>
    <mergeCell ref="DY7:DZ7"/>
    <mergeCell ref="EA7:EB7"/>
    <mergeCell ref="DE7:DF7"/>
    <mergeCell ref="DG7:DH7"/>
    <mergeCell ref="DI7:DJ7"/>
    <mergeCell ref="DK7:DL7"/>
    <mergeCell ref="DM7:DN7"/>
    <mergeCell ref="DO7:DP7"/>
    <mergeCell ref="CS7:CT7"/>
    <mergeCell ref="CU7:CV7"/>
    <mergeCell ref="CW7:CX7"/>
    <mergeCell ref="CY7:CZ7"/>
    <mergeCell ref="DA7:DB7"/>
    <mergeCell ref="DC7:DD7"/>
  </mergeCells>
  <phoneticPr fontId="7" type="noConversion"/>
  <pageMargins left="0.7" right="0.7" top="0.75" bottom="0.75" header="0.3" footer="0.3"/>
  <pageSetup paperSize="9"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 fitToPage="1"/>
  </sheetPr>
  <dimension ref="B1:HD32"/>
  <sheetViews>
    <sheetView showGridLines="0" showRowColHeaders="0" showZeros="0" zoomScaleNormal="100" workbookViewId="0">
      <selection activeCell="B7" sqref="B7:C7"/>
    </sheetView>
  </sheetViews>
  <sheetFormatPr defaultColWidth="30.625" defaultRowHeight="22.35" customHeight="1"/>
  <cols>
    <col min="1" max="1" width="2.625" style="98" customWidth="1"/>
    <col min="2" max="2" width="5.625" style="37" customWidth="1"/>
    <col min="3" max="3" width="12.625" style="37" customWidth="1"/>
    <col min="4" max="4" width="15.625" style="37" customWidth="1"/>
    <col min="5" max="5" width="11.625" style="37" customWidth="1"/>
    <col min="6" max="6" width="11.625" style="40" customWidth="1"/>
    <col min="7" max="7" width="12.625" style="40" hidden="1" customWidth="1"/>
    <col min="8" max="9" width="15.625" style="37" hidden="1" customWidth="1"/>
    <col min="10" max="12" width="15.625" style="38" hidden="1" customWidth="1"/>
    <col min="13" max="17" width="15.625" style="37" hidden="1" customWidth="1"/>
    <col min="18" max="21" width="15.625" style="38" hidden="1" customWidth="1"/>
    <col min="22" max="22" width="15.625" style="39" hidden="1" customWidth="1"/>
    <col min="23" max="23" width="11.625" style="39" customWidth="1"/>
    <col min="24" max="24" width="11.625" style="46" customWidth="1"/>
    <col min="25" max="26" width="11.625" style="73" customWidth="1"/>
    <col min="27" max="27" width="11.625" style="140" customWidth="1"/>
    <col min="28" max="30" width="11.625" style="50" customWidth="1"/>
    <col min="31" max="31" width="11.625" style="38" customWidth="1"/>
    <col min="32" max="34" width="10.625" style="38" hidden="1" customWidth="1"/>
    <col min="35" max="35" width="10.375" style="38" hidden="1" customWidth="1"/>
    <col min="36" max="41" width="10.625" style="38" hidden="1" customWidth="1"/>
    <col min="42" max="42" width="12.625" style="43" customWidth="1"/>
    <col min="43" max="43" width="12.625" style="38" customWidth="1"/>
    <col min="44" max="44" width="13.125" style="38" customWidth="1"/>
    <col min="45" max="48" width="12.625" style="38" customWidth="1"/>
    <col min="49" max="71" width="12.625" style="38" hidden="1" customWidth="1"/>
    <col min="72" max="72" width="12.625" style="13" customWidth="1"/>
    <col min="73" max="102" width="12.625" style="43" hidden="1" customWidth="1"/>
    <col min="103" max="103" width="12.625" style="13" hidden="1" customWidth="1"/>
    <col min="104" max="109" width="12.625" style="38" customWidth="1"/>
    <col min="110" max="133" width="12.625" style="38" hidden="1" customWidth="1"/>
    <col min="134" max="134" width="12.625" style="13" customWidth="1"/>
    <col min="135" max="135" width="12.625" style="194" customWidth="1"/>
    <col min="136" max="136" width="2.625" style="98" customWidth="1"/>
    <col min="137" max="143" width="25.625" style="51" customWidth="1"/>
    <col min="144" max="166" width="25.625" style="51" hidden="1" customWidth="1"/>
    <col min="167" max="168" width="25.625" style="51" customWidth="1"/>
    <col min="169" max="172" width="25.625" style="98" customWidth="1"/>
    <col min="173" max="196" width="25.625" style="98" hidden="1" customWidth="1"/>
    <col min="197" max="197" width="30.625" style="98"/>
    <col min="198" max="199" width="30.625" style="423" customWidth="1"/>
    <col min="200" max="200" width="30.625" style="423"/>
    <col min="201" max="208" width="30.625" style="98"/>
    <col min="209" max="212" width="30.625" style="35"/>
    <col min="213" max="16384" width="30.625" style="98"/>
  </cols>
  <sheetData>
    <row r="1" spans="2:212" s="338" customFormat="1" ht="39.950000000000003" customHeight="1">
      <c r="B1" s="947" t="s">
        <v>1487</v>
      </c>
      <c r="C1" s="336"/>
      <c r="D1" s="336"/>
      <c r="E1" s="336"/>
      <c r="F1" s="336"/>
      <c r="G1" s="336"/>
      <c r="H1" s="336"/>
      <c r="I1" s="336"/>
      <c r="J1" s="337"/>
      <c r="K1" s="336"/>
      <c r="L1" s="336"/>
      <c r="M1" s="336"/>
      <c r="N1" s="336"/>
      <c r="O1" s="336"/>
      <c r="P1" s="336"/>
      <c r="Q1" s="336"/>
    </row>
    <row r="2" spans="2:212" ht="9.9499999999999993" customHeight="1">
      <c r="B2" s="98"/>
      <c r="C2" s="98"/>
      <c r="D2" s="98"/>
      <c r="E2" s="98"/>
      <c r="F2" s="98"/>
      <c r="G2" s="98"/>
      <c r="H2" s="98"/>
      <c r="I2" s="98"/>
      <c r="J2" s="98"/>
      <c r="K2" s="98"/>
      <c r="L2" s="98"/>
      <c r="M2" s="98"/>
      <c r="N2" s="98"/>
      <c r="O2" s="98"/>
      <c r="P2" s="98"/>
      <c r="Q2" s="98"/>
      <c r="R2" s="98"/>
      <c r="S2" s="98"/>
      <c r="T2" s="98"/>
      <c r="U2" s="98"/>
      <c r="V2" s="98"/>
      <c r="W2" s="98"/>
      <c r="X2" s="98"/>
      <c r="Y2" s="98"/>
      <c r="Z2" s="98"/>
      <c r="AA2" s="98"/>
      <c r="AB2" s="98"/>
      <c r="AC2" s="98"/>
      <c r="AD2" s="98"/>
      <c r="AE2" s="98"/>
      <c r="AF2" s="98"/>
      <c r="AG2" s="98"/>
      <c r="AH2" s="98"/>
      <c r="AI2" s="98"/>
      <c r="AJ2" s="98"/>
      <c r="AK2" s="98"/>
      <c r="AL2" s="98"/>
      <c r="AM2" s="98"/>
      <c r="AN2" s="98"/>
      <c r="AO2" s="98"/>
      <c r="AP2" s="98"/>
      <c r="AQ2" s="98"/>
      <c r="AR2" s="98"/>
      <c r="AS2" s="98"/>
      <c r="AT2" s="98"/>
      <c r="AU2" s="98"/>
      <c r="AV2" s="98"/>
      <c r="AW2" s="98"/>
      <c r="AX2" s="98"/>
      <c r="AY2" s="98"/>
      <c r="AZ2" s="98"/>
      <c r="BA2" s="98"/>
      <c r="BB2" s="98"/>
      <c r="BC2" s="98"/>
      <c r="BD2" s="98"/>
      <c r="BE2" s="98"/>
      <c r="BF2" s="98"/>
      <c r="BG2" s="98"/>
      <c r="BH2" s="98"/>
      <c r="BI2" s="98"/>
      <c r="BJ2" s="98"/>
      <c r="BK2" s="98"/>
      <c r="BL2" s="98"/>
      <c r="BM2" s="98"/>
      <c r="BN2" s="98"/>
      <c r="BO2" s="98"/>
      <c r="BP2" s="98"/>
      <c r="BQ2" s="98"/>
      <c r="BR2" s="98"/>
      <c r="BS2" s="98"/>
      <c r="BT2" s="98"/>
      <c r="BU2" s="98"/>
      <c r="BV2" s="98"/>
      <c r="BW2" s="98"/>
      <c r="BX2" s="98"/>
      <c r="BY2" s="98"/>
      <c r="BZ2" s="98"/>
      <c r="CA2" s="98"/>
      <c r="CB2" s="98"/>
      <c r="CC2" s="98"/>
      <c r="CD2" s="98"/>
      <c r="CE2" s="98"/>
      <c r="CF2" s="98"/>
      <c r="CG2" s="98"/>
      <c r="CH2" s="98"/>
      <c r="CI2" s="98"/>
      <c r="CJ2" s="98"/>
      <c r="CK2" s="98"/>
      <c r="CL2" s="98"/>
      <c r="CM2" s="98"/>
      <c r="CN2" s="98"/>
      <c r="CO2" s="98"/>
      <c r="CP2" s="98"/>
      <c r="CQ2" s="98"/>
      <c r="CR2" s="98"/>
      <c r="CS2" s="98"/>
      <c r="CT2" s="98"/>
      <c r="CU2" s="98"/>
      <c r="CV2" s="98"/>
      <c r="CW2" s="98"/>
      <c r="CX2" s="98"/>
      <c r="CY2" s="98"/>
      <c r="CZ2" s="98"/>
      <c r="DA2" s="98"/>
      <c r="DB2" s="98"/>
      <c r="DC2" s="98"/>
      <c r="DD2" s="98"/>
      <c r="DE2" s="98"/>
      <c r="DF2" s="98"/>
      <c r="DG2" s="98"/>
      <c r="DH2" s="98"/>
      <c r="DI2" s="98"/>
      <c r="DJ2" s="98"/>
      <c r="DK2" s="98"/>
      <c r="DL2" s="98"/>
      <c r="DM2" s="98"/>
      <c r="DN2" s="98"/>
      <c r="DO2" s="98"/>
      <c r="DP2" s="98"/>
      <c r="DQ2" s="98"/>
      <c r="DR2" s="98"/>
      <c r="DS2" s="98"/>
      <c r="DT2" s="98"/>
      <c r="DU2" s="98"/>
      <c r="DV2" s="98"/>
      <c r="DW2" s="98"/>
      <c r="DX2" s="98"/>
      <c r="DY2" s="98"/>
      <c r="DZ2" s="98"/>
      <c r="EA2" s="98"/>
      <c r="EB2" s="98"/>
      <c r="EC2" s="98"/>
      <c r="ED2" s="98"/>
      <c r="EE2" s="98"/>
      <c r="EG2" s="98"/>
      <c r="EH2" s="98"/>
      <c r="EI2" s="98"/>
      <c r="EJ2" s="98"/>
      <c r="EK2" s="98"/>
      <c r="EL2" s="98"/>
      <c r="EM2" s="98"/>
      <c r="EN2" s="98"/>
      <c r="EO2" s="98"/>
      <c r="EP2" s="98"/>
      <c r="EQ2" s="98"/>
      <c r="ER2" s="98"/>
      <c r="ES2" s="98"/>
      <c r="ET2" s="98"/>
      <c r="EU2" s="98"/>
      <c r="EV2" s="98"/>
      <c r="EW2" s="98"/>
      <c r="EX2" s="98"/>
      <c r="EY2" s="98"/>
      <c r="EZ2" s="98"/>
      <c r="FA2" s="98"/>
      <c r="FB2" s="98"/>
      <c r="FC2" s="98"/>
      <c r="FD2" s="98"/>
      <c r="FE2" s="98"/>
      <c r="FF2" s="98"/>
      <c r="FG2" s="98"/>
      <c r="FH2" s="98"/>
      <c r="FI2" s="98"/>
      <c r="FJ2" s="98"/>
      <c r="FK2" s="98"/>
      <c r="FL2" s="98"/>
      <c r="GP2" s="98"/>
      <c r="GQ2" s="98"/>
      <c r="GR2" s="98"/>
      <c r="HA2" s="98"/>
      <c r="HB2" s="98"/>
      <c r="HC2" s="98"/>
      <c r="HD2" s="98"/>
    </row>
    <row r="3" spans="2:212" ht="24.95" customHeight="1">
      <c r="B3" s="609" t="s">
        <v>1472</v>
      </c>
      <c r="C3" s="417"/>
      <c r="D3" s="417"/>
      <c r="E3" s="417"/>
      <c r="F3" s="417"/>
      <c r="G3" s="417"/>
      <c r="H3" s="417"/>
      <c r="I3" s="417"/>
      <c r="J3" s="417"/>
      <c r="K3" s="417"/>
      <c r="L3" s="417"/>
      <c r="M3" s="417"/>
      <c r="N3" s="417"/>
      <c r="O3" s="417"/>
      <c r="P3" s="417"/>
      <c r="Q3" s="417"/>
      <c r="R3" s="417"/>
      <c r="S3" s="417"/>
      <c r="T3" s="417"/>
      <c r="U3" s="417"/>
      <c r="V3" s="417"/>
      <c r="W3" s="417"/>
      <c r="X3" s="417"/>
      <c r="Y3" s="417"/>
      <c r="Z3" s="417"/>
      <c r="AA3" s="417"/>
      <c r="AB3" s="417"/>
      <c r="AC3" s="417"/>
      <c r="AD3" s="417"/>
      <c r="AE3" s="417"/>
      <c r="AF3" s="417"/>
      <c r="AG3" s="417"/>
      <c r="AH3" s="417"/>
      <c r="AI3" s="417"/>
      <c r="AJ3" s="417"/>
      <c r="AK3" s="417"/>
      <c r="AL3" s="417"/>
      <c r="AM3" s="417"/>
      <c r="AN3" s="417"/>
      <c r="AO3" s="417"/>
      <c r="AP3" s="417"/>
      <c r="AQ3" s="417"/>
      <c r="AR3" s="417"/>
      <c r="AS3" s="98"/>
      <c r="AT3" s="98"/>
      <c r="AU3" s="418"/>
      <c r="AV3" s="417"/>
      <c r="AW3" s="417"/>
      <c r="AX3" s="417"/>
      <c r="AY3" s="417"/>
      <c r="AZ3" s="417"/>
      <c r="BA3" s="417"/>
      <c r="BB3" s="417"/>
      <c r="BC3" s="417"/>
      <c r="BD3" s="417"/>
      <c r="BE3" s="417"/>
      <c r="BF3" s="417"/>
      <c r="BG3" s="417"/>
      <c r="BH3" s="417"/>
      <c r="BI3" s="417"/>
      <c r="BJ3" s="417"/>
      <c r="BK3" s="417"/>
      <c r="BL3" s="417"/>
      <c r="BM3" s="417"/>
      <c r="BN3" s="417"/>
      <c r="BO3" s="417"/>
      <c r="BP3" s="417"/>
      <c r="BQ3" s="417"/>
      <c r="BR3" s="417"/>
      <c r="BS3" s="417"/>
      <c r="BT3" s="417"/>
      <c r="BU3" s="417"/>
      <c r="BV3" s="98"/>
      <c r="BW3" s="417"/>
      <c r="BX3" s="417"/>
      <c r="BY3" s="417"/>
      <c r="BZ3" s="417"/>
      <c r="CA3" s="417"/>
      <c r="CB3" s="417"/>
      <c r="CC3" s="417"/>
      <c r="CD3" s="417"/>
      <c r="CE3" s="417"/>
      <c r="CF3" s="417"/>
      <c r="CG3" s="417"/>
      <c r="CH3" s="417"/>
      <c r="CI3" s="417"/>
      <c r="CJ3" s="417"/>
      <c r="CK3" s="417"/>
      <c r="CL3" s="417"/>
      <c r="CM3" s="417"/>
      <c r="CN3" s="417"/>
      <c r="CO3" s="417"/>
      <c r="CP3" s="417"/>
      <c r="CQ3" s="417"/>
      <c r="CR3" s="417"/>
      <c r="CS3" s="417"/>
      <c r="CT3" s="417"/>
      <c r="CU3" s="417"/>
      <c r="CV3" s="417"/>
      <c r="CW3" s="417"/>
      <c r="CX3" s="417"/>
      <c r="CY3" s="417"/>
      <c r="CZ3" s="417"/>
      <c r="DA3" s="418"/>
      <c r="DB3" s="418"/>
      <c r="DC3" s="417"/>
      <c r="DD3" s="417"/>
      <c r="DE3" s="417"/>
      <c r="DF3" s="417"/>
      <c r="DG3" s="417"/>
      <c r="DH3" s="417"/>
      <c r="DI3" s="417"/>
      <c r="DJ3" s="417"/>
      <c r="DK3" s="417"/>
      <c r="DL3" s="417"/>
      <c r="DM3" s="417"/>
      <c r="DN3" s="417"/>
      <c r="DO3" s="417"/>
      <c r="DP3" s="417"/>
      <c r="DQ3" s="417"/>
      <c r="DR3" s="417"/>
      <c r="DS3" s="417"/>
      <c r="DT3" s="417"/>
      <c r="DU3" s="417"/>
      <c r="DV3" s="417"/>
      <c r="DW3" s="417"/>
      <c r="DX3" s="417"/>
      <c r="DY3" s="417"/>
      <c r="DZ3" s="417"/>
      <c r="EA3" s="417"/>
      <c r="EB3" s="417"/>
      <c r="EC3" s="417"/>
      <c r="ED3" s="417"/>
      <c r="EE3" s="417"/>
      <c r="EG3" s="98"/>
      <c r="EH3" s="98"/>
      <c r="EI3" s="98"/>
      <c r="EJ3" s="98"/>
      <c r="EK3" s="98"/>
      <c r="EL3" s="98"/>
      <c r="EM3" s="98"/>
      <c r="EN3" s="98"/>
      <c r="EO3" s="98"/>
      <c r="EP3" s="98"/>
      <c r="EQ3" s="98"/>
      <c r="ER3" s="98"/>
      <c r="ES3" s="98"/>
      <c r="ET3" s="98"/>
      <c r="EU3" s="98"/>
      <c r="EV3" s="98"/>
      <c r="EW3" s="98"/>
      <c r="EX3" s="98"/>
      <c r="EY3" s="98"/>
      <c r="EZ3" s="98"/>
      <c r="FA3" s="98"/>
      <c r="FB3" s="98"/>
      <c r="FC3" s="98"/>
      <c r="FD3" s="98"/>
      <c r="FE3" s="98"/>
      <c r="FF3" s="98"/>
      <c r="FG3" s="98"/>
      <c r="FH3" s="98"/>
      <c r="FI3" s="98"/>
      <c r="FJ3" s="98"/>
      <c r="FK3" s="98"/>
      <c r="FL3" s="98"/>
      <c r="GP3" s="98"/>
      <c r="GQ3" s="98"/>
      <c r="GR3" s="98"/>
      <c r="HA3" s="98"/>
      <c r="HB3" s="98"/>
      <c r="HC3" s="98"/>
      <c r="HD3" s="98"/>
    </row>
    <row r="4" spans="2:212" ht="24.95" hidden="1" customHeight="1">
      <c r="B4" s="344"/>
      <c r="C4" s="344"/>
      <c r="D4" s="344"/>
      <c r="E4" s="419"/>
      <c r="F4" s="420"/>
      <c r="G4" s="420"/>
      <c r="H4" s="420"/>
      <c r="I4" s="420"/>
      <c r="J4" s="420"/>
      <c r="K4" s="420"/>
      <c r="L4" s="420"/>
      <c r="M4" s="420"/>
      <c r="N4" s="420"/>
      <c r="O4" s="420"/>
      <c r="P4" s="420"/>
      <c r="Q4" s="420"/>
      <c r="R4" s="420"/>
      <c r="S4" s="420"/>
      <c r="T4" s="420"/>
      <c r="U4" s="420"/>
      <c r="V4" s="420"/>
      <c r="W4" s="420"/>
      <c r="X4" s="420"/>
      <c r="Y4" s="420"/>
      <c r="Z4" s="420"/>
      <c r="AA4" s="420"/>
      <c r="AB4" s="420"/>
      <c r="AC4" s="420"/>
      <c r="AD4" s="420"/>
      <c r="AE4" s="420"/>
      <c r="AF4" s="420"/>
      <c r="AG4" s="420"/>
      <c r="AH4" s="420"/>
      <c r="AI4" s="420"/>
      <c r="AJ4" s="420"/>
      <c r="AK4" s="420"/>
      <c r="AL4" s="420"/>
      <c r="AM4" s="420"/>
      <c r="AN4" s="420"/>
      <c r="AO4" s="420"/>
      <c r="AP4" s="98"/>
      <c r="AQ4" s="349"/>
      <c r="AR4" s="98"/>
      <c r="AS4" s="98"/>
      <c r="AT4" s="98"/>
      <c r="AU4" s="98"/>
      <c r="AV4" s="98"/>
      <c r="AW4" s="98"/>
      <c r="AX4" s="421"/>
      <c r="AY4" s="421"/>
      <c r="AZ4" s="421"/>
      <c r="BA4" s="421"/>
      <c r="BB4" s="421"/>
      <c r="BC4" s="421"/>
      <c r="BD4" s="421"/>
      <c r="BE4" s="98"/>
      <c r="BF4" s="98"/>
      <c r="BG4" s="421"/>
      <c r="BH4" s="421"/>
      <c r="BI4" s="421"/>
      <c r="BJ4" s="421"/>
      <c r="BK4" s="421"/>
      <c r="BL4" s="421"/>
      <c r="BM4" s="421"/>
      <c r="BN4" s="421"/>
      <c r="BO4" s="421"/>
      <c r="BP4" s="421"/>
      <c r="BQ4" s="421"/>
      <c r="BR4" s="421"/>
      <c r="BS4" s="421"/>
      <c r="BT4" s="421"/>
      <c r="BU4" s="421"/>
      <c r="BV4" s="421"/>
      <c r="BW4" s="421"/>
      <c r="BX4" s="421"/>
      <c r="BY4" s="421"/>
      <c r="BZ4" s="421"/>
      <c r="CA4" s="421"/>
      <c r="CB4" s="421"/>
      <c r="CC4" s="421"/>
      <c r="CD4" s="421"/>
      <c r="CE4" s="421"/>
      <c r="CF4" s="421"/>
      <c r="CG4" s="421"/>
      <c r="CH4" s="421"/>
      <c r="CI4" s="421"/>
      <c r="CJ4" s="421"/>
      <c r="CK4" s="421"/>
      <c r="CL4" s="421"/>
      <c r="CM4" s="421"/>
      <c r="CN4" s="421"/>
      <c r="CO4" s="421"/>
      <c r="CP4" s="421"/>
      <c r="CQ4" s="421"/>
      <c r="CR4" s="421"/>
      <c r="CS4" s="421"/>
      <c r="CT4" s="421"/>
      <c r="CU4" s="421"/>
      <c r="CV4" s="421"/>
      <c r="CW4" s="421"/>
      <c r="CX4" s="421"/>
      <c r="CY4" s="421"/>
      <c r="CZ4" s="421"/>
      <c r="DA4" s="98"/>
      <c r="DB4" s="98"/>
      <c r="DC4" s="98"/>
      <c r="DD4" s="98"/>
      <c r="DE4" s="98"/>
      <c r="DF4" s="98"/>
      <c r="DG4" s="98"/>
      <c r="DH4" s="98"/>
      <c r="DI4" s="98"/>
      <c r="DJ4" s="98"/>
      <c r="DK4" s="98"/>
      <c r="DL4" s="98"/>
      <c r="DM4" s="98"/>
      <c r="DN4" s="98"/>
      <c r="DO4" s="98"/>
      <c r="DP4" s="98"/>
      <c r="DQ4" s="98"/>
      <c r="DR4" s="98"/>
      <c r="DS4" s="98"/>
      <c r="DT4" s="98"/>
      <c r="DU4" s="98"/>
      <c r="DV4" s="98"/>
      <c r="DW4" s="98"/>
      <c r="DX4" s="98"/>
      <c r="DY4" s="98"/>
      <c r="DZ4" s="98"/>
      <c r="EA4" s="98"/>
      <c r="EB4" s="98"/>
      <c r="EC4" s="98"/>
      <c r="ED4" s="98"/>
      <c r="EE4" s="98"/>
      <c r="EG4" s="98"/>
      <c r="EH4" s="98"/>
      <c r="EI4" s="98"/>
      <c r="EJ4" s="98"/>
      <c r="EK4" s="98"/>
      <c r="EL4" s="98"/>
      <c r="EM4" s="98"/>
      <c r="EN4" s="98"/>
      <c r="EO4" s="98"/>
      <c r="EP4" s="98"/>
      <c r="EQ4" s="98"/>
      <c r="ER4" s="98"/>
      <c r="ES4" s="98"/>
      <c r="ET4" s="98"/>
      <c r="EU4" s="98"/>
      <c r="EV4" s="98"/>
      <c r="EW4" s="98"/>
      <c r="EX4" s="98"/>
      <c r="EY4" s="98"/>
      <c r="EZ4" s="98"/>
      <c r="FA4" s="98"/>
      <c r="FB4" s="98"/>
      <c r="FC4" s="98"/>
      <c r="FD4" s="98"/>
      <c r="FE4" s="98"/>
      <c r="FF4" s="98"/>
      <c r="FG4" s="98"/>
      <c r="FH4" s="98"/>
      <c r="FI4" s="98"/>
      <c r="FJ4" s="98"/>
      <c r="FK4" s="98"/>
      <c r="FL4" s="98"/>
      <c r="GP4" s="98"/>
      <c r="GQ4" s="98"/>
      <c r="GR4" s="98"/>
      <c r="HA4" s="98"/>
      <c r="HB4" s="98"/>
      <c r="HC4" s="98"/>
      <c r="HD4" s="98"/>
    </row>
    <row r="5" spans="2:212" ht="24.95" hidden="1" customHeight="1">
      <c r="B5" s="1060"/>
      <c r="C5" s="1060"/>
      <c r="D5" s="1061"/>
      <c r="E5" s="1061"/>
      <c r="F5" s="1061"/>
      <c r="G5" s="420"/>
      <c r="H5" s="420"/>
      <c r="I5" s="420"/>
      <c r="J5" s="420"/>
      <c r="K5" s="420"/>
      <c r="L5" s="420"/>
      <c r="M5" s="420"/>
      <c r="N5" s="420"/>
      <c r="O5" s="420"/>
      <c r="P5" s="420"/>
      <c r="Q5" s="420"/>
      <c r="R5" s="420"/>
      <c r="S5" s="420"/>
      <c r="T5" s="420"/>
      <c r="U5" s="420"/>
      <c r="V5" s="420"/>
      <c r="W5" s="420"/>
      <c r="X5" s="420"/>
      <c r="Y5" s="420"/>
      <c r="Z5" s="420"/>
      <c r="AA5" s="420"/>
      <c r="AB5" s="420"/>
      <c r="AC5" s="420"/>
      <c r="AD5" s="422"/>
      <c r="AE5" s="420"/>
      <c r="AF5" s="420"/>
      <c r="AG5" s="420"/>
      <c r="AH5" s="420"/>
      <c r="AI5" s="420"/>
      <c r="AJ5" s="420"/>
      <c r="AK5" s="420"/>
      <c r="AL5" s="420"/>
      <c r="AM5" s="420"/>
      <c r="AN5" s="420"/>
      <c r="AO5" s="420"/>
      <c r="AP5" s="98"/>
      <c r="AQ5" s="349"/>
      <c r="AR5" s="98"/>
      <c r="AS5" s="98"/>
      <c r="AT5" s="98"/>
      <c r="AU5" s="98"/>
      <c r="AV5" s="98"/>
      <c r="AW5" s="98"/>
      <c r="AX5" s="421"/>
      <c r="AY5" s="421"/>
      <c r="AZ5" s="421"/>
      <c r="BA5" s="421"/>
      <c r="BB5" s="421"/>
      <c r="BC5" s="421"/>
      <c r="BD5" s="421"/>
      <c r="BE5" s="98"/>
      <c r="BF5" s="98"/>
      <c r="BG5" s="421"/>
      <c r="BH5" s="421"/>
      <c r="BI5" s="421"/>
      <c r="BJ5" s="421"/>
      <c r="BK5" s="421"/>
      <c r="BL5" s="421"/>
      <c r="BM5" s="421"/>
      <c r="BN5" s="421"/>
      <c r="BO5" s="421"/>
      <c r="BP5" s="421"/>
      <c r="BQ5" s="421"/>
      <c r="BR5" s="421"/>
      <c r="BS5" s="421"/>
      <c r="BT5" s="421"/>
      <c r="BU5" s="421"/>
      <c r="BV5" s="421"/>
      <c r="BW5" s="421"/>
      <c r="BX5" s="421"/>
      <c r="BY5" s="421"/>
      <c r="BZ5" s="421"/>
      <c r="CA5" s="421"/>
      <c r="CB5" s="421"/>
      <c r="CC5" s="421"/>
      <c r="CD5" s="421"/>
      <c r="CE5" s="421"/>
      <c r="CF5" s="421"/>
      <c r="CG5" s="421"/>
      <c r="CH5" s="421"/>
      <c r="CI5" s="421"/>
      <c r="CJ5" s="421"/>
      <c r="CK5" s="421"/>
      <c r="CL5" s="421"/>
      <c r="CM5" s="421"/>
      <c r="CN5" s="421"/>
      <c r="CO5" s="421"/>
      <c r="CP5" s="421"/>
      <c r="CQ5" s="421"/>
      <c r="CR5" s="421"/>
      <c r="CS5" s="421"/>
      <c r="CT5" s="421"/>
      <c r="CU5" s="421"/>
      <c r="CV5" s="421"/>
      <c r="CW5" s="421"/>
      <c r="CX5" s="421"/>
      <c r="CY5" s="421"/>
      <c r="CZ5" s="421"/>
      <c r="DA5" s="98"/>
      <c r="DB5" s="98"/>
      <c r="DC5" s="98"/>
      <c r="DD5" s="98"/>
      <c r="DE5" s="98"/>
      <c r="DF5" s="98"/>
      <c r="DG5" s="98"/>
      <c r="DH5" s="98"/>
      <c r="DI5" s="98"/>
      <c r="DJ5" s="98"/>
      <c r="DK5" s="98"/>
      <c r="DL5" s="98"/>
      <c r="DM5" s="98"/>
      <c r="DN5" s="98"/>
      <c r="DO5" s="98"/>
      <c r="DP5" s="98"/>
      <c r="DQ5" s="98"/>
      <c r="DR5" s="98"/>
      <c r="DS5" s="98"/>
      <c r="DT5" s="98"/>
      <c r="DU5" s="98"/>
      <c r="DV5" s="98"/>
      <c r="DW5" s="98"/>
      <c r="DX5" s="98"/>
      <c r="DY5" s="98"/>
      <c r="DZ5" s="98"/>
      <c r="EA5" s="98"/>
      <c r="EB5" s="98"/>
      <c r="EC5" s="98"/>
      <c r="ED5" s="98"/>
      <c r="EE5" s="98"/>
      <c r="EG5" s="98"/>
      <c r="EH5" s="98"/>
      <c r="EI5" s="98"/>
      <c r="EJ5" s="98"/>
      <c r="EK5" s="98"/>
      <c r="EL5" s="98"/>
      <c r="EM5" s="98"/>
      <c r="EN5" s="98"/>
      <c r="EO5" s="98"/>
      <c r="EP5" s="98"/>
      <c r="EQ5" s="98"/>
      <c r="ER5" s="98"/>
      <c r="ES5" s="98"/>
      <c r="ET5" s="98"/>
      <c r="EU5" s="98"/>
      <c r="EV5" s="98"/>
      <c r="EW5" s="98"/>
      <c r="EX5" s="98"/>
      <c r="EY5" s="98"/>
      <c r="EZ5" s="98"/>
      <c r="FA5" s="98"/>
      <c r="FB5" s="98"/>
      <c r="FC5" s="98"/>
      <c r="FD5" s="98"/>
      <c r="FE5" s="98"/>
      <c r="FF5" s="98"/>
      <c r="FG5" s="98"/>
      <c r="FH5" s="98"/>
      <c r="FI5" s="98"/>
      <c r="FJ5" s="98"/>
      <c r="FK5" s="98"/>
      <c r="FL5" s="98"/>
      <c r="GP5" s="98"/>
      <c r="GQ5" s="98"/>
      <c r="GR5" s="98"/>
      <c r="HA5" s="98"/>
      <c r="HB5" s="98"/>
      <c r="HC5" s="98"/>
      <c r="HD5" s="98"/>
    </row>
    <row r="6" spans="2:212" s="133" customFormat="1" ht="24.95" customHeight="1">
      <c r="B6" s="1070" t="s">
        <v>759</v>
      </c>
      <c r="C6" s="1070"/>
      <c r="D6" s="1070" t="s">
        <v>760</v>
      </c>
      <c r="E6" s="1070"/>
      <c r="F6" s="224" t="s">
        <v>761</v>
      </c>
      <c r="G6" s="224" t="str">
        <f>G11</f>
        <v>입사일</v>
      </c>
      <c r="H6" s="224" t="str">
        <f t="shared" ref="H6:CC6" si="0">H11</f>
        <v>부양가족</v>
      </c>
      <c r="I6" s="224" t="str">
        <f t="shared" si="0"/>
        <v>20세이하</v>
      </c>
      <c r="J6" s="224" t="str">
        <f t="shared" si="0"/>
        <v>국민 기준소득월액</v>
      </c>
      <c r="K6" s="224" t="str">
        <f t="shared" si="0"/>
        <v>건강 보수월액</v>
      </c>
      <c r="L6" s="224" t="str">
        <f t="shared" si="0"/>
        <v>고용 월평균보수액</v>
      </c>
      <c r="M6" s="224" t="str">
        <f t="shared" si="0"/>
        <v>국민_선택</v>
      </c>
      <c r="N6" s="224" t="str">
        <f t="shared" si="0"/>
        <v>건강_선택</v>
      </c>
      <c r="O6" s="224" t="str">
        <f t="shared" si="0"/>
        <v>장기요양_선택</v>
      </c>
      <c r="P6" s="224" t="str">
        <f t="shared" si="0"/>
        <v>고용_선택</v>
      </c>
      <c r="Q6" s="224" t="str">
        <f t="shared" si="0"/>
        <v>소득세_선택</v>
      </c>
      <c r="R6" s="224" t="str">
        <f t="shared" si="0"/>
        <v>시급</v>
      </c>
      <c r="S6" s="224" t="str">
        <f t="shared" si="0"/>
        <v>일급</v>
      </c>
      <c r="T6" s="224" t="str">
        <f t="shared" si="0"/>
        <v>중도입사자</v>
      </c>
      <c r="U6" s="224" t="str">
        <f t="shared" si="0"/>
        <v>중도퇴사자</v>
      </c>
      <c r="V6" s="224" t="str">
        <f t="shared" si="0"/>
        <v>소정근로시간</v>
      </c>
      <c r="W6" s="224" t="str">
        <f t="shared" si="0"/>
        <v>근로일수</v>
      </c>
      <c r="X6" s="224" t="str">
        <f t="shared" si="0"/>
        <v>총 근로시간</v>
      </c>
      <c r="Y6" s="224" t="str">
        <f t="shared" si="0"/>
        <v>연장근로시간</v>
      </c>
      <c r="Z6" s="224" t="str">
        <f t="shared" si="0"/>
        <v>야간근로시간</v>
      </c>
      <c r="AA6" s="224" t="str">
        <f t="shared" si="0"/>
        <v>휴일근로시간</v>
      </c>
      <c r="AB6" s="224" t="str">
        <f t="shared" si="0"/>
        <v>휴일기본</v>
      </c>
      <c r="AC6" s="224" t="str">
        <f t="shared" si="0"/>
        <v>휴일연장</v>
      </c>
      <c r="AD6" s="224" t="str">
        <f t="shared" si="0"/>
        <v>휴일야간</v>
      </c>
      <c r="AE6" s="224" t="str">
        <f t="shared" si="0"/>
        <v>통상시급</v>
      </c>
      <c r="AF6" s="224" t="str">
        <f>AF11</f>
        <v>항목1</v>
      </c>
      <c r="AG6" s="224" t="str">
        <f t="shared" ref="AG6:AO6" si="1">AG11</f>
        <v>항목2</v>
      </c>
      <c r="AH6" s="224" t="str">
        <f t="shared" si="1"/>
        <v>항목3</v>
      </c>
      <c r="AI6" s="224" t="str">
        <f t="shared" si="1"/>
        <v>항목4</v>
      </c>
      <c r="AJ6" s="224" t="str">
        <f t="shared" si="1"/>
        <v>항목5</v>
      </c>
      <c r="AK6" s="224" t="str">
        <f t="shared" si="1"/>
        <v>항목6</v>
      </c>
      <c r="AL6" s="224" t="str">
        <f t="shared" si="1"/>
        <v>항목7</v>
      </c>
      <c r="AM6" s="224" t="str">
        <f t="shared" si="1"/>
        <v>항목8</v>
      </c>
      <c r="AN6" s="224" t="str">
        <f t="shared" si="1"/>
        <v>항목9</v>
      </c>
      <c r="AO6" s="224" t="str">
        <f t="shared" si="1"/>
        <v>항목10</v>
      </c>
      <c r="AP6" s="224" t="str">
        <f t="shared" si="0"/>
        <v>기본급</v>
      </c>
      <c r="AQ6" s="224" t="str">
        <f t="shared" si="0"/>
        <v>식대</v>
      </c>
      <c r="AR6" s="224" t="str">
        <f t="shared" si="0"/>
        <v>차량운전보조금</v>
      </c>
      <c r="AS6" s="224" t="str">
        <f t="shared" si="0"/>
        <v>연장근로수당</v>
      </c>
      <c r="AT6" s="224" t="str">
        <f t="shared" si="0"/>
        <v>야간근로수당</v>
      </c>
      <c r="AU6" s="224" t="str">
        <f t="shared" si="0"/>
        <v>휴일근로수당</v>
      </c>
      <c r="AV6" s="224" t="str">
        <f t="shared" si="0"/>
        <v>주휴수당</v>
      </c>
      <c r="AW6" s="224">
        <f t="shared" si="0"/>
        <v>0</v>
      </c>
      <c r="AX6" s="224">
        <f t="shared" si="0"/>
        <v>0</v>
      </c>
      <c r="AY6" s="224">
        <f t="shared" si="0"/>
        <v>0</v>
      </c>
      <c r="AZ6" s="224">
        <f t="shared" si="0"/>
        <v>0</v>
      </c>
      <c r="BA6" s="224">
        <f t="shared" si="0"/>
        <v>0</v>
      </c>
      <c r="BB6" s="224">
        <f t="shared" si="0"/>
        <v>0</v>
      </c>
      <c r="BC6" s="224">
        <f t="shared" si="0"/>
        <v>0</v>
      </c>
      <c r="BD6" s="224">
        <f t="shared" si="0"/>
        <v>0</v>
      </c>
      <c r="BE6" s="224">
        <f t="shared" si="0"/>
        <v>0</v>
      </c>
      <c r="BF6" s="224">
        <f t="shared" si="0"/>
        <v>0</v>
      </c>
      <c r="BG6" s="224">
        <f t="shared" si="0"/>
        <v>0</v>
      </c>
      <c r="BH6" s="224">
        <f t="shared" si="0"/>
        <v>0</v>
      </c>
      <c r="BI6" s="224">
        <f t="shared" si="0"/>
        <v>0</v>
      </c>
      <c r="BJ6" s="224">
        <f t="shared" si="0"/>
        <v>0</v>
      </c>
      <c r="BK6" s="224">
        <f t="shared" si="0"/>
        <v>0</v>
      </c>
      <c r="BL6" s="224">
        <f t="shared" si="0"/>
        <v>0</v>
      </c>
      <c r="BM6" s="224">
        <f t="shared" si="0"/>
        <v>0</v>
      </c>
      <c r="BN6" s="224">
        <f t="shared" si="0"/>
        <v>0</v>
      </c>
      <c r="BO6" s="224">
        <f t="shared" si="0"/>
        <v>0</v>
      </c>
      <c r="BP6" s="224">
        <f t="shared" si="0"/>
        <v>0</v>
      </c>
      <c r="BQ6" s="224">
        <f t="shared" si="0"/>
        <v>0</v>
      </c>
      <c r="BR6" s="224">
        <f t="shared" si="0"/>
        <v>0</v>
      </c>
      <c r="BS6" s="224">
        <f t="shared" si="0"/>
        <v>0</v>
      </c>
      <c r="BT6" s="224" t="str">
        <f>BT10</f>
        <v>지급합계</v>
      </c>
      <c r="BU6" s="224" t="str">
        <f t="shared" si="0"/>
        <v>부분비과세1</v>
      </c>
      <c r="BV6" s="224" t="str">
        <f t="shared" si="0"/>
        <v>부분비과세2</v>
      </c>
      <c r="BW6" s="224" t="str">
        <f t="shared" si="0"/>
        <v>부분비과세3</v>
      </c>
      <c r="BX6" s="224" t="str">
        <f t="shared" si="0"/>
        <v>부분비과세4</v>
      </c>
      <c r="BY6" s="224" t="str">
        <f t="shared" si="0"/>
        <v>부분비과세5</v>
      </c>
      <c r="BZ6" s="224" t="str">
        <f t="shared" si="0"/>
        <v>부분비과세6</v>
      </c>
      <c r="CA6" s="224" t="str">
        <f t="shared" si="0"/>
        <v>부분비과세7</v>
      </c>
      <c r="CB6" s="224" t="str">
        <f t="shared" si="0"/>
        <v>부분비과세8</v>
      </c>
      <c r="CC6" s="224" t="str">
        <f t="shared" si="0"/>
        <v>부분비과세9</v>
      </c>
      <c r="CD6" s="224" t="str">
        <f t="shared" ref="CD6:EC6" si="2">CD11</f>
        <v>부분비과세10</v>
      </c>
      <c r="CE6" s="224" t="str">
        <f t="shared" si="2"/>
        <v>부분비과세11</v>
      </c>
      <c r="CF6" s="224" t="str">
        <f t="shared" si="2"/>
        <v>부분비과세12</v>
      </c>
      <c r="CG6" s="224" t="str">
        <f t="shared" si="2"/>
        <v>부분비과세13</v>
      </c>
      <c r="CH6" s="224" t="str">
        <f t="shared" si="2"/>
        <v>부분비과세14</v>
      </c>
      <c r="CI6" s="224" t="str">
        <f t="shared" si="2"/>
        <v>부분비과세15</v>
      </c>
      <c r="CJ6" s="224" t="str">
        <f t="shared" si="2"/>
        <v>부분비과세16</v>
      </c>
      <c r="CK6" s="224" t="str">
        <f t="shared" si="2"/>
        <v>부분비과세17</v>
      </c>
      <c r="CL6" s="224" t="str">
        <f t="shared" si="2"/>
        <v>부분비과세18</v>
      </c>
      <c r="CM6" s="224" t="str">
        <f t="shared" si="2"/>
        <v>부분비과세19</v>
      </c>
      <c r="CN6" s="224" t="str">
        <f t="shared" si="2"/>
        <v>부분비과세20</v>
      </c>
      <c r="CO6" s="224" t="str">
        <f t="shared" si="2"/>
        <v>부분비과세21</v>
      </c>
      <c r="CP6" s="224" t="str">
        <f t="shared" si="2"/>
        <v>부분비과세22</v>
      </c>
      <c r="CQ6" s="224" t="str">
        <f t="shared" si="2"/>
        <v>부분비과세23</v>
      </c>
      <c r="CR6" s="224" t="str">
        <f t="shared" si="2"/>
        <v>부분비과세24</v>
      </c>
      <c r="CS6" s="224" t="str">
        <f t="shared" si="2"/>
        <v>부분비과세25</v>
      </c>
      <c r="CT6" s="224" t="str">
        <f t="shared" si="2"/>
        <v>부분비과세26</v>
      </c>
      <c r="CU6" s="224" t="str">
        <f t="shared" si="2"/>
        <v>부분비과세27</v>
      </c>
      <c r="CV6" s="224" t="str">
        <f t="shared" si="2"/>
        <v>부분비과세28</v>
      </c>
      <c r="CW6" s="224" t="str">
        <f t="shared" si="2"/>
        <v>부분비과세29</v>
      </c>
      <c r="CX6" s="224" t="str">
        <f t="shared" si="2"/>
        <v>부분비과세30</v>
      </c>
      <c r="CY6" s="224"/>
      <c r="CZ6" s="224" t="str">
        <f t="shared" si="2"/>
        <v>국민연금</v>
      </c>
      <c r="DA6" s="224" t="str">
        <f t="shared" si="2"/>
        <v>건강보험</v>
      </c>
      <c r="DB6" s="224" t="str">
        <f t="shared" si="2"/>
        <v>장기요양보험</v>
      </c>
      <c r="DC6" s="224" t="str">
        <f t="shared" si="2"/>
        <v>고용보험</v>
      </c>
      <c r="DD6" s="224" t="str">
        <f t="shared" si="2"/>
        <v>소득세</v>
      </c>
      <c r="DE6" s="224" t="str">
        <f t="shared" si="2"/>
        <v>지방소득세</v>
      </c>
      <c r="DF6" s="224">
        <f t="shared" si="2"/>
        <v>0</v>
      </c>
      <c r="DG6" s="224">
        <f t="shared" si="2"/>
        <v>0</v>
      </c>
      <c r="DH6" s="224">
        <f t="shared" si="2"/>
        <v>0</v>
      </c>
      <c r="DI6" s="224">
        <f t="shared" si="2"/>
        <v>0</v>
      </c>
      <c r="DJ6" s="224">
        <f t="shared" si="2"/>
        <v>0</v>
      </c>
      <c r="DK6" s="224">
        <f t="shared" si="2"/>
        <v>0</v>
      </c>
      <c r="DL6" s="224">
        <f t="shared" si="2"/>
        <v>0</v>
      </c>
      <c r="DM6" s="224">
        <f t="shared" si="2"/>
        <v>0</v>
      </c>
      <c r="DN6" s="224">
        <f t="shared" si="2"/>
        <v>0</v>
      </c>
      <c r="DO6" s="224">
        <f t="shared" si="2"/>
        <v>0</v>
      </c>
      <c r="DP6" s="224">
        <f t="shared" si="2"/>
        <v>0</v>
      </c>
      <c r="DQ6" s="224">
        <f t="shared" si="2"/>
        <v>0</v>
      </c>
      <c r="DR6" s="224">
        <f t="shared" si="2"/>
        <v>0</v>
      </c>
      <c r="DS6" s="224">
        <f t="shared" si="2"/>
        <v>0</v>
      </c>
      <c r="DT6" s="224">
        <f t="shared" si="2"/>
        <v>0</v>
      </c>
      <c r="DU6" s="224">
        <f t="shared" si="2"/>
        <v>0</v>
      </c>
      <c r="DV6" s="224">
        <f t="shared" si="2"/>
        <v>0</v>
      </c>
      <c r="DW6" s="224">
        <f t="shared" si="2"/>
        <v>0</v>
      </c>
      <c r="DX6" s="224">
        <f t="shared" si="2"/>
        <v>0</v>
      </c>
      <c r="DY6" s="224">
        <f t="shared" si="2"/>
        <v>0</v>
      </c>
      <c r="DZ6" s="224">
        <f t="shared" si="2"/>
        <v>0</v>
      </c>
      <c r="EA6" s="224">
        <f t="shared" si="2"/>
        <v>0</v>
      </c>
      <c r="EB6" s="224">
        <f t="shared" si="2"/>
        <v>0</v>
      </c>
      <c r="EC6" s="224">
        <f t="shared" si="2"/>
        <v>0</v>
      </c>
      <c r="ED6" s="224" t="str">
        <f>ED10</f>
        <v>공제합계</v>
      </c>
      <c r="EE6" s="224" t="str">
        <f>EE10</f>
        <v>실 지급액</v>
      </c>
    </row>
    <row r="7" spans="2:212" ht="30" customHeight="1">
      <c r="B7" s="1071">
        <v>46023</v>
      </c>
      <c r="C7" s="1071"/>
      <c r="D7" s="1072" t="s">
        <v>1469</v>
      </c>
      <c r="E7" s="1072"/>
      <c r="F7" s="582">
        <f>COUNTA(C12:C32)</f>
        <v>0</v>
      </c>
      <c r="G7" s="579"/>
      <c r="H7" s="579"/>
      <c r="I7" s="579"/>
      <c r="J7" s="579"/>
      <c r="K7" s="579"/>
      <c r="L7" s="579"/>
      <c r="M7" s="579"/>
      <c r="N7" s="579"/>
      <c r="O7" s="579"/>
      <c r="P7" s="579"/>
      <c r="Q7" s="579"/>
      <c r="R7" s="579"/>
      <c r="S7" s="579"/>
      <c r="T7" s="579"/>
      <c r="U7" s="580"/>
      <c r="V7" s="580"/>
      <c r="W7" s="581"/>
      <c r="X7" s="581">
        <f t="shared" ref="X7:AD7" si="3">SUM(X12:X32)</f>
        <v>0</v>
      </c>
      <c r="Y7" s="581">
        <f t="shared" si="3"/>
        <v>0</v>
      </c>
      <c r="Z7" s="581">
        <f t="shared" si="3"/>
        <v>0</v>
      </c>
      <c r="AA7" s="581">
        <f t="shared" si="3"/>
        <v>0</v>
      </c>
      <c r="AB7" s="581">
        <f t="shared" si="3"/>
        <v>0</v>
      </c>
      <c r="AC7" s="581">
        <f t="shared" si="3"/>
        <v>0</v>
      </c>
      <c r="AD7" s="581">
        <f t="shared" si="3"/>
        <v>0</v>
      </c>
      <c r="AE7" s="581"/>
      <c r="AF7" s="581"/>
      <c r="AG7" s="581"/>
      <c r="AH7" s="581"/>
      <c r="AI7" s="581"/>
      <c r="AJ7" s="581"/>
      <c r="AK7" s="581"/>
      <c r="AL7" s="581"/>
      <c r="AM7" s="581"/>
      <c r="AN7" s="581"/>
      <c r="AO7" s="581"/>
      <c r="AP7" s="581">
        <f t="shared" ref="AP7:BT7" si="4">SUM(AP12:AP32)</f>
        <v>0</v>
      </c>
      <c r="AQ7" s="581">
        <f t="shared" si="4"/>
        <v>0</v>
      </c>
      <c r="AR7" s="581">
        <f t="shared" si="4"/>
        <v>0</v>
      </c>
      <c r="AS7" s="581">
        <f t="shared" si="4"/>
        <v>0</v>
      </c>
      <c r="AT7" s="581">
        <f t="shared" si="4"/>
        <v>0</v>
      </c>
      <c r="AU7" s="581">
        <f t="shared" si="4"/>
        <v>0</v>
      </c>
      <c r="AV7" s="581">
        <f t="shared" si="4"/>
        <v>0</v>
      </c>
      <c r="AW7" s="581">
        <f t="shared" si="4"/>
        <v>0</v>
      </c>
      <c r="AX7" s="581">
        <f t="shared" si="4"/>
        <v>0</v>
      </c>
      <c r="AY7" s="581">
        <f t="shared" si="4"/>
        <v>0</v>
      </c>
      <c r="AZ7" s="581">
        <f t="shared" si="4"/>
        <v>0</v>
      </c>
      <c r="BA7" s="581">
        <f t="shared" si="4"/>
        <v>0</v>
      </c>
      <c r="BB7" s="581">
        <f t="shared" si="4"/>
        <v>0</v>
      </c>
      <c r="BC7" s="581">
        <f t="shared" si="4"/>
        <v>0</v>
      </c>
      <c r="BD7" s="581">
        <f t="shared" si="4"/>
        <v>0</v>
      </c>
      <c r="BE7" s="581">
        <f t="shared" si="4"/>
        <v>0</v>
      </c>
      <c r="BF7" s="581">
        <f t="shared" si="4"/>
        <v>0</v>
      </c>
      <c r="BG7" s="581">
        <f t="shared" si="4"/>
        <v>0</v>
      </c>
      <c r="BH7" s="581">
        <f t="shared" si="4"/>
        <v>0</v>
      </c>
      <c r="BI7" s="581">
        <f t="shared" si="4"/>
        <v>0</v>
      </c>
      <c r="BJ7" s="581">
        <f t="shared" si="4"/>
        <v>0</v>
      </c>
      <c r="BK7" s="581">
        <f t="shared" si="4"/>
        <v>0</v>
      </c>
      <c r="BL7" s="581">
        <f t="shared" si="4"/>
        <v>0</v>
      </c>
      <c r="BM7" s="581">
        <f t="shared" si="4"/>
        <v>0</v>
      </c>
      <c r="BN7" s="581">
        <f t="shared" si="4"/>
        <v>0</v>
      </c>
      <c r="BO7" s="581">
        <f t="shared" si="4"/>
        <v>0</v>
      </c>
      <c r="BP7" s="581">
        <f t="shared" si="4"/>
        <v>0</v>
      </c>
      <c r="BQ7" s="581">
        <f t="shared" si="4"/>
        <v>0</v>
      </c>
      <c r="BR7" s="581">
        <f t="shared" si="4"/>
        <v>0</v>
      </c>
      <c r="BS7" s="581">
        <f t="shared" si="4"/>
        <v>0</v>
      </c>
      <c r="BT7" s="581">
        <f t="shared" si="4"/>
        <v>0</v>
      </c>
      <c r="BU7" s="581"/>
      <c r="BV7" s="581"/>
      <c r="BW7" s="581"/>
      <c r="BX7" s="581"/>
      <c r="BY7" s="581"/>
      <c r="BZ7" s="581"/>
      <c r="CA7" s="581"/>
      <c r="CB7" s="581"/>
      <c r="CC7" s="581"/>
      <c r="CD7" s="581"/>
      <c r="CE7" s="581"/>
      <c r="CF7" s="581"/>
      <c r="CG7" s="581"/>
      <c r="CH7" s="581"/>
      <c r="CI7" s="581"/>
      <c r="CJ7" s="581"/>
      <c r="CK7" s="581"/>
      <c r="CL7" s="581"/>
      <c r="CM7" s="581"/>
      <c r="CN7" s="581"/>
      <c r="CO7" s="581"/>
      <c r="CP7" s="581"/>
      <c r="CQ7" s="581"/>
      <c r="CR7" s="581"/>
      <c r="CS7" s="581"/>
      <c r="CT7" s="581"/>
      <c r="CU7" s="581"/>
      <c r="CV7" s="581"/>
      <c r="CW7" s="581"/>
      <c r="CX7" s="581"/>
      <c r="CY7" s="581"/>
      <c r="CZ7" s="581">
        <f t="shared" ref="CZ7:EE7" si="5">SUM(CZ12:CZ32)</f>
        <v>0</v>
      </c>
      <c r="DA7" s="581">
        <f t="shared" si="5"/>
        <v>0</v>
      </c>
      <c r="DB7" s="581">
        <f t="shared" si="5"/>
        <v>0</v>
      </c>
      <c r="DC7" s="581">
        <f t="shared" si="5"/>
        <v>0</v>
      </c>
      <c r="DD7" s="581">
        <f t="shared" si="5"/>
        <v>0</v>
      </c>
      <c r="DE7" s="581">
        <f t="shared" si="5"/>
        <v>0</v>
      </c>
      <c r="DF7" s="581">
        <f t="shared" si="5"/>
        <v>0</v>
      </c>
      <c r="DG7" s="581">
        <f t="shared" si="5"/>
        <v>0</v>
      </c>
      <c r="DH7" s="581">
        <f t="shared" si="5"/>
        <v>0</v>
      </c>
      <c r="DI7" s="581">
        <f t="shared" si="5"/>
        <v>0</v>
      </c>
      <c r="DJ7" s="581">
        <f t="shared" si="5"/>
        <v>0</v>
      </c>
      <c r="DK7" s="581">
        <f t="shared" si="5"/>
        <v>0</v>
      </c>
      <c r="DL7" s="581">
        <f t="shared" si="5"/>
        <v>0</v>
      </c>
      <c r="DM7" s="581">
        <f t="shared" si="5"/>
        <v>0</v>
      </c>
      <c r="DN7" s="581">
        <f t="shared" si="5"/>
        <v>0</v>
      </c>
      <c r="DO7" s="581">
        <f t="shared" si="5"/>
        <v>0</v>
      </c>
      <c r="DP7" s="581">
        <f t="shared" si="5"/>
        <v>0</v>
      </c>
      <c r="DQ7" s="581">
        <f t="shared" si="5"/>
        <v>0</v>
      </c>
      <c r="DR7" s="581">
        <f t="shared" si="5"/>
        <v>0</v>
      </c>
      <c r="DS7" s="581">
        <f t="shared" si="5"/>
        <v>0</v>
      </c>
      <c r="DT7" s="581">
        <f t="shared" si="5"/>
        <v>0</v>
      </c>
      <c r="DU7" s="581">
        <f t="shared" si="5"/>
        <v>0</v>
      </c>
      <c r="DV7" s="581">
        <f t="shared" si="5"/>
        <v>0</v>
      </c>
      <c r="DW7" s="581">
        <f t="shared" si="5"/>
        <v>0</v>
      </c>
      <c r="DX7" s="581">
        <f t="shared" si="5"/>
        <v>0</v>
      </c>
      <c r="DY7" s="581">
        <f t="shared" si="5"/>
        <v>0</v>
      </c>
      <c r="DZ7" s="581">
        <f t="shared" si="5"/>
        <v>0</v>
      </c>
      <c r="EA7" s="581">
        <f t="shared" si="5"/>
        <v>0</v>
      </c>
      <c r="EB7" s="581">
        <f t="shared" si="5"/>
        <v>0</v>
      </c>
      <c r="EC7" s="581">
        <f t="shared" si="5"/>
        <v>0</v>
      </c>
      <c r="ED7" s="581">
        <f t="shared" si="5"/>
        <v>0</v>
      </c>
      <c r="EE7" s="581">
        <f t="shared" si="5"/>
        <v>0</v>
      </c>
      <c r="EG7" s="98"/>
      <c r="EH7" s="98"/>
      <c r="EI7" s="98"/>
      <c r="EJ7" s="98"/>
      <c r="EK7" s="98"/>
      <c r="EL7" s="98"/>
      <c r="EM7" s="98"/>
      <c r="EN7" s="98"/>
      <c r="EO7" s="98"/>
      <c r="EP7" s="98"/>
      <c r="EQ7" s="98"/>
      <c r="ER7" s="98"/>
      <c r="ES7" s="98"/>
      <c r="ET7" s="98"/>
      <c r="EU7" s="98"/>
      <c r="EV7" s="98"/>
      <c r="EW7" s="98"/>
      <c r="EX7" s="98"/>
      <c r="EY7" s="98"/>
      <c r="EZ7" s="98"/>
      <c r="FA7" s="98"/>
      <c r="FB7" s="98"/>
      <c r="FC7" s="98"/>
      <c r="FD7" s="98"/>
      <c r="FE7" s="98"/>
      <c r="FF7" s="98"/>
      <c r="FG7" s="98"/>
      <c r="FH7" s="98"/>
      <c r="FI7" s="98"/>
      <c r="FJ7" s="98"/>
      <c r="FK7" s="98"/>
      <c r="FL7" s="98"/>
      <c r="GP7" s="98"/>
      <c r="GQ7" s="98"/>
      <c r="GR7" s="98"/>
      <c r="HA7" s="98"/>
      <c r="HB7" s="98"/>
      <c r="HC7" s="98"/>
      <c r="HD7" s="98"/>
    </row>
    <row r="8" spans="2:212" ht="9.9499999999999993" customHeight="1">
      <c r="B8" s="47"/>
      <c r="C8" s="47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344"/>
      <c r="Z8" s="342"/>
      <c r="AA8" s="342"/>
      <c r="AB8" s="342"/>
      <c r="AC8" s="342"/>
      <c r="AD8" s="342"/>
      <c r="AE8" s="342"/>
      <c r="AF8" s="342"/>
      <c r="AG8" s="342"/>
      <c r="AH8" s="342"/>
      <c r="AI8" s="342"/>
      <c r="AJ8" s="342"/>
      <c r="AK8" s="342"/>
      <c r="AL8" s="342"/>
      <c r="AM8" s="342"/>
      <c r="AN8" s="342"/>
      <c r="AO8" s="342"/>
      <c r="AP8" s="49"/>
      <c r="AQ8" s="49"/>
      <c r="AR8" s="49"/>
      <c r="AS8" s="49"/>
      <c r="AT8" s="49"/>
      <c r="AU8" s="49"/>
      <c r="AV8" s="49"/>
      <c r="AW8" s="49"/>
      <c r="AX8" s="49"/>
      <c r="AY8" s="49"/>
      <c r="AZ8" s="49"/>
      <c r="BA8" s="49"/>
      <c r="BB8" s="49"/>
      <c r="BC8" s="49"/>
      <c r="BD8" s="49"/>
      <c r="BE8" s="49"/>
      <c r="BF8" s="49"/>
      <c r="BG8" s="49"/>
      <c r="BH8" s="49"/>
      <c r="BI8" s="49"/>
      <c r="BJ8" s="49"/>
      <c r="BK8" s="49"/>
      <c r="BL8" s="49"/>
      <c r="BM8" s="49"/>
      <c r="BN8" s="49"/>
      <c r="BO8" s="49"/>
      <c r="BP8" s="49"/>
      <c r="BQ8" s="49"/>
      <c r="BR8" s="49"/>
      <c r="BS8" s="49"/>
      <c r="BT8" s="49"/>
      <c r="BU8" s="49"/>
      <c r="BV8" s="49"/>
      <c r="BW8" s="49"/>
      <c r="BX8" s="49"/>
      <c r="BY8" s="49"/>
      <c r="BZ8" s="49"/>
      <c r="CA8" s="49"/>
      <c r="CB8" s="49"/>
      <c r="CC8" s="49"/>
      <c r="CD8" s="49"/>
      <c r="CE8" s="49"/>
      <c r="CF8" s="49"/>
      <c r="CG8" s="49"/>
      <c r="CH8" s="49"/>
      <c r="CI8" s="49"/>
      <c r="CJ8" s="49"/>
      <c r="CK8" s="49"/>
      <c r="CL8" s="49"/>
      <c r="CM8" s="49"/>
      <c r="CN8" s="49"/>
      <c r="CO8" s="49"/>
      <c r="CP8" s="49"/>
      <c r="CQ8" s="49"/>
      <c r="CR8" s="49"/>
      <c r="CS8" s="49"/>
      <c r="CT8" s="49"/>
      <c r="CU8" s="49"/>
      <c r="CV8" s="49"/>
      <c r="CW8" s="49"/>
      <c r="CX8" s="49"/>
      <c r="CY8" s="49"/>
      <c r="CZ8" s="49"/>
      <c r="DA8" s="49"/>
      <c r="DB8" s="49"/>
      <c r="DC8" s="49"/>
      <c r="DD8" s="49"/>
      <c r="DE8" s="49"/>
      <c r="DF8" s="49"/>
      <c r="DG8" s="49"/>
      <c r="DH8" s="49"/>
      <c r="DI8" s="49"/>
      <c r="DJ8" s="49"/>
      <c r="DK8" s="49"/>
      <c r="DL8" s="49"/>
      <c r="DM8" s="49"/>
      <c r="DN8" s="49"/>
      <c r="DO8" s="49"/>
      <c r="DP8" s="49"/>
      <c r="DQ8" s="49"/>
      <c r="DR8" s="49"/>
      <c r="DS8" s="49"/>
      <c r="DT8" s="49"/>
      <c r="DU8" s="49"/>
      <c r="DV8" s="49"/>
      <c r="DW8" s="49"/>
      <c r="DX8" s="49"/>
      <c r="DY8" s="49"/>
      <c r="DZ8" s="49"/>
      <c r="EA8" s="49"/>
      <c r="EB8" s="49"/>
      <c r="EC8" s="49"/>
      <c r="ED8" s="49"/>
      <c r="EE8" s="49"/>
      <c r="EG8" s="98"/>
      <c r="EH8" s="98"/>
      <c r="EI8" s="98"/>
      <c r="EJ8" s="98"/>
      <c r="EK8" s="98"/>
      <c r="EL8" s="98"/>
      <c r="EM8" s="98"/>
      <c r="EN8" s="98"/>
      <c r="EO8" s="98"/>
      <c r="EP8" s="98"/>
      <c r="EQ8" s="98"/>
      <c r="ER8" s="98"/>
      <c r="ES8" s="98"/>
      <c r="ET8" s="98"/>
      <c r="EU8" s="98"/>
      <c r="EV8" s="98"/>
      <c r="EW8" s="98"/>
      <c r="EX8" s="98"/>
      <c r="EY8" s="98"/>
      <c r="EZ8" s="98"/>
      <c r="FA8" s="98"/>
      <c r="FB8" s="98"/>
      <c r="FC8" s="98"/>
      <c r="FD8" s="98"/>
      <c r="FE8" s="98"/>
      <c r="FF8" s="98"/>
      <c r="FG8" s="98"/>
      <c r="FH8" s="98"/>
      <c r="FI8" s="98"/>
      <c r="FJ8" s="98"/>
      <c r="FK8" s="98"/>
      <c r="FL8" s="98"/>
      <c r="GP8" s="98"/>
      <c r="GR8" s="98"/>
      <c r="HA8" s="98"/>
      <c r="HB8" s="98"/>
      <c r="HC8" s="98"/>
      <c r="HD8" s="98"/>
    </row>
    <row r="9" spans="2:212" ht="24.95" customHeight="1">
      <c r="B9" s="98"/>
      <c r="C9" s="98"/>
      <c r="D9" s="349"/>
      <c r="E9" s="349"/>
      <c r="F9" s="349"/>
      <c r="G9" s="420"/>
      <c r="H9" s="420"/>
      <c r="I9" s="420"/>
      <c r="J9" s="420"/>
      <c r="K9" s="420"/>
      <c r="L9" s="420"/>
      <c r="M9" s="420"/>
      <c r="N9" s="420"/>
      <c r="O9" s="420"/>
      <c r="P9" s="420"/>
      <c r="Q9" s="420"/>
      <c r="R9" s="420"/>
      <c r="S9" s="420"/>
      <c r="T9" s="420"/>
      <c r="U9" s="420"/>
      <c r="V9" s="420"/>
      <c r="W9" s="420"/>
      <c r="X9" s="420"/>
      <c r="Y9" s="420"/>
      <c r="Z9" s="420"/>
      <c r="AA9" s="420"/>
      <c r="AB9" s="420"/>
      <c r="AC9" s="420"/>
      <c r="AD9" s="420"/>
      <c r="AE9" s="98"/>
      <c r="AF9" s="349"/>
      <c r="AG9" s="420"/>
      <c r="AH9" s="420"/>
      <c r="AI9" s="420"/>
      <c r="AJ9" s="420"/>
      <c r="AK9" s="420"/>
      <c r="AL9" s="420"/>
      <c r="AM9" s="98"/>
      <c r="AN9" s="420"/>
      <c r="AO9" s="420"/>
      <c r="AP9" s="349"/>
      <c r="AQ9" s="349"/>
      <c r="AR9" s="98"/>
      <c r="AS9" s="98"/>
      <c r="AT9" s="98"/>
      <c r="AU9" s="418"/>
      <c r="AV9" s="420"/>
      <c r="AW9" s="424"/>
      <c r="AX9" s="421"/>
      <c r="AY9" s="421"/>
      <c r="AZ9" s="421"/>
      <c r="BA9" s="421"/>
      <c r="BB9" s="421"/>
      <c r="BC9" s="421"/>
      <c r="BD9" s="421"/>
      <c r="BE9" s="98"/>
      <c r="BF9" s="98"/>
      <c r="BG9" s="421"/>
      <c r="BH9" s="421"/>
      <c r="BI9" s="421"/>
      <c r="BJ9" s="421"/>
      <c r="BK9" s="421"/>
      <c r="BL9" s="421"/>
      <c r="BM9" s="421"/>
      <c r="BN9" s="421"/>
      <c r="BO9" s="421"/>
      <c r="BP9" s="421"/>
      <c r="BQ9" s="421"/>
      <c r="BR9" s="421"/>
      <c r="BS9" s="98"/>
      <c r="BT9" s="421"/>
      <c r="BU9" s="421"/>
      <c r="BV9" s="421"/>
      <c r="BW9" s="370"/>
      <c r="BX9" s="421"/>
      <c r="BY9" s="421"/>
      <c r="BZ9" s="421"/>
      <c r="CA9" s="421"/>
      <c r="CB9" s="421"/>
      <c r="CC9" s="421"/>
      <c r="CD9" s="421"/>
      <c r="CE9" s="421"/>
      <c r="CF9" s="421"/>
      <c r="CG9" s="421"/>
      <c r="CH9" s="421"/>
      <c r="CI9" s="421"/>
      <c r="CJ9" s="421"/>
      <c r="CK9" s="421"/>
      <c r="CL9" s="421"/>
      <c r="CM9" s="421"/>
      <c r="CN9" s="421"/>
      <c r="CO9" s="421"/>
      <c r="CP9" s="421"/>
      <c r="CQ9" s="421"/>
      <c r="CR9" s="421"/>
      <c r="CS9" s="421"/>
      <c r="CT9" s="421"/>
      <c r="CU9" s="421"/>
      <c r="CV9" s="98"/>
      <c r="CW9" s="421"/>
      <c r="CX9" s="421"/>
      <c r="CY9" s="421"/>
      <c r="CZ9" s="421"/>
      <c r="DA9" s="98"/>
      <c r="DB9" s="98"/>
      <c r="DC9" s="98"/>
      <c r="DD9" s="98"/>
      <c r="DE9" s="98"/>
      <c r="DF9" s="98"/>
      <c r="DG9" s="98"/>
      <c r="DH9" s="98"/>
      <c r="DI9" s="98"/>
      <c r="DJ9" s="98"/>
      <c r="DK9" s="98"/>
      <c r="DL9" s="98"/>
      <c r="DM9" s="98"/>
      <c r="DN9" s="98"/>
      <c r="DO9" s="98"/>
      <c r="DP9" s="98"/>
      <c r="DQ9" s="98"/>
      <c r="DR9" s="98"/>
      <c r="DS9" s="98"/>
      <c r="DT9" s="98"/>
      <c r="DU9" s="98"/>
      <c r="DV9" s="98"/>
      <c r="DW9" s="98"/>
      <c r="DX9" s="98"/>
      <c r="DY9" s="98"/>
      <c r="DZ9" s="98"/>
      <c r="EA9" s="98"/>
      <c r="EB9" s="98"/>
      <c r="EC9" s="98"/>
      <c r="ED9" s="98"/>
      <c r="EE9" s="98"/>
      <c r="EG9" s="98"/>
      <c r="EH9" s="98"/>
      <c r="EI9" s="98"/>
      <c r="EJ9" s="98"/>
      <c r="EK9" s="349"/>
      <c r="EL9" s="98"/>
      <c r="EM9" s="98"/>
      <c r="EN9" s="349"/>
      <c r="EO9" s="98"/>
      <c r="EP9" s="98"/>
      <c r="EQ9" s="98"/>
      <c r="ER9" s="98"/>
      <c r="ES9" s="98"/>
      <c r="ET9" s="98"/>
      <c r="EU9" s="98"/>
      <c r="EV9" s="98"/>
      <c r="EW9" s="98"/>
      <c r="EX9" s="98"/>
      <c r="EY9" s="98"/>
      <c r="EZ9" s="98"/>
      <c r="FA9" s="98"/>
      <c r="FB9" s="98"/>
      <c r="FC9" s="98"/>
      <c r="FD9" s="98"/>
      <c r="FE9" s="98"/>
      <c r="FF9" s="98"/>
      <c r="FG9" s="98"/>
      <c r="FH9" s="98"/>
      <c r="FI9" s="98"/>
      <c r="FJ9" s="98"/>
      <c r="FK9" s="98"/>
      <c r="FL9" s="98"/>
      <c r="GE9" s="349"/>
      <c r="GP9" s="98"/>
      <c r="GR9" s="98"/>
      <c r="HA9" s="98"/>
      <c r="HB9" s="98"/>
      <c r="HC9" s="98"/>
      <c r="HD9" s="98"/>
    </row>
    <row r="10" spans="2:212" s="133" customFormat="1" ht="24.95" customHeight="1">
      <c r="B10" s="1057" t="s">
        <v>933</v>
      </c>
      <c r="C10" s="1057"/>
      <c r="D10" s="1057"/>
      <c r="E10" s="1057"/>
      <c r="F10" s="1057"/>
      <c r="G10" s="526"/>
      <c r="H10" s="526"/>
      <c r="I10" s="526"/>
      <c r="J10" s="526"/>
      <c r="K10" s="526"/>
      <c r="L10" s="526"/>
      <c r="M10" s="526"/>
      <c r="N10" s="526"/>
      <c r="O10" s="526"/>
      <c r="P10" s="526"/>
      <c r="Q10" s="526"/>
      <c r="R10" s="526"/>
      <c r="S10" s="526"/>
      <c r="T10" s="526"/>
      <c r="U10" s="526"/>
      <c r="V10" s="526"/>
      <c r="W10" s="1057" t="s">
        <v>928</v>
      </c>
      <c r="X10" s="1057"/>
      <c r="Y10" s="1057" t="s">
        <v>929</v>
      </c>
      <c r="Z10" s="1057"/>
      <c r="AA10" s="1057"/>
      <c r="AB10" s="1057"/>
      <c r="AC10" s="1057"/>
      <c r="AD10" s="1057"/>
      <c r="AE10" s="1057"/>
      <c r="AF10" s="1073" t="s">
        <v>934</v>
      </c>
      <c r="AG10" s="1073"/>
      <c r="AH10" s="1073"/>
      <c r="AI10" s="1073"/>
      <c r="AJ10" s="1073"/>
      <c r="AK10" s="1073"/>
      <c r="AL10" s="1073"/>
      <c r="AM10" s="1073"/>
      <c r="AN10" s="1073"/>
      <c r="AO10" s="1073"/>
      <c r="AP10" s="1057" t="s">
        <v>935</v>
      </c>
      <c r="AQ10" s="1057"/>
      <c r="AR10" s="1057"/>
      <c r="AS10" s="1057"/>
      <c r="AT10" s="1057"/>
      <c r="AU10" s="1057"/>
      <c r="AV10" s="1057"/>
      <c r="AW10" s="1057"/>
      <c r="AX10" s="1057"/>
      <c r="AY10" s="1057"/>
      <c r="AZ10" s="1057"/>
      <c r="BA10" s="1057"/>
      <c r="BB10" s="1057"/>
      <c r="BC10" s="1057"/>
      <c r="BD10" s="1057"/>
      <c r="BE10" s="1057"/>
      <c r="BF10" s="1057"/>
      <c r="BG10" s="1057"/>
      <c r="BH10" s="1057"/>
      <c r="BI10" s="1057"/>
      <c r="BJ10" s="1057"/>
      <c r="BK10" s="1057"/>
      <c r="BL10" s="1057"/>
      <c r="BM10" s="1057"/>
      <c r="BN10" s="1057"/>
      <c r="BO10" s="1057"/>
      <c r="BP10" s="1057"/>
      <c r="BQ10" s="1057"/>
      <c r="BR10" s="1057"/>
      <c r="BS10" s="1067"/>
      <c r="BT10" s="1068" t="s">
        <v>930</v>
      </c>
      <c r="BU10" s="526"/>
      <c r="BV10" s="526"/>
      <c r="BW10" s="526"/>
      <c r="BX10" s="526"/>
      <c r="BY10" s="526"/>
      <c r="BZ10" s="526"/>
      <c r="CA10" s="526"/>
      <c r="CB10" s="526"/>
      <c r="CC10" s="526"/>
      <c r="CD10" s="526"/>
      <c r="CE10" s="526"/>
      <c r="CF10" s="526"/>
      <c r="CG10" s="526"/>
      <c r="CH10" s="526"/>
      <c r="CI10" s="526"/>
      <c r="CJ10" s="526"/>
      <c r="CK10" s="526"/>
      <c r="CL10" s="526"/>
      <c r="CM10" s="526"/>
      <c r="CN10" s="526"/>
      <c r="CO10" s="526"/>
      <c r="CP10" s="526"/>
      <c r="CQ10" s="526"/>
      <c r="CR10" s="526"/>
      <c r="CS10" s="526"/>
      <c r="CT10" s="526"/>
      <c r="CU10" s="526"/>
      <c r="CV10" s="526"/>
      <c r="CW10" s="526"/>
      <c r="CX10" s="526"/>
      <c r="CY10" s="1058" t="s">
        <v>213</v>
      </c>
      <c r="CZ10" s="1057" t="s">
        <v>936</v>
      </c>
      <c r="DA10" s="1057"/>
      <c r="DB10" s="1057"/>
      <c r="DC10" s="1057"/>
      <c r="DD10" s="1057"/>
      <c r="DE10" s="1057"/>
      <c r="DF10" s="1057"/>
      <c r="DG10" s="1057"/>
      <c r="DH10" s="1057"/>
      <c r="DI10" s="1057"/>
      <c r="DJ10" s="1057"/>
      <c r="DK10" s="1057"/>
      <c r="DL10" s="1057"/>
      <c r="DM10" s="1057"/>
      <c r="DN10" s="1057"/>
      <c r="DO10" s="1057"/>
      <c r="DP10" s="1057"/>
      <c r="DQ10" s="1057"/>
      <c r="DR10" s="1057"/>
      <c r="DS10" s="1057"/>
      <c r="DT10" s="1057"/>
      <c r="DU10" s="1057"/>
      <c r="DV10" s="1057"/>
      <c r="DW10" s="1057"/>
      <c r="DX10" s="1057"/>
      <c r="DY10" s="1057"/>
      <c r="DZ10" s="1057"/>
      <c r="EA10" s="1057"/>
      <c r="EB10" s="1057"/>
      <c r="EC10" s="1057"/>
      <c r="ED10" s="1063" t="s">
        <v>931</v>
      </c>
      <c r="EE10" s="1065" t="s">
        <v>932</v>
      </c>
      <c r="EG10" s="1055" t="s">
        <v>937</v>
      </c>
      <c r="EH10" s="1055"/>
      <c r="EI10" s="1055"/>
      <c r="EJ10" s="1055"/>
      <c r="EK10" s="1055"/>
      <c r="EL10" s="1055"/>
      <c r="EM10" s="1055"/>
      <c r="EN10" s="1055"/>
      <c r="EO10" s="1055"/>
      <c r="EP10" s="1055"/>
      <c r="EQ10" s="1055"/>
      <c r="ER10" s="1055"/>
      <c r="ES10" s="1055"/>
      <c r="ET10" s="1055"/>
      <c r="EU10" s="1055"/>
      <c r="EV10" s="1056"/>
      <c r="EW10" s="1056"/>
      <c r="EX10" s="1056"/>
      <c r="EY10" s="1056"/>
      <c r="EZ10" s="1056"/>
      <c r="FA10" s="1056"/>
      <c r="FB10" s="1056"/>
      <c r="FC10" s="1056"/>
      <c r="FD10" s="1056"/>
      <c r="FE10" s="1056"/>
      <c r="FF10" s="1056"/>
      <c r="FG10" s="1056"/>
      <c r="FH10" s="1056"/>
      <c r="FI10" s="1056"/>
      <c r="FJ10" s="1062"/>
      <c r="FK10" s="1055" t="s">
        <v>938</v>
      </c>
      <c r="FL10" s="1055"/>
      <c r="FM10" s="1055"/>
      <c r="FN10" s="1055"/>
      <c r="FO10" s="1055"/>
      <c r="FP10" s="1055"/>
      <c r="FQ10" s="1055"/>
      <c r="FR10" s="1055"/>
      <c r="FS10" s="1055"/>
      <c r="FT10" s="1055"/>
      <c r="FU10" s="1055"/>
      <c r="FV10" s="1055"/>
      <c r="FW10" s="1055"/>
      <c r="FX10" s="1055"/>
      <c r="FY10" s="1055"/>
      <c r="FZ10" s="1056"/>
      <c r="GA10" s="1056"/>
      <c r="GB10" s="1056"/>
      <c r="GC10" s="1056"/>
      <c r="GD10" s="1056"/>
      <c r="GE10" s="1056"/>
      <c r="GF10" s="1056"/>
      <c r="GG10" s="1056"/>
      <c r="GH10" s="1056"/>
      <c r="GI10" s="1056"/>
      <c r="GJ10" s="1056"/>
      <c r="GK10" s="1056"/>
      <c r="GL10" s="1056"/>
      <c r="GM10" s="1056"/>
      <c r="GN10" s="1056"/>
      <c r="HA10" s="653"/>
    </row>
    <row r="11" spans="2:212" s="133" customFormat="1" ht="24.95" customHeight="1">
      <c r="B11" s="619" t="s">
        <v>32</v>
      </c>
      <c r="C11" s="527" t="s">
        <v>9</v>
      </c>
      <c r="D11" s="527" t="s">
        <v>20</v>
      </c>
      <c r="E11" s="527" t="s">
        <v>42</v>
      </c>
      <c r="F11" s="527" t="s">
        <v>8</v>
      </c>
      <c r="G11" s="528" t="s">
        <v>36</v>
      </c>
      <c r="H11" s="529" t="s">
        <v>34</v>
      </c>
      <c r="I11" s="529" t="s">
        <v>35</v>
      </c>
      <c r="J11" s="529" t="s">
        <v>52</v>
      </c>
      <c r="K11" s="529" t="s">
        <v>53</v>
      </c>
      <c r="L11" s="529" t="s">
        <v>54</v>
      </c>
      <c r="M11" s="529" t="s">
        <v>118</v>
      </c>
      <c r="N11" s="529" t="s">
        <v>119</v>
      </c>
      <c r="O11" s="529" t="s">
        <v>120</v>
      </c>
      <c r="P11" s="529" t="s">
        <v>121</v>
      </c>
      <c r="Q11" s="529" t="s">
        <v>122</v>
      </c>
      <c r="R11" s="529" t="s">
        <v>60</v>
      </c>
      <c r="S11" s="529" t="s">
        <v>66</v>
      </c>
      <c r="T11" s="529" t="s">
        <v>116</v>
      </c>
      <c r="U11" s="529" t="s">
        <v>117</v>
      </c>
      <c r="V11" s="529" t="s">
        <v>108</v>
      </c>
      <c r="W11" s="530" t="s">
        <v>71</v>
      </c>
      <c r="X11" s="527" t="s">
        <v>84</v>
      </c>
      <c r="Y11" s="530" t="s">
        <v>73</v>
      </c>
      <c r="Z11" s="527" t="s">
        <v>72</v>
      </c>
      <c r="AA11" s="531" t="s">
        <v>74</v>
      </c>
      <c r="AB11" s="532" t="s">
        <v>94</v>
      </c>
      <c r="AC11" s="531" t="s">
        <v>95</v>
      </c>
      <c r="AD11" s="531" t="s">
        <v>115</v>
      </c>
      <c r="AE11" s="533" t="s">
        <v>93</v>
      </c>
      <c r="AF11" s="530" t="s">
        <v>136</v>
      </c>
      <c r="AG11" s="527" t="s">
        <v>174</v>
      </c>
      <c r="AH11" s="527" t="s">
        <v>175</v>
      </c>
      <c r="AI11" s="527" t="s">
        <v>176</v>
      </c>
      <c r="AJ11" s="527" t="s">
        <v>177</v>
      </c>
      <c r="AK11" s="527" t="s">
        <v>178</v>
      </c>
      <c r="AL11" s="527" t="s">
        <v>179</v>
      </c>
      <c r="AM11" s="527" t="s">
        <v>180</v>
      </c>
      <c r="AN11" s="527" t="s">
        <v>181</v>
      </c>
      <c r="AO11" s="527" t="s">
        <v>182</v>
      </c>
      <c r="AP11" s="530" t="s">
        <v>51</v>
      </c>
      <c r="AQ11" s="527" t="s">
        <v>983</v>
      </c>
      <c r="AR11" s="527" t="s">
        <v>984</v>
      </c>
      <c r="AS11" s="529" t="s">
        <v>88</v>
      </c>
      <c r="AT11" s="529" t="s">
        <v>89</v>
      </c>
      <c r="AU11" s="529" t="s">
        <v>90</v>
      </c>
      <c r="AV11" s="529" t="s">
        <v>985</v>
      </c>
      <c r="AW11" s="529"/>
      <c r="AX11" s="529"/>
      <c r="AY11" s="529"/>
      <c r="AZ11" s="529"/>
      <c r="BA11" s="529"/>
      <c r="BB11" s="529"/>
      <c r="BC11" s="529"/>
      <c r="BD11" s="529"/>
      <c r="BE11" s="529"/>
      <c r="BF11" s="529"/>
      <c r="BG11" s="529"/>
      <c r="BH11" s="529"/>
      <c r="BI11" s="529"/>
      <c r="BJ11" s="529"/>
      <c r="BK11" s="529"/>
      <c r="BL11" s="529"/>
      <c r="BM11" s="529"/>
      <c r="BN11" s="529"/>
      <c r="BO11" s="529"/>
      <c r="BP11" s="529"/>
      <c r="BQ11" s="529"/>
      <c r="BR11" s="529"/>
      <c r="BS11" s="529"/>
      <c r="BT11" s="1069"/>
      <c r="BU11" s="530" t="s">
        <v>762</v>
      </c>
      <c r="BV11" s="527" t="s">
        <v>763</v>
      </c>
      <c r="BW11" s="527" t="s">
        <v>764</v>
      </c>
      <c r="BX11" s="527" t="s">
        <v>765</v>
      </c>
      <c r="BY11" s="527" t="s">
        <v>766</v>
      </c>
      <c r="BZ11" s="527" t="s">
        <v>767</v>
      </c>
      <c r="CA11" s="527" t="s">
        <v>768</v>
      </c>
      <c r="CB11" s="527" t="s">
        <v>769</v>
      </c>
      <c r="CC11" s="527" t="s">
        <v>770</v>
      </c>
      <c r="CD11" s="527" t="s">
        <v>771</v>
      </c>
      <c r="CE11" s="527" t="s">
        <v>772</v>
      </c>
      <c r="CF11" s="527" t="s">
        <v>773</v>
      </c>
      <c r="CG11" s="527" t="s">
        <v>774</v>
      </c>
      <c r="CH11" s="527" t="s">
        <v>775</v>
      </c>
      <c r="CI11" s="527" t="s">
        <v>776</v>
      </c>
      <c r="CJ11" s="527" t="s">
        <v>777</v>
      </c>
      <c r="CK11" s="527" t="s">
        <v>778</v>
      </c>
      <c r="CL11" s="527" t="s">
        <v>779</v>
      </c>
      <c r="CM11" s="527" t="s">
        <v>780</v>
      </c>
      <c r="CN11" s="527" t="s">
        <v>781</v>
      </c>
      <c r="CO11" s="527" t="s">
        <v>782</v>
      </c>
      <c r="CP11" s="527" t="s">
        <v>783</v>
      </c>
      <c r="CQ11" s="527" t="s">
        <v>784</v>
      </c>
      <c r="CR11" s="527" t="s">
        <v>785</v>
      </c>
      <c r="CS11" s="527" t="s">
        <v>786</v>
      </c>
      <c r="CT11" s="527" t="s">
        <v>787</v>
      </c>
      <c r="CU11" s="527" t="s">
        <v>788</v>
      </c>
      <c r="CV11" s="527" t="s">
        <v>789</v>
      </c>
      <c r="CW11" s="527" t="s">
        <v>790</v>
      </c>
      <c r="CX11" s="527" t="s">
        <v>791</v>
      </c>
      <c r="CY11" s="1059"/>
      <c r="CZ11" s="530" t="s">
        <v>16</v>
      </c>
      <c r="DA11" s="529" t="s">
        <v>18</v>
      </c>
      <c r="DB11" s="529" t="s">
        <v>986</v>
      </c>
      <c r="DC11" s="529" t="s">
        <v>19</v>
      </c>
      <c r="DD11" s="529" t="s">
        <v>17</v>
      </c>
      <c r="DE11" s="529" t="s">
        <v>987</v>
      </c>
      <c r="DF11" s="529"/>
      <c r="DG11" s="529"/>
      <c r="DH11" s="529"/>
      <c r="DI11" s="529"/>
      <c r="DJ11" s="529"/>
      <c r="DK11" s="529"/>
      <c r="DL11" s="529"/>
      <c r="DM11" s="529"/>
      <c r="DN11" s="529"/>
      <c r="DO11" s="529"/>
      <c r="DP11" s="529"/>
      <c r="DQ11" s="529"/>
      <c r="DR11" s="529"/>
      <c r="DS11" s="529"/>
      <c r="DT11" s="529"/>
      <c r="DU11" s="529"/>
      <c r="DV11" s="529"/>
      <c r="DW11" s="529"/>
      <c r="DX11" s="529"/>
      <c r="DY11" s="529"/>
      <c r="DZ11" s="529"/>
      <c r="EA11" s="529"/>
      <c r="EB11" s="529"/>
      <c r="EC11" s="529"/>
      <c r="ED11" s="1064"/>
      <c r="EE11" s="1066"/>
      <c r="EG11" s="529" t="s">
        <v>51</v>
      </c>
      <c r="EH11" s="529" t="s">
        <v>983</v>
      </c>
      <c r="EI11" s="529" t="s">
        <v>984</v>
      </c>
      <c r="EJ11" s="529" t="s">
        <v>88</v>
      </c>
      <c r="EK11" s="529" t="s">
        <v>89</v>
      </c>
      <c r="EL11" s="529" t="s">
        <v>90</v>
      </c>
      <c r="EM11" s="529" t="s">
        <v>985</v>
      </c>
      <c r="EN11" s="529"/>
      <c r="EO11" s="529"/>
      <c r="EP11" s="529"/>
      <c r="EQ11" s="529"/>
      <c r="ER11" s="529"/>
      <c r="ES11" s="529"/>
      <c r="ET11" s="529"/>
      <c r="EU11" s="529"/>
      <c r="EV11" s="529"/>
      <c r="EW11" s="529"/>
      <c r="EX11" s="529"/>
      <c r="EY11" s="529"/>
      <c r="EZ11" s="529"/>
      <c r="FA11" s="529"/>
      <c r="FB11" s="529"/>
      <c r="FC11" s="529"/>
      <c r="FD11" s="529"/>
      <c r="FE11" s="529"/>
      <c r="FF11" s="529"/>
      <c r="FG11" s="529"/>
      <c r="FH11" s="529"/>
      <c r="FI11" s="529"/>
      <c r="FJ11" s="529"/>
      <c r="FK11" s="528" t="s">
        <v>16</v>
      </c>
      <c r="FL11" s="529" t="s">
        <v>18</v>
      </c>
      <c r="FM11" s="529" t="s">
        <v>986</v>
      </c>
      <c r="FN11" s="529" t="s">
        <v>19</v>
      </c>
      <c r="FO11" s="529" t="s">
        <v>17</v>
      </c>
      <c r="FP11" s="529" t="s">
        <v>987</v>
      </c>
      <c r="FQ11" s="529"/>
      <c r="FR11" s="529"/>
      <c r="FS11" s="529"/>
      <c r="FT11" s="529"/>
      <c r="FU11" s="529"/>
      <c r="FV11" s="529"/>
      <c r="FW11" s="529"/>
      <c r="FX11" s="529"/>
      <c r="FY11" s="529"/>
      <c r="FZ11" s="529"/>
      <c r="GA11" s="529"/>
      <c r="GB11" s="529"/>
      <c r="GC11" s="529"/>
      <c r="GD11" s="529"/>
      <c r="GE11" s="529"/>
      <c r="GF11" s="529"/>
      <c r="GG11" s="529"/>
      <c r="GH11" s="529"/>
      <c r="GI11" s="529"/>
      <c r="GJ11" s="529"/>
      <c r="GK11" s="529"/>
      <c r="GL11" s="529"/>
      <c r="GM11" s="529"/>
      <c r="GN11" s="529"/>
      <c r="HA11" s="654"/>
      <c r="HB11" s="654"/>
      <c r="HC11" s="654"/>
      <c r="HD11" s="654"/>
    </row>
    <row r="12" spans="2:212" ht="22.35" customHeight="1">
      <c r="B12" s="620"/>
      <c r="C12" s="652"/>
      <c r="D12" s="652"/>
      <c r="E12" s="652"/>
      <c r="F12" s="168"/>
      <c r="G12" s="924"/>
      <c r="H12" s="652"/>
      <c r="I12" s="652"/>
      <c r="J12" s="169"/>
      <c r="K12" s="169"/>
      <c r="L12" s="169"/>
      <c r="M12" s="652"/>
      <c r="N12" s="652"/>
      <c r="O12" s="652"/>
      <c r="P12" s="652"/>
      <c r="Q12" s="652"/>
      <c r="R12" s="169"/>
      <c r="S12" s="169"/>
      <c r="T12" s="169"/>
      <c r="U12" s="169"/>
      <c r="V12" s="920"/>
      <c r="W12" s="926"/>
      <c r="X12" s="921"/>
      <c r="Y12" s="172"/>
      <c r="Z12" s="170"/>
      <c r="AA12" s="922"/>
      <c r="AB12" s="928"/>
      <c r="AC12" s="923"/>
      <c r="AD12" s="923"/>
      <c r="AE12" s="187"/>
      <c r="AF12" s="174"/>
      <c r="AG12" s="169"/>
      <c r="AH12" s="169"/>
      <c r="AI12" s="169"/>
      <c r="AJ12" s="169"/>
      <c r="AK12" s="169"/>
      <c r="AL12" s="169"/>
      <c r="AM12" s="169"/>
      <c r="AN12" s="169"/>
      <c r="AO12" s="169"/>
      <c r="AP12" s="178"/>
      <c r="AQ12" s="169"/>
      <c r="AR12" s="169"/>
      <c r="AS12" s="169"/>
      <c r="AT12" s="169"/>
      <c r="AU12" s="169"/>
      <c r="AV12" s="169"/>
      <c r="AW12" s="169"/>
      <c r="AX12" s="169"/>
      <c r="AY12" s="169"/>
      <c r="AZ12" s="169"/>
      <c r="BA12" s="169"/>
      <c r="BB12" s="169"/>
      <c r="BC12" s="169"/>
      <c r="BD12" s="169"/>
      <c r="BE12" s="169"/>
      <c r="BF12" s="169"/>
      <c r="BG12" s="169"/>
      <c r="BH12" s="169"/>
      <c r="BI12" s="169"/>
      <c r="BJ12" s="169"/>
      <c r="BK12" s="169"/>
      <c r="BL12" s="169"/>
      <c r="BM12" s="169"/>
      <c r="BN12" s="169"/>
      <c r="BO12" s="169"/>
      <c r="BP12" s="169"/>
      <c r="BQ12" s="169"/>
      <c r="BR12" s="169"/>
      <c r="BS12" s="169"/>
      <c r="BT12" s="192">
        <f>SUM(AP12:BS12)-SUMIF(Option3!$P$3:$AS$3,1,급여대장!AP12:BS12)</f>
        <v>0</v>
      </c>
      <c r="BU12" s="178"/>
      <c r="BV12" s="171">
        <f>IF(OR(AQ12="",Option3!Q1=1),0,IF(AQ12-'지급공제 설정'!$F$7&gt;0,AQ12-'지급공제 설정'!$F$7,0))</f>
        <v>0</v>
      </c>
      <c r="BW12" s="171">
        <f>IF(OR(AR12="",Option3!R1=1),0,IF(AR12-'지급공제 설정'!$F$8&gt;0,AR12-'지급공제 설정'!$F$8,0))</f>
        <v>0</v>
      </c>
      <c r="BX12" s="171"/>
      <c r="BY12" s="171"/>
      <c r="BZ12" s="171"/>
      <c r="CA12" s="171"/>
      <c r="CB12" s="171"/>
      <c r="CC12" s="171"/>
      <c r="CD12" s="171"/>
      <c r="CE12" s="171"/>
      <c r="CF12" s="171"/>
      <c r="CG12" s="171"/>
      <c r="CH12" s="171"/>
      <c r="CI12" s="171"/>
      <c r="CJ12" s="171"/>
      <c r="CK12" s="171"/>
      <c r="CL12" s="171"/>
      <c r="CM12" s="171"/>
      <c r="CN12" s="171"/>
      <c r="CO12" s="171"/>
      <c r="CP12" s="171"/>
      <c r="CQ12" s="171"/>
      <c r="CR12" s="171"/>
      <c r="CS12" s="171"/>
      <c r="CT12" s="171"/>
      <c r="CU12" s="171"/>
      <c r="CV12" s="171"/>
      <c r="CW12" s="171"/>
      <c r="CX12" s="171"/>
      <c r="CY12" s="176">
        <f>SUMIF(Option3!$P$1:$AS$1,0,AP12:BS12)+SUM(BU12:CX12)</f>
        <v>0</v>
      </c>
      <c r="CZ12" s="174">
        <f>IF(LEN(C12)=0,0,IF(G12="",IFERROR(ROUNDDOWN(CTAX(LEFT(M12,FIND(")",M12)-1),CY12,환경설정!$W$13,J12),Option3!$E$9*-1),0),IF(AND(U12&lt;&gt;"",LEFT(G12,1)="1"),IFERROR(ROUNDDOWN(CTAX(LEFT(M12,FIND(")",M12)-1),U12,환경설정!$W$13,J12),Option3!$E$9*-1),0),IF(AND(T12&lt;&gt;"",LEFT(G12,1)="1"),IFERROR(ROUNDDOWN(CTAX(LEFT(M12,FIND(")",M12)-1),CY12,환경설정!$W$13,J12),Option3!$E$9*-1),0),0))))</f>
        <v>0</v>
      </c>
      <c r="DA12" s="169">
        <f>IF(LEN(C12)=0,0,IF(G12="",IFERROR(ROUNDDOWN(HTAX(LEFT(N12,FIND(")",N12)-1),CY12,환경설정!$W$15,K12),Option3!$E$10*-1),0),IF(AND(U12&lt;&gt;"",MID(G12,3,1)="1"),IFERROR(ROUNDDOWN(HTAX(LEFT(N12,FIND(")",N12)-1),U12,환경설정!$W$15,K12),Option3!$E$10*-1),0),IF(AND(T12&lt;&gt;"",MID(G12,3,1)="1"),IFERROR(ROUNDDOWN(HTAX(LEFT(N12,FIND(")",N12)-1),CY12,환경설정!$W$15,K12),Option3!$E$10*-1),0),0))))</f>
        <v>0</v>
      </c>
      <c r="DB12" s="169">
        <f>IF(DA12=0,0,IF(O12="",0,IF(LEFT(O12,FIND(")",O12)-1)="2",0,ROUNDDOWN(IF(LEFT(O12,FIND(")",O12)-1)="1",DA12*환경설정!$W$17/환경설정!$W$15,DA12*환경설정!$W$17/환경설정!$W$15*(1-((LEFT(O12,FIND(")",O12)-1)-2)/10))),Option3!$E$11*-1))))</f>
        <v>0</v>
      </c>
      <c r="DC12" s="169">
        <f>IF(LEN(C12)=0,0,IF(G12="",IFERROR(ROUNDDOWN(PTAX(LEFT(P12,FIND(")",P12)-1),CY12,환경설정!$W$19,L12),Option3!$E$12*-1),0),IF(AND(U12&lt;&gt;"",RIGHT(G12,1)="1"),IFERROR(ROUNDDOWN(PTAX(LEFT(P12,FIND(")",P12)-1),U12,환경설정!$W$19,L12),Option3!$E$12*-1),0),IF(AND(T12&lt;&gt;"",RIGHT(G12,1)="1"),IFERROR(ROUNDDOWN(PTAX(LEFT(P12,FIND(")",P12)-1),CY12,환경설정!$W$19,L12),Option3!$E$12*-1),0),0))))</f>
        <v>0</v>
      </c>
      <c r="DD12" s="169">
        <f>IF(LEN(C12)=0,0,IF(OR(Q12="4",Q12="5"),IFERROR(ROUNDDOWN(INTAX(Q12,BT12,H12,I12),Option3!$E$13*-1),0),IFERROR(ROUNDDOWN(INTAX(Q12,CY12,H12,I12),Option3!$E$13*-1),0)))</f>
        <v>0</v>
      </c>
      <c r="DE12" s="169">
        <f>IF(DD12=0,0,ROUNDDOWN(DD12*0.1,Option3!$E$14*-1))</f>
        <v>0</v>
      </c>
      <c r="DF12" s="169"/>
      <c r="DG12" s="169"/>
      <c r="DH12" s="169"/>
      <c r="DI12" s="169"/>
      <c r="DJ12" s="169"/>
      <c r="DK12" s="169"/>
      <c r="DL12" s="169"/>
      <c r="DM12" s="169"/>
      <c r="DN12" s="169"/>
      <c r="DO12" s="169"/>
      <c r="DP12" s="169"/>
      <c r="DQ12" s="169"/>
      <c r="DR12" s="169"/>
      <c r="DS12" s="169"/>
      <c r="DT12" s="169"/>
      <c r="DU12" s="169"/>
      <c r="DV12" s="169"/>
      <c r="DW12" s="169"/>
      <c r="DX12" s="169"/>
      <c r="DY12" s="169"/>
      <c r="DZ12" s="169"/>
      <c r="EA12" s="169"/>
      <c r="EB12" s="169"/>
      <c r="EC12" s="169"/>
      <c r="ED12" s="192">
        <f>SUM(CZ12:EC12)</f>
        <v>0</v>
      </c>
      <c r="EE12" s="197">
        <f>BT12-ED12</f>
        <v>0</v>
      </c>
      <c r="EG12" s="182"/>
      <c r="EH12" s="182"/>
      <c r="EI12" s="182"/>
      <c r="EJ12" s="182"/>
      <c r="EK12" s="182"/>
      <c r="EL12" s="182"/>
      <c r="EM12" s="182"/>
      <c r="EN12" s="182"/>
      <c r="EO12" s="182"/>
      <c r="EP12" s="182"/>
      <c r="EQ12" s="182"/>
      <c r="ER12" s="182"/>
      <c r="ES12" s="182"/>
      <c r="ET12" s="182"/>
      <c r="EU12" s="182"/>
      <c r="EV12" s="182"/>
      <c r="EW12" s="182"/>
      <c r="EX12" s="182"/>
      <c r="EY12" s="182"/>
      <c r="EZ12" s="182"/>
      <c r="FA12" s="182"/>
      <c r="FB12" s="182"/>
      <c r="FC12" s="182"/>
      <c r="FD12" s="182"/>
      <c r="FE12" s="182"/>
      <c r="FF12" s="182"/>
      <c r="FG12" s="182"/>
      <c r="FH12" s="182"/>
      <c r="FI12" s="182"/>
      <c r="FJ12" s="182"/>
      <c r="FK12" s="279"/>
      <c r="FL12" s="182"/>
      <c r="FM12" s="183"/>
      <c r="FN12" s="183"/>
      <c r="FO12" s="183"/>
      <c r="FP12" s="183"/>
      <c r="FQ12" s="183"/>
      <c r="FR12" s="183"/>
      <c r="FS12" s="183"/>
      <c r="FT12" s="183"/>
      <c r="FU12" s="183"/>
      <c r="FV12" s="183"/>
      <c r="FW12" s="183"/>
      <c r="FX12" s="183"/>
      <c r="FY12" s="183"/>
      <c r="FZ12" s="183"/>
      <c r="GA12" s="183"/>
      <c r="GB12" s="183"/>
      <c r="GC12" s="183"/>
      <c r="GD12" s="183"/>
      <c r="GE12" s="183"/>
      <c r="GF12" s="183"/>
      <c r="GG12" s="183"/>
      <c r="GH12" s="183"/>
      <c r="GI12" s="183"/>
      <c r="GJ12" s="183"/>
      <c r="GK12" s="183"/>
      <c r="GL12" s="183"/>
      <c r="GM12" s="183"/>
      <c r="GN12" s="183"/>
      <c r="HA12" s="35">
        <f>IF(LEN(C12)=0,0,IF(G12="",IFERROR(ROUNDDOWN(CTAX(LEFT(M12,FIND(")",M12)-1),CY12,환경설정!$W$14,J12),Option3!$E$9*-1),0),IF(AND(U12&lt;&gt;"",LEFT(G12,1)="1"),IFERROR(ROUNDDOWN(CTAX(LEFT(M12,FIND(")",M12)-1),U12,환경설정!$W$14,J12),Option3!$E$9*-1),0),IF(AND(T12&lt;&gt;"",LEFT(G12,1)="1"),IFERROR(ROUNDDOWN(CTAX(LEFT(M12,FIND(")",M12)-1),CY12,환경설정!$W$14,J12),Option3!$E$9*-1),0),0))))</f>
        <v>0</v>
      </c>
      <c r="HB12" s="35">
        <f>IF(LEN(C12)=0,0,IF(G12="",IFERROR(ROUNDDOWN(HTAX(LEFT(N12,FIND(")",N12)-1),CY12,환경설정!$W$16,K12),Option3!$E$10*-1),0),IF(AND(U12&lt;&gt;"",MID(G12,3,1)="1"),IFERROR(ROUNDDOWN(HTAX(LEFT(N12,FIND(")",N12)-1),U12,환경설정!$W$16,K12),Option3!$E$10*-1),0),IF(AND(T12&lt;&gt;"",MID(G12,3,1)="1"),IFERROR(ROUNDDOWN(HTAX(LEFT(N12,FIND(")",N12)-1),CY12,환경설정!$W$16,K12),Option3!$E$10*-1),0),0))))</f>
        <v>0</v>
      </c>
      <c r="HC12" s="35">
        <f>IF(DA12=0,0,IF(O12="",0,IF(LEFT(O12,FIND(")",O12)-1)="2",0,ROUNDDOWN(IF(LEFT(O12,FIND(")",O12)-1)="1",DA12*환경설정!$W$18/환경설정!$W$16,DA12*환경설정!$W$18/환경설정!$W$16*(1-((LEFT(O12,FIND(")",O12)-1)-2)/10))),Option3!$E$11*-1))))</f>
        <v>0</v>
      </c>
      <c r="HD12" s="35">
        <f>IF(LEN(C12)=0,0,IF(G12="",IFERROR(ROUNDDOWN(PTAX(LEFT(P12,FIND(")",P12)-1),CY12,환경설정!$W$20,L12),Option3!$E$12*-1),0),IF(AND(U12&lt;&gt;"",RIGHT(G12,1)="1"),IFERROR(ROUNDDOWN(PTAX(LEFT(P12,FIND(")",P12)-1),U12,환경설정!$W$20,L12),Option3!$E$12*-1),0),IF(AND(T12&lt;&gt;"",RIGHT(G12,1)="1"),IFERROR(ROUNDDOWN(PTAX(LEFT(P12,FIND(")",P12)-1),CY12,환경설정!$W$20,L12),Option3!$E$12*-1),0),0))))</f>
        <v>0</v>
      </c>
    </row>
    <row r="13" spans="2:212" ht="22.35" customHeight="1">
      <c r="B13" s="621"/>
      <c r="C13" s="649"/>
      <c r="D13" s="649"/>
      <c r="E13" s="649"/>
      <c r="F13" s="109"/>
      <c r="G13" s="925"/>
      <c r="H13" s="649"/>
      <c r="I13" s="649"/>
      <c r="J13" s="100"/>
      <c r="K13" s="100"/>
      <c r="L13" s="100"/>
      <c r="M13" s="649"/>
      <c r="N13" s="649"/>
      <c r="O13" s="649"/>
      <c r="P13" s="649"/>
      <c r="Q13" s="649"/>
      <c r="R13" s="100"/>
      <c r="S13" s="100"/>
      <c r="T13" s="100"/>
      <c r="U13" s="100"/>
      <c r="V13" s="916"/>
      <c r="W13" s="927"/>
      <c r="X13" s="917"/>
      <c r="Y13" s="134"/>
      <c r="Z13" s="135"/>
      <c r="AA13" s="918"/>
      <c r="AB13" s="929"/>
      <c r="AC13" s="919"/>
      <c r="AD13" s="919"/>
      <c r="AE13" s="188"/>
      <c r="AF13" s="106"/>
      <c r="AG13" s="100"/>
      <c r="AH13" s="100"/>
      <c r="AI13" s="100"/>
      <c r="AJ13" s="100"/>
      <c r="AK13" s="100"/>
      <c r="AL13" s="100"/>
      <c r="AM13" s="100"/>
      <c r="AN13" s="100"/>
      <c r="AO13" s="100"/>
      <c r="AP13" s="114"/>
      <c r="AQ13" s="100"/>
      <c r="AR13" s="100"/>
      <c r="AS13" s="100"/>
      <c r="AT13" s="100"/>
      <c r="AU13" s="100"/>
      <c r="AV13" s="100"/>
      <c r="AW13" s="100"/>
      <c r="AX13" s="100"/>
      <c r="AY13" s="100"/>
      <c r="AZ13" s="100"/>
      <c r="BA13" s="100"/>
      <c r="BB13" s="100"/>
      <c r="BC13" s="100"/>
      <c r="BD13" s="100"/>
      <c r="BE13" s="100"/>
      <c r="BF13" s="100"/>
      <c r="BG13" s="100"/>
      <c r="BH13" s="100"/>
      <c r="BI13" s="100"/>
      <c r="BJ13" s="100"/>
      <c r="BK13" s="100"/>
      <c r="BL13" s="100"/>
      <c r="BM13" s="100"/>
      <c r="BN13" s="100"/>
      <c r="BO13" s="100"/>
      <c r="BP13" s="100"/>
      <c r="BQ13" s="100"/>
      <c r="BR13" s="100"/>
      <c r="BS13" s="100"/>
      <c r="BT13" s="161">
        <f>SUM(AP13:BS13)-SUMIF(Option3!$P$3:$AS$3,1,급여대장!AP13:BS13)</f>
        <v>0</v>
      </c>
      <c r="BU13" s="114"/>
      <c r="BV13" s="101">
        <f>IF(OR(AQ13="",Option3!Q2=1),0,IF(AQ13-'지급공제 설정'!$F$7&gt;0,AQ13-'지급공제 설정'!$F$7,0))</f>
        <v>0</v>
      </c>
      <c r="BW13" s="101">
        <f>IF(OR(AR13="",Option3!R2=1),0,IF(AR13-'지급공제 설정'!$F$8&gt;0,AR13-'지급공제 설정'!$F$8,0))</f>
        <v>0</v>
      </c>
      <c r="BX13" s="101"/>
      <c r="BY13" s="101"/>
      <c r="BZ13" s="101"/>
      <c r="CA13" s="101"/>
      <c r="CB13" s="101"/>
      <c r="CC13" s="101"/>
      <c r="CD13" s="101"/>
      <c r="CE13" s="101"/>
      <c r="CF13" s="101"/>
      <c r="CG13" s="101"/>
      <c r="CH13" s="101"/>
      <c r="CI13" s="101"/>
      <c r="CJ13" s="101"/>
      <c r="CK13" s="101"/>
      <c r="CL13" s="101"/>
      <c r="CM13" s="101"/>
      <c r="CN13" s="101"/>
      <c r="CO13" s="101"/>
      <c r="CP13" s="101"/>
      <c r="CQ13" s="101"/>
      <c r="CR13" s="101"/>
      <c r="CS13" s="101"/>
      <c r="CT13" s="101"/>
      <c r="CU13" s="101"/>
      <c r="CV13" s="101"/>
      <c r="CW13" s="101"/>
      <c r="CX13" s="101"/>
      <c r="CY13" s="120">
        <f>SUMIF(Option3!$P$1:$AS$1,0,AP13:BS13)+SUM(BU13:CX13)</f>
        <v>0</v>
      </c>
      <c r="CZ13" s="106">
        <f>IF(LEN(C13)=0,0,IF(G13="",IFERROR(ROUNDDOWN(CTAX(LEFT(M13,FIND(")",M13)-1),CY13,환경설정!$W$13,J13),Option3!$E$9*-1),0),IF(AND(U13&lt;&gt;"",LEFT(G13,1)="1"),IFERROR(ROUNDDOWN(CTAX(LEFT(M13,FIND(")",M13)-1),U13,환경설정!$W$13,J13),Option3!$E$9*-1),0),IF(AND(T13&lt;&gt;"",LEFT(G13,1)="1"),IFERROR(ROUNDDOWN(CTAX(LEFT(M13,FIND(")",M13)-1),CY13,환경설정!$W$13,J13),Option3!$E$9*-1),0),0))))</f>
        <v>0</v>
      </c>
      <c r="DA13" s="100">
        <f>IF(LEN(C13)=0,0,IF(G13="",IFERROR(ROUNDDOWN(HTAX(LEFT(N13,FIND(")",N13)-1),CY13,환경설정!$W$15,K13),Option3!$E$10*-1),0),IF(AND(U13&lt;&gt;"",MID(G13,3,1)="1"),IFERROR(ROUNDDOWN(HTAX(LEFT(N13,FIND(")",N13)-1),U13,환경설정!$W$15,K13),Option3!$E$10*-1),0),IF(AND(T13&lt;&gt;"",MID(G13,3,1)="1"),IFERROR(ROUNDDOWN(HTAX(LEFT(N13,FIND(")",N13)-1),CY13,환경설정!$W$15,K13),Option3!$E$10*-1),0),0))))</f>
        <v>0</v>
      </c>
      <c r="DB13" s="100">
        <f>IF(DA13=0,0,IF(O13="",0,IF(LEFT(O13,FIND(")",O13)-1)="2",0,ROUNDDOWN(IF(LEFT(O13,FIND(")",O13)-1)="1",DA13*환경설정!$W$17/환경설정!$W$15,DA13*환경설정!$W$17/환경설정!$W$15*(1-((LEFT(O13,FIND(")",O13)-1)-2)/10))),Option3!$E$11*-1))))</f>
        <v>0</v>
      </c>
      <c r="DC13" s="100">
        <f>IF(LEN(C13)=0,0,IF(G13="",IFERROR(ROUNDDOWN(PTAX(LEFT(P13,FIND(")",P13)-1),CY13,환경설정!$W$19,L13),Option3!$E$12*-1),0),IF(AND(U13&lt;&gt;"",RIGHT(G13,1)="1"),IFERROR(ROUNDDOWN(PTAX(LEFT(P13,FIND(")",P13)-1),U13,환경설정!$W$19,L13),Option3!$E$12*-1),0),IF(AND(T13&lt;&gt;"",RIGHT(G13,1)="1"),IFERROR(ROUNDDOWN(PTAX(LEFT(P13,FIND(")",P13)-1),CY13,환경설정!$W$19,L13),Option3!$E$12*-1),0),0))))</f>
        <v>0</v>
      </c>
      <c r="DD13" s="100">
        <f>IF(LEN(C13)=0,0,IF(OR(Q13="4",Q13="5"),IFERROR(ROUNDDOWN(INTAX(Q13,BT13,H13,I13),Option3!$E$13*-1),0),IFERROR(ROUNDDOWN(INTAX(Q13,CY13,H13,I13),Option3!$E$13*-1),0)))</f>
        <v>0</v>
      </c>
      <c r="DE13" s="100">
        <f>IF(DD13=0,0,ROUNDDOWN(DD13*0.1,Option3!$E$14*-1))</f>
        <v>0</v>
      </c>
      <c r="DF13" s="100"/>
      <c r="DG13" s="100"/>
      <c r="DH13" s="100"/>
      <c r="DI13" s="100"/>
      <c r="DJ13" s="100"/>
      <c r="DK13" s="100"/>
      <c r="DL13" s="100"/>
      <c r="DM13" s="100"/>
      <c r="DN13" s="100"/>
      <c r="DO13" s="100"/>
      <c r="DP13" s="100"/>
      <c r="DQ13" s="100"/>
      <c r="DR13" s="100"/>
      <c r="DS13" s="100"/>
      <c r="DT13" s="100"/>
      <c r="DU13" s="100"/>
      <c r="DV13" s="100"/>
      <c r="DW13" s="100"/>
      <c r="DX13" s="100"/>
      <c r="DY13" s="100"/>
      <c r="DZ13" s="100"/>
      <c r="EA13" s="100"/>
      <c r="EB13" s="100"/>
      <c r="EC13" s="100"/>
      <c r="ED13" s="161">
        <f t="shared" ref="ED13:ED32" si="6">SUM(CZ13:EC13)</f>
        <v>0</v>
      </c>
      <c r="EE13" s="198">
        <f t="shared" ref="EE13:EE32" si="7">BT13-ED13</f>
        <v>0</v>
      </c>
      <c r="EG13" s="117"/>
      <c r="EH13" s="117"/>
      <c r="EI13" s="117"/>
      <c r="EJ13" s="117"/>
      <c r="EK13" s="117"/>
      <c r="EL13" s="117"/>
      <c r="EM13" s="117"/>
      <c r="EN13" s="117"/>
      <c r="EO13" s="117"/>
      <c r="EP13" s="117"/>
      <c r="EQ13" s="117"/>
      <c r="ER13" s="117"/>
      <c r="ES13" s="117"/>
      <c r="ET13" s="117"/>
      <c r="EU13" s="117"/>
      <c r="EV13" s="117"/>
      <c r="EW13" s="117"/>
      <c r="EX13" s="117"/>
      <c r="EY13" s="117"/>
      <c r="EZ13" s="117"/>
      <c r="FA13" s="117"/>
      <c r="FB13" s="117"/>
      <c r="FC13" s="117"/>
      <c r="FD13" s="117"/>
      <c r="FE13" s="117"/>
      <c r="FF13" s="117"/>
      <c r="FG13" s="117"/>
      <c r="FH13" s="117"/>
      <c r="FI13" s="117"/>
      <c r="FJ13" s="117"/>
      <c r="FK13" s="204"/>
      <c r="FL13" s="117"/>
      <c r="FM13" s="118"/>
      <c r="FN13" s="118"/>
      <c r="FO13" s="118"/>
      <c r="FP13" s="118"/>
      <c r="FQ13" s="118"/>
      <c r="FR13" s="118"/>
      <c r="FS13" s="118"/>
      <c r="FT13" s="118"/>
      <c r="FU13" s="118"/>
      <c r="FV13" s="118"/>
      <c r="FW13" s="118"/>
      <c r="FX13" s="118"/>
      <c r="FY13" s="118"/>
      <c r="FZ13" s="118"/>
      <c r="GA13" s="118"/>
      <c r="GB13" s="118"/>
      <c r="GC13" s="118"/>
      <c r="GD13" s="118"/>
      <c r="GE13" s="118"/>
      <c r="GF13" s="118"/>
      <c r="GG13" s="118"/>
      <c r="GH13" s="118"/>
      <c r="GI13" s="118"/>
      <c r="GJ13" s="118"/>
      <c r="GK13" s="118"/>
      <c r="GL13" s="118"/>
      <c r="GM13" s="118"/>
      <c r="GN13" s="118"/>
      <c r="HA13" s="35">
        <f>IF(LEN(C13)=0,0,IF(G13="",IFERROR(ROUNDDOWN(CTAX(LEFT(M13,FIND(")",M13)-1),CY13,환경설정!$W$14,J13),Option3!$E$9*-1),0),IF(AND(U13&lt;&gt;"",LEFT(G13,1)="1"),IFERROR(ROUNDDOWN(CTAX(LEFT(M13,FIND(")",M13)-1),U13,환경설정!$W$14,J13),Option3!$E$9*-1),0),IF(AND(T13&lt;&gt;"",LEFT(G13,1)="1"),IFERROR(ROUNDDOWN(CTAX(LEFT(M13,FIND(")",M13)-1),CY13,환경설정!$W$14,J13),Option3!$E$9*-1),0),0))))</f>
        <v>0</v>
      </c>
      <c r="HB13" s="35">
        <f>IF(LEN(C13)=0,0,IF(G13="",IFERROR(ROUNDDOWN(HTAX(LEFT(N13,FIND(")",N13)-1),CY13,환경설정!$W$16,K13),Option3!$E$10*-1),0),IF(AND(U13&lt;&gt;"",MID(G13,3,1)="1"),IFERROR(ROUNDDOWN(HTAX(LEFT(N13,FIND(")",N13)-1),U13,환경설정!$W$16,K13),Option3!$E$10*-1),0),IF(AND(T13&lt;&gt;"",MID(G13,3,1)="1"),IFERROR(ROUNDDOWN(HTAX(LEFT(N13,FIND(")",N13)-1),CY13,환경설정!$W$16,K13),Option3!$E$10*-1),0),0))))</f>
        <v>0</v>
      </c>
      <c r="HC13" s="35">
        <f>IF(DA13=0,0,IF(O13="",0,IF(LEFT(O13,FIND(")",O13)-1)="2",0,ROUNDDOWN(IF(LEFT(O13,FIND(")",O13)-1)="1",DA13*환경설정!$W$18/환경설정!$W$16,DA13*환경설정!$W$18/환경설정!$W$16*(1-((LEFT(O13,FIND(")",O13)-1)-2)/10))),Option3!$E$11*-1))))</f>
        <v>0</v>
      </c>
      <c r="HD13" s="35">
        <f>IF(LEN(C13)=0,0,IF(G13="",IFERROR(ROUNDDOWN(PTAX(LEFT(P13,FIND(")",P13)-1),CY13,환경설정!$W$20,L13),Option3!$E$12*-1),0),IF(AND(U13&lt;&gt;"",RIGHT(G13,1)="1"),IFERROR(ROUNDDOWN(PTAX(LEFT(P13,FIND(")",P13)-1),U13,환경설정!$W$20,L13),Option3!$E$12*-1),0),IF(AND(T13&lt;&gt;"",RIGHT(G13,1)="1"),IFERROR(ROUNDDOWN(PTAX(LEFT(P13,FIND(")",P13)-1),CY13,환경설정!$W$20,L13),Option3!$E$12*-1),0),0))))</f>
        <v>0</v>
      </c>
    </row>
    <row r="14" spans="2:212" ht="22.35" customHeight="1">
      <c r="B14" s="622"/>
      <c r="C14" s="650"/>
      <c r="D14" s="650"/>
      <c r="E14" s="650"/>
      <c r="F14" s="110"/>
      <c r="G14" s="872"/>
      <c r="H14" s="650"/>
      <c r="I14" s="650"/>
      <c r="J14" s="102"/>
      <c r="K14" s="102"/>
      <c r="L14" s="102"/>
      <c r="M14" s="650"/>
      <c r="N14" s="650"/>
      <c r="O14" s="650"/>
      <c r="P14" s="650"/>
      <c r="Q14" s="650"/>
      <c r="R14" s="102"/>
      <c r="S14" s="102"/>
      <c r="T14" s="102"/>
      <c r="U14" s="102"/>
      <c r="V14" s="864"/>
      <c r="W14" s="874"/>
      <c r="X14" s="865"/>
      <c r="Y14" s="136"/>
      <c r="Z14" s="137"/>
      <c r="AA14" s="866"/>
      <c r="AB14" s="876"/>
      <c r="AC14" s="867"/>
      <c r="AD14" s="867"/>
      <c r="AE14" s="189"/>
      <c r="AF14" s="107"/>
      <c r="AG14" s="102"/>
      <c r="AH14" s="102"/>
      <c r="AI14" s="102"/>
      <c r="AJ14" s="102"/>
      <c r="AK14" s="102"/>
      <c r="AL14" s="102"/>
      <c r="AM14" s="102"/>
      <c r="AN14" s="102"/>
      <c r="AO14" s="102"/>
      <c r="AP14" s="115"/>
      <c r="AQ14" s="102"/>
      <c r="AR14" s="102"/>
      <c r="AS14" s="102"/>
      <c r="AT14" s="102"/>
      <c r="AU14" s="102"/>
      <c r="AV14" s="102"/>
      <c r="AW14" s="102"/>
      <c r="AX14" s="102"/>
      <c r="AY14" s="102"/>
      <c r="AZ14" s="102"/>
      <c r="BA14" s="102"/>
      <c r="BB14" s="102"/>
      <c r="BC14" s="102"/>
      <c r="BD14" s="102"/>
      <c r="BE14" s="102"/>
      <c r="BF14" s="102"/>
      <c r="BG14" s="102"/>
      <c r="BH14" s="102"/>
      <c r="BI14" s="102"/>
      <c r="BJ14" s="102"/>
      <c r="BK14" s="102"/>
      <c r="BL14" s="102"/>
      <c r="BM14" s="102"/>
      <c r="BN14" s="102"/>
      <c r="BO14" s="102"/>
      <c r="BP14" s="102"/>
      <c r="BQ14" s="102"/>
      <c r="BR14" s="102"/>
      <c r="BS14" s="102"/>
      <c r="BT14" s="162">
        <f>SUM(AP14:BS14)-SUMIF(Option3!$P$3:$AS$3,1,급여대장!AP14:BS14)</f>
        <v>0</v>
      </c>
      <c r="BU14" s="115"/>
      <c r="BV14" s="103">
        <f>IF(OR(AQ14="",Option3!Q3=1),0,IF(AQ14-'지급공제 설정'!$F$7&gt;0,AQ14-'지급공제 설정'!$F$7,0))</f>
        <v>0</v>
      </c>
      <c r="BW14" s="103">
        <f>IF(OR(AR14="",Option3!R3=1),0,IF(AR14-'지급공제 설정'!$F$8&gt;0,AR14-'지급공제 설정'!$F$8,0))</f>
        <v>0</v>
      </c>
      <c r="BX14" s="103"/>
      <c r="BY14" s="103"/>
      <c r="BZ14" s="103"/>
      <c r="CA14" s="103"/>
      <c r="CB14" s="103"/>
      <c r="CC14" s="103"/>
      <c r="CD14" s="103"/>
      <c r="CE14" s="103"/>
      <c r="CF14" s="103"/>
      <c r="CG14" s="103"/>
      <c r="CH14" s="103"/>
      <c r="CI14" s="103"/>
      <c r="CJ14" s="103"/>
      <c r="CK14" s="103"/>
      <c r="CL14" s="103"/>
      <c r="CM14" s="103"/>
      <c r="CN14" s="103"/>
      <c r="CO14" s="103"/>
      <c r="CP14" s="103"/>
      <c r="CQ14" s="103"/>
      <c r="CR14" s="103"/>
      <c r="CS14" s="103"/>
      <c r="CT14" s="103"/>
      <c r="CU14" s="103"/>
      <c r="CV14" s="103"/>
      <c r="CW14" s="103"/>
      <c r="CX14" s="103"/>
      <c r="CY14" s="121">
        <f>SUMIF(Option3!$P$1:$AS$1,0,AP14:BS14)+SUM(BU14:CX14)</f>
        <v>0</v>
      </c>
      <c r="CZ14" s="107">
        <f>IF(LEN(C14)=0,0,IF(G14="",IFERROR(ROUNDDOWN(CTAX(LEFT(M14,FIND(")",M14)-1),CY14,환경설정!$W$13,J14),Option3!$E$9*-1),0),IF(AND(U14&lt;&gt;"",LEFT(G14,1)="1"),IFERROR(ROUNDDOWN(CTAX(LEFT(M14,FIND(")",M14)-1),U14,환경설정!$W$13,J14),Option3!$E$9*-1),0),IF(AND(T14&lt;&gt;"",LEFT(G14,1)="1"),IFERROR(ROUNDDOWN(CTAX(LEFT(M14,FIND(")",M14)-1),CY14,환경설정!$W$13,J14),Option3!$E$9*-1),0),0))))</f>
        <v>0</v>
      </c>
      <c r="DA14" s="102">
        <f>IF(LEN(C14)=0,0,IF(G14="",IFERROR(ROUNDDOWN(HTAX(LEFT(N14,FIND(")",N14)-1),CY14,환경설정!$W$15,K14),Option3!$E$10*-1),0),IF(AND(U14&lt;&gt;"",MID(G14,3,1)="1"),IFERROR(ROUNDDOWN(HTAX(LEFT(N14,FIND(")",N14)-1),U14,환경설정!$W$15,K14),Option3!$E$10*-1),0),IF(AND(T14&lt;&gt;"",MID(G14,3,1)="1"),IFERROR(ROUNDDOWN(HTAX(LEFT(N14,FIND(")",N14)-1),CY14,환경설정!$W$15,K14),Option3!$E$10*-1),0),0))))</f>
        <v>0</v>
      </c>
      <c r="DB14" s="102">
        <f>IF(DA14=0,0,IF(O14="",0,IF(LEFT(O14,FIND(")",O14)-1)="2",0,ROUNDDOWN(IF(LEFT(O14,FIND(")",O14)-1)="1",DA14*환경설정!$W$17/환경설정!$W$15,DA14*환경설정!$W$17/환경설정!$W$15*(1-((LEFT(O14,FIND(")",O14)-1)-2)/10))),Option3!$E$11*-1))))</f>
        <v>0</v>
      </c>
      <c r="DC14" s="102">
        <f>IF(LEN(C14)=0,0,IF(G14="",IFERROR(ROUNDDOWN(PTAX(LEFT(P14,FIND(")",P14)-1),CY14,환경설정!$W$19,L14),Option3!$E$12*-1),0),IF(AND(U14&lt;&gt;"",RIGHT(G14,1)="1"),IFERROR(ROUNDDOWN(PTAX(LEFT(P14,FIND(")",P14)-1),U14,환경설정!$W$19,L14),Option3!$E$12*-1),0),IF(AND(T14&lt;&gt;"",RIGHT(G14,1)="1"),IFERROR(ROUNDDOWN(PTAX(LEFT(P14,FIND(")",P14)-1),CY14,환경설정!$W$19,L14),Option3!$E$12*-1),0),0))))</f>
        <v>0</v>
      </c>
      <c r="DD14" s="102">
        <f>IF(LEN(C14)=0,0,IF(OR(Q14="4",Q14="5"),IFERROR(ROUNDDOWN(INTAX(Q14,BT14,H14,I14),Option3!$E$13*-1),0),IFERROR(ROUNDDOWN(INTAX(Q14,CY14,H14,I14),Option3!$E$13*-1),0)))</f>
        <v>0</v>
      </c>
      <c r="DE14" s="102">
        <f>IF(DD14=0,0,ROUNDDOWN(DD14*0.1,Option3!$E$14*-1))</f>
        <v>0</v>
      </c>
      <c r="DF14" s="102"/>
      <c r="DG14" s="102"/>
      <c r="DH14" s="102"/>
      <c r="DI14" s="102"/>
      <c r="DJ14" s="102"/>
      <c r="DK14" s="102"/>
      <c r="DL14" s="102"/>
      <c r="DM14" s="102"/>
      <c r="DN14" s="102"/>
      <c r="DO14" s="102"/>
      <c r="DP14" s="102"/>
      <c r="DQ14" s="102"/>
      <c r="DR14" s="102"/>
      <c r="DS14" s="102"/>
      <c r="DT14" s="102"/>
      <c r="DU14" s="102"/>
      <c r="DV14" s="102"/>
      <c r="DW14" s="102"/>
      <c r="DX14" s="102"/>
      <c r="DY14" s="102"/>
      <c r="DZ14" s="102"/>
      <c r="EA14" s="102"/>
      <c r="EB14" s="102"/>
      <c r="EC14" s="102"/>
      <c r="ED14" s="162">
        <f t="shared" si="6"/>
        <v>0</v>
      </c>
      <c r="EE14" s="199">
        <f t="shared" si="7"/>
        <v>0</v>
      </c>
      <c r="EG14" s="112"/>
      <c r="EH14" s="112"/>
      <c r="EI14" s="112"/>
      <c r="EJ14" s="112"/>
      <c r="EK14" s="112"/>
      <c r="EL14" s="112"/>
      <c r="EM14" s="112"/>
      <c r="EN14" s="112"/>
      <c r="EO14" s="112"/>
      <c r="EP14" s="112"/>
      <c r="EQ14" s="112"/>
      <c r="ER14" s="112"/>
      <c r="ES14" s="112"/>
      <c r="ET14" s="112"/>
      <c r="EU14" s="112"/>
      <c r="EV14" s="112"/>
      <c r="EW14" s="112"/>
      <c r="EX14" s="112"/>
      <c r="EY14" s="112"/>
      <c r="EZ14" s="112"/>
      <c r="FA14" s="112"/>
      <c r="FB14" s="112"/>
      <c r="FC14" s="112"/>
      <c r="FD14" s="112"/>
      <c r="FE14" s="112"/>
      <c r="FF14" s="112"/>
      <c r="FG14" s="112"/>
      <c r="FH14" s="112"/>
      <c r="FI14" s="112"/>
      <c r="FJ14" s="112"/>
      <c r="FK14" s="202"/>
      <c r="FL14" s="112"/>
      <c r="FM14" s="113"/>
      <c r="FN14" s="113"/>
      <c r="FO14" s="113"/>
      <c r="FP14" s="113"/>
      <c r="FQ14" s="113"/>
      <c r="FR14" s="113"/>
      <c r="FS14" s="113"/>
      <c r="FT14" s="113"/>
      <c r="FU14" s="113"/>
      <c r="FV14" s="113"/>
      <c r="FW14" s="113"/>
      <c r="FX14" s="113"/>
      <c r="FY14" s="113"/>
      <c r="FZ14" s="113"/>
      <c r="GA14" s="113"/>
      <c r="GB14" s="113"/>
      <c r="GC14" s="113"/>
      <c r="GD14" s="113"/>
      <c r="GE14" s="113"/>
      <c r="GF14" s="113"/>
      <c r="GG14" s="113"/>
      <c r="GH14" s="113"/>
      <c r="GI14" s="113"/>
      <c r="GJ14" s="113"/>
      <c r="GK14" s="113"/>
      <c r="GL14" s="113"/>
      <c r="GM14" s="113"/>
      <c r="GN14" s="113"/>
      <c r="HA14" s="35">
        <f>IF(LEN(C14)=0,0,IF(G14="",IFERROR(ROUNDDOWN(CTAX(LEFT(M14,FIND(")",M14)-1),CY14,환경설정!$W$14,J14),Option3!$E$9*-1),0),IF(AND(U14&lt;&gt;"",LEFT(G14,1)="1"),IFERROR(ROUNDDOWN(CTAX(LEFT(M14,FIND(")",M14)-1),U14,환경설정!$W$14,J14),Option3!$E$9*-1),0),IF(AND(T14&lt;&gt;"",LEFT(G14,1)="1"),IFERROR(ROUNDDOWN(CTAX(LEFT(M14,FIND(")",M14)-1),CY14,환경설정!$W$14,J14),Option3!$E$9*-1),0),0))))</f>
        <v>0</v>
      </c>
      <c r="HB14" s="35">
        <f>IF(LEN(C14)=0,0,IF(G14="",IFERROR(ROUNDDOWN(HTAX(LEFT(N14,FIND(")",N14)-1),CY14,환경설정!$W$16,K14),Option3!$E$10*-1),0),IF(AND(U14&lt;&gt;"",MID(G14,3,1)="1"),IFERROR(ROUNDDOWN(HTAX(LEFT(N14,FIND(")",N14)-1),U14,환경설정!$W$16,K14),Option3!$E$10*-1),0),IF(AND(T14&lt;&gt;"",MID(G14,3,1)="1"),IFERROR(ROUNDDOWN(HTAX(LEFT(N14,FIND(")",N14)-1),CY14,환경설정!$W$16,K14),Option3!$E$10*-1),0),0))))</f>
        <v>0</v>
      </c>
      <c r="HC14" s="35">
        <f>IF(DA14=0,0,IF(O14="",0,IF(LEFT(O14,FIND(")",O14)-1)="2",0,ROUNDDOWN(IF(LEFT(O14,FIND(")",O14)-1)="1",DA14*환경설정!$W$18/환경설정!$W$16,DA14*환경설정!$W$18/환경설정!$W$16*(1-((LEFT(O14,FIND(")",O14)-1)-2)/10))),Option3!$E$11*-1))))</f>
        <v>0</v>
      </c>
      <c r="HD14" s="35">
        <f>IF(LEN(C14)=0,0,IF(G14="",IFERROR(ROUNDDOWN(PTAX(LEFT(P14,FIND(")",P14)-1),CY14,환경설정!$W$20,L14),Option3!$E$12*-1),0),IF(AND(U14&lt;&gt;"",RIGHT(G14,1)="1"),IFERROR(ROUNDDOWN(PTAX(LEFT(P14,FIND(")",P14)-1),U14,환경설정!$W$20,L14),Option3!$E$12*-1),0),IF(AND(T14&lt;&gt;"",RIGHT(G14,1)="1"),IFERROR(ROUNDDOWN(PTAX(LEFT(P14,FIND(")",P14)-1),CY14,환경설정!$W$20,L14),Option3!$E$12*-1),0),0))))</f>
        <v>0</v>
      </c>
    </row>
    <row r="15" spans="2:212" ht="22.35" customHeight="1">
      <c r="B15" s="622"/>
      <c r="C15" s="650"/>
      <c r="D15" s="650"/>
      <c r="E15" s="650"/>
      <c r="F15" s="110"/>
      <c r="G15" s="872"/>
      <c r="H15" s="650"/>
      <c r="I15" s="650"/>
      <c r="J15" s="102"/>
      <c r="K15" s="102"/>
      <c r="L15" s="102"/>
      <c r="M15" s="650"/>
      <c r="N15" s="650"/>
      <c r="O15" s="650"/>
      <c r="P15" s="650"/>
      <c r="Q15" s="650"/>
      <c r="R15" s="102"/>
      <c r="S15" s="102"/>
      <c r="T15" s="102"/>
      <c r="U15" s="102"/>
      <c r="V15" s="864"/>
      <c r="W15" s="874"/>
      <c r="X15" s="865"/>
      <c r="Y15" s="136"/>
      <c r="Z15" s="137"/>
      <c r="AA15" s="866"/>
      <c r="AB15" s="876"/>
      <c r="AC15" s="867"/>
      <c r="AD15" s="867"/>
      <c r="AE15" s="189"/>
      <c r="AF15" s="107"/>
      <c r="AG15" s="102"/>
      <c r="AH15" s="102"/>
      <c r="AI15" s="102"/>
      <c r="AJ15" s="102"/>
      <c r="AK15" s="102"/>
      <c r="AL15" s="102"/>
      <c r="AM15" s="102"/>
      <c r="AN15" s="102"/>
      <c r="AO15" s="102"/>
      <c r="AP15" s="115"/>
      <c r="AQ15" s="102"/>
      <c r="AR15" s="102"/>
      <c r="AS15" s="102"/>
      <c r="AT15" s="102"/>
      <c r="AU15" s="102"/>
      <c r="AV15" s="102"/>
      <c r="AW15" s="102"/>
      <c r="AX15" s="102"/>
      <c r="AY15" s="102"/>
      <c r="AZ15" s="102"/>
      <c r="BA15" s="102"/>
      <c r="BB15" s="102"/>
      <c r="BC15" s="102"/>
      <c r="BD15" s="102"/>
      <c r="BE15" s="102"/>
      <c r="BF15" s="102"/>
      <c r="BG15" s="102"/>
      <c r="BH15" s="102"/>
      <c r="BI15" s="102"/>
      <c r="BJ15" s="102"/>
      <c r="BK15" s="102"/>
      <c r="BL15" s="102"/>
      <c r="BM15" s="102"/>
      <c r="BN15" s="102"/>
      <c r="BO15" s="102"/>
      <c r="BP15" s="102"/>
      <c r="BQ15" s="102"/>
      <c r="BR15" s="102"/>
      <c r="BS15" s="102"/>
      <c r="BT15" s="162">
        <f>SUM(AP15:BS15)-SUMIF(Option3!$P$3:$AS$3,1,급여대장!AP15:BS15)</f>
        <v>0</v>
      </c>
      <c r="BU15" s="115"/>
      <c r="BV15" s="103">
        <f>IF(OR(AQ15="",Option3!Q4=1),0,IF(AQ15-'지급공제 설정'!$F$7&gt;0,AQ15-'지급공제 설정'!$F$7,0))</f>
        <v>0</v>
      </c>
      <c r="BW15" s="103">
        <f>IF(OR(AR15="",Option3!R4=1),0,IF(AR15-'지급공제 설정'!$F$8&gt;0,AR15-'지급공제 설정'!$F$8,0))</f>
        <v>0</v>
      </c>
      <c r="BX15" s="103"/>
      <c r="BY15" s="103"/>
      <c r="BZ15" s="103"/>
      <c r="CA15" s="103"/>
      <c r="CB15" s="103"/>
      <c r="CC15" s="103"/>
      <c r="CD15" s="103"/>
      <c r="CE15" s="103"/>
      <c r="CF15" s="103"/>
      <c r="CG15" s="103"/>
      <c r="CH15" s="103"/>
      <c r="CI15" s="103"/>
      <c r="CJ15" s="103"/>
      <c r="CK15" s="103"/>
      <c r="CL15" s="103"/>
      <c r="CM15" s="103"/>
      <c r="CN15" s="103"/>
      <c r="CO15" s="103"/>
      <c r="CP15" s="103"/>
      <c r="CQ15" s="103"/>
      <c r="CR15" s="103"/>
      <c r="CS15" s="103"/>
      <c r="CT15" s="103"/>
      <c r="CU15" s="103"/>
      <c r="CV15" s="103"/>
      <c r="CW15" s="103"/>
      <c r="CX15" s="103"/>
      <c r="CY15" s="121">
        <f>SUMIF(Option3!$P$1:$AS$1,0,AP15:BS15)+SUM(BU15:CX15)</f>
        <v>0</v>
      </c>
      <c r="CZ15" s="107">
        <f>IF(LEN(C15)=0,0,IF(G15="",IFERROR(ROUNDDOWN(CTAX(LEFT(M15,FIND(")",M15)-1),CY15,환경설정!$W$13,J15),Option3!$E$9*-1),0),IF(AND(U15&lt;&gt;"",LEFT(G15,1)="1"),IFERROR(ROUNDDOWN(CTAX(LEFT(M15,FIND(")",M15)-1),U15,환경설정!$W$13,J15),Option3!$E$9*-1),0),IF(AND(T15&lt;&gt;"",LEFT(G15,1)="1"),IFERROR(ROUNDDOWN(CTAX(LEFT(M15,FIND(")",M15)-1),CY15,환경설정!$W$13,J15),Option3!$E$9*-1),0),0))))</f>
        <v>0</v>
      </c>
      <c r="DA15" s="102">
        <f>IF(LEN(C15)=0,0,IF(G15="",IFERROR(ROUNDDOWN(HTAX(LEFT(N15,FIND(")",N15)-1),CY15,환경설정!$W$15,K15),Option3!$E$10*-1),0),IF(AND(U15&lt;&gt;"",MID(G15,3,1)="1"),IFERROR(ROUNDDOWN(HTAX(LEFT(N15,FIND(")",N15)-1),U15,환경설정!$W$15,K15),Option3!$E$10*-1),0),IF(AND(T15&lt;&gt;"",MID(G15,3,1)="1"),IFERROR(ROUNDDOWN(HTAX(LEFT(N15,FIND(")",N15)-1),CY15,환경설정!$W$15,K15),Option3!$E$10*-1),0),0))))</f>
        <v>0</v>
      </c>
      <c r="DB15" s="102">
        <f>IF(DA15=0,0,IF(O15="",0,IF(LEFT(O15,FIND(")",O15)-1)="2",0,ROUNDDOWN(IF(LEFT(O15,FIND(")",O15)-1)="1",DA15*환경설정!$W$17/환경설정!$W$15,DA15*환경설정!$W$17/환경설정!$W$15*(1-((LEFT(O15,FIND(")",O15)-1)-2)/10))),Option3!$E$11*-1))))</f>
        <v>0</v>
      </c>
      <c r="DC15" s="102">
        <f>IF(LEN(C15)=0,0,IF(G15="",IFERROR(ROUNDDOWN(PTAX(LEFT(P15,FIND(")",P15)-1),CY15,환경설정!$W$19,L15),Option3!$E$12*-1),0),IF(AND(U15&lt;&gt;"",RIGHT(G15,1)="1"),IFERROR(ROUNDDOWN(PTAX(LEFT(P15,FIND(")",P15)-1),U15,환경설정!$W$19,L15),Option3!$E$12*-1),0),IF(AND(T15&lt;&gt;"",RIGHT(G15,1)="1"),IFERROR(ROUNDDOWN(PTAX(LEFT(P15,FIND(")",P15)-1),CY15,환경설정!$W$19,L15),Option3!$E$12*-1),0),0))))</f>
        <v>0</v>
      </c>
      <c r="DD15" s="102">
        <f>IF(LEN(C15)=0,0,IF(OR(Q15="4",Q15="5"),IFERROR(ROUNDDOWN(INTAX(Q15,BT15,H15,I15),Option3!$E$13*-1),0),IFERROR(ROUNDDOWN(INTAX(Q15,CY15,H15,I15),Option3!$E$13*-1),0)))</f>
        <v>0</v>
      </c>
      <c r="DE15" s="102">
        <f>IF(DD15=0,0,ROUNDDOWN(DD15*0.1,Option3!$E$14*-1))</f>
        <v>0</v>
      </c>
      <c r="DF15" s="102"/>
      <c r="DG15" s="102"/>
      <c r="DH15" s="102"/>
      <c r="DI15" s="102"/>
      <c r="DJ15" s="102"/>
      <c r="DK15" s="102"/>
      <c r="DL15" s="102"/>
      <c r="DM15" s="102"/>
      <c r="DN15" s="102"/>
      <c r="DO15" s="102"/>
      <c r="DP15" s="102"/>
      <c r="DQ15" s="102"/>
      <c r="DR15" s="102"/>
      <c r="DS15" s="102"/>
      <c r="DT15" s="102"/>
      <c r="DU15" s="102"/>
      <c r="DV15" s="102"/>
      <c r="DW15" s="102"/>
      <c r="DX15" s="102"/>
      <c r="DY15" s="102"/>
      <c r="DZ15" s="102"/>
      <c r="EA15" s="102"/>
      <c r="EB15" s="102"/>
      <c r="EC15" s="102"/>
      <c r="ED15" s="162">
        <f t="shared" si="6"/>
        <v>0</v>
      </c>
      <c r="EE15" s="199">
        <f t="shared" si="7"/>
        <v>0</v>
      </c>
      <c r="EG15" s="112"/>
      <c r="EH15" s="112"/>
      <c r="EI15" s="112"/>
      <c r="EJ15" s="112"/>
      <c r="EK15" s="112"/>
      <c r="EL15" s="112"/>
      <c r="EM15" s="112"/>
      <c r="EN15" s="112"/>
      <c r="EO15" s="112"/>
      <c r="EP15" s="112"/>
      <c r="EQ15" s="112"/>
      <c r="ER15" s="112"/>
      <c r="ES15" s="112"/>
      <c r="ET15" s="112"/>
      <c r="EU15" s="112"/>
      <c r="EV15" s="112"/>
      <c r="EW15" s="112"/>
      <c r="EX15" s="112"/>
      <c r="EY15" s="112"/>
      <c r="EZ15" s="112"/>
      <c r="FA15" s="112"/>
      <c r="FB15" s="112"/>
      <c r="FC15" s="112"/>
      <c r="FD15" s="112"/>
      <c r="FE15" s="112"/>
      <c r="FF15" s="112"/>
      <c r="FG15" s="112"/>
      <c r="FH15" s="112"/>
      <c r="FI15" s="112"/>
      <c r="FJ15" s="112"/>
      <c r="FK15" s="202"/>
      <c r="FL15" s="112"/>
      <c r="FM15" s="113"/>
      <c r="FN15" s="113"/>
      <c r="FO15" s="113"/>
      <c r="FP15" s="113"/>
      <c r="FQ15" s="113"/>
      <c r="FR15" s="113"/>
      <c r="FS15" s="113"/>
      <c r="FT15" s="113"/>
      <c r="FU15" s="113"/>
      <c r="FV15" s="113"/>
      <c r="FW15" s="113"/>
      <c r="FX15" s="113"/>
      <c r="FY15" s="113"/>
      <c r="FZ15" s="113"/>
      <c r="GA15" s="113"/>
      <c r="GB15" s="113"/>
      <c r="GC15" s="113"/>
      <c r="GD15" s="113"/>
      <c r="GE15" s="113"/>
      <c r="GF15" s="113"/>
      <c r="GG15" s="113"/>
      <c r="GH15" s="113"/>
      <c r="GI15" s="113"/>
      <c r="GJ15" s="113"/>
      <c r="GK15" s="113"/>
      <c r="GL15" s="113"/>
      <c r="GM15" s="113"/>
      <c r="GN15" s="113"/>
      <c r="HA15" s="35">
        <f>IF(LEN(C15)=0,0,IF(G15="",IFERROR(ROUNDDOWN(CTAX(LEFT(M15,FIND(")",M15)-1),CY15,환경설정!$W$14,J15),Option3!$E$9*-1),0),IF(AND(U15&lt;&gt;"",LEFT(G15,1)="1"),IFERROR(ROUNDDOWN(CTAX(LEFT(M15,FIND(")",M15)-1),U15,환경설정!$W$14,J15),Option3!$E$9*-1),0),IF(AND(T15&lt;&gt;"",LEFT(G15,1)="1"),IFERROR(ROUNDDOWN(CTAX(LEFT(M15,FIND(")",M15)-1),CY15,환경설정!$W$14,J15),Option3!$E$9*-1),0),0))))</f>
        <v>0</v>
      </c>
      <c r="HB15" s="35">
        <f>IF(LEN(C15)=0,0,IF(G15="",IFERROR(ROUNDDOWN(HTAX(LEFT(N15,FIND(")",N15)-1),CY15,환경설정!$W$16,K15),Option3!$E$10*-1),0),IF(AND(U15&lt;&gt;"",MID(G15,3,1)="1"),IFERROR(ROUNDDOWN(HTAX(LEFT(N15,FIND(")",N15)-1),U15,환경설정!$W$16,K15),Option3!$E$10*-1),0),IF(AND(T15&lt;&gt;"",MID(G15,3,1)="1"),IFERROR(ROUNDDOWN(HTAX(LEFT(N15,FIND(")",N15)-1),CY15,환경설정!$W$16,K15),Option3!$E$10*-1),0),0))))</f>
        <v>0</v>
      </c>
      <c r="HC15" s="35">
        <f>IF(DA15=0,0,IF(O15="",0,IF(LEFT(O15,FIND(")",O15)-1)="2",0,ROUNDDOWN(IF(LEFT(O15,FIND(")",O15)-1)="1",DA15*환경설정!$W$18/환경설정!$W$16,DA15*환경설정!$W$18/환경설정!$W$16*(1-((LEFT(O15,FIND(")",O15)-1)-2)/10))),Option3!$E$11*-1))))</f>
        <v>0</v>
      </c>
      <c r="HD15" s="35">
        <f>IF(LEN(C15)=0,0,IF(G15="",IFERROR(ROUNDDOWN(PTAX(LEFT(P15,FIND(")",P15)-1),CY15,환경설정!$W$20,L15),Option3!$E$12*-1),0),IF(AND(U15&lt;&gt;"",RIGHT(G15,1)="1"),IFERROR(ROUNDDOWN(PTAX(LEFT(P15,FIND(")",P15)-1),U15,환경설정!$W$20,L15),Option3!$E$12*-1),0),IF(AND(T15&lt;&gt;"",RIGHT(G15,1)="1"),IFERROR(ROUNDDOWN(PTAX(LEFT(P15,FIND(")",P15)-1),CY15,환경설정!$W$20,L15),Option3!$E$12*-1),0),0))))</f>
        <v>0</v>
      </c>
    </row>
    <row r="16" spans="2:212" ht="22.35" customHeight="1">
      <c r="B16" s="622"/>
      <c r="C16" s="650"/>
      <c r="D16" s="650"/>
      <c r="E16" s="650"/>
      <c r="F16" s="110"/>
      <c r="G16" s="872"/>
      <c r="H16" s="650"/>
      <c r="I16" s="650"/>
      <c r="J16" s="102"/>
      <c r="K16" s="102"/>
      <c r="L16" s="102"/>
      <c r="M16" s="650"/>
      <c r="N16" s="650"/>
      <c r="O16" s="650"/>
      <c r="P16" s="650"/>
      <c r="Q16" s="650"/>
      <c r="R16" s="102"/>
      <c r="S16" s="102"/>
      <c r="T16" s="102"/>
      <c r="U16" s="102"/>
      <c r="V16" s="864"/>
      <c r="W16" s="874"/>
      <c r="X16" s="865"/>
      <c r="Y16" s="136"/>
      <c r="Z16" s="137"/>
      <c r="AA16" s="866"/>
      <c r="AB16" s="876"/>
      <c r="AC16" s="867"/>
      <c r="AD16" s="867"/>
      <c r="AE16" s="189"/>
      <c r="AF16" s="107"/>
      <c r="AG16" s="102"/>
      <c r="AH16" s="102"/>
      <c r="AI16" s="102"/>
      <c r="AJ16" s="102"/>
      <c r="AK16" s="102"/>
      <c r="AL16" s="102"/>
      <c r="AM16" s="102"/>
      <c r="AN16" s="102"/>
      <c r="AO16" s="102"/>
      <c r="AP16" s="115"/>
      <c r="AQ16" s="102"/>
      <c r="AR16" s="102"/>
      <c r="AS16" s="102"/>
      <c r="AT16" s="102"/>
      <c r="AU16" s="102"/>
      <c r="AV16" s="102"/>
      <c r="AW16" s="102"/>
      <c r="AX16" s="102"/>
      <c r="AY16" s="102"/>
      <c r="AZ16" s="102"/>
      <c r="BA16" s="102"/>
      <c r="BB16" s="102"/>
      <c r="BC16" s="102"/>
      <c r="BD16" s="102"/>
      <c r="BE16" s="102"/>
      <c r="BF16" s="102"/>
      <c r="BG16" s="102"/>
      <c r="BH16" s="102"/>
      <c r="BI16" s="102"/>
      <c r="BJ16" s="102"/>
      <c r="BK16" s="102"/>
      <c r="BL16" s="102"/>
      <c r="BM16" s="102"/>
      <c r="BN16" s="102"/>
      <c r="BO16" s="102"/>
      <c r="BP16" s="102"/>
      <c r="BQ16" s="102"/>
      <c r="BR16" s="102"/>
      <c r="BS16" s="102"/>
      <c r="BT16" s="162">
        <f>SUM(AP16:BS16)-SUMIF(Option3!$P$3:$AS$3,1,급여대장!AP16:BS16)</f>
        <v>0</v>
      </c>
      <c r="BU16" s="115"/>
      <c r="BV16" s="103">
        <f>IF(OR(AQ16="",Option3!Q5=1),0,IF(AQ16-'지급공제 설정'!$F$7&gt;0,AQ16-'지급공제 설정'!$F$7,0))</f>
        <v>0</v>
      </c>
      <c r="BW16" s="103">
        <f>IF(OR(AR16="",Option3!R5=1),0,IF(AR16-'지급공제 설정'!$F$8&gt;0,AR16-'지급공제 설정'!$F$8,0))</f>
        <v>0</v>
      </c>
      <c r="BX16" s="103"/>
      <c r="BY16" s="103"/>
      <c r="BZ16" s="103"/>
      <c r="CA16" s="103"/>
      <c r="CB16" s="103"/>
      <c r="CC16" s="103"/>
      <c r="CD16" s="103"/>
      <c r="CE16" s="103"/>
      <c r="CF16" s="103"/>
      <c r="CG16" s="103"/>
      <c r="CH16" s="103"/>
      <c r="CI16" s="103"/>
      <c r="CJ16" s="103"/>
      <c r="CK16" s="103"/>
      <c r="CL16" s="103"/>
      <c r="CM16" s="103"/>
      <c r="CN16" s="103"/>
      <c r="CO16" s="103"/>
      <c r="CP16" s="103"/>
      <c r="CQ16" s="103"/>
      <c r="CR16" s="103"/>
      <c r="CS16" s="103"/>
      <c r="CT16" s="103"/>
      <c r="CU16" s="103"/>
      <c r="CV16" s="103"/>
      <c r="CW16" s="103"/>
      <c r="CX16" s="103"/>
      <c r="CY16" s="121">
        <f>SUMIF(Option3!$P$1:$AS$1,0,AP16:BS16)+SUM(BU16:CX16)</f>
        <v>0</v>
      </c>
      <c r="CZ16" s="107">
        <f>IF(LEN(C16)=0,0,IF(G16="",IFERROR(ROUNDDOWN(CTAX(LEFT(M16,FIND(")",M16)-1),CY16,환경설정!$W$13,J16),Option3!$E$9*-1),0),IF(AND(U16&lt;&gt;"",LEFT(G16,1)="1"),IFERROR(ROUNDDOWN(CTAX(LEFT(M16,FIND(")",M16)-1),U16,환경설정!$W$13,J16),Option3!$E$9*-1),0),IF(AND(T16&lt;&gt;"",LEFT(G16,1)="1"),IFERROR(ROUNDDOWN(CTAX(LEFT(M16,FIND(")",M16)-1),CY16,환경설정!$W$13,J16),Option3!$E$9*-1),0),0))))</f>
        <v>0</v>
      </c>
      <c r="DA16" s="102">
        <f>IF(LEN(C16)=0,0,IF(G16="",IFERROR(ROUNDDOWN(HTAX(LEFT(N16,FIND(")",N16)-1),CY16,환경설정!$W$15,K16),Option3!$E$10*-1),0),IF(AND(U16&lt;&gt;"",MID(G16,3,1)="1"),IFERROR(ROUNDDOWN(HTAX(LEFT(N16,FIND(")",N16)-1),U16,환경설정!$W$15,K16),Option3!$E$10*-1),0),IF(AND(T16&lt;&gt;"",MID(G16,3,1)="1"),IFERROR(ROUNDDOWN(HTAX(LEFT(N16,FIND(")",N16)-1),CY16,환경설정!$W$15,K16),Option3!$E$10*-1),0),0))))</f>
        <v>0</v>
      </c>
      <c r="DB16" s="102">
        <f>IF(DA16=0,0,IF(O16="",0,IF(LEFT(O16,FIND(")",O16)-1)="2",0,ROUNDDOWN(IF(LEFT(O16,FIND(")",O16)-1)="1",DA16*환경설정!$W$17/환경설정!$W$15,DA16*환경설정!$W$17/환경설정!$W$15*(1-((LEFT(O16,FIND(")",O16)-1)-2)/10))),Option3!$E$11*-1))))</f>
        <v>0</v>
      </c>
      <c r="DC16" s="102">
        <f>IF(LEN(C16)=0,0,IF(G16="",IFERROR(ROUNDDOWN(PTAX(LEFT(P16,FIND(")",P16)-1),CY16,환경설정!$W$19,L16),Option3!$E$12*-1),0),IF(AND(U16&lt;&gt;"",RIGHT(G16,1)="1"),IFERROR(ROUNDDOWN(PTAX(LEFT(P16,FIND(")",P16)-1),U16,환경설정!$W$19,L16),Option3!$E$12*-1),0),IF(AND(T16&lt;&gt;"",RIGHT(G16,1)="1"),IFERROR(ROUNDDOWN(PTAX(LEFT(P16,FIND(")",P16)-1),CY16,환경설정!$W$19,L16),Option3!$E$12*-1),0),0))))</f>
        <v>0</v>
      </c>
      <c r="DD16" s="102">
        <f>IF(LEN(C16)=0,0,IF(OR(Q16="4",Q16="5"),IFERROR(ROUNDDOWN(INTAX(Q16,BT16,H16,I16),Option3!$E$13*-1),0),IFERROR(ROUNDDOWN(INTAX(Q16,CY16,H16,I16),Option3!$E$13*-1),0)))</f>
        <v>0</v>
      </c>
      <c r="DE16" s="102">
        <f>IF(DD16=0,0,ROUNDDOWN(DD16*0.1,Option3!$E$14*-1))</f>
        <v>0</v>
      </c>
      <c r="DF16" s="102"/>
      <c r="DG16" s="102"/>
      <c r="DH16" s="102"/>
      <c r="DI16" s="102"/>
      <c r="DJ16" s="102"/>
      <c r="DK16" s="102"/>
      <c r="DL16" s="102"/>
      <c r="DM16" s="102"/>
      <c r="DN16" s="102"/>
      <c r="DO16" s="102"/>
      <c r="DP16" s="102"/>
      <c r="DQ16" s="102"/>
      <c r="DR16" s="102"/>
      <c r="DS16" s="102"/>
      <c r="DT16" s="102"/>
      <c r="DU16" s="102"/>
      <c r="DV16" s="102"/>
      <c r="DW16" s="102"/>
      <c r="DX16" s="102"/>
      <c r="DY16" s="102"/>
      <c r="DZ16" s="102"/>
      <c r="EA16" s="102"/>
      <c r="EB16" s="102"/>
      <c r="EC16" s="102"/>
      <c r="ED16" s="162">
        <f t="shared" si="6"/>
        <v>0</v>
      </c>
      <c r="EE16" s="199">
        <f t="shared" si="7"/>
        <v>0</v>
      </c>
      <c r="EG16" s="112"/>
      <c r="EH16" s="112"/>
      <c r="EI16" s="112"/>
      <c r="EJ16" s="112"/>
      <c r="EK16" s="112"/>
      <c r="EL16" s="112"/>
      <c r="EM16" s="112"/>
      <c r="EN16" s="112"/>
      <c r="EO16" s="112"/>
      <c r="EP16" s="112"/>
      <c r="EQ16" s="112"/>
      <c r="ER16" s="112"/>
      <c r="ES16" s="112"/>
      <c r="ET16" s="112"/>
      <c r="EU16" s="112"/>
      <c r="EV16" s="112"/>
      <c r="EW16" s="112"/>
      <c r="EX16" s="112"/>
      <c r="EY16" s="112"/>
      <c r="EZ16" s="112"/>
      <c r="FA16" s="112"/>
      <c r="FB16" s="112"/>
      <c r="FC16" s="112"/>
      <c r="FD16" s="112"/>
      <c r="FE16" s="112"/>
      <c r="FF16" s="112"/>
      <c r="FG16" s="112"/>
      <c r="FH16" s="112"/>
      <c r="FI16" s="112"/>
      <c r="FJ16" s="112"/>
      <c r="FK16" s="202"/>
      <c r="FL16" s="112"/>
      <c r="FM16" s="113"/>
      <c r="FN16" s="113"/>
      <c r="FO16" s="113"/>
      <c r="FP16" s="113"/>
      <c r="FQ16" s="113"/>
      <c r="FR16" s="113"/>
      <c r="FS16" s="113"/>
      <c r="FT16" s="113"/>
      <c r="FU16" s="113"/>
      <c r="FV16" s="113"/>
      <c r="FW16" s="113"/>
      <c r="FX16" s="113"/>
      <c r="FY16" s="113"/>
      <c r="FZ16" s="113"/>
      <c r="GA16" s="113"/>
      <c r="GB16" s="113"/>
      <c r="GC16" s="113"/>
      <c r="GD16" s="113"/>
      <c r="GE16" s="113"/>
      <c r="GF16" s="113"/>
      <c r="GG16" s="113"/>
      <c r="GH16" s="113"/>
      <c r="GI16" s="113"/>
      <c r="GJ16" s="113"/>
      <c r="GK16" s="113"/>
      <c r="GL16" s="113"/>
      <c r="GM16" s="113"/>
      <c r="GN16" s="113"/>
      <c r="HA16" s="35">
        <f>IF(LEN(C16)=0,0,IF(G16="",IFERROR(ROUNDDOWN(CTAX(LEFT(M16,FIND(")",M16)-1),CY16,환경설정!$W$14,J16),Option3!$E$9*-1),0),IF(AND(U16&lt;&gt;"",LEFT(G16,1)="1"),IFERROR(ROUNDDOWN(CTAX(LEFT(M16,FIND(")",M16)-1),U16,환경설정!$W$14,J16),Option3!$E$9*-1),0),IF(AND(T16&lt;&gt;"",LEFT(G16,1)="1"),IFERROR(ROUNDDOWN(CTAX(LEFT(M16,FIND(")",M16)-1),CY16,환경설정!$W$14,J16),Option3!$E$9*-1),0),0))))</f>
        <v>0</v>
      </c>
      <c r="HB16" s="35">
        <f>IF(LEN(C16)=0,0,IF(G16="",IFERROR(ROUNDDOWN(HTAX(LEFT(N16,FIND(")",N16)-1),CY16,환경설정!$W$16,K16),Option3!$E$10*-1),0),IF(AND(U16&lt;&gt;"",MID(G16,3,1)="1"),IFERROR(ROUNDDOWN(HTAX(LEFT(N16,FIND(")",N16)-1),U16,환경설정!$W$16,K16),Option3!$E$10*-1),0),IF(AND(T16&lt;&gt;"",MID(G16,3,1)="1"),IFERROR(ROUNDDOWN(HTAX(LEFT(N16,FIND(")",N16)-1),CY16,환경설정!$W$16,K16),Option3!$E$10*-1),0),0))))</f>
        <v>0</v>
      </c>
      <c r="HC16" s="35">
        <f>IF(DA16=0,0,IF(O16="",0,IF(LEFT(O16,FIND(")",O16)-1)="2",0,ROUNDDOWN(IF(LEFT(O16,FIND(")",O16)-1)="1",DA16*환경설정!$W$18/환경설정!$W$16,DA16*환경설정!$W$18/환경설정!$W$16*(1-((LEFT(O16,FIND(")",O16)-1)-2)/10))),Option3!$E$11*-1))))</f>
        <v>0</v>
      </c>
      <c r="HD16" s="35">
        <f>IF(LEN(C16)=0,0,IF(G16="",IFERROR(ROUNDDOWN(PTAX(LEFT(P16,FIND(")",P16)-1),CY16,환경설정!$W$20,L16),Option3!$E$12*-1),0),IF(AND(U16&lt;&gt;"",RIGHT(G16,1)="1"),IFERROR(ROUNDDOWN(PTAX(LEFT(P16,FIND(")",P16)-1),U16,환경설정!$W$20,L16),Option3!$E$12*-1),0),IF(AND(T16&lt;&gt;"",RIGHT(G16,1)="1"),IFERROR(ROUNDDOWN(PTAX(LEFT(P16,FIND(")",P16)-1),CY16,환경설정!$W$20,L16),Option3!$E$12*-1),0),0))))</f>
        <v>0</v>
      </c>
    </row>
    <row r="17" spans="2:212" ht="22.35" customHeight="1">
      <c r="B17" s="622"/>
      <c r="C17" s="650"/>
      <c r="D17" s="650"/>
      <c r="E17" s="650"/>
      <c r="F17" s="110"/>
      <c r="G17" s="872"/>
      <c r="H17" s="650"/>
      <c r="I17" s="650"/>
      <c r="J17" s="102"/>
      <c r="K17" s="102"/>
      <c r="L17" s="102"/>
      <c r="M17" s="650"/>
      <c r="N17" s="650"/>
      <c r="O17" s="650"/>
      <c r="P17" s="650"/>
      <c r="Q17" s="650"/>
      <c r="R17" s="102"/>
      <c r="S17" s="102"/>
      <c r="T17" s="102"/>
      <c r="U17" s="102"/>
      <c r="V17" s="864"/>
      <c r="W17" s="874"/>
      <c r="X17" s="865"/>
      <c r="Y17" s="136"/>
      <c r="Z17" s="137"/>
      <c r="AA17" s="866"/>
      <c r="AB17" s="876"/>
      <c r="AC17" s="867"/>
      <c r="AD17" s="867"/>
      <c r="AE17" s="189"/>
      <c r="AF17" s="107"/>
      <c r="AG17" s="102"/>
      <c r="AH17" s="102"/>
      <c r="AI17" s="102"/>
      <c r="AJ17" s="102"/>
      <c r="AK17" s="102"/>
      <c r="AL17" s="102"/>
      <c r="AM17" s="102"/>
      <c r="AN17" s="102"/>
      <c r="AO17" s="102"/>
      <c r="AP17" s="115"/>
      <c r="AQ17" s="102"/>
      <c r="AR17" s="102"/>
      <c r="AS17" s="102"/>
      <c r="AT17" s="102"/>
      <c r="AU17" s="102"/>
      <c r="AV17" s="102"/>
      <c r="AW17" s="102"/>
      <c r="AX17" s="102"/>
      <c r="AY17" s="102"/>
      <c r="AZ17" s="102"/>
      <c r="BA17" s="102"/>
      <c r="BB17" s="102"/>
      <c r="BC17" s="102"/>
      <c r="BD17" s="102"/>
      <c r="BE17" s="102"/>
      <c r="BF17" s="102"/>
      <c r="BG17" s="102"/>
      <c r="BH17" s="102"/>
      <c r="BI17" s="102"/>
      <c r="BJ17" s="102"/>
      <c r="BK17" s="102"/>
      <c r="BL17" s="102"/>
      <c r="BM17" s="102"/>
      <c r="BN17" s="102"/>
      <c r="BO17" s="102"/>
      <c r="BP17" s="102"/>
      <c r="BQ17" s="102"/>
      <c r="BR17" s="102"/>
      <c r="BS17" s="102"/>
      <c r="BT17" s="162">
        <f>SUM(AP17:BS17)-SUMIF(Option3!$P$3:$AS$3,1,급여대장!AP17:BS17)</f>
        <v>0</v>
      </c>
      <c r="BU17" s="115"/>
      <c r="BV17" s="103">
        <f>IF(OR(AQ17="",Option3!Q6=1),0,IF(AQ17-'지급공제 설정'!$F$7&gt;0,AQ17-'지급공제 설정'!$F$7,0))</f>
        <v>0</v>
      </c>
      <c r="BW17" s="103">
        <f>IF(OR(AR17="",Option3!R6=1),0,IF(AR17-'지급공제 설정'!$F$8&gt;0,AR17-'지급공제 설정'!$F$8,0))</f>
        <v>0</v>
      </c>
      <c r="BX17" s="103"/>
      <c r="BY17" s="103"/>
      <c r="BZ17" s="103"/>
      <c r="CA17" s="103"/>
      <c r="CB17" s="103"/>
      <c r="CC17" s="103"/>
      <c r="CD17" s="103"/>
      <c r="CE17" s="103"/>
      <c r="CF17" s="103"/>
      <c r="CG17" s="103"/>
      <c r="CH17" s="103"/>
      <c r="CI17" s="103"/>
      <c r="CJ17" s="103"/>
      <c r="CK17" s="103"/>
      <c r="CL17" s="103"/>
      <c r="CM17" s="103"/>
      <c r="CN17" s="103"/>
      <c r="CO17" s="103"/>
      <c r="CP17" s="103"/>
      <c r="CQ17" s="103"/>
      <c r="CR17" s="103"/>
      <c r="CS17" s="103"/>
      <c r="CT17" s="103"/>
      <c r="CU17" s="103"/>
      <c r="CV17" s="103"/>
      <c r="CW17" s="103"/>
      <c r="CX17" s="103"/>
      <c r="CY17" s="121">
        <f>SUMIF(Option3!$P$1:$AS$1,0,AP17:BS17)+SUM(BU17:CX17)</f>
        <v>0</v>
      </c>
      <c r="CZ17" s="107">
        <f>IF(LEN(C17)=0,0,IF(G17="",IFERROR(ROUNDDOWN(CTAX(LEFT(M17,FIND(")",M17)-1),CY17,환경설정!$W$13,J17),Option3!$E$9*-1),0),IF(AND(U17&lt;&gt;"",LEFT(G17,1)="1"),IFERROR(ROUNDDOWN(CTAX(LEFT(M17,FIND(")",M17)-1),U17,환경설정!$W$13,J17),Option3!$E$9*-1),0),IF(AND(T17&lt;&gt;"",LEFT(G17,1)="1"),IFERROR(ROUNDDOWN(CTAX(LEFT(M17,FIND(")",M17)-1),CY17,환경설정!$W$13,J17),Option3!$E$9*-1),0),0))))</f>
        <v>0</v>
      </c>
      <c r="DA17" s="102">
        <f>IF(LEN(C17)=0,0,IF(G17="",IFERROR(ROUNDDOWN(HTAX(LEFT(N17,FIND(")",N17)-1),CY17,환경설정!$W$15,K17),Option3!$E$10*-1),0),IF(AND(U17&lt;&gt;"",MID(G17,3,1)="1"),IFERROR(ROUNDDOWN(HTAX(LEFT(N17,FIND(")",N17)-1),U17,환경설정!$W$15,K17),Option3!$E$10*-1),0),IF(AND(T17&lt;&gt;"",MID(G17,3,1)="1"),IFERROR(ROUNDDOWN(HTAX(LEFT(N17,FIND(")",N17)-1),CY17,환경설정!$W$15,K17),Option3!$E$10*-1),0),0))))</f>
        <v>0</v>
      </c>
      <c r="DB17" s="102">
        <f>IF(DA17=0,0,IF(O17="",0,IF(LEFT(O17,FIND(")",O17)-1)="2",0,ROUNDDOWN(IF(LEFT(O17,FIND(")",O17)-1)="1",DA17*환경설정!$W$17/환경설정!$W$15,DA17*환경설정!$W$17/환경설정!$W$15*(1-((LEFT(O17,FIND(")",O17)-1)-2)/10))),Option3!$E$11*-1))))</f>
        <v>0</v>
      </c>
      <c r="DC17" s="102">
        <f>IF(LEN(C17)=0,0,IF(G17="",IFERROR(ROUNDDOWN(PTAX(LEFT(P17,FIND(")",P17)-1),CY17,환경설정!$W$19,L17),Option3!$E$12*-1),0),IF(AND(U17&lt;&gt;"",RIGHT(G17,1)="1"),IFERROR(ROUNDDOWN(PTAX(LEFT(P17,FIND(")",P17)-1),U17,환경설정!$W$19,L17),Option3!$E$12*-1),0),IF(AND(T17&lt;&gt;"",RIGHT(G17,1)="1"),IFERROR(ROUNDDOWN(PTAX(LEFT(P17,FIND(")",P17)-1),CY17,환경설정!$W$19,L17),Option3!$E$12*-1),0),0))))</f>
        <v>0</v>
      </c>
      <c r="DD17" s="102">
        <f>IF(LEN(C17)=0,0,IF(OR(Q17="4",Q17="5"),IFERROR(ROUNDDOWN(INTAX(Q17,BT17,H17,I17),Option3!$E$13*-1),0),IFERROR(ROUNDDOWN(INTAX(Q17,CY17,H17,I17),Option3!$E$13*-1),0)))</f>
        <v>0</v>
      </c>
      <c r="DE17" s="102">
        <f>IF(DD17=0,0,ROUNDDOWN(DD17*0.1,Option3!$E$14*-1))</f>
        <v>0</v>
      </c>
      <c r="DF17" s="102"/>
      <c r="DG17" s="102"/>
      <c r="DH17" s="102"/>
      <c r="DI17" s="102"/>
      <c r="DJ17" s="102"/>
      <c r="DK17" s="102"/>
      <c r="DL17" s="102"/>
      <c r="DM17" s="102"/>
      <c r="DN17" s="102"/>
      <c r="DO17" s="102"/>
      <c r="DP17" s="102"/>
      <c r="DQ17" s="102"/>
      <c r="DR17" s="102"/>
      <c r="DS17" s="102"/>
      <c r="DT17" s="102"/>
      <c r="DU17" s="102"/>
      <c r="DV17" s="102"/>
      <c r="DW17" s="102"/>
      <c r="DX17" s="102"/>
      <c r="DY17" s="102"/>
      <c r="DZ17" s="102"/>
      <c r="EA17" s="102"/>
      <c r="EB17" s="102"/>
      <c r="EC17" s="102"/>
      <c r="ED17" s="162">
        <f t="shared" si="6"/>
        <v>0</v>
      </c>
      <c r="EE17" s="199">
        <f t="shared" si="7"/>
        <v>0</v>
      </c>
      <c r="EG17" s="112"/>
      <c r="EH17" s="112"/>
      <c r="EI17" s="112"/>
      <c r="EJ17" s="112"/>
      <c r="EK17" s="112"/>
      <c r="EL17" s="112"/>
      <c r="EM17" s="112"/>
      <c r="EN17" s="112"/>
      <c r="EO17" s="112"/>
      <c r="EP17" s="112"/>
      <c r="EQ17" s="112"/>
      <c r="ER17" s="112"/>
      <c r="ES17" s="112"/>
      <c r="ET17" s="112"/>
      <c r="EU17" s="112"/>
      <c r="EV17" s="112"/>
      <c r="EW17" s="112"/>
      <c r="EX17" s="112"/>
      <c r="EY17" s="112"/>
      <c r="EZ17" s="112"/>
      <c r="FA17" s="112"/>
      <c r="FB17" s="112"/>
      <c r="FC17" s="112"/>
      <c r="FD17" s="112"/>
      <c r="FE17" s="112"/>
      <c r="FF17" s="112"/>
      <c r="FG17" s="112"/>
      <c r="FH17" s="112"/>
      <c r="FI17" s="112"/>
      <c r="FJ17" s="112"/>
      <c r="FK17" s="202"/>
      <c r="FL17" s="112"/>
      <c r="FM17" s="113"/>
      <c r="FN17" s="113"/>
      <c r="FO17" s="113"/>
      <c r="FP17" s="113"/>
      <c r="FQ17" s="113"/>
      <c r="FR17" s="113"/>
      <c r="FS17" s="113"/>
      <c r="FT17" s="113"/>
      <c r="FU17" s="113"/>
      <c r="FV17" s="113"/>
      <c r="FW17" s="113"/>
      <c r="FX17" s="113"/>
      <c r="FY17" s="113"/>
      <c r="FZ17" s="113"/>
      <c r="GA17" s="113"/>
      <c r="GB17" s="113"/>
      <c r="GC17" s="113"/>
      <c r="GD17" s="113"/>
      <c r="GE17" s="113"/>
      <c r="GF17" s="113"/>
      <c r="GG17" s="113"/>
      <c r="GH17" s="113"/>
      <c r="GI17" s="113"/>
      <c r="GJ17" s="113"/>
      <c r="GK17" s="113"/>
      <c r="GL17" s="113"/>
      <c r="GM17" s="113"/>
      <c r="GN17" s="113"/>
      <c r="HA17" s="35">
        <f>IF(LEN(C17)=0,0,IF(G17="",IFERROR(ROUNDDOWN(CTAX(LEFT(M17,FIND(")",M17)-1),CY17,환경설정!$W$14,J17),Option3!$E$9*-1),0),IF(AND(U17&lt;&gt;"",LEFT(G17,1)="1"),IFERROR(ROUNDDOWN(CTAX(LEFT(M17,FIND(")",M17)-1),U17,환경설정!$W$14,J17),Option3!$E$9*-1),0),IF(AND(T17&lt;&gt;"",LEFT(G17,1)="1"),IFERROR(ROUNDDOWN(CTAX(LEFT(M17,FIND(")",M17)-1),CY17,환경설정!$W$14,J17),Option3!$E$9*-1),0),0))))</f>
        <v>0</v>
      </c>
      <c r="HB17" s="35">
        <f>IF(LEN(C17)=0,0,IF(G17="",IFERROR(ROUNDDOWN(HTAX(LEFT(N17,FIND(")",N17)-1),CY17,환경설정!$W$16,K17),Option3!$E$10*-1),0),IF(AND(U17&lt;&gt;"",MID(G17,3,1)="1"),IFERROR(ROUNDDOWN(HTAX(LEFT(N17,FIND(")",N17)-1),U17,환경설정!$W$16,K17),Option3!$E$10*-1),0),IF(AND(T17&lt;&gt;"",MID(G17,3,1)="1"),IFERROR(ROUNDDOWN(HTAX(LEFT(N17,FIND(")",N17)-1),CY17,환경설정!$W$16,K17),Option3!$E$10*-1),0),0))))</f>
        <v>0</v>
      </c>
      <c r="HC17" s="35">
        <f>IF(DA17=0,0,IF(O17="",0,IF(LEFT(O17,FIND(")",O17)-1)="2",0,ROUNDDOWN(IF(LEFT(O17,FIND(")",O17)-1)="1",DA17*환경설정!$W$18/환경설정!$W$16,DA17*환경설정!$W$18/환경설정!$W$16*(1-((LEFT(O17,FIND(")",O17)-1)-2)/10))),Option3!$E$11*-1))))</f>
        <v>0</v>
      </c>
      <c r="HD17" s="35">
        <f>IF(LEN(C17)=0,0,IF(G17="",IFERROR(ROUNDDOWN(PTAX(LEFT(P17,FIND(")",P17)-1),CY17,환경설정!$W$20,L17),Option3!$E$12*-1),0),IF(AND(U17&lt;&gt;"",RIGHT(G17,1)="1"),IFERROR(ROUNDDOWN(PTAX(LEFT(P17,FIND(")",P17)-1),U17,환경설정!$W$20,L17),Option3!$E$12*-1),0),IF(AND(T17&lt;&gt;"",RIGHT(G17,1)="1"),IFERROR(ROUNDDOWN(PTAX(LEFT(P17,FIND(")",P17)-1),CY17,환경설정!$W$20,L17),Option3!$E$12*-1),0),0))))</f>
        <v>0</v>
      </c>
    </row>
    <row r="18" spans="2:212" ht="22.35" customHeight="1">
      <c r="B18" s="622"/>
      <c r="C18" s="650"/>
      <c r="D18" s="650"/>
      <c r="E18" s="650"/>
      <c r="F18" s="110"/>
      <c r="G18" s="872"/>
      <c r="H18" s="650"/>
      <c r="I18" s="650"/>
      <c r="J18" s="102"/>
      <c r="K18" s="102"/>
      <c r="L18" s="102"/>
      <c r="M18" s="650"/>
      <c r="N18" s="650"/>
      <c r="O18" s="650"/>
      <c r="P18" s="650"/>
      <c r="Q18" s="650"/>
      <c r="R18" s="102"/>
      <c r="S18" s="102"/>
      <c r="T18" s="102"/>
      <c r="U18" s="102"/>
      <c r="V18" s="864"/>
      <c r="W18" s="874"/>
      <c r="X18" s="865"/>
      <c r="Y18" s="136"/>
      <c r="Z18" s="137"/>
      <c r="AA18" s="866"/>
      <c r="AB18" s="876"/>
      <c r="AC18" s="867"/>
      <c r="AD18" s="867"/>
      <c r="AE18" s="189"/>
      <c r="AF18" s="107"/>
      <c r="AG18" s="102"/>
      <c r="AH18" s="102"/>
      <c r="AI18" s="102"/>
      <c r="AJ18" s="102"/>
      <c r="AK18" s="102"/>
      <c r="AL18" s="102"/>
      <c r="AM18" s="102"/>
      <c r="AN18" s="102"/>
      <c r="AO18" s="102"/>
      <c r="AP18" s="115"/>
      <c r="AQ18" s="102"/>
      <c r="AR18" s="102"/>
      <c r="AS18" s="102"/>
      <c r="AT18" s="102"/>
      <c r="AU18" s="102"/>
      <c r="AV18" s="102"/>
      <c r="AW18" s="102"/>
      <c r="AX18" s="102"/>
      <c r="AY18" s="102"/>
      <c r="AZ18" s="102"/>
      <c r="BA18" s="102"/>
      <c r="BB18" s="102"/>
      <c r="BC18" s="102"/>
      <c r="BD18" s="102"/>
      <c r="BE18" s="102"/>
      <c r="BF18" s="102"/>
      <c r="BG18" s="102"/>
      <c r="BH18" s="102"/>
      <c r="BI18" s="102"/>
      <c r="BJ18" s="102"/>
      <c r="BK18" s="102"/>
      <c r="BL18" s="102"/>
      <c r="BM18" s="102"/>
      <c r="BN18" s="102"/>
      <c r="BO18" s="102"/>
      <c r="BP18" s="102"/>
      <c r="BQ18" s="102"/>
      <c r="BR18" s="102"/>
      <c r="BS18" s="102"/>
      <c r="BT18" s="162">
        <f>SUM(AP18:BS18)-SUMIF(Option3!$P$3:$AS$3,1,급여대장!AP18:BS18)</f>
        <v>0</v>
      </c>
      <c r="BU18" s="115"/>
      <c r="BV18" s="103">
        <f>IF(OR(AQ18="",Option3!Q7=1),0,IF(AQ18-'지급공제 설정'!$F$7&gt;0,AQ18-'지급공제 설정'!$F$7,0))</f>
        <v>0</v>
      </c>
      <c r="BW18" s="103">
        <f>IF(OR(AR18="",Option3!R7=1),0,IF(AR18-'지급공제 설정'!$F$8&gt;0,AR18-'지급공제 설정'!$F$8,0))</f>
        <v>0</v>
      </c>
      <c r="BX18" s="103"/>
      <c r="BY18" s="103"/>
      <c r="BZ18" s="103"/>
      <c r="CA18" s="103"/>
      <c r="CB18" s="103"/>
      <c r="CC18" s="103"/>
      <c r="CD18" s="103"/>
      <c r="CE18" s="103"/>
      <c r="CF18" s="103"/>
      <c r="CG18" s="103"/>
      <c r="CH18" s="103"/>
      <c r="CI18" s="103"/>
      <c r="CJ18" s="103"/>
      <c r="CK18" s="103"/>
      <c r="CL18" s="103"/>
      <c r="CM18" s="103"/>
      <c r="CN18" s="103"/>
      <c r="CO18" s="103"/>
      <c r="CP18" s="103"/>
      <c r="CQ18" s="103"/>
      <c r="CR18" s="103"/>
      <c r="CS18" s="103"/>
      <c r="CT18" s="103"/>
      <c r="CU18" s="103"/>
      <c r="CV18" s="103"/>
      <c r="CW18" s="103"/>
      <c r="CX18" s="103"/>
      <c r="CY18" s="121">
        <f>SUMIF(Option3!$P$1:$AS$1,0,AP18:BS18)+SUM(BU18:CX18)</f>
        <v>0</v>
      </c>
      <c r="CZ18" s="107">
        <f>IF(LEN(C18)=0,0,IF(G18="",IFERROR(ROUNDDOWN(CTAX(LEFT(M18,FIND(")",M18)-1),CY18,환경설정!$W$13,J18),Option3!$E$9*-1),0),IF(AND(U18&lt;&gt;"",LEFT(G18,1)="1"),IFERROR(ROUNDDOWN(CTAX(LEFT(M18,FIND(")",M18)-1),U18,환경설정!$W$13,J18),Option3!$E$9*-1),0),IF(AND(T18&lt;&gt;"",LEFT(G18,1)="1"),IFERROR(ROUNDDOWN(CTAX(LEFT(M18,FIND(")",M18)-1),CY18,환경설정!$W$13,J18),Option3!$E$9*-1),0),0))))</f>
        <v>0</v>
      </c>
      <c r="DA18" s="102">
        <f>IF(LEN(C18)=0,0,IF(G18="",IFERROR(ROUNDDOWN(HTAX(LEFT(N18,FIND(")",N18)-1),CY18,환경설정!$W$15,K18),Option3!$E$10*-1),0),IF(AND(U18&lt;&gt;"",MID(G18,3,1)="1"),IFERROR(ROUNDDOWN(HTAX(LEFT(N18,FIND(")",N18)-1),U18,환경설정!$W$15,K18),Option3!$E$10*-1),0),IF(AND(T18&lt;&gt;"",MID(G18,3,1)="1"),IFERROR(ROUNDDOWN(HTAX(LEFT(N18,FIND(")",N18)-1),CY18,환경설정!$W$15,K18),Option3!$E$10*-1),0),0))))</f>
        <v>0</v>
      </c>
      <c r="DB18" s="102">
        <f>IF(DA18=0,0,IF(O18="",0,IF(LEFT(O18,FIND(")",O18)-1)="2",0,ROUNDDOWN(IF(LEFT(O18,FIND(")",O18)-1)="1",DA18*환경설정!$W$17/환경설정!$W$15,DA18*환경설정!$W$17/환경설정!$W$15*(1-((LEFT(O18,FIND(")",O18)-1)-2)/10))),Option3!$E$11*-1))))</f>
        <v>0</v>
      </c>
      <c r="DC18" s="102">
        <f>IF(LEN(C18)=0,0,IF(G18="",IFERROR(ROUNDDOWN(PTAX(LEFT(P18,FIND(")",P18)-1),CY18,환경설정!$W$19,L18),Option3!$E$12*-1),0),IF(AND(U18&lt;&gt;"",RIGHT(G18,1)="1"),IFERROR(ROUNDDOWN(PTAX(LEFT(P18,FIND(")",P18)-1),U18,환경설정!$W$19,L18),Option3!$E$12*-1),0),IF(AND(T18&lt;&gt;"",RIGHT(G18,1)="1"),IFERROR(ROUNDDOWN(PTAX(LEFT(P18,FIND(")",P18)-1),CY18,환경설정!$W$19,L18),Option3!$E$12*-1),0),0))))</f>
        <v>0</v>
      </c>
      <c r="DD18" s="102">
        <f>IF(LEN(C18)=0,0,IF(OR(Q18="4",Q18="5"),IFERROR(ROUNDDOWN(INTAX(Q18,BT18,H18,I18),Option3!$E$13*-1),0),IFERROR(ROUNDDOWN(INTAX(Q18,CY18,H18,I18),Option3!$E$13*-1),0)))</f>
        <v>0</v>
      </c>
      <c r="DE18" s="102">
        <f>IF(DD18=0,0,ROUNDDOWN(DD18*0.1,Option3!$E$14*-1))</f>
        <v>0</v>
      </c>
      <c r="DF18" s="102"/>
      <c r="DG18" s="102"/>
      <c r="DH18" s="102"/>
      <c r="DI18" s="102"/>
      <c r="DJ18" s="102"/>
      <c r="DK18" s="102"/>
      <c r="DL18" s="102"/>
      <c r="DM18" s="102"/>
      <c r="DN18" s="102"/>
      <c r="DO18" s="102"/>
      <c r="DP18" s="102"/>
      <c r="DQ18" s="102"/>
      <c r="DR18" s="102"/>
      <c r="DS18" s="102"/>
      <c r="DT18" s="102"/>
      <c r="DU18" s="102"/>
      <c r="DV18" s="102"/>
      <c r="DW18" s="102"/>
      <c r="DX18" s="102"/>
      <c r="DY18" s="102"/>
      <c r="DZ18" s="102"/>
      <c r="EA18" s="102"/>
      <c r="EB18" s="102"/>
      <c r="EC18" s="102"/>
      <c r="ED18" s="162">
        <f t="shared" si="6"/>
        <v>0</v>
      </c>
      <c r="EE18" s="199">
        <f t="shared" si="7"/>
        <v>0</v>
      </c>
      <c r="EG18" s="112"/>
      <c r="EH18" s="112"/>
      <c r="EI18" s="112"/>
      <c r="EJ18" s="112"/>
      <c r="EK18" s="112"/>
      <c r="EL18" s="112"/>
      <c r="EM18" s="112"/>
      <c r="EN18" s="112"/>
      <c r="EO18" s="112"/>
      <c r="EP18" s="112"/>
      <c r="EQ18" s="112"/>
      <c r="ER18" s="112"/>
      <c r="ES18" s="112"/>
      <c r="ET18" s="112"/>
      <c r="EU18" s="112"/>
      <c r="EV18" s="112"/>
      <c r="EW18" s="112"/>
      <c r="EX18" s="112"/>
      <c r="EY18" s="112"/>
      <c r="EZ18" s="112"/>
      <c r="FA18" s="112"/>
      <c r="FB18" s="112"/>
      <c r="FC18" s="112"/>
      <c r="FD18" s="112"/>
      <c r="FE18" s="112"/>
      <c r="FF18" s="112"/>
      <c r="FG18" s="112"/>
      <c r="FH18" s="112"/>
      <c r="FI18" s="112"/>
      <c r="FJ18" s="112"/>
      <c r="FK18" s="202"/>
      <c r="FL18" s="112"/>
      <c r="FM18" s="113"/>
      <c r="FN18" s="113"/>
      <c r="FO18" s="113"/>
      <c r="FP18" s="113"/>
      <c r="FQ18" s="113"/>
      <c r="FR18" s="113"/>
      <c r="FS18" s="113"/>
      <c r="FT18" s="113"/>
      <c r="FU18" s="113"/>
      <c r="FV18" s="113"/>
      <c r="FW18" s="113"/>
      <c r="FX18" s="113"/>
      <c r="FY18" s="113"/>
      <c r="FZ18" s="113"/>
      <c r="GA18" s="113"/>
      <c r="GB18" s="113"/>
      <c r="GC18" s="113"/>
      <c r="GD18" s="113"/>
      <c r="GE18" s="113"/>
      <c r="GF18" s="113"/>
      <c r="GG18" s="113"/>
      <c r="GH18" s="113"/>
      <c r="GI18" s="113"/>
      <c r="GJ18" s="113"/>
      <c r="GK18" s="113"/>
      <c r="GL18" s="113"/>
      <c r="GM18" s="113"/>
      <c r="GN18" s="113"/>
      <c r="HA18" s="35">
        <f>IF(LEN(C18)=0,0,IF(G18="",IFERROR(ROUNDDOWN(CTAX(LEFT(M18,FIND(")",M18)-1),CY18,환경설정!$W$14,J18),Option3!$E$9*-1),0),IF(AND(U18&lt;&gt;"",LEFT(G18,1)="1"),IFERROR(ROUNDDOWN(CTAX(LEFT(M18,FIND(")",M18)-1),U18,환경설정!$W$14,J18),Option3!$E$9*-1),0),IF(AND(T18&lt;&gt;"",LEFT(G18,1)="1"),IFERROR(ROUNDDOWN(CTAX(LEFT(M18,FIND(")",M18)-1),CY18,환경설정!$W$14,J18),Option3!$E$9*-1),0),0))))</f>
        <v>0</v>
      </c>
      <c r="HB18" s="35">
        <f>IF(LEN(C18)=0,0,IF(G18="",IFERROR(ROUNDDOWN(HTAX(LEFT(N18,FIND(")",N18)-1),CY18,환경설정!$W$16,K18),Option3!$E$10*-1),0),IF(AND(U18&lt;&gt;"",MID(G18,3,1)="1"),IFERROR(ROUNDDOWN(HTAX(LEFT(N18,FIND(")",N18)-1),U18,환경설정!$W$16,K18),Option3!$E$10*-1),0),IF(AND(T18&lt;&gt;"",MID(G18,3,1)="1"),IFERROR(ROUNDDOWN(HTAX(LEFT(N18,FIND(")",N18)-1),CY18,환경설정!$W$16,K18),Option3!$E$10*-1),0),0))))</f>
        <v>0</v>
      </c>
      <c r="HC18" s="35">
        <f>IF(DA18=0,0,IF(O18="",0,IF(LEFT(O18,FIND(")",O18)-1)="2",0,ROUNDDOWN(IF(LEFT(O18,FIND(")",O18)-1)="1",DA18*환경설정!$W$18/환경설정!$W$16,DA18*환경설정!$W$18/환경설정!$W$16*(1-((LEFT(O18,FIND(")",O18)-1)-2)/10))),Option3!$E$11*-1))))</f>
        <v>0</v>
      </c>
      <c r="HD18" s="35">
        <f>IF(LEN(C18)=0,0,IF(G18="",IFERROR(ROUNDDOWN(PTAX(LEFT(P18,FIND(")",P18)-1),CY18,환경설정!$W$20,L18),Option3!$E$12*-1),0),IF(AND(U18&lt;&gt;"",RIGHT(G18,1)="1"),IFERROR(ROUNDDOWN(PTAX(LEFT(P18,FIND(")",P18)-1),U18,환경설정!$W$20,L18),Option3!$E$12*-1),0),IF(AND(T18&lt;&gt;"",RIGHT(G18,1)="1"),IFERROR(ROUNDDOWN(PTAX(LEFT(P18,FIND(")",P18)-1),CY18,환경설정!$W$20,L18),Option3!$E$12*-1),0),0))))</f>
        <v>0</v>
      </c>
    </row>
    <row r="19" spans="2:212" ht="22.35" customHeight="1">
      <c r="B19" s="622"/>
      <c r="C19" s="650"/>
      <c r="D19" s="650"/>
      <c r="E19" s="650"/>
      <c r="F19" s="110"/>
      <c r="G19" s="872"/>
      <c r="H19" s="650"/>
      <c r="I19" s="650"/>
      <c r="J19" s="102"/>
      <c r="K19" s="102"/>
      <c r="L19" s="102"/>
      <c r="M19" s="650"/>
      <c r="N19" s="650"/>
      <c r="O19" s="650"/>
      <c r="P19" s="650"/>
      <c r="Q19" s="650"/>
      <c r="R19" s="102"/>
      <c r="S19" s="102"/>
      <c r="T19" s="102"/>
      <c r="U19" s="102"/>
      <c r="V19" s="864"/>
      <c r="W19" s="874"/>
      <c r="X19" s="865"/>
      <c r="Y19" s="136"/>
      <c r="Z19" s="137"/>
      <c r="AA19" s="866"/>
      <c r="AB19" s="876"/>
      <c r="AC19" s="867"/>
      <c r="AD19" s="867"/>
      <c r="AE19" s="189"/>
      <c r="AF19" s="107"/>
      <c r="AG19" s="102"/>
      <c r="AH19" s="102"/>
      <c r="AI19" s="102"/>
      <c r="AJ19" s="102"/>
      <c r="AK19" s="102"/>
      <c r="AL19" s="102"/>
      <c r="AM19" s="102"/>
      <c r="AN19" s="102"/>
      <c r="AO19" s="102"/>
      <c r="AP19" s="115"/>
      <c r="AQ19" s="102"/>
      <c r="AR19" s="102"/>
      <c r="AS19" s="102"/>
      <c r="AT19" s="102"/>
      <c r="AU19" s="102"/>
      <c r="AV19" s="102"/>
      <c r="AW19" s="102"/>
      <c r="AX19" s="102"/>
      <c r="AY19" s="102"/>
      <c r="AZ19" s="102"/>
      <c r="BA19" s="102"/>
      <c r="BB19" s="102"/>
      <c r="BC19" s="102"/>
      <c r="BD19" s="102"/>
      <c r="BE19" s="102"/>
      <c r="BF19" s="102"/>
      <c r="BG19" s="102"/>
      <c r="BH19" s="102"/>
      <c r="BI19" s="102"/>
      <c r="BJ19" s="102"/>
      <c r="BK19" s="102"/>
      <c r="BL19" s="102"/>
      <c r="BM19" s="102"/>
      <c r="BN19" s="102"/>
      <c r="BO19" s="102"/>
      <c r="BP19" s="102"/>
      <c r="BQ19" s="102"/>
      <c r="BR19" s="102"/>
      <c r="BS19" s="102"/>
      <c r="BT19" s="162">
        <f>SUM(AP19:BS19)-SUMIF(Option3!$P$3:$AS$3,1,급여대장!AP19:BS19)</f>
        <v>0</v>
      </c>
      <c r="BU19" s="115"/>
      <c r="BV19" s="103">
        <f>IF(OR(AQ19="",Option3!Q8=1),0,IF(AQ19-'지급공제 설정'!$F$7&gt;0,AQ19-'지급공제 설정'!$F$7,0))</f>
        <v>0</v>
      </c>
      <c r="BW19" s="103">
        <f>IF(OR(AR19="",Option3!R8=1),0,IF(AR19-'지급공제 설정'!$F$8&gt;0,AR19-'지급공제 설정'!$F$8,0))</f>
        <v>0</v>
      </c>
      <c r="BX19" s="103"/>
      <c r="BY19" s="103"/>
      <c r="BZ19" s="103"/>
      <c r="CA19" s="103"/>
      <c r="CB19" s="103"/>
      <c r="CC19" s="103"/>
      <c r="CD19" s="103"/>
      <c r="CE19" s="103"/>
      <c r="CF19" s="103"/>
      <c r="CG19" s="103"/>
      <c r="CH19" s="103"/>
      <c r="CI19" s="103"/>
      <c r="CJ19" s="103"/>
      <c r="CK19" s="103"/>
      <c r="CL19" s="103"/>
      <c r="CM19" s="103"/>
      <c r="CN19" s="103"/>
      <c r="CO19" s="103"/>
      <c r="CP19" s="103"/>
      <c r="CQ19" s="103"/>
      <c r="CR19" s="103"/>
      <c r="CS19" s="103"/>
      <c r="CT19" s="103"/>
      <c r="CU19" s="103"/>
      <c r="CV19" s="103"/>
      <c r="CW19" s="103"/>
      <c r="CX19" s="103"/>
      <c r="CY19" s="121">
        <f>SUMIF(Option3!$P$1:$AS$1,0,AP19:BS19)+SUM(BU19:CX19)</f>
        <v>0</v>
      </c>
      <c r="CZ19" s="107">
        <f>IF(LEN(C19)=0,0,IF(G19="",IFERROR(ROUNDDOWN(CTAX(LEFT(M19,FIND(")",M19)-1),CY19,환경설정!$W$13,J19),Option3!$E$9*-1),0),IF(AND(U19&lt;&gt;"",LEFT(G19,1)="1"),IFERROR(ROUNDDOWN(CTAX(LEFT(M19,FIND(")",M19)-1),U19,환경설정!$W$13,J19),Option3!$E$9*-1),0),IF(AND(T19&lt;&gt;"",LEFT(G19,1)="1"),IFERROR(ROUNDDOWN(CTAX(LEFT(M19,FIND(")",M19)-1),CY19,환경설정!$W$13,J19),Option3!$E$9*-1),0),0))))</f>
        <v>0</v>
      </c>
      <c r="DA19" s="102">
        <f>IF(LEN(C19)=0,0,IF(G19="",IFERROR(ROUNDDOWN(HTAX(LEFT(N19,FIND(")",N19)-1),CY19,환경설정!$W$15,K19),Option3!$E$10*-1),0),IF(AND(U19&lt;&gt;"",MID(G19,3,1)="1"),IFERROR(ROUNDDOWN(HTAX(LEFT(N19,FIND(")",N19)-1),U19,환경설정!$W$15,K19),Option3!$E$10*-1),0),IF(AND(T19&lt;&gt;"",MID(G19,3,1)="1"),IFERROR(ROUNDDOWN(HTAX(LEFT(N19,FIND(")",N19)-1),CY19,환경설정!$W$15,K19),Option3!$E$10*-1),0),0))))</f>
        <v>0</v>
      </c>
      <c r="DB19" s="102">
        <f>IF(DA19=0,0,IF(O19="",0,IF(LEFT(O19,FIND(")",O19)-1)="2",0,ROUNDDOWN(IF(LEFT(O19,FIND(")",O19)-1)="1",DA19*환경설정!$W$17/환경설정!$W$15,DA19*환경설정!$W$17/환경설정!$W$15*(1-((LEFT(O19,FIND(")",O19)-1)-2)/10))),Option3!$E$11*-1))))</f>
        <v>0</v>
      </c>
      <c r="DC19" s="102">
        <f>IF(LEN(C19)=0,0,IF(G19="",IFERROR(ROUNDDOWN(PTAX(LEFT(P19,FIND(")",P19)-1),CY19,환경설정!$W$19,L19),Option3!$E$12*-1),0),IF(AND(U19&lt;&gt;"",RIGHT(G19,1)="1"),IFERROR(ROUNDDOWN(PTAX(LEFT(P19,FIND(")",P19)-1),U19,환경설정!$W$19,L19),Option3!$E$12*-1),0),IF(AND(T19&lt;&gt;"",RIGHT(G19,1)="1"),IFERROR(ROUNDDOWN(PTAX(LEFT(P19,FIND(")",P19)-1),CY19,환경설정!$W$19,L19),Option3!$E$12*-1),0),0))))</f>
        <v>0</v>
      </c>
      <c r="DD19" s="102">
        <f>IF(LEN(C19)=0,0,IF(OR(Q19="4",Q19="5"),IFERROR(ROUNDDOWN(INTAX(Q19,BT19,H19,I19),Option3!$E$13*-1),0),IFERROR(ROUNDDOWN(INTAX(Q19,CY19,H19,I19),Option3!$E$13*-1),0)))</f>
        <v>0</v>
      </c>
      <c r="DE19" s="102">
        <f>IF(DD19=0,0,ROUNDDOWN(DD19*0.1,Option3!$E$14*-1))</f>
        <v>0</v>
      </c>
      <c r="DF19" s="102"/>
      <c r="DG19" s="102"/>
      <c r="DH19" s="102"/>
      <c r="DI19" s="102"/>
      <c r="DJ19" s="102"/>
      <c r="DK19" s="102"/>
      <c r="DL19" s="102"/>
      <c r="DM19" s="102"/>
      <c r="DN19" s="102"/>
      <c r="DO19" s="102"/>
      <c r="DP19" s="102"/>
      <c r="DQ19" s="102"/>
      <c r="DR19" s="102"/>
      <c r="DS19" s="102"/>
      <c r="DT19" s="102"/>
      <c r="DU19" s="102"/>
      <c r="DV19" s="102"/>
      <c r="DW19" s="102"/>
      <c r="DX19" s="102"/>
      <c r="DY19" s="102"/>
      <c r="DZ19" s="102"/>
      <c r="EA19" s="102"/>
      <c r="EB19" s="102"/>
      <c r="EC19" s="102"/>
      <c r="ED19" s="162">
        <f t="shared" si="6"/>
        <v>0</v>
      </c>
      <c r="EE19" s="199">
        <f t="shared" si="7"/>
        <v>0</v>
      </c>
      <c r="EG19" s="112"/>
      <c r="EH19" s="112"/>
      <c r="EI19" s="112"/>
      <c r="EJ19" s="112"/>
      <c r="EK19" s="112"/>
      <c r="EL19" s="112"/>
      <c r="EM19" s="112"/>
      <c r="EN19" s="112"/>
      <c r="EO19" s="112"/>
      <c r="EP19" s="112"/>
      <c r="EQ19" s="112"/>
      <c r="ER19" s="112"/>
      <c r="ES19" s="112"/>
      <c r="ET19" s="112"/>
      <c r="EU19" s="112"/>
      <c r="EV19" s="112"/>
      <c r="EW19" s="112"/>
      <c r="EX19" s="112"/>
      <c r="EY19" s="112"/>
      <c r="EZ19" s="112"/>
      <c r="FA19" s="112"/>
      <c r="FB19" s="112"/>
      <c r="FC19" s="112"/>
      <c r="FD19" s="112"/>
      <c r="FE19" s="112"/>
      <c r="FF19" s="112"/>
      <c r="FG19" s="112"/>
      <c r="FH19" s="112"/>
      <c r="FI19" s="112"/>
      <c r="FJ19" s="112"/>
      <c r="FK19" s="202"/>
      <c r="FL19" s="112"/>
      <c r="FM19" s="113"/>
      <c r="FN19" s="113"/>
      <c r="FO19" s="113"/>
      <c r="FP19" s="113"/>
      <c r="FQ19" s="113"/>
      <c r="FR19" s="113"/>
      <c r="FS19" s="113"/>
      <c r="FT19" s="113"/>
      <c r="FU19" s="113"/>
      <c r="FV19" s="113"/>
      <c r="FW19" s="113"/>
      <c r="FX19" s="113"/>
      <c r="FY19" s="113"/>
      <c r="FZ19" s="113"/>
      <c r="GA19" s="113"/>
      <c r="GB19" s="113"/>
      <c r="GC19" s="113"/>
      <c r="GD19" s="113"/>
      <c r="GE19" s="113"/>
      <c r="GF19" s="113"/>
      <c r="GG19" s="113"/>
      <c r="GH19" s="113"/>
      <c r="GI19" s="113"/>
      <c r="GJ19" s="113"/>
      <c r="GK19" s="113"/>
      <c r="GL19" s="113"/>
      <c r="GM19" s="113"/>
      <c r="GN19" s="113"/>
      <c r="HA19" s="35">
        <f>IF(LEN(C19)=0,0,IF(G19="",IFERROR(ROUNDDOWN(CTAX(LEFT(M19,FIND(")",M19)-1),CY19,환경설정!$W$14,J19),Option3!$E$9*-1),0),IF(AND(U19&lt;&gt;"",LEFT(G19,1)="1"),IFERROR(ROUNDDOWN(CTAX(LEFT(M19,FIND(")",M19)-1),U19,환경설정!$W$14,J19),Option3!$E$9*-1),0),IF(AND(T19&lt;&gt;"",LEFT(G19,1)="1"),IFERROR(ROUNDDOWN(CTAX(LEFT(M19,FIND(")",M19)-1),CY19,환경설정!$W$14,J19),Option3!$E$9*-1),0),0))))</f>
        <v>0</v>
      </c>
      <c r="HB19" s="35">
        <f>IF(LEN(C19)=0,0,IF(G19="",IFERROR(ROUNDDOWN(HTAX(LEFT(N19,FIND(")",N19)-1),CY19,환경설정!$W$16,K19),Option3!$E$10*-1),0),IF(AND(U19&lt;&gt;"",MID(G19,3,1)="1"),IFERROR(ROUNDDOWN(HTAX(LEFT(N19,FIND(")",N19)-1),U19,환경설정!$W$16,K19),Option3!$E$10*-1),0),IF(AND(T19&lt;&gt;"",MID(G19,3,1)="1"),IFERROR(ROUNDDOWN(HTAX(LEFT(N19,FIND(")",N19)-1),CY19,환경설정!$W$16,K19),Option3!$E$10*-1),0),0))))</f>
        <v>0</v>
      </c>
      <c r="HC19" s="35">
        <f>IF(DA19=0,0,IF(O19="",0,IF(LEFT(O19,FIND(")",O19)-1)="2",0,ROUNDDOWN(IF(LEFT(O19,FIND(")",O19)-1)="1",DA19*환경설정!$W$18/환경설정!$W$16,DA19*환경설정!$W$18/환경설정!$W$16*(1-((LEFT(O19,FIND(")",O19)-1)-2)/10))),Option3!$E$11*-1))))</f>
        <v>0</v>
      </c>
      <c r="HD19" s="35">
        <f>IF(LEN(C19)=0,0,IF(G19="",IFERROR(ROUNDDOWN(PTAX(LEFT(P19,FIND(")",P19)-1),CY19,환경설정!$W$20,L19),Option3!$E$12*-1),0),IF(AND(U19&lt;&gt;"",RIGHT(G19,1)="1"),IFERROR(ROUNDDOWN(PTAX(LEFT(P19,FIND(")",P19)-1),U19,환경설정!$W$20,L19),Option3!$E$12*-1),0),IF(AND(T19&lt;&gt;"",RIGHT(G19,1)="1"),IFERROR(ROUNDDOWN(PTAX(LEFT(P19,FIND(")",P19)-1),CY19,환경설정!$W$20,L19),Option3!$E$12*-1),0),0))))</f>
        <v>0</v>
      </c>
    </row>
    <row r="20" spans="2:212" ht="22.35" customHeight="1">
      <c r="B20" s="622"/>
      <c r="C20" s="650"/>
      <c r="D20" s="650"/>
      <c r="E20" s="650"/>
      <c r="F20" s="110"/>
      <c r="G20" s="872"/>
      <c r="H20" s="650"/>
      <c r="I20" s="650"/>
      <c r="J20" s="102"/>
      <c r="K20" s="102"/>
      <c r="L20" s="102"/>
      <c r="M20" s="650"/>
      <c r="N20" s="650"/>
      <c r="O20" s="650"/>
      <c r="P20" s="650"/>
      <c r="Q20" s="650"/>
      <c r="R20" s="102"/>
      <c r="S20" s="102"/>
      <c r="T20" s="102"/>
      <c r="U20" s="102"/>
      <c r="V20" s="864"/>
      <c r="W20" s="874"/>
      <c r="X20" s="865"/>
      <c r="Y20" s="136"/>
      <c r="Z20" s="137"/>
      <c r="AA20" s="866"/>
      <c r="AB20" s="876"/>
      <c r="AC20" s="867"/>
      <c r="AD20" s="867"/>
      <c r="AE20" s="189"/>
      <c r="AF20" s="107"/>
      <c r="AG20" s="102"/>
      <c r="AH20" s="102"/>
      <c r="AI20" s="102"/>
      <c r="AJ20" s="102"/>
      <c r="AK20" s="102"/>
      <c r="AL20" s="102"/>
      <c r="AM20" s="102"/>
      <c r="AN20" s="102"/>
      <c r="AO20" s="102"/>
      <c r="AP20" s="115"/>
      <c r="AQ20" s="102"/>
      <c r="AR20" s="102"/>
      <c r="AS20" s="102"/>
      <c r="AT20" s="102"/>
      <c r="AU20" s="102"/>
      <c r="AV20" s="102"/>
      <c r="AW20" s="102"/>
      <c r="AX20" s="102"/>
      <c r="AY20" s="102"/>
      <c r="AZ20" s="102"/>
      <c r="BA20" s="102"/>
      <c r="BB20" s="102"/>
      <c r="BC20" s="102"/>
      <c r="BD20" s="102"/>
      <c r="BE20" s="102"/>
      <c r="BF20" s="102"/>
      <c r="BG20" s="102"/>
      <c r="BH20" s="102"/>
      <c r="BI20" s="102"/>
      <c r="BJ20" s="102"/>
      <c r="BK20" s="102"/>
      <c r="BL20" s="102"/>
      <c r="BM20" s="102"/>
      <c r="BN20" s="102"/>
      <c r="BO20" s="102"/>
      <c r="BP20" s="102"/>
      <c r="BQ20" s="102"/>
      <c r="BR20" s="102"/>
      <c r="BS20" s="102"/>
      <c r="BT20" s="162">
        <f>SUM(AP20:BS20)-SUMIF(Option3!$P$3:$AS$3,1,급여대장!AP20:BS20)</f>
        <v>0</v>
      </c>
      <c r="BU20" s="115"/>
      <c r="BV20" s="103">
        <f>IF(OR(AQ20="",Option3!Q9=1),0,IF(AQ20-'지급공제 설정'!$F$7&gt;0,AQ20-'지급공제 설정'!$F$7,0))</f>
        <v>0</v>
      </c>
      <c r="BW20" s="103">
        <f>IF(OR(AR20="",Option3!R9=1),0,IF(AR20-'지급공제 설정'!$F$8&gt;0,AR20-'지급공제 설정'!$F$8,0))</f>
        <v>0</v>
      </c>
      <c r="BX20" s="103"/>
      <c r="BY20" s="103"/>
      <c r="BZ20" s="103"/>
      <c r="CA20" s="103"/>
      <c r="CB20" s="103"/>
      <c r="CC20" s="103"/>
      <c r="CD20" s="103"/>
      <c r="CE20" s="103"/>
      <c r="CF20" s="103"/>
      <c r="CG20" s="103"/>
      <c r="CH20" s="103"/>
      <c r="CI20" s="103"/>
      <c r="CJ20" s="103"/>
      <c r="CK20" s="103"/>
      <c r="CL20" s="103"/>
      <c r="CM20" s="103"/>
      <c r="CN20" s="103"/>
      <c r="CO20" s="103"/>
      <c r="CP20" s="103"/>
      <c r="CQ20" s="103"/>
      <c r="CR20" s="103"/>
      <c r="CS20" s="103"/>
      <c r="CT20" s="103"/>
      <c r="CU20" s="103"/>
      <c r="CV20" s="103"/>
      <c r="CW20" s="103"/>
      <c r="CX20" s="103"/>
      <c r="CY20" s="121">
        <f>SUMIF(Option3!$P$1:$AS$1,0,AP20:BS20)+SUM(BU20:CX20)</f>
        <v>0</v>
      </c>
      <c r="CZ20" s="107">
        <f>IF(LEN(C20)=0,0,IF(G20="",IFERROR(ROUNDDOWN(CTAX(LEFT(M20,FIND(")",M20)-1),CY20,환경설정!$W$13,J20),Option3!$E$9*-1),0),IF(AND(U20&lt;&gt;"",LEFT(G20,1)="1"),IFERROR(ROUNDDOWN(CTAX(LEFT(M20,FIND(")",M20)-1),U20,환경설정!$W$13,J20),Option3!$E$9*-1),0),IF(AND(T20&lt;&gt;"",LEFT(G20,1)="1"),IFERROR(ROUNDDOWN(CTAX(LEFT(M20,FIND(")",M20)-1),CY20,환경설정!$W$13,J20),Option3!$E$9*-1),0),0))))</f>
        <v>0</v>
      </c>
      <c r="DA20" s="102">
        <f>IF(LEN(C20)=0,0,IF(G20="",IFERROR(ROUNDDOWN(HTAX(LEFT(N20,FIND(")",N20)-1),CY20,환경설정!$W$15,K20),Option3!$E$10*-1),0),IF(AND(U20&lt;&gt;"",MID(G20,3,1)="1"),IFERROR(ROUNDDOWN(HTAX(LEFT(N20,FIND(")",N20)-1),U20,환경설정!$W$15,K20),Option3!$E$10*-1),0),IF(AND(T20&lt;&gt;"",MID(G20,3,1)="1"),IFERROR(ROUNDDOWN(HTAX(LEFT(N20,FIND(")",N20)-1),CY20,환경설정!$W$15,K20),Option3!$E$10*-1),0),0))))</f>
        <v>0</v>
      </c>
      <c r="DB20" s="102">
        <f>IF(DA20=0,0,IF(O20="",0,IF(LEFT(O20,FIND(")",O20)-1)="2",0,ROUNDDOWN(IF(LEFT(O20,FIND(")",O20)-1)="1",DA20*환경설정!$W$17/환경설정!$W$15,DA20*환경설정!$W$17/환경설정!$W$15*(1-((LEFT(O20,FIND(")",O20)-1)-2)/10))),Option3!$E$11*-1))))</f>
        <v>0</v>
      </c>
      <c r="DC20" s="102">
        <f>IF(LEN(C20)=0,0,IF(G20="",IFERROR(ROUNDDOWN(PTAX(LEFT(P20,FIND(")",P20)-1),CY20,환경설정!$W$19,L20),Option3!$E$12*-1),0),IF(AND(U20&lt;&gt;"",RIGHT(G20,1)="1"),IFERROR(ROUNDDOWN(PTAX(LEFT(P20,FIND(")",P20)-1),U20,환경설정!$W$19,L20),Option3!$E$12*-1),0),IF(AND(T20&lt;&gt;"",RIGHT(G20,1)="1"),IFERROR(ROUNDDOWN(PTAX(LEFT(P20,FIND(")",P20)-1),CY20,환경설정!$W$19,L20),Option3!$E$12*-1),0),0))))</f>
        <v>0</v>
      </c>
      <c r="DD20" s="102">
        <f>IF(LEN(C20)=0,0,IF(OR(Q20="4",Q20="5"),IFERROR(ROUNDDOWN(INTAX(Q20,BT20,H20,I20),Option3!$E$13*-1),0),IFERROR(ROUNDDOWN(INTAX(Q20,CY20,H20,I20),Option3!$E$13*-1),0)))</f>
        <v>0</v>
      </c>
      <c r="DE20" s="102">
        <f>IF(DD20=0,0,ROUNDDOWN(DD20*0.1,Option3!$E$14*-1))</f>
        <v>0</v>
      </c>
      <c r="DF20" s="102"/>
      <c r="DG20" s="102"/>
      <c r="DH20" s="102"/>
      <c r="DI20" s="102"/>
      <c r="DJ20" s="102"/>
      <c r="DK20" s="102"/>
      <c r="DL20" s="102"/>
      <c r="DM20" s="102"/>
      <c r="DN20" s="102"/>
      <c r="DO20" s="102"/>
      <c r="DP20" s="102"/>
      <c r="DQ20" s="102"/>
      <c r="DR20" s="102"/>
      <c r="DS20" s="102"/>
      <c r="DT20" s="102"/>
      <c r="DU20" s="102"/>
      <c r="DV20" s="102"/>
      <c r="DW20" s="102"/>
      <c r="DX20" s="102"/>
      <c r="DY20" s="102"/>
      <c r="DZ20" s="102"/>
      <c r="EA20" s="102"/>
      <c r="EB20" s="102"/>
      <c r="EC20" s="102"/>
      <c r="ED20" s="162">
        <f t="shared" si="6"/>
        <v>0</v>
      </c>
      <c r="EE20" s="199">
        <f t="shared" si="7"/>
        <v>0</v>
      </c>
      <c r="EG20" s="112"/>
      <c r="EH20" s="112"/>
      <c r="EI20" s="112"/>
      <c r="EJ20" s="112"/>
      <c r="EK20" s="112"/>
      <c r="EL20" s="112"/>
      <c r="EM20" s="112"/>
      <c r="EN20" s="112"/>
      <c r="EO20" s="112"/>
      <c r="EP20" s="112"/>
      <c r="EQ20" s="112"/>
      <c r="ER20" s="112"/>
      <c r="ES20" s="112"/>
      <c r="ET20" s="112"/>
      <c r="EU20" s="112"/>
      <c r="EV20" s="112"/>
      <c r="EW20" s="112"/>
      <c r="EX20" s="112"/>
      <c r="EY20" s="112"/>
      <c r="EZ20" s="112"/>
      <c r="FA20" s="112"/>
      <c r="FB20" s="112"/>
      <c r="FC20" s="112"/>
      <c r="FD20" s="112"/>
      <c r="FE20" s="112"/>
      <c r="FF20" s="112"/>
      <c r="FG20" s="112"/>
      <c r="FH20" s="112"/>
      <c r="FI20" s="112"/>
      <c r="FJ20" s="112"/>
      <c r="FK20" s="202"/>
      <c r="FL20" s="112"/>
      <c r="FM20" s="113"/>
      <c r="FN20" s="113"/>
      <c r="FO20" s="113"/>
      <c r="FP20" s="113"/>
      <c r="FQ20" s="113"/>
      <c r="FR20" s="113"/>
      <c r="FS20" s="113"/>
      <c r="FT20" s="113"/>
      <c r="FU20" s="113"/>
      <c r="FV20" s="113"/>
      <c r="FW20" s="113"/>
      <c r="FX20" s="113"/>
      <c r="FY20" s="113"/>
      <c r="FZ20" s="113"/>
      <c r="GA20" s="113"/>
      <c r="GB20" s="113"/>
      <c r="GC20" s="113"/>
      <c r="GD20" s="113"/>
      <c r="GE20" s="113"/>
      <c r="GF20" s="113"/>
      <c r="GG20" s="113"/>
      <c r="GH20" s="113"/>
      <c r="GI20" s="113"/>
      <c r="GJ20" s="113"/>
      <c r="GK20" s="113"/>
      <c r="GL20" s="113"/>
      <c r="GM20" s="113"/>
      <c r="GN20" s="113"/>
      <c r="HA20" s="35">
        <f>IF(LEN(C20)=0,0,IF(G20="",IFERROR(ROUNDDOWN(CTAX(LEFT(M20,FIND(")",M20)-1),CY20,환경설정!$W$14,J20),Option3!$E$9*-1),0),IF(AND(U20&lt;&gt;"",LEFT(G20,1)="1"),IFERROR(ROUNDDOWN(CTAX(LEFT(M20,FIND(")",M20)-1),U20,환경설정!$W$14,J20),Option3!$E$9*-1),0),IF(AND(T20&lt;&gt;"",LEFT(G20,1)="1"),IFERROR(ROUNDDOWN(CTAX(LEFT(M20,FIND(")",M20)-1),CY20,환경설정!$W$14,J20),Option3!$E$9*-1),0),0))))</f>
        <v>0</v>
      </c>
      <c r="HB20" s="35">
        <f>IF(LEN(C20)=0,0,IF(G20="",IFERROR(ROUNDDOWN(HTAX(LEFT(N20,FIND(")",N20)-1),CY20,환경설정!$W$16,K20),Option3!$E$10*-1),0),IF(AND(U20&lt;&gt;"",MID(G20,3,1)="1"),IFERROR(ROUNDDOWN(HTAX(LEFT(N20,FIND(")",N20)-1),U20,환경설정!$W$16,K20),Option3!$E$10*-1),0),IF(AND(T20&lt;&gt;"",MID(G20,3,1)="1"),IFERROR(ROUNDDOWN(HTAX(LEFT(N20,FIND(")",N20)-1),CY20,환경설정!$W$16,K20),Option3!$E$10*-1),0),0))))</f>
        <v>0</v>
      </c>
      <c r="HC20" s="35">
        <f>IF(DA20=0,0,IF(O20="",0,IF(LEFT(O20,FIND(")",O20)-1)="2",0,ROUNDDOWN(IF(LEFT(O20,FIND(")",O20)-1)="1",DA20*환경설정!$W$18/환경설정!$W$16,DA20*환경설정!$W$18/환경설정!$W$16*(1-((LEFT(O20,FIND(")",O20)-1)-2)/10))),Option3!$E$11*-1))))</f>
        <v>0</v>
      </c>
      <c r="HD20" s="35">
        <f>IF(LEN(C20)=0,0,IF(G20="",IFERROR(ROUNDDOWN(PTAX(LEFT(P20,FIND(")",P20)-1),CY20,환경설정!$W$20,L20),Option3!$E$12*-1),0),IF(AND(U20&lt;&gt;"",RIGHT(G20,1)="1"),IFERROR(ROUNDDOWN(PTAX(LEFT(P20,FIND(")",P20)-1),U20,환경설정!$W$20,L20),Option3!$E$12*-1),0),IF(AND(T20&lt;&gt;"",RIGHT(G20,1)="1"),IFERROR(ROUNDDOWN(PTAX(LEFT(P20,FIND(")",P20)-1),CY20,환경설정!$W$20,L20),Option3!$E$12*-1),0),0))))</f>
        <v>0</v>
      </c>
    </row>
    <row r="21" spans="2:212" ht="22.35" customHeight="1">
      <c r="B21" s="622"/>
      <c r="C21" s="650"/>
      <c r="D21" s="650"/>
      <c r="E21" s="650"/>
      <c r="F21" s="110"/>
      <c r="G21" s="872"/>
      <c r="H21" s="650"/>
      <c r="I21" s="650"/>
      <c r="J21" s="102"/>
      <c r="K21" s="102"/>
      <c r="L21" s="102"/>
      <c r="M21" s="650"/>
      <c r="N21" s="650"/>
      <c r="O21" s="650"/>
      <c r="P21" s="650"/>
      <c r="Q21" s="650"/>
      <c r="R21" s="102"/>
      <c r="S21" s="102"/>
      <c r="T21" s="102"/>
      <c r="U21" s="102"/>
      <c r="V21" s="864"/>
      <c r="W21" s="874"/>
      <c r="X21" s="865"/>
      <c r="Y21" s="136"/>
      <c r="Z21" s="137"/>
      <c r="AA21" s="866"/>
      <c r="AB21" s="876"/>
      <c r="AC21" s="867"/>
      <c r="AD21" s="867"/>
      <c r="AE21" s="189"/>
      <c r="AF21" s="107"/>
      <c r="AG21" s="102"/>
      <c r="AH21" s="102"/>
      <c r="AI21" s="102"/>
      <c r="AJ21" s="102"/>
      <c r="AK21" s="102"/>
      <c r="AL21" s="102"/>
      <c r="AM21" s="102"/>
      <c r="AN21" s="102"/>
      <c r="AO21" s="102"/>
      <c r="AP21" s="115"/>
      <c r="AQ21" s="102"/>
      <c r="AR21" s="102"/>
      <c r="AS21" s="102"/>
      <c r="AT21" s="102"/>
      <c r="AU21" s="102"/>
      <c r="AV21" s="102"/>
      <c r="AW21" s="102"/>
      <c r="AX21" s="102"/>
      <c r="AY21" s="102"/>
      <c r="AZ21" s="102"/>
      <c r="BA21" s="102"/>
      <c r="BB21" s="102"/>
      <c r="BC21" s="102"/>
      <c r="BD21" s="102"/>
      <c r="BE21" s="102"/>
      <c r="BF21" s="102"/>
      <c r="BG21" s="102"/>
      <c r="BH21" s="102"/>
      <c r="BI21" s="102"/>
      <c r="BJ21" s="102"/>
      <c r="BK21" s="102"/>
      <c r="BL21" s="102"/>
      <c r="BM21" s="102"/>
      <c r="BN21" s="102"/>
      <c r="BO21" s="102"/>
      <c r="BP21" s="102"/>
      <c r="BQ21" s="102"/>
      <c r="BR21" s="102"/>
      <c r="BS21" s="102"/>
      <c r="BT21" s="162">
        <f>SUM(AP21:BS21)-SUMIF(Option3!$P$3:$AS$3,1,급여대장!AP21:BS21)</f>
        <v>0</v>
      </c>
      <c r="BU21" s="115"/>
      <c r="BV21" s="103">
        <f>IF(OR(AQ21="",Option3!Q10=1),0,IF(AQ21-'지급공제 설정'!$F$7&gt;0,AQ21-'지급공제 설정'!$F$7,0))</f>
        <v>0</v>
      </c>
      <c r="BW21" s="103">
        <f>IF(OR(AR21="",Option3!R10=1),0,IF(AR21-'지급공제 설정'!$F$8&gt;0,AR21-'지급공제 설정'!$F$8,0))</f>
        <v>0</v>
      </c>
      <c r="BX21" s="103"/>
      <c r="BY21" s="103"/>
      <c r="BZ21" s="103"/>
      <c r="CA21" s="103"/>
      <c r="CB21" s="103"/>
      <c r="CC21" s="103"/>
      <c r="CD21" s="103"/>
      <c r="CE21" s="103"/>
      <c r="CF21" s="103"/>
      <c r="CG21" s="103"/>
      <c r="CH21" s="103"/>
      <c r="CI21" s="103"/>
      <c r="CJ21" s="103"/>
      <c r="CK21" s="103"/>
      <c r="CL21" s="103"/>
      <c r="CM21" s="103"/>
      <c r="CN21" s="103"/>
      <c r="CO21" s="103"/>
      <c r="CP21" s="103"/>
      <c r="CQ21" s="103"/>
      <c r="CR21" s="103"/>
      <c r="CS21" s="103"/>
      <c r="CT21" s="103"/>
      <c r="CU21" s="103"/>
      <c r="CV21" s="103"/>
      <c r="CW21" s="103"/>
      <c r="CX21" s="103"/>
      <c r="CY21" s="121">
        <f>SUMIF(Option3!$P$1:$AS$1,0,AP21:BS21)+SUM(BU21:CX21)</f>
        <v>0</v>
      </c>
      <c r="CZ21" s="107">
        <f>IF(LEN(C21)=0,0,IF(G21="",IFERROR(ROUNDDOWN(CTAX(LEFT(M21,FIND(")",M21)-1),CY21,환경설정!$W$13,J21),Option3!$E$9*-1),0),IF(AND(U21&lt;&gt;"",LEFT(G21,1)="1"),IFERROR(ROUNDDOWN(CTAX(LEFT(M21,FIND(")",M21)-1),U21,환경설정!$W$13,J21),Option3!$E$9*-1),0),IF(AND(T21&lt;&gt;"",LEFT(G21,1)="1"),IFERROR(ROUNDDOWN(CTAX(LEFT(M21,FIND(")",M21)-1),CY21,환경설정!$W$13,J21),Option3!$E$9*-1),0),0))))</f>
        <v>0</v>
      </c>
      <c r="DA21" s="102">
        <f>IF(LEN(C21)=0,0,IF(G21="",IFERROR(ROUNDDOWN(HTAX(LEFT(N21,FIND(")",N21)-1),CY21,환경설정!$W$15,K21),Option3!$E$10*-1),0),IF(AND(U21&lt;&gt;"",MID(G21,3,1)="1"),IFERROR(ROUNDDOWN(HTAX(LEFT(N21,FIND(")",N21)-1),U21,환경설정!$W$15,K21),Option3!$E$10*-1),0),IF(AND(T21&lt;&gt;"",MID(G21,3,1)="1"),IFERROR(ROUNDDOWN(HTAX(LEFT(N21,FIND(")",N21)-1),CY21,환경설정!$W$15,K21),Option3!$E$10*-1),0),0))))</f>
        <v>0</v>
      </c>
      <c r="DB21" s="102">
        <f>IF(DA21=0,0,IF(O21="",0,IF(LEFT(O21,FIND(")",O21)-1)="2",0,ROUNDDOWN(IF(LEFT(O21,FIND(")",O21)-1)="1",DA21*환경설정!$W$17/환경설정!$W$15,DA21*환경설정!$W$17/환경설정!$W$15*(1-((LEFT(O21,FIND(")",O21)-1)-2)/10))),Option3!$E$11*-1))))</f>
        <v>0</v>
      </c>
      <c r="DC21" s="102">
        <f>IF(LEN(C21)=0,0,IF(G21="",IFERROR(ROUNDDOWN(PTAX(LEFT(P21,FIND(")",P21)-1),CY21,환경설정!$W$19,L21),Option3!$E$12*-1),0),IF(AND(U21&lt;&gt;"",RIGHT(G21,1)="1"),IFERROR(ROUNDDOWN(PTAX(LEFT(P21,FIND(")",P21)-1),U21,환경설정!$W$19,L21),Option3!$E$12*-1),0),IF(AND(T21&lt;&gt;"",RIGHT(G21,1)="1"),IFERROR(ROUNDDOWN(PTAX(LEFT(P21,FIND(")",P21)-1),CY21,환경설정!$W$19,L21),Option3!$E$12*-1),0),0))))</f>
        <v>0</v>
      </c>
      <c r="DD21" s="102">
        <f>IF(LEN(C21)=0,0,IF(OR(Q21="4",Q21="5"),IFERROR(ROUNDDOWN(INTAX(Q21,BT21,H21,I21),Option3!$E$13*-1),0),IFERROR(ROUNDDOWN(INTAX(Q21,CY21,H21,I21),Option3!$E$13*-1),0)))</f>
        <v>0</v>
      </c>
      <c r="DE21" s="102">
        <f>IF(DD21=0,0,ROUNDDOWN(DD21*0.1,Option3!$E$14*-1))</f>
        <v>0</v>
      </c>
      <c r="DF21" s="102"/>
      <c r="DG21" s="102"/>
      <c r="DH21" s="102"/>
      <c r="DI21" s="102"/>
      <c r="DJ21" s="102"/>
      <c r="DK21" s="102"/>
      <c r="DL21" s="102"/>
      <c r="DM21" s="102"/>
      <c r="DN21" s="102"/>
      <c r="DO21" s="102"/>
      <c r="DP21" s="102"/>
      <c r="DQ21" s="102"/>
      <c r="DR21" s="102"/>
      <c r="DS21" s="102"/>
      <c r="DT21" s="102"/>
      <c r="DU21" s="102"/>
      <c r="DV21" s="102"/>
      <c r="DW21" s="102"/>
      <c r="DX21" s="102"/>
      <c r="DY21" s="102"/>
      <c r="DZ21" s="102"/>
      <c r="EA21" s="102"/>
      <c r="EB21" s="102"/>
      <c r="EC21" s="102"/>
      <c r="ED21" s="162">
        <f t="shared" si="6"/>
        <v>0</v>
      </c>
      <c r="EE21" s="199">
        <f t="shared" si="7"/>
        <v>0</v>
      </c>
      <c r="EG21" s="112"/>
      <c r="EH21" s="112"/>
      <c r="EI21" s="112"/>
      <c r="EJ21" s="112"/>
      <c r="EK21" s="112"/>
      <c r="EL21" s="112"/>
      <c r="EM21" s="112"/>
      <c r="EN21" s="112"/>
      <c r="EO21" s="112"/>
      <c r="EP21" s="112"/>
      <c r="EQ21" s="112"/>
      <c r="ER21" s="112"/>
      <c r="ES21" s="112"/>
      <c r="ET21" s="112"/>
      <c r="EU21" s="112"/>
      <c r="EV21" s="112"/>
      <c r="EW21" s="112"/>
      <c r="EX21" s="112"/>
      <c r="EY21" s="112"/>
      <c r="EZ21" s="112"/>
      <c r="FA21" s="112"/>
      <c r="FB21" s="112"/>
      <c r="FC21" s="112"/>
      <c r="FD21" s="112"/>
      <c r="FE21" s="112"/>
      <c r="FF21" s="112"/>
      <c r="FG21" s="112"/>
      <c r="FH21" s="112"/>
      <c r="FI21" s="112"/>
      <c r="FJ21" s="112"/>
      <c r="FK21" s="202"/>
      <c r="FL21" s="112"/>
      <c r="FM21" s="113"/>
      <c r="FN21" s="113"/>
      <c r="FO21" s="113"/>
      <c r="FP21" s="113"/>
      <c r="FQ21" s="113"/>
      <c r="FR21" s="113"/>
      <c r="FS21" s="113"/>
      <c r="FT21" s="113"/>
      <c r="FU21" s="113"/>
      <c r="FV21" s="113"/>
      <c r="FW21" s="113"/>
      <c r="FX21" s="113"/>
      <c r="FY21" s="113"/>
      <c r="FZ21" s="113"/>
      <c r="GA21" s="113"/>
      <c r="GB21" s="113"/>
      <c r="GC21" s="113"/>
      <c r="GD21" s="113"/>
      <c r="GE21" s="113"/>
      <c r="GF21" s="113"/>
      <c r="GG21" s="113"/>
      <c r="GH21" s="113"/>
      <c r="GI21" s="113"/>
      <c r="GJ21" s="113"/>
      <c r="GK21" s="113"/>
      <c r="GL21" s="113"/>
      <c r="GM21" s="113"/>
      <c r="GN21" s="113"/>
      <c r="HA21" s="35">
        <f>IF(LEN(C21)=0,0,IF(G21="",IFERROR(ROUNDDOWN(CTAX(LEFT(M21,FIND(")",M21)-1),CY21,환경설정!$W$14,J21),Option3!$E$9*-1),0),IF(AND(U21&lt;&gt;"",LEFT(G21,1)="1"),IFERROR(ROUNDDOWN(CTAX(LEFT(M21,FIND(")",M21)-1),U21,환경설정!$W$14,J21),Option3!$E$9*-1),0),IF(AND(T21&lt;&gt;"",LEFT(G21,1)="1"),IFERROR(ROUNDDOWN(CTAX(LEFT(M21,FIND(")",M21)-1),CY21,환경설정!$W$14,J21),Option3!$E$9*-1),0),0))))</f>
        <v>0</v>
      </c>
      <c r="HB21" s="35">
        <f>IF(LEN(C21)=0,0,IF(G21="",IFERROR(ROUNDDOWN(HTAX(LEFT(N21,FIND(")",N21)-1),CY21,환경설정!$W$16,K21),Option3!$E$10*-1),0),IF(AND(U21&lt;&gt;"",MID(G21,3,1)="1"),IFERROR(ROUNDDOWN(HTAX(LEFT(N21,FIND(")",N21)-1),U21,환경설정!$W$16,K21),Option3!$E$10*-1),0),IF(AND(T21&lt;&gt;"",MID(G21,3,1)="1"),IFERROR(ROUNDDOWN(HTAX(LEFT(N21,FIND(")",N21)-1),CY21,환경설정!$W$16,K21),Option3!$E$10*-1),0),0))))</f>
        <v>0</v>
      </c>
      <c r="HC21" s="35">
        <f>IF(DA21=0,0,IF(O21="",0,IF(LEFT(O21,FIND(")",O21)-1)="2",0,ROUNDDOWN(IF(LEFT(O21,FIND(")",O21)-1)="1",DA21*환경설정!$W$18/환경설정!$W$16,DA21*환경설정!$W$18/환경설정!$W$16*(1-((LEFT(O21,FIND(")",O21)-1)-2)/10))),Option3!$E$11*-1))))</f>
        <v>0</v>
      </c>
      <c r="HD21" s="35">
        <f>IF(LEN(C21)=0,0,IF(G21="",IFERROR(ROUNDDOWN(PTAX(LEFT(P21,FIND(")",P21)-1),CY21,환경설정!$W$20,L21),Option3!$E$12*-1),0),IF(AND(U21&lt;&gt;"",RIGHT(G21,1)="1"),IFERROR(ROUNDDOWN(PTAX(LEFT(P21,FIND(")",P21)-1),U21,환경설정!$W$20,L21),Option3!$E$12*-1),0),IF(AND(T21&lt;&gt;"",RIGHT(G21,1)="1"),IFERROR(ROUNDDOWN(PTAX(LEFT(P21,FIND(")",P21)-1),CY21,환경설정!$W$20,L21),Option3!$E$12*-1),0),0))))</f>
        <v>0</v>
      </c>
    </row>
    <row r="22" spans="2:212" ht="22.35" customHeight="1">
      <c r="B22" s="622"/>
      <c r="C22" s="650"/>
      <c r="D22" s="650"/>
      <c r="E22" s="650"/>
      <c r="F22" s="110"/>
      <c r="G22" s="872"/>
      <c r="H22" s="650"/>
      <c r="I22" s="650"/>
      <c r="J22" s="102"/>
      <c r="K22" s="102"/>
      <c r="L22" s="102"/>
      <c r="M22" s="650"/>
      <c r="N22" s="650"/>
      <c r="O22" s="650"/>
      <c r="P22" s="650"/>
      <c r="Q22" s="650"/>
      <c r="R22" s="102"/>
      <c r="S22" s="102"/>
      <c r="T22" s="102"/>
      <c r="U22" s="102"/>
      <c r="V22" s="864"/>
      <c r="W22" s="874"/>
      <c r="X22" s="865"/>
      <c r="Y22" s="136"/>
      <c r="Z22" s="137"/>
      <c r="AA22" s="866"/>
      <c r="AB22" s="876"/>
      <c r="AC22" s="867"/>
      <c r="AD22" s="867"/>
      <c r="AE22" s="189"/>
      <c r="AF22" s="107"/>
      <c r="AG22" s="102"/>
      <c r="AH22" s="102"/>
      <c r="AI22" s="102"/>
      <c r="AJ22" s="102"/>
      <c r="AK22" s="102"/>
      <c r="AL22" s="102"/>
      <c r="AM22" s="102"/>
      <c r="AN22" s="102"/>
      <c r="AO22" s="102"/>
      <c r="AP22" s="115"/>
      <c r="AQ22" s="102"/>
      <c r="AR22" s="102"/>
      <c r="AS22" s="102"/>
      <c r="AT22" s="102"/>
      <c r="AU22" s="102"/>
      <c r="AV22" s="102"/>
      <c r="AW22" s="102"/>
      <c r="AX22" s="102"/>
      <c r="AY22" s="102"/>
      <c r="AZ22" s="102"/>
      <c r="BA22" s="102"/>
      <c r="BB22" s="102"/>
      <c r="BC22" s="102"/>
      <c r="BD22" s="102"/>
      <c r="BE22" s="102"/>
      <c r="BF22" s="102"/>
      <c r="BG22" s="102"/>
      <c r="BH22" s="102"/>
      <c r="BI22" s="102"/>
      <c r="BJ22" s="102"/>
      <c r="BK22" s="102"/>
      <c r="BL22" s="102"/>
      <c r="BM22" s="102"/>
      <c r="BN22" s="102"/>
      <c r="BO22" s="102"/>
      <c r="BP22" s="102"/>
      <c r="BQ22" s="102"/>
      <c r="BR22" s="102"/>
      <c r="BS22" s="102"/>
      <c r="BT22" s="162">
        <f>SUM(AP22:BS22)-SUMIF(Option3!$P$3:$AS$3,1,급여대장!AP22:BS22)</f>
        <v>0</v>
      </c>
      <c r="BU22" s="115"/>
      <c r="BV22" s="103">
        <f>IF(OR(AQ22="",Option3!Q11=1),0,IF(AQ22-'지급공제 설정'!$F$7&gt;0,AQ22-'지급공제 설정'!$F$7,0))</f>
        <v>0</v>
      </c>
      <c r="BW22" s="103">
        <f>IF(OR(AR22="",Option3!R11=1),0,IF(AR22-'지급공제 설정'!$F$8&gt;0,AR22-'지급공제 설정'!$F$8,0))</f>
        <v>0</v>
      </c>
      <c r="BX22" s="103"/>
      <c r="BY22" s="103"/>
      <c r="BZ22" s="103"/>
      <c r="CA22" s="103"/>
      <c r="CB22" s="103"/>
      <c r="CC22" s="103"/>
      <c r="CD22" s="103"/>
      <c r="CE22" s="103"/>
      <c r="CF22" s="103"/>
      <c r="CG22" s="103"/>
      <c r="CH22" s="103"/>
      <c r="CI22" s="103"/>
      <c r="CJ22" s="103"/>
      <c r="CK22" s="103"/>
      <c r="CL22" s="103"/>
      <c r="CM22" s="103"/>
      <c r="CN22" s="103"/>
      <c r="CO22" s="103"/>
      <c r="CP22" s="103"/>
      <c r="CQ22" s="103"/>
      <c r="CR22" s="103"/>
      <c r="CS22" s="103"/>
      <c r="CT22" s="103"/>
      <c r="CU22" s="103"/>
      <c r="CV22" s="103"/>
      <c r="CW22" s="103"/>
      <c r="CX22" s="103"/>
      <c r="CY22" s="121">
        <f>SUMIF(Option3!$P$1:$AS$1,0,AP22:BS22)+SUM(BU22:CX22)</f>
        <v>0</v>
      </c>
      <c r="CZ22" s="107">
        <f>IF(LEN(C22)=0,0,IF(G22="",IFERROR(ROUNDDOWN(CTAX(LEFT(M22,FIND(")",M22)-1),CY22,환경설정!$W$13,J22),Option3!$E$9*-1),0),IF(AND(U22&lt;&gt;"",LEFT(G22,1)="1"),IFERROR(ROUNDDOWN(CTAX(LEFT(M22,FIND(")",M22)-1),U22,환경설정!$W$13,J22),Option3!$E$9*-1),0),IF(AND(T22&lt;&gt;"",LEFT(G22,1)="1"),IFERROR(ROUNDDOWN(CTAX(LEFT(M22,FIND(")",M22)-1),CY22,환경설정!$W$13,J22),Option3!$E$9*-1),0),0))))</f>
        <v>0</v>
      </c>
      <c r="DA22" s="102">
        <f>IF(LEN(C22)=0,0,IF(G22="",IFERROR(ROUNDDOWN(HTAX(LEFT(N22,FIND(")",N22)-1),CY22,환경설정!$W$15,K22),Option3!$E$10*-1),0),IF(AND(U22&lt;&gt;"",MID(G22,3,1)="1"),IFERROR(ROUNDDOWN(HTAX(LEFT(N22,FIND(")",N22)-1),U22,환경설정!$W$15,K22),Option3!$E$10*-1),0),IF(AND(T22&lt;&gt;"",MID(G22,3,1)="1"),IFERROR(ROUNDDOWN(HTAX(LEFT(N22,FIND(")",N22)-1),CY22,환경설정!$W$15,K22),Option3!$E$10*-1),0),0))))</f>
        <v>0</v>
      </c>
      <c r="DB22" s="102">
        <f>IF(DA22=0,0,IF(O22="",0,IF(LEFT(O22,FIND(")",O22)-1)="2",0,ROUNDDOWN(IF(LEFT(O22,FIND(")",O22)-1)="1",DA22*환경설정!$W$17/환경설정!$W$15,DA22*환경설정!$W$17/환경설정!$W$15*(1-((LEFT(O22,FIND(")",O22)-1)-2)/10))),Option3!$E$11*-1))))</f>
        <v>0</v>
      </c>
      <c r="DC22" s="102">
        <f>IF(LEN(C22)=0,0,IF(G22="",IFERROR(ROUNDDOWN(PTAX(LEFT(P22,FIND(")",P22)-1),CY22,환경설정!$W$19,L22),Option3!$E$12*-1),0),IF(AND(U22&lt;&gt;"",RIGHT(G22,1)="1"),IFERROR(ROUNDDOWN(PTAX(LEFT(P22,FIND(")",P22)-1),U22,환경설정!$W$19,L22),Option3!$E$12*-1),0),IF(AND(T22&lt;&gt;"",RIGHT(G22,1)="1"),IFERROR(ROUNDDOWN(PTAX(LEFT(P22,FIND(")",P22)-1),CY22,환경설정!$W$19,L22),Option3!$E$12*-1),0),0))))</f>
        <v>0</v>
      </c>
      <c r="DD22" s="102">
        <f>IF(LEN(C22)=0,0,IF(OR(Q22="4",Q22="5"),IFERROR(ROUNDDOWN(INTAX(Q22,BT22,H22,I22),Option3!$E$13*-1),0),IFERROR(ROUNDDOWN(INTAX(Q22,CY22,H22,I22),Option3!$E$13*-1),0)))</f>
        <v>0</v>
      </c>
      <c r="DE22" s="102">
        <f>IF(DD22=0,0,ROUNDDOWN(DD22*0.1,Option3!$E$14*-1))</f>
        <v>0</v>
      </c>
      <c r="DF22" s="102"/>
      <c r="DG22" s="102"/>
      <c r="DH22" s="102"/>
      <c r="DI22" s="102"/>
      <c r="DJ22" s="102"/>
      <c r="DK22" s="102"/>
      <c r="DL22" s="102"/>
      <c r="DM22" s="102"/>
      <c r="DN22" s="102"/>
      <c r="DO22" s="102"/>
      <c r="DP22" s="102"/>
      <c r="DQ22" s="102"/>
      <c r="DR22" s="102"/>
      <c r="DS22" s="102"/>
      <c r="DT22" s="102"/>
      <c r="DU22" s="102"/>
      <c r="DV22" s="102"/>
      <c r="DW22" s="102"/>
      <c r="DX22" s="102"/>
      <c r="DY22" s="102"/>
      <c r="DZ22" s="102"/>
      <c r="EA22" s="102"/>
      <c r="EB22" s="102"/>
      <c r="EC22" s="102"/>
      <c r="ED22" s="162">
        <f t="shared" si="6"/>
        <v>0</v>
      </c>
      <c r="EE22" s="199">
        <f t="shared" si="7"/>
        <v>0</v>
      </c>
      <c r="EG22" s="112"/>
      <c r="EH22" s="112"/>
      <c r="EI22" s="112"/>
      <c r="EJ22" s="112"/>
      <c r="EK22" s="112"/>
      <c r="EL22" s="112"/>
      <c r="EM22" s="112"/>
      <c r="EN22" s="112"/>
      <c r="EO22" s="112"/>
      <c r="EP22" s="112"/>
      <c r="EQ22" s="112"/>
      <c r="ER22" s="112"/>
      <c r="ES22" s="112"/>
      <c r="ET22" s="112"/>
      <c r="EU22" s="112"/>
      <c r="EV22" s="112"/>
      <c r="EW22" s="112"/>
      <c r="EX22" s="112"/>
      <c r="EY22" s="112"/>
      <c r="EZ22" s="112"/>
      <c r="FA22" s="112"/>
      <c r="FB22" s="112"/>
      <c r="FC22" s="112"/>
      <c r="FD22" s="112"/>
      <c r="FE22" s="112"/>
      <c r="FF22" s="112"/>
      <c r="FG22" s="112"/>
      <c r="FH22" s="112"/>
      <c r="FI22" s="112"/>
      <c r="FJ22" s="112"/>
      <c r="FK22" s="202"/>
      <c r="FL22" s="112"/>
      <c r="FM22" s="113"/>
      <c r="FN22" s="113"/>
      <c r="FO22" s="113"/>
      <c r="FP22" s="113"/>
      <c r="FQ22" s="113"/>
      <c r="FR22" s="113"/>
      <c r="FS22" s="113"/>
      <c r="FT22" s="113"/>
      <c r="FU22" s="113"/>
      <c r="FV22" s="113"/>
      <c r="FW22" s="113"/>
      <c r="FX22" s="113"/>
      <c r="FY22" s="113"/>
      <c r="FZ22" s="113"/>
      <c r="GA22" s="113"/>
      <c r="GB22" s="113"/>
      <c r="GC22" s="113"/>
      <c r="GD22" s="113"/>
      <c r="GE22" s="113"/>
      <c r="GF22" s="113"/>
      <c r="GG22" s="113"/>
      <c r="GH22" s="113"/>
      <c r="GI22" s="113"/>
      <c r="GJ22" s="113"/>
      <c r="GK22" s="113"/>
      <c r="GL22" s="113"/>
      <c r="GM22" s="113"/>
      <c r="GN22" s="113"/>
      <c r="HA22" s="35">
        <f>IF(LEN(C22)=0,0,IF(G22="",IFERROR(ROUNDDOWN(CTAX(LEFT(M22,FIND(")",M22)-1),CY22,환경설정!$W$14,J22),Option3!$E$9*-1),0),IF(AND(U22&lt;&gt;"",LEFT(G22,1)="1"),IFERROR(ROUNDDOWN(CTAX(LEFT(M22,FIND(")",M22)-1),U22,환경설정!$W$14,J22),Option3!$E$9*-1),0),IF(AND(T22&lt;&gt;"",LEFT(G22,1)="1"),IFERROR(ROUNDDOWN(CTAX(LEFT(M22,FIND(")",M22)-1),CY22,환경설정!$W$14,J22),Option3!$E$9*-1),0),0))))</f>
        <v>0</v>
      </c>
      <c r="HB22" s="35">
        <f>IF(LEN(C22)=0,0,IF(G22="",IFERROR(ROUNDDOWN(HTAX(LEFT(N22,FIND(")",N22)-1),CY22,환경설정!$W$16,K22),Option3!$E$10*-1),0),IF(AND(U22&lt;&gt;"",MID(G22,3,1)="1"),IFERROR(ROUNDDOWN(HTAX(LEFT(N22,FIND(")",N22)-1),U22,환경설정!$W$16,K22),Option3!$E$10*-1),0),IF(AND(T22&lt;&gt;"",MID(G22,3,1)="1"),IFERROR(ROUNDDOWN(HTAX(LEFT(N22,FIND(")",N22)-1),CY22,환경설정!$W$16,K22),Option3!$E$10*-1),0),0))))</f>
        <v>0</v>
      </c>
      <c r="HC22" s="35">
        <f>IF(DA22=0,0,IF(O22="",0,IF(LEFT(O22,FIND(")",O22)-1)="2",0,ROUNDDOWN(IF(LEFT(O22,FIND(")",O22)-1)="1",DA22*환경설정!$W$18/환경설정!$W$16,DA22*환경설정!$W$18/환경설정!$W$16*(1-((LEFT(O22,FIND(")",O22)-1)-2)/10))),Option3!$E$11*-1))))</f>
        <v>0</v>
      </c>
      <c r="HD22" s="35">
        <f>IF(LEN(C22)=0,0,IF(G22="",IFERROR(ROUNDDOWN(PTAX(LEFT(P22,FIND(")",P22)-1),CY22,환경설정!$W$20,L22),Option3!$E$12*-1),0),IF(AND(U22&lt;&gt;"",RIGHT(G22,1)="1"),IFERROR(ROUNDDOWN(PTAX(LEFT(P22,FIND(")",P22)-1),U22,환경설정!$W$20,L22),Option3!$E$12*-1),0),IF(AND(T22&lt;&gt;"",RIGHT(G22,1)="1"),IFERROR(ROUNDDOWN(PTAX(LEFT(P22,FIND(")",P22)-1),CY22,환경설정!$W$20,L22),Option3!$E$12*-1),0),0))))</f>
        <v>0</v>
      </c>
    </row>
    <row r="23" spans="2:212" ht="22.35" customHeight="1">
      <c r="B23" s="622"/>
      <c r="C23" s="650"/>
      <c r="D23" s="650"/>
      <c r="E23" s="650"/>
      <c r="F23" s="110"/>
      <c r="G23" s="872"/>
      <c r="H23" s="650"/>
      <c r="I23" s="650"/>
      <c r="J23" s="102"/>
      <c r="K23" s="102"/>
      <c r="L23" s="102"/>
      <c r="M23" s="650"/>
      <c r="N23" s="650"/>
      <c r="O23" s="650"/>
      <c r="P23" s="650"/>
      <c r="Q23" s="650"/>
      <c r="R23" s="102"/>
      <c r="S23" s="102"/>
      <c r="T23" s="102"/>
      <c r="U23" s="102"/>
      <c r="V23" s="864"/>
      <c r="W23" s="874"/>
      <c r="X23" s="865"/>
      <c r="Y23" s="136"/>
      <c r="Z23" s="137"/>
      <c r="AA23" s="866"/>
      <c r="AB23" s="876"/>
      <c r="AC23" s="867"/>
      <c r="AD23" s="867"/>
      <c r="AE23" s="189"/>
      <c r="AF23" s="107"/>
      <c r="AG23" s="102"/>
      <c r="AH23" s="102"/>
      <c r="AI23" s="102"/>
      <c r="AJ23" s="102"/>
      <c r="AK23" s="102"/>
      <c r="AL23" s="102"/>
      <c r="AM23" s="102"/>
      <c r="AN23" s="102"/>
      <c r="AO23" s="102"/>
      <c r="AP23" s="115"/>
      <c r="AQ23" s="102"/>
      <c r="AR23" s="102"/>
      <c r="AS23" s="102"/>
      <c r="AT23" s="102"/>
      <c r="AU23" s="102"/>
      <c r="AV23" s="102"/>
      <c r="AW23" s="102"/>
      <c r="AX23" s="102"/>
      <c r="AY23" s="102"/>
      <c r="AZ23" s="102"/>
      <c r="BA23" s="102"/>
      <c r="BB23" s="102"/>
      <c r="BC23" s="102"/>
      <c r="BD23" s="102"/>
      <c r="BE23" s="102"/>
      <c r="BF23" s="102"/>
      <c r="BG23" s="102"/>
      <c r="BH23" s="102"/>
      <c r="BI23" s="102"/>
      <c r="BJ23" s="102"/>
      <c r="BK23" s="102"/>
      <c r="BL23" s="102"/>
      <c r="BM23" s="102"/>
      <c r="BN23" s="102"/>
      <c r="BO23" s="102"/>
      <c r="BP23" s="102"/>
      <c r="BQ23" s="102"/>
      <c r="BR23" s="102"/>
      <c r="BS23" s="102"/>
      <c r="BT23" s="162">
        <f>SUM(AP23:BS23)-SUMIF(Option3!$P$3:$AS$3,1,급여대장!AP23:BS23)</f>
        <v>0</v>
      </c>
      <c r="BU23" s="115"/>
      <c r="BV23" s="103">
        <f>IF(OR(AQ23="",Option3!Q12=1),0,IF(AQ23-'지급공제 설정'!$F$7&gt;0,AQ23-'지급공제 설정'!$F$7,0))</f>
        <v>0</v>
      </c>
      <c r="BW23" s="103">
        <f>IF(OR(AR23="",Option3!R12=1),0,IF(AR23-'지급공제 설정'!$F$8&gt;0,AR23-'지급공제 설정'!$F$8,0))</f>
        <v>0</v>
      </c>
      <c r="BX23" s="103"/>
      <c r="BY23" s="103"/>
      <c r="BZ23" s="103"/>
      <c r="CA23" s="103"/>
      <c r="CB23" s="103"/>
      <c r="CC23" s="103"/>
      <c r="CD23" s="103"/>
      <c r="CE23" s="103"/>
      <c r="CF23" s="103"/>
      <c r="CG23" s="103"/>
      <c r="CH23" s="103"/>
      <c r="CI23" s="103"/>
      <c r="CJ23" s="103"/>
      <c r="CK23" s="103"/>
      <c r="CL23" s="103"/>
      <c r="CM23" s="103"/>
      <c r="CN23" s="103"/>
      <c r="CO23" s="103"/>
      <c r="CP23" s="103"/>
      <c r="CQ23" s="103"/>
      <c r="CR23" s="103"/>
      <c r="CS23" s="103"/>
      <c r="CT23" s="103"/>
      <c r="CU23" s="103"/>
      <c r="CV23" s="103"/>
      <c r="CW23" s="103"/>
      <c r="CX23" s="103"/>
      <c r="CY23" s="121">
        <f>SUMIF(Option3!$P$1:$AS$1,0,AP23:BS23)+SUM(BU23:CX23)</f>
        <v>0</v>
      </c>
      <c r="CZ23" s="107">
        <f>IF(LEN(C23)=0,0,IF(G23="",IFERROR(ROUNDDOWN(CTAX(LEFT(M23,FIND(")",M23)-1),CY23,환경설정!$W$13,J23),Option3!$E$9*-1),0),IF(AND(U23&lt;&gt;"",LEFT(G23,1)="1"),IFERROR(ROUNDDOWN(CTAX(LEFT(M23,FIND(")",M23)-1),U23,환경설정!$W$13,J23),Option3!$E$9*-1),0),IF(AND(T23&lt;&gt;"",LEFT(G23,1)="1"),IFERROR(ROUNDDOWN(CTAX(LEFT(M23,FIND(")",M23)-1),CY23,환경설정!$W$13,J23),Option3!$E$9*-1),0),0))))</f>
        <v>0</v>
      </c>
      <c r="DA23" s="102">
        <f>IF(LEN(C23)=0,0,IF(G23="",IFERROR(ROUNDDOWN(HTAX(LEFT(N23,FIND(")",N23)-1),CY23,환경설정!$W$15,K23),Option3!$E$10*-1),0),IF(AND(U23&lt;&gt;"",MID(G23,3,1)="1"),IFERROR(ROUNDDOWN(HTAX(LEFT(N23,FIND(")",N23)-1),U23,환경설정!$W$15,K23),Option3!$E$10*-1),0),IF(AND(T23&lt;&gt;"",MID(G23,3,1)="1"),IFERROR(ROUNDDOWN(HTAX(LEFT(N23,FIND(")",N23)-1),CY23,환경설정!$W$15,K23),Option3!$E$10*-1),0),0))))</f>
        <v>0</v>
      </c>
      <c r="DB23" s="102">
        <f>IF(DA23=0,0,IF(O23="",0,IF(LEFT(O23,FIND(")",O23)-1)="2",0,ROUNDDOWN(IF(LEFT(O23,FIND(")",O23)-1)="1",DA23*환경설정!$W$17/환경설정!$W$15,DA23*환경설정!$W$17/환경설정!$W$15*(1-((LEFT(O23,FIND(")",O23)-1)-2)/10))),Option3!$E$11*-1))))</f>
        <v>0</v>
      </c>
      <c r="DC23" s="102">
        <f>IF(LEN(C23)=0,0,IF(G23="",IFERROR(ROUNDDOWN(PTAX(LEFT(P23,FIND(")",P23)-1),CY23,환경설정!$W$19,L23),Option3!$E$12*-1),0),IF(AND(U23&lt;&gt;"",RIGHT(G23,1)="1"),IFERROR(ROUNDDOWN(PTAX(LEFT(P23,FIND(")",P23)-1),U23,환경설정!$W$19,L23),Option3!$E$12*-1),0),IF(AND(T23&lt;&gt;"",RIGHT(G23,1)="1"),IFERROR(ROUNDDOWN(PTAX(LEFT(P23,FIND(")",P23)-1),CY23,환경설정!$W$19,L23),Option3!$E$12*-1),0),0))))</f>
        <v>0</v>
      </c>
      <c r="DD23" s="102">
        <f>IF(LEN(C23)=0,0,IF(OR(Q23="4",Q23="5"),IFERROR(ROUNDDOWN(INTAX(Q23,BT23,H23,I23),Option3!$E$13*-1),0),IFERROR(ROUNDDOWN(INTAX(Q23,CY23,H23,I23),Option3!$E$13*-1),0)))</f>
        <v>0</v>
      </c>
      <c r="DE23" s="102">
        <f>IF(DD23=0,0,ROUNDDOWN(DD23*0.1,Option3!$E$14*-1))</f>
        <v>0</v>
      </c>
      <c r="DF23" s="102"/>
      <c r="DG23" s="102"/>
      <c r="DH23" s="102"/>
      <c r="DI23" s="102"/>
      <c r="DJ23" s="102"/>
      <c r="DK23" s="102"/>
      <c r="DL23" s="102"/>
      <c r="DM23" s="102"/>
      <c r="DN23" s="102"/>
      <c r="DO23" s="102"/>
      <c r="DP23" s="102"/>
      <c r="DQ23" s="102"/>
      <c r="DR23" s="102"/>
      <c r="DS23" s="102"/>
      <c r="DT23" s="102"/>
      <c r="DU23" s="102"/>
      <c r="DV23" s="102"/>
      <c r="DW23" s="102"/>
      <c r="DX23" s="102"/>
      <c r="DY23" s="102"/>
      <c r="DZ23" s="102"/>
      <c r="EA23" s="102"/>
      <c r="EB23" s="102"/>
      <c r="EC23" s="102"/>
      <c r="ED23" s="162">
        <f t="shared" si="6"/>
        <v>0</v>
      </c>
      <c r="EE23" s="199">
        <f t="shared" si="7"/>
        <v>0</v>
      </c>
      <c r="EG23" s="112"/>
      <c r="EH23" s="112"/>
      <c r="EI23" s="112"/>
      <c r="EJ23" s="112"/>
      <c r="EK23" s="112"/>
      <c r="EL23" s="112"/>
      <c r="EM23" s="112"/>
      <c r="EN23" s="112"/>
      <c r="EO23" s="112"/>
      <c r="EP23" s="112"/>
      <c r="EQ23" s="112"/>
      <c r="ER23" s="112"/>
      <c r="ES23" s="112"/>
      <c r="ET23" s="112"/>
      <c r="EU23" s="112"/>
      <c r="EV23" s="112"/>
      <c r="EW23" s="112"/>
      <c r="EX23" s="112"/>
      <c r="EY23" s="112"/>
      <c r="EZ23" s="112"/>
      <c r="FA23" s="112"/>
      <c r="FB23" s="112"/>
      <c r="FC23" s="112"/>
      <c r="FD23" s="112"/>
      <c r="FE23" s="112"/>
      <c r="FF23" s="112"/>
      <c r="FG23" s="112"/>
      <c r="FH23" s="112"/>
      <c r="FI23" s="112"/>
      <c r="FJ23" s="112"/>
      <c r="FK23" s="202"/>
      <c r="FL23" s="112"/>
      <c r="FM23" s="113"/>
      <c r="FN23" s="113"/>
      <c r="FO23" s="113"/>
      <c r="FP23" s="113"/>
      <c r="FQ23" s="113"/>
      <c r="FR23" s="113"/>
      <c r="FS23" s="113"/>
      <c r="FT23" s="113"/>
      <c r="FU23" s="113"/>
      <c r="FV23" s="113"/>
      <c r="FW23" s="113"/>
      <c r="FX23" s="113"/>
      <c r="FY23" s="113"/>
      <c r="FZ23" s="113"/>
      <c r="GA23" s="113"/>
      <c r="GB23" s="113"/>
      <c r="GC23" s="113"/>
      <c r="GD23" s="113"/>
      <c r="GE23" s="113"/>
      <c r="GF23" s="113"/>
      <c r="GG23" s="113"/>
      <c r="GH23" s="113"/>
      <c r="GI23" s="113"/>
      <c r="GJ23" s="113"/>
      <c r="GK23" s="113"/>
      <c r="GL23" s="113"/>
      <c r="GM23" s="113"/>
      <c r="GN23" s="113"/>
      <c r="HA23" s="35">
        <f>IF(LEN(C23)=0,0,IF(G23="",IFERROR(ROUNDDOWN(CTAX(LEFT(M23,FIND(")",M23)-1),CY23,환경설정!$W$14,J23),Option3!$E$9*-1),0),IF(AND(U23&lt;&gt;"",LEFT(G23,1)="1"),IFERROR(ROUNDDOWN(CTAX(LEFT(M23,FIND(")",M23)-1),U23,환경설정!$W$14,J23),Option3!$E$9*-1),0),IF(AND(T23&lt;&gt;"",LEFT(G23,1)="1"),IFERROR(ROUNDDOWN(CTAX(LEFT(M23,FIND(")",M23)-1),CY23,환경설정!$W$14,J23),Option3!$E$9*-1),0),0))))</f>
        <v>0</v>
      </c>
      <c r="HB23" s="35">
        <f>IF(LEN(C23)=0,0,IF(G23="",IFERROR(ROUNDDOWN(HTAX(LEFT(N23,FIND(")",N23)-1),CY23,환경설정!$W$16,K23),Option3!$E$10*-1),0),IF(AND(U23&lt;&gt;"",MID(G23,3,1)="1"),IFERROR(ROUNDDOWN(HTAX(LEFT(N23,FIND(")",N23)-1),U23,환경설정!$W$16,K23),Option3!$E$10*-1),0),IF(AND(T23&lt;&gt;"",MID(G23,3,1)="1"),IFERROR(ROUNDDOWN(HTAX(LEFT(N23,FIND(")",N23)-1),CY23,환경설정!$W$16,K23),Option3!$E$10*-1),0),0))))</f>
        <v>0</v>
      </c>
      <c r="HC23" s="35">
        <f>IF(DA23=0,0,IF(O23="",0,IF(LEFT(O23,FIND(")",O23)-1)="2",0,ROUNDDOWN(IF(LEFT(O23,FIND(")",O23)-1)="1",DA23*환경설정!$W$18/환경설정!$W$16,DA23*환경설정!$W$18/환경설정!$W$16*(1-((LEFT(O23,FIND(")",O23)-1)-2)/10))),Option3!$E$11*-1))))</f>
        <v>0</v>
      </c>
      <c r="HD23" s="35">
        <f>IF(LEN(C23)=0,0,IF(G23="",IFERROR(ROUNDDOWN(PTAX(LEFT(P23,FIND(")",P23)-1),CY23,환경설정!$W$20,L23),Option3!$E$12*-1),0),IF(AND(U23&lt;&gt;"",RIGHT(G23,1)="1"),IFERROR(ROUNDDOWN(PTAX(LEFT(P23,FIND(")",P23)-1),U23,환경설정!$W$20,L23),Option3!$E$12*-1),0),IF(AND(T23&lt;&gt;"",RIGHT(G23,1)="1"),IFERROR(ROUNDDOWN(PTAX(LEFT(P23,FIND(")",P23)-1),CY23,환경설정!$W$20,L23),Option3!$E$12*-1),0),0))))</f>
        <v>0</v>
      </c>
    </row>
    <row r="24" spans="2:212" ht="22.35" customHeight="1">
      <c r="B24" s="622"/>
      <c r="C24" s="650"/>
      <c r="D24" s="650"/>
      <c r="E24" s="650"/>
      <c r="F24" s="110"/>
      <c r="G24" s="872"/>
      <c r="H24" s="650"/>
      <c r="I24" s="650"/>
      <c r="J24" s="102"/>
      <c r="K24" s="102"/>
      <c r="L24" s="102"/>
      <c r="M24" s="650"/>
      <c r="N24" s="650"/>
      <c r="O24" s="650"/>
      <c r="P24" s="650"/>
      <c r="Q24" s="650"/>
      <c r="R24" s="102"/>
      <c r="S24" s="102"/>
      <c r="T24" s="102"/>
      <c r="U24" s="102"/>
      <c r="V24" s="864"/>
      <c r="W24" s="874"/>
      <c r="X24" s="865"/>
      <c r="Y24" s="136"/>
      <c r="Z24" s="137"/>
      <c r="AA24" s="866"/>
      <c r="AB24" s="876"/>
      <c r="AC24" s="867"/>
      <c r="AD24" s="867"/>
      <c r="AE24" s="189"/>
      <c r="AF24" s="107"/>
      <c r="AG24" s="102"/>
      <c r="AH24" s="102"/>
      <c r="AI24" s="102"/>
      <c r="AJ24" s="102"/>
      <c r="AK24" s="102"/>
      <c r="AL24" s="102"/>
      <c r="AM24" s="102"/>
      <c r="AN24" s="102"/>
      <c r="AO24" s="102"/>
      <c r="AP24" s="115"/>
      <c r="AQ24" s="102"/>
      <c r="AR24" s="102"/>
      <c r="AS24" s="102"/>
      <c r="AT24" s="102"/>
      <c r="AU24" s="102"/>
      <c r="AV24" s="102"/>
      <c r="AW24" s="102"/>
      <c r="AX24" s="102"/>
      <c r="AY24" s="102"/>
      <c r="AZ24" s="102"/>
      <c r="BA24" s="102"/>
      <c r="BB24" s="102"/>
      <c r="BC24" s="102"/>
      <c r="BD24" s="102"/>
      <c r="BE24" s="102"/>
      <c r="BF24" s="102"/>
      <c r="BG24" s="102"/>
      <c r="BH24" s="102"/>
      <c r="BI24" s="102"/>
      <c r="BJ24" s="102"/>
      <c r="BK24" s="102"/>
      <c r="BL24" s="102"/>
      <c r="BM24" s="102"/>
      <c r="BN24" s="102"/>
      <c r="BO24" s="102"/>
      <c r="BP24" s="102"/>
      <c r="BQ24" s="102"/>
      <c r="BR24" s="102"/>
      <c r="BS24" s="102"/>
      <c r="BT24" s="162">
        <f>SUM(AP24:BS24)-SUMIF(Option3!$P$3:$AS$3,1,급여대장!AP24:BS24)</f>
        <v>0</v>
      </c>
      <c r="BU24" s="115"/>
      <c r="BV24" s="103">
        <f>IF(OR(AQ24="",Option3!Q13=1),0,IF(AQ24-'지급공제 설정'!$F$7&gt;0,AQ24-'지급공제 설정'!$F$7,0))</f>
        <v>0</v>
      </c>
      <c r="BW24" s="103">
        <f>IF(OR(AR24="",Option3!R13=1),0,IF(AR24-'지급공제 설정'!$F$8&gt;0,AR24-'지급공제 설정'!$F$8,0))</f>
        <v>0</v>
      </c>
      <c r="BX24" s="103"/>
      <c r="BY24" s="103"/>
      <c r="BZ24" s="103"/>
      <c r="CA24" s="103"/>
      <c r="CB24" s="103"/>
      <c r="CC24" s="103"/>
      <c r="CD24" s="103"/>
      <c r="CE24" s="103"/>
      <c r="CF24" s="103"/>
      <c r="CG24" s="103"/>
      <c r="CH24" s="103"/>
      <c r="CI24" s="103"/>
      <c r="CJ24" s="103"/>
      <c r="CK24" s="103"/>
      <c r="CL24" s="103"/>
      <c r="CM24" s="103"/>
      <c r="CN24" s="103"/>
      <c r="CO24" s="103"/>
      <c r="CP24" s="103"/>
      <c r="CQ24" s="103"/>
      <c r="CR24" s="103"/>
      <c r="CS24" s="103"/>
      <c r="CT24" s="103"/>
      <c r="CU24" s="103"/>
      <c r="CV24" s="103"/>
      <c r="CW24" s="103"/>
      <c r="CX24" s="103"/>
      <c r="CY24" s="121">
        <f>SUMIF(Option3!$P$1:$AS$1,0,AP24:BS24)+SUM(BU24:CX24)</f>
        <v>0</v>
      </c>
      <c r="CZ24" s="107">
        <f>IF(LEN(C24)=0,0,IF(G24="",IFERROR(ROUNDDOWN(CTAX(LEFT(M24,FIND(")",M24)-1),CY24,환경설정!$W$13,J24),Option3!$E$9*-1),0),IF(AND(U24&lt;&gt;"",LEFT(G24,1)="1"),IFERROR(ROUNDDOWN(CTAX(LEFT(M24,FIND(")",M24)-1),U24,환경설정!$W$13,J24),Option3!$E$9*-1),0),IF(AND(T24&lt;&gt;"",LEFT(G24,1)="1"),IFERROR(ROUNDDOWN(CTAX(LEFT(M24,FIND(")",M24)-1),CY24,환경설정!$W$13,J24),Option3!$E$9*-1),0),0))))</f>
        <v>0</v>
      </c>
      <c r="DA24" s="102">
        <f>IF(LEN(C24)=0,0,IF(G24="",IFERROR(ROUNDDOWN(HTAX(LEFT(N24,FIND(")",N24)-1),CY24,환경설정!$W$15,K24),Option3!$E$10*-1),0),IF(AND(U24&lt;&gt;"",MID(G24,3,1)="1"),IFERROR(ROUNDDOWN(HTAX(LEFT(N24,FIND(")",N24)-1),U24,환경설정!$W$15,K24),Option3!$E$10*-1),0),IF(AND(T24&lt;&gt;"",MID(G24,3,1)="1"),IFERROR(ROUNDDOWN(HTAX(LEFT(N24,FIND(")",N24)-1),CY24,환경설정!$W$15,K24),Option3!$E$10*-1),0),0))))</f>
        <v>0</v>
      </c>
      <c r="DB24" s="102">
        <f>IF(DA24=0,0,IF(O24="",0,IF(LEFT(O24,FIND(")",O24)-1)="2",0,ROUNDDOWN(IF(LEFT(O24,FIND(")",O24)-1)="1",DA24*환경설정!$W$17/환경설정!$W$15,DA24*환경설정!$W$17/환경설정!$W$15*(1-((LEFT(O24,FIND(")",O24)-1)-2)/10))),Option3!$E$11*-1))))</f>
        <v>0</v>
      </c>
      <c r="DC24" s="102">
        <f>IF(LEN(C24)=0,0,IF(G24="",IFERROR(ROUNDDOWN(PTAX(LEFT(P24,FIND(")",P24)-1),CY24,환경설정!$W$19,L24),Option3!$E$12*-1),0),IF(AND(U24&lt;&gt;"",RIGHT(G24,1)="1"),IFERROR(ROUNDDOWN(PTAX(LEFT(P24,FIND(")",P24)-1),U24,환경설정!$W$19,L24),Option3!$E$12*-1),0),IF(AND(T24&lt;&gt;"",RIGHT(G24,1)="1"),IFERROR(ROUNDDOWN(PTAX(LEFT(P24,FIND(")",P24)-1),CY24,환경설정!$W$19,L24),Option3!$E$12*-1),0),0))))</f>
        <v>0</v>
      </c>
      <c r="DD24" s="102">
        <f>IF(LEN(C24)=0,0,IF(OR(Q24="4",Q24="5"),IFERROR(ROUNDDOWN(INTAX(Q24,BT24,H24,I24),Option3!$E$13*-1),0),IFERROR(ROUNDDOWN(INTAX(Q24,CY24,H24,I24),Option3!$E$13*-1),0)))</f>
        <v>0</v>
      </c>
      <c r="DE24" s="102">
        <f>IF(DD24=0,0,ROUNDDOWN(DD24*0.1,Option3!$E$14*-1))</f>
        <v>0</v>
      </c>
      <c r="DF24" s="102"/>
      <c r="DG24" s="102"/>
      <c r="DH24" s="102"/>
      <c r="DI24" s="102"/>
      <c r="DJ24" s="102"/>
      <c r="DK24" s="102"/>
      <c r="DL24" s="102"/>
      <c r="DM24" s="102"/>
      <c r="DN24" s="102"/>
      <c r="DO24" s="102"/>
      <c r="DP24" s="102"/>
      <c r="DQ24" s="102"/>
      <c r="DR24" s="102"/>
      <c r="DS24" s="102"/>
      <c r="DT24" s="102"/>
      <c r="DU24" s="102"/>
      <c r="DV24" s="102"/>
      <c r="DW24" s="102"/>
      <c r="DX24" s="102"/>
      <c r="DY24" s="102"/>
      <c r="DZ24" s="102"/>
      <c r="EA24" s="102"/>
      <c r="EB24" s="102"/>
      <c r="EC24" s="102"/>
      <c r="ED24" s="162">
        <f t="shared" si="6"/>
        <v>0</v>
      </c>
      <c r="EE24" s="199">
        <f t="shared" si="7"/>
        <v>0</v>
      </c>
      <c r="EG24" s="112"/>
      <c r="EH24" s="112"/>
      <c r="EI24" s="112"/>
      <c r="EJ24" s="112"/>
      <c r="EK24" s="112"/>
      <c r="EL24" s="112"/>
      <c r="EM24" s="112"/>
      <c r="EN24" s="112"/>
      <c r="EO24" s="112"/>
      <c r="EP24" s="112"/>
      <c r="EQ24" s="112"/>
      <c r="ER24" s="112"/>
      <c r="ES24" s="112"/>
      <c r="ET24" s="112"/>
      <c r="EU24" s="112"/>
      <c r="EV24" s="112"/>
      <c r="EW24" s="112"/>
      <c r="EX24" s="112"/>
      <c r="EY24" s="112"/>
      <c r="EZ24" s="112"/>
      <c r="FA24" s="112"/>
      <c r="FB24" s="112"/>
      <c r="FC24" s="112"/>
      <c r="FD24" s="112"/>
      <c r="FE24" s="112"/>
      <c r="FF24" s="112"/>
      <c r="FG24" s="112"/>
      <c r="FH24" s="112"/>
      <c r="FI24" s="112"/>
      <c r="FJ24" s="112"/>
      <c r="FK24" s="202"/>
      <c r="FL24" s="112"/>
      <c r="FM24" s="113"/>
      <c r="FN24" s="113"/>
      <c r="FO24" s="113"/>
      <c r="FP24" s="113"/>
      <c r="FQ24" s="113"/>
      <c r="FR24" s="113"/>
      <c r="FS24" s="113"/>
      <c r="FT24" s="113"/>
      <c r="FU24" s="113"/>
      <c r="FV24" s="113"/>
      <c r="FW24" s="113"/>
      <c r="FX24" s="113"/>
      <c r="FY24" s="113"/>
      <c r="FZ24" s="113"/>
      <c r="GA24" s="113"/>
      <c r="GB24" s="113"/>
      <c r="GC24" s="113"/>
      <c r="GD24" s="113"/>
      <c r="GE24" s="113"/>
      <c r="GF24" s="113"/>
      <c r="GG24" s="113"/>
      <c r="GH24" s="113"/>
      <c r="GI24" s="113"/>
      <c r="GJ24" s="113"/>
      <c r="GK24" s="113"/>
      <c r="GL24" s="113"/>
      <c r="GM24" s="113"/>
      <c r="GN24" s="113"/>
      <c r="HA24" s="35">
        <f>IF(LEN(C24)=0,0,IF(G24="",IFERROR(ROUNDDOWN(CTAX(LEFT(M24,FIND(")",M24)-1),CY24,환경설정!$W$14,J24),Option3!$E$9*-1),0),IF(AND(U24&lt;&gt;"",LEFT(G24,1)="1"),IFERROR(ROUNDDOWN(CTAX(LEFT(M24,FIND(")",M24)-1),U24,환경설정!$W$14,J24),Option3!$E$9*-1),0),IF(AND(T24&lt;&gt;"",LEFT(G24,1)="1"),IFERROR(ROUNDDOWN(CTAX(LEFT(M24,FIND(")",M24)-1),CY24,환경설정!$W$14,J24),Option3!$E$9*-1),0),0))))</f>
        <v>0</v>
      </c>
      <c r="HB24" s="35">
        <f>IF(LEN(C24)=0,0,IF(G24="",IFERROR(ROUNDDOWN(HTAX(LEFT(N24,FIND(")",N24)-1),CY24,환경설정!$W$16,K24),Option3!$E$10*-1),0),IF(AND(U24&lt;&gt;"",MID(G24,3,1)="1"),IFERROR(ROUNDDOWN(HTAX(LEFT(N24,FIND(")",N24)-1),U24,환경설정!$W$16,K24),Option3!$E$10*-1),0),IF(AND(T24&lt;&gt;"",MID(G24,3,1)="1"),IFERROR(ROUNDDOWN(HTAX(LEFT(N24,FIND(")",N24)-1),CY24,환경설정!$W$16,K24),Option3!$E$10*-1),0),0))))</f>
        <v>0</v>
      </c>
      <c r="HC24" s="35">
        <f>IF(DA24=0,0,IF(O24="",0,IF(LEFT(O24,FIND(")",O24)-1)="2",0,ROUNDDOWN(IF(LEFT(O24,FIND(")",O24)-1)="1",DA24*환경설정!$W$18/환경설정!$W$16,DA24*환경설정!$W$18/환경설정!$W$16*(1-((LEFT(O24,FIND(")",O24)-1)-2)/10))),Option3!$E$11*-1))))</f>
        <v>0</v>
      </c>
      <c r="HD24" s="35">
        <f>IF(LEN(C24)=0,0,IF(G24="",IFERROR(ROUNDDOWN(PTAX(LEFT(P24,FIND(")",P24)-1),CY24,환경설정!$W$20,L24),Option3!$E$12*-1),0),IF(AND(U24&lt;&gt;"",RIGHT(G24,1)="1"),IFERROR(ROUNDDOWN(PTAX(LEFT(P24,FIND(")",P24)-1),U24,환경설정!$W$20,L24),Option3!$E$12*-1),0),IF(AND(T24&lt;&gt;"",RIGHT(G24,1)="1"),IFERROR(ROUNDDOWN(PTAX(LEFT(P24,FIND(")",P24)-1),CY24,환경설정!$W$20,L24),Option3!$E$12*-1),0),0))))</f>
        <v>0</v>
      </c>
    </row>
    <row r="25" spans="2:212" ht="22.35" customHeight="1">
      <c r="B25" s="622"/>
      <c r="C25" s="650"/>
      <c r="D25" s="650"/>
      <c r="E25" s="650"/>
      <c r="F25" s="110"/>
      <c r="G25" s="872"/>
      <c r="H25" s="650"/>
      <c r="I25" s="650"/>
      <c r="J25" s="102"/>
      <c r="K25" s="102"/>
      <c r="L25" s="102"/>
      <c r="M25" s="650"/>
      <c r="N25" s="650"/>
      <c r="O25" s="650"/>
      <c r="P25" s="650"/>
      <c r="Q25" s="650"/>
      <c r="R25" s="102"/>
      <c r="S25" s="102"/>
      <c r="T25" s="102"/>
      <c r="U25" s="102"/>
      <c r="V25" s="864"/>
      <c r="W25" s="874"/>
      <c r="X25" s="865"/>
      <c r="Y25" s="136"/>
      <c r="Z25" s="137"/>
      <c r="AA25" s="866"/>
      <c r="AB25" s="876"/>
      <c r="AC25" s="867"/>
      <c r="AD25" s="867"/>
      <c r="AE25" s="189"/>
      <c r="AF25" s="107"/>
      <c r="AG25" s="102"/>
      <c r="AH25" s="102"/>
      <c r="AI25" s="102"/>
      <c r="AJ25" s="102"/>
      <c r="AK25" s="102"/>
      <c r="AL25" s="102"/>
      <c r="AM25" s="102"/>
      <c r="AN25" s="102"/>
      <c r="AO25" s="102"/>
      <c r="AP25" s="115"/>
      <c r="AQ25" s="102"/>
      <c r="AR25" s="102"/>
      <c r="AS25" s="102"/>
      <c r="AT25" s="102"/>
      <c r="AU25" s="102"/>
      <c r="AV25" s="102"/>
      <c r="AW25" s="102"/>
      <c r="AX25" s="102"/>
      <c r="AY25" s="102"/>
      <c r="AZ25" s="102"/>
      <c r="BA25" s="102"/>
      <c r="BB25" s="102"/>
      <c r="BC25" s="102"/>
      <c r="BD25" s="102"/>
      <c r="BE25" s="102"/>
      <c r="BF25" s="102"/>
      <c r="BG25" s="102"/>
      <c r="BH25" s="102"/>
      <c r="BI25" s="102"/>
      <c r="BJ25" s="102"/>
      <c r="BK25" s="102"/>
      <c r="BL25" s="102"/>
      <c r="BM25" s="102"/>
      <c r="BN25" s="102"/>
      <c r="BO25" s="102"/>
      <c r="BP25" s="102"/>
      <c r="BQ25" s="102"/>
      <c r="BR25" s="102"/>
      <c r="BS25" s="102"/>
      <c r="BT25" s="162">
        <f>SUM(AP25:BS25)-SUMIF(Option3!$P$3:$AS$3,1,급여대장!AP25:BS25)</f>
        <v>0</v>
      </c>
      <c r="BU25" s="115"/>
      <c r="BV25" s="103">
        <f>IF(OR(AQ25="",Option3!Q14=1),0,IF(AQ25-'지급공제 설정'!$F$7&gt;0,AQ25-'지급공제 설정'!$F$7,0))</f>
        <v>0</v>
      </c>
      <c r="BW25" s="103">
        <f>IF(OR(AR25="",Option3!R14=1),0,IF(AR25-'지급공제 설정'!$F$8&gt;0,AR25-'지급공제 설정'!$F$8,0))</f>
        <v>0</v>
      </c>
      <c r="BX25" s="103"/>
      <c r="BY25" s="103"/>
      <c r="BZ25" s="103"/>
      <c r="CA25" s="103"/>
      <c r="CB25" s="103"/>
      <c r="CC25" s="103"/>
      <c r="CD25" s="103"/>
      <c r="CE25" s="103"/>
      <c r="CF25" s="103"/>
      <c r="CG25" s="103"/>
      <c r="CH25" s="103"/>
      <c r="CI25" s="103"/>
      <c r="CJ25" s="103"/>
      <c r="CK25" s="103"/>
      <c r="CL25" s="103"/>
      <c r="CM25" s="103"/>
      <c r="CN25" s="103"/>
      <c r="CO25" s="103"/>
      <c r="CP25" s="103"/>
      <c r="CQ25" s="103"/>
      <c r="CR25" s="103"/>
      <c r="CS25" s="103"/>
      <c r="CT25" s="103"/>
      <c r="CU25" s="103"/>
      <c r="CV25" s="103"/>
      <c r="CW25" s="103"/>
      <c r="CX25" s="103"/>
      <c r="CY25" s="121">
        <f>SUMIF(Option3!$P$1:$AS$1,0,AP25:BS25)+SUM(BU25:CX25)</f>
        <v>0</v>
      </c>
      <c r="CZ25" s="107">
        <f>IF(LEN(C25)=0,0,IF(G25="",IFERROR(ROUNDDOWN(CTAX(LEFT(M25,FIND(")",M25)-1),CY25,환경설정!$W$13,J25),Option3!$E$9*-1),0),IF(AND(U25&lt;&gt;"",LEFT(G25,1)="1"),IFERROR(ROUNDDOWN(CTAX(LEFT(M25,FIND(")",M25)-1),U25,환경설정!$W$13,J25),Option3!$E$9*-1),0),IF(AND(T25&lt;&gt;"",LEFT(G25,1)="1"),IFERROR(ROUNDDOWN(CTAX(LEFT(M25,FIND(")",M25)-1),CY25,환경설정!$W$13,J25),Option3!$E$9*-1),0),0))))</f>
        <v>0</v>
      </c>
      <c r="DA25" s="102">
        <f>IF(LEN(C25)=0,0,IF(G25="",IFERROR(ROUNDDOWN(HTAX(LEFT(N25,FIND(")",N25)-1),CY25,환경설정!$W$15,K25),Option3!$E$10*-1),0),IF(AND(U25&lt;&gt;"",MID(G25,3,1)="1"),IFERROR(ROUNDDOWN(HTAX(LEFT(N25,FIND(")",N25)-1),U25,환경설정!$W$15,K25),Option3!$E$10*-1),0),IF(AND(T25&lt;&gt;"",MID(G25,3,1)="1"),IFERROR(ROUNDDOWN(HTAX(LEFT(N25,FIND(")",N25)-1),CY25,환경설정!$W$15,K25),Option3!$E$10*-1),0),0))))</f>
        <v>0</v>
      </c>
      <c r="DB25" s="102">
        <f>IF(DA25=0,0,IF(O25="",0,IF(LEFT(O25,FIND(")",O25)-1)="2",0,ROUNDDOWN(IF(LEFT(O25,FIND(")",O25)-1)="1",DA25*환경설정!$W$17/환경설정!$W$15,DA25*환경설정!$W$17/환경설정!$W$15*(1-((LEFT(O25,FIND(")",O25)-1)-2)/10))),Option3!$E$11*-1))))</f>
        <v>0</v>
      </c>
      <c r="DC25" s="102">
        <f>IF(LEN(C25)=0,0,IF(G25="",IFERROR(ROUNDDOWN(PTAX(LEFT(P25,FIND(")",P25)-1),CY25,환경설정!$W$19,L25),Option3!$E$12*-1),0),IF(AND(U25&lt;&gt;"",RIGHT(G25,1)="1"),IFERROR(ROUNDDOWN(PTAX(LEFT(P25,FIND(")",P25)-1),U25,환경설정!$W$19,L25),Option3!$E$12*-1),0),IF(AND(T25&lt;&gt;"",RIGHT(G25,1)="1"),IFERROR(ROUNDDOWN(PTAX(LEFT(P25,FIND(")",P25)-1),CY25,환경설정!$W$19,L25),Option3!$E$12*-1),0),0))))</f>
        <v>0</v>
      </c>
      <c r="DD25" s="102">
        <f>IF(LEN(C25)=0,0,IF(OR(Q25="4",Q25="5"),IFERROR(ROUNDDOWN(INTAX(Q25,BT25,H25,I25),Option3!$E$13*-1),0),IFERROR(ROUNDDOWN(INTAX(Q25,CY25,H25,I25),Option3!$E$13*-1),0)))</f>
        <v>0</v>
      </c>
      <c r="DE25" s="102">
        <f>IF(DD25=0,0,ROUNDDOWN(DD25*0.1,Option3!$E$14*-1))</f>
        <v>0</v>
      </c>
      <c r="DF25" s="102"/>
      <c r="DG25" s="102"/>
      <c r="DH25" s="102"/>
      <c r="DI25" s="102"/>
      <c r="DJ25" s="102"/>
      <c r="DK25" s="102"/>
      <c r="DL25" s="102"/>
      <c r="DM25" s="102"/>
      <c r="DN25" s="102"/>
      <c r="DO25" s="102"/>
      <c r="DP25" s="102"/>
      <c r="DQ25" s="102"/>
      <c r="DR25" s="102"/>
      <c r="DS25" s="102"/>
      <c r="DT25" s="102"/>
      <c r="DU25" s="102"/>
      <c r="DV25" s="102"/>
      <c r="DW25" s="102"/>
      <c r="DX25" s="102"/>
      <c r="DY25" s="102"/>
      <c r="DZ25" s="102"/>
      <c r="EA25" s="102"/>
      <c r="EB25" s="102"/>
      <c r="EC25" s="102"/>
      <c r="ED25" s="162">
        <f t="shared" si="6"/>
        <v>0</v>
      </c>
      <c r="EE25" s="199">
        <f t="shared" si="7"/>
        <v>0</v>
      </c>
      <c r="EG25" s="112"/>
      <c r="EH25" s="112"/>
      <c r="EI25" s="112"/>
      <c r="EJ25" s="112"/>
      <c r="EK25" s="112"/>
      <c r="EL25" s="112"/>
      <c r="EM25" s="112"/>
      <c r="EN25" s="112"/>
      <c r="EO25" s="112"/>
      <c r="EP25" s="112"/>
      <c r="EQ25" s="112"/>
      <c r="ER25" s="112"/>
      <c r="ES25" s="112"/>
      <c r="ET25" s="112"/>
      <c r="EU25" s="112"/>
      <c r="EV25" s="112"/>
      <c r="EW25" s="112"/>
      <c r="EX25" s="112"/>
      <c r="EY25" s="112"/>
      <c r="EZ25" s="112"/>
      <c r="FA25" s="112"/>
      <c r="FB25" s="112"/>
      <c r="FC25" s="112"/>
      <c r="FD25" s="112"/>
      <c r="FE25" s="112"/>
      <c r="FF25" s="112"/>
      <c r="FG25" s="112"/>
      <c r="FH25" s="112"/>
      <c r="FI25" s="112"/>
      <c r="FJ25" s="112"/>
      <c r="FK25" s="202"/>
      <c r="FL25" s="112"/>
      <c r="FM25" s="113"/>
      <c r="FN25" s="113"/>
      <c r="FO25" s="113"/>
      <c r="FP25" s="113"/>
      <c r="FQ25" s="113"/>
      <c r="FR25" s="113"/>
      <c r="FS25" s="113"/>
      <c r="FT25" s="113"/>
      <c r="FU25" s="113"/>
      <c r="FV25" s="113"/>
      <c r="FW25" s="113"/>
      <c r="FX25" s="113"/>
      <c r="FY25" s="113"/>
      <c r="FZ25" s="113"/>
      <c r="GA25" s="113"/>
      <c r="GB25" s="113"/>
      <c r="GC25" s="113"/>
      <c r="GD25" s="113"/>
      <c r="GE25" s="113"/>
      <c r="GF25" s="113"/>
      <c r="GG25" s="113"/>
      <c r="GH25" s="113"/>
      <c r="GI25" s="113"/>
      <c r="GJ25" s="113"/>
      <c r="GK25" s="113"/>
      <c r="GL25" s="113"/>
      <c r="GM25" s="113"/>
      <c r="GN25" s="113"/>
      <c r="HA25" s="35">
        <f>IF(LEN(C25)=0,0,IF(G25="",IFERROR(ROUNDDOWN(CTAX(LEFT(M25,FIND(")",M25)-1),CY25,환경설정!$W$14,J25),Option3!$E$9*-1),0),IF(AND(U25&lt;&gt;"",LEFT(G25,1)="1"),IFERROR(ROUNDDOWN(CTAX(LEFT(M25,FIND(")",M25)-1),U25,환경설정!$W$14,J25),Option3!$E$9*-1),0),IF(AND(T25&lt;&gt;"",LEFT(G25,1)="1"),IFERROR(ROUNDDOWN(CTAX(LEFT(M25,FIND(")",M25)-1),CY25,환경설정!$W$14,J25),Option3!$E$9*-1),0),0))))</f>
        <v>0</v>
      </c>
      <c r="HB25" s="35">
        <f>IF(LEN(C25)=0,0,IF(G25="",IFERROR(ROUNDDOWN(HTAX(LEFT(N25,FIND(")",N25)-1),CY25,환경설정!$W$16,K25),Option3!$E$10*-1),0),IF(AND(U25&lt;&gt;"",MID(G25,3,1)="1"),IFERROR(ROUNDDOWN(HTAX(LEFT(N25,FIND(")",N25)-1),U25,환경설정!$W$16,K25),Option3!$E$10*-1),0),IF(AND(T25&lt;&gt;"",MID(G25,3,1)="1"),IFERROR(ROUNDDOWN(HTAX(LEFT(N25,FIND(")",N25)-1),CY25,환경설정!$W$16,K25),Option3!$E$10*-1),0),0))))</f>
        <v>0</v>
      </c>
      <c r="HC25" s="35">
        <f>IF(DA25=0,0,IF(O25="",0,IF(LEFT(O25,FIND(")",O25)-1)="2",0,ROUNDDOWN(IF(LEFT(O25,FIND(")",O25)-1)="1",DA25*환경설정!$W$18/환경설정!$W$16,DA25*환경설정!$W$18/환경설정!$W$16*(1-((LEFT(O25,FIND(")",O25)-1)-2)/10))),Option3!$E$11*-1))))</f>
        <v>0</v>
      </c>
      <c r="HD25" s="35">
        <f>IF(LEN(C25)=0,0,IF(G25="",IFERROR(ROUNDDOWN(PTAX(LEFT(P25,FIND(")",P25)-1),CY25,환경설정!$W$20,L25),Option3!$E$12*-1),0),IF(AND(U25&lt;&gt;"",RIGHT(G25,1)="1"),IFERROR(ROUNDDOWN(PTAX(LEFT(P25,FIND(")",P25)-1),U25,환경설정!$W$20,L25),Option3!$E$12*-1),0),IF(AND(T25&lt;&gt;"",RIGHT(G25,1)="1"),IFERROR(ROUNDDOWN(PTAX(LEFT(P25,FIND(")",P25)-1),CY25,환경설정!$W$20,L25),Option3!$E$12*-1),0),0))))</f>
        <v>0</v>
      </c>
    </row>
    <row r="26" spans="2:212" ht="22.35" customHeight="1">
      <c r="B26" s="622"/>
      <c r="C26" s="650"/>
      <c r="D26" s="650"/>
      <c r="E26" s="650"/>
      <c r="F26" s="110"/>
      <c r="G26" s="872"/>
      <c r="H26" s="650"/>
      <c r="I26" s="650"/>
      <c r="J26" s="102"/>
      <c r="K26" s="102"/>
      <c r="L26" s="102"/>
      <c r="M26" s="650"/>
      <c r="N26" s="650"/>
      <c r="O26" s="650"/>
      <c r="P26" s="650"/>
      <c r="Q26" s="650"/>
      <c r="R26" s="102"/>
      <c r="S26" s="102"/>
      <c r="T26" s="102"/>
      <c r="U26" s="102"/>
      <c r="V26" s="864"/>
      <c r="W26" s="874"/>
      <c r="X26" s="865"/>
      <c r="Y26" s="136"/>
      <c r="Z26" s="137"/>
      <c r="AA26" s="866"/>
      <c r="AB26" s="876"/>
      <c r="AC26" s="867"/>
      <c r="AD26" s="867"/>
      <c r="AE26" s="189"/>
      <c r="AF26" s="107"/>
      <c r="AG26" s="102"/>
      <c r="AH26" s="102"/>
      <c r="AI26" s="102"/>
      <c r="AJ26" s="102"/>
      <c r="AK26" s="102"/>
      <c r="AL26" s="102"/>
      <c r="AM26" s="102"/>
      <c r="AN26" s="102"/>
      <c r="AO26" s="102"/>
      <c r="AP26" s="115"/>
      <c r="AQ26" s="102"/>
      <c r="AR26" s="102"/>
      <c r="AS26" s="102"/>
      <c r="AT26" s="102"/>
      <c r="AU26" s="102"/>
      <c r="AV26" s="102"/>
      <c r="AW26" s="102"/>
      <c r="AX26" s="102"/>
      <c r="AY26" s="102"/>
      <c r="AZ26" s="102"/>
      <c r="BA26" s="102"/>
      <c r="BB26" s="102"/>
      <c r="BC26" s="102"/>
      <c r="BD26" s="102"/>
      <c r="BE26" s="102"/>
      <c r="BF26" s="102"/>
      <c r="BG26" s="102"/>
      <c r="BH26" s="102"/>
      <c r="BI26" s="102"/>
      <c r="BJ26" s="102"/>
      <c r="BK26" s="102"/>
      <c r="BL26" s="102"/>
      <c r="BM26" s="102"/>
      <c r="BN26" s="102"/>
      <c r="BO26" s="102"/>
      <c r="BP26" s="102"/>
      <c r="BQ26" s="102"/>
      <c r="BR26" s="102"/>
      <c r="BS26" s="102"/>
      <c r="BT26" s="162">
        <f>SUM(AP26:BS26)-SUMIF(Option3!$P$3:$AS$3,1,급여대장!AP26:BS26)</f>
        <v>0</v>
      </c>
      <c r="BU26" s="115"/>
      <c r="BV26" s="103">
        <f>IF(OR(AQ26="",Option3!Q15=1),0,IF(AQ26-'지급공제 설정'!$F$7&gt;0,AQ26-'지급공제 설정'!$F$7,0))</f>
        <v>0</v>
      </c>
      <c r="BW26" s="103">
        <f>IF(OR(AR26="",Option3!R15=1),0,IF(AR26-'지급공제 설정'!$F$8&gt;0,AR26-'지급공제 설정'!$F$8,0))</f>
        <v>0</v>
      </c>
      <c r="BX26" s="103"/>
      <c r="BY26" s="103"/>
      <c r="BZ26" s="103"/>
      <c r="CA26" s="103"/>
      <c r="CB26" s="103"/>
      <c r="CC26" s="103"/>
      <c r="CD26" s="103"/>
      <c r="CE26" s="103"/>
      <c r="CF26" s="103"/>
      <c r="CG26" s="103"/>
      <c r="CH26" s="103"/>
      <c r="CI26" s="103"/>
      <c r="CJ26" s="103"/>
      <c r="CK26" s="103"/>
      <c r="CL26" s="103"/>
      <c r="CM26" s="103"/>
      <c r="CN26" s="103"/>
      <c r="CO26" s="103"/>
      <c r="CP26" s="103"/>
      <c r="CQ26" s="103"/>
      <c r="CR26" s="103"/>
      <c r="CS26" s="103"/>
      <c r="CT26" s="103"/>
      <c r="CU26" s="103"/>
      <c r="CV26" s="103"/>
      <c r="CW26" s="103"/>
      <c r="CX26" s="103"/>
      <c r="CY26" s="121">
        <f>SUMIF(Option3!$P$1:$AS$1,0,AP26:BS26)+SUM(BU26:CX26)</f>
        <v>0</v>
      </c>
      <c r="CZ26" s="107">
        <f>IF(LEN(C26)=0,0,IF(G26="",IFERROR(ROUNDDOWN(CTAX(LEFT(M26,FIND(")",M26)-1),CY26,환경설정!$W$13,J26),Option3!$E$9*-1),0),IF(AND(U26&lt;&gt;"",LEFT(G26,1)="1"),IFERROR(ROUNDDOWN(CTAX(LEFT(M26,FIND(")",M26)-1),U26,환경설정!$W$13,J26),Option3!$E$9*-1),0),IF(AND(T26&lt;&gt;"",LEFT(G26,1)="1"),IFERROR(ROUNDDOWN(CTAX(LEFT(M26,FIND(")",M26)-1),CY26,환경설정!$W$13,J26),Option3!$E$9*-1),0),0))))</f>
        <v>0</v>
      </c>
      <c r="DA26" s="102">
        <f>IF(LEN(C26)=0,0,IF(G26="",IFERROR(ROUNDDOWN(HTAX(LEFT(N26,FIND(")",N26)-1),CY26,환경설정!$W$15,K26),Option3!$E$10*-1),0),IF(AND(U26&lt;&gt;"",MID(G26,3,1)="1"),IFERROR(ROUNDDOWN(HTAX(LEFT(N26,FIND(")",N26)-1),U26,환경설정!$W$15,K26),Option3!$E$10*-1),0),IF(AND(T26&lt;&gt;"",MID(G26,3,1)="1"),IFERROR(ROUNDDOWN(HTAX(LEFT(N26,FIND(")",N26)-1),CY26,환경설정!$W$15,K26),Option3!$E$10*-1),0),0))))</f>
        <v>0</v>
      </c>
      <c r="DB26" s="102">
        <f>IF(DA26=0,0,IF(O26="",0,IF(LEFT(O26,FIND(")",O26)-1)="2",0,ROUNDDOWN(IF(LEFT(O26,FIND(")",O26)-1)="1",DA26*환경설정!$W$17/환경설정!$W$15,DA26*환경설정!$W$17/환경설정!$W$15*(1-((LEFT(O26,FIND(")",O26)-1)-2)/10))),Option3!$E$11*-1))))</f>
        <v>0</v>
      </c>
      <c r="DC26" s="102">
        <f>IF(LEN(C26)=0,0,IF(G26="",IFERROR(ROUNDDOWN(PTAX(LEFT(P26,FIND(")",P26)-1),CY26,환경설정!$W$19,L26),Option3!$E$12*-1),0),IF(AND(U26&lt;&gt;"",RIGHT(G26,1)="1"),IFERROR(ROUNDDOWN(PTAX(LEFT(P26,FIND(")",P26)-1),U26,환경설정!$W$19,L26),Option3!$E$12*-1),0),IF(AND(T26&lt;&gt;"",RIGHT(G26,1)="1"),IFERROR(ROUNDDOWN(PTAX(LEFT(P26,FIND(")",P26)-1),CY26,환경설정!$W$19,L26),Option3!$E$12*-1),0),0))))</f>
        <v>0</v>
      </c>
      <c r="DD26" s="102">
        <f>IF(LEN(C26)=0,0,IF(OR(Q26="4",Q26="5"),IFERROR(ROUNDDOWN(INTAX(Q26,BT26,H26,I26),Option3!$E$13*-1),0),IFERROR(ROUNDDOWN(INTAX(Q26,CY26,H26,I26),Option3!$E$13*-1),0)))</f>
        <v>0</v>
      </c>
      <c r="DE26" s="102">
        <f>IF(DD26=0,0,ROUNDDOWN(DD26*0.1,Option3!$E$14*-1))</f>
        <v>0</v>
      </c>
      <c r="DF26" s="102"/>
      <c r="DG26" s="102"/>
      <c r="DH26" s="102"/>
      <c r="DI26" s="102"/>
      <c r="DJ26" s="102"/>
      <c r="DK26" s="102"/>
      <c r="DL26" s="102"/>
      <c r="DM26" s="102"/>
      <c r="DN26" s="102"/>
      <c r="DO26" s="102"/>
      <c r="DP26" s="102"/>
      <c r="DQ26" s="102"/>
      <c r="DR26" s="102"/>
      <c r="DS26" s="102"/>
      <c r="DT26" s="102"/>
      <c r="DU26" s="102"/>
      <c r="DV26" s="102"/>
      <c r="DW26" s="102"/>
      <c r="DX26" s="102"/>
      <c r="DY26" s="102"/>
      <c r="DZ26" s="102"/>
      <c r="EA26" s="102"/>
      <c r="EB26" s="102"/>
      <c r="EC26" s="102"/>
      <c r="ED26" s="162">
        <f t="shared" si="6"/>
        <v>0</v>
      </c>
      <c r="EE26" s="199">
        <f t="shared" si="7"/>
        <v>0</v>
      </c>
      <c r="EG26" s="112"/>
      <c r="EH26" s="112"/>
      <c r="EI26" s="112"/>
      <c r="EJ26" s="112"/>
      <c r="EK26" s="112"/>
      <c r="EL26" s="112"/>
      <c r="EM26" s="112"/>
      <c r="EN26" s="112"/>
      <c r="EO26" s="112"/>
      <c r="EP26" s="112"/>
      <c r="EQ26" s="112"/>
      <c r="ER26" s="112"/>
      <c r="ES26" s="112"/>
      <c r="ET26" s="112"/>
      <c r="EU26" s="112"/>
      <c r="EV26" s="112"/>
      <c r="EW26" s="112"/>
      <c r="EX26" s="112"/>
      <c r="EY26" s="112"/>
      <c r="EZ26" s="112"/>
      <c r="FA26" s="112"/>
      <c r="FB26" s="112"/>
      <c r="FC26" s="112"/>
      <c r="FD26" s="112"/>
      <c r="FE26" s="112"/>
      <c r="FF26" s="112"/>
      <c r="FG26" s="112"/>
      <c r="FH26" s="112"/>
      <c r="FI26" s="112"/>
      <c r="FJ26" s="112"/>
      <c r="FK26" s="202"/>
      <c r="FL26" s="112"/>
      <c r="FM26" s="113"/>
      <c r="FN26" s="113"/>
      <c r="FO26" s="113"/>
      <c r="FP26" s="113"/>
      <c r="FQ26" s="113"/>
      <c r="FR26" s="113"/>
      <c r="FS26" s="113"/>
      <c r="FT26" s="113"/>
      <c r="FU26" s="113"/>
      <c r="FV26" s="113"/>
      <c r="FW26" s="113"/>
      <c r="FX26" s="113"/>
      <c r="FY26" s="113"/>
      <c r="FZ26" s="113"/>
      <c r="GA26" s="113"/>
      <c r="GB26" s="113"/>
      <c r="GC26" s="113"/>
      <c r="GD26" s="113"/>
      <c r="GE26" s="113"/>
      <c r="GF26" s="113"/>
      <c r="GG26" s="113"/>
      <c r="GH26" s="113"/>
      <c r="GI26" s="113"/>
      <c r="GJ26" s="113"/>
      <c r="GK26" s="113"/>
      <c r="GL26" s="113"/>
      <c r="GM26" s="113"/>
      <c r="GN26" s="113"/>
      <c r="HA26" s="35">
        <f>IF(LEN(C26)=0,0,IF(G26="",IFERROR(ROUNDDOWN(CTAX(LEFT(M26,FIND(")",M26)-1),CY26,환경설정!$W$14,J26),Option3!$E$9*-1),0),IF(AND(U26&lt;&gt;"",LEFT(G26,1)="1"),IFERROR(ROUNDDOWN(CTAX(LEFT(M26,FIND(")",M26)-1),U26,환경설정!$W$14,J26),Option3!$E$9*-1),0),IF(AND(T26&lt;&gt;"",LEFT(G26,1)="1"),IFERROR(ROUNDDOWN(CTAX(LEFT(M26,FIND(")",M26)-1),CY26,환경설정!$W$14,J26),Option3!$E$9*-1),0),0))))</f>
        <v>0</v>
      </c>
      <c r="HB26" s="35">
        <f>IF(LEN(C26)=0,0,IF(G26="",IFERROR(ROUNDDOWN(HTAX(LEFT(N26,FIND(")",N26)-1),CY26,환경설정!$W$16,K26),Option3!$E$10*-1),0),IF(AND(U26&lt;&gt;"",MID(G26,3,1)="1"),IFERROR(ROUNDDOWN(HTAX(LEFT(N26,FIND(")",N26)-1),U26,환경설정!$W$16,K26),Option3!$E$10*-1),0),IF(AND(T26&lt;&gt;"",MID(G26,3,1)="1"),IFERROR(ROUNDDOWN(HTAX(LEFT(N26,FIND(")",N26)-1),CY26,환경설정!$W$16,K26),Option3!$E$10*-1),0),0))))</f>
        <v>0</v>
      </c>
      <c r="HC26" s="35">
        <f>IF(DA26=0,0,IF(O26="",0,IF(LEFT(O26,FIND(")",O26)-1)="2",0,ROUNDDOWN(IF(LEFT(O26,FIND(")",O26)-1)="1",DA26*환경설정!$W$18/환경설정!$W$16,DA26*환경설정!$W$18/환경설정!$W$16*(1-((LEFT(O26,FIND(")",O26)-1)-2)/10))),Option3!$E$11*-1))))</f>
        <v>0</v>
      </c>
      <c r="HD26" s="35">
        <f>IF(LEN(C26)=0,0,IF(G26="",IFERROR(ROUNDDOWN(PTAX(LEFT(P26,FIND(")",P26)-1),CY26,환경설정!$W$20,L26),Option3!$E$12*-1),0),IF(AND(U26&lt;&gt;"",RIGHT(G26,1)="1"),IFERROR(ROUNDDOWN(PTAX(LEFT(P26,FIND(")",P26)-1),U26,환경설정!$W$20,L26),Option3!$E$12*-1),0),IF(AND(T26&lt;&gt;"",RIGHT(G26,1)="1"),IFERROR(ROUNDDOWN(PTAX(LEFT(P26,FIND(")",P26)-1),CY26,환경설정!$W$20,L26),Option3!$E$12*-1),0),0))))</f>
        <v>0</v>
      </c>
    </row>
    <row r="27" spans="2:212" ht="22.35" customHeight="1">
      <c r="B27" s="622"/>
      <c r="C27" s="650"/>
      <c r="D27" s="650"/>
      <c r="E27" s="650"/>
      <c r="F27" s="110"/>
      <c r="G27" s="872"/>
      <c r="H27" s="650"/>
      <c r="I27" s="650"/>
      <c r="J27" s="102"/>
      <c r="K27" s="102"/>
      <c r="L27" s="102"/>
      <c r="M27" s="650"/>
      <c r="N27" s="650"/>
      <c r="O27" s="650"/>
      <c r="P27" s="650"/>
      <c r="Q27" s="650"/>
      <c r="R27" s="102"/>
      <c r="S27" s="102"/>
      <c r="T27" s="102"/>
      <c r="U27" s="102"/>
      <c r="V27" s="864"/>
      <c r="W27" s="874"/>
      <c r="X27" s="865"/>
      <c r="Y27" s="136"/>
      <c r="Z27" s="137"/>
      <c r="AA27" s="866"/>
      <c r="AB27" s="876"/>
      <c r="AC27" s="867"/>
      <c r="AD27" s="867"/>
      <c r="AE27" s="189"/>
      <c r="AF27" s="107"/>
      <c r="AG27" s="102"/>
      <c r="AH27" s="102"/>
      <c r="AI27" s="102"/>
      <c r="AJ27" s="102"/>
      <c r="AK27" s="102"/>
      <c r="AL27" s="102"/>
      <c r="AM27" s="102"/>
      <c r="AN27" s="102"/>
      <c r="AO27" s="102"/>
      <c r="AP27" s="115"/>
      <c r="AQ27" s="102"/>
      <c r="AR27" s="102"/>
      <c r="AS27" s="102"/>
      <c r="AT27" s="102"/>
      <c r="AU27" s="102"/>
      <c r="AV27" s="102"/>
      <c r="AW27" s="102"/>
      <c r="AX27" s="102"/>
      <c r="AY27" s="102"/>
      <c r="AZ27" s="102"/>
      <c r="BA27" s="102"/>
      <c r="BB27" s="102"/>
      <c r="BC27" s="102"/>
      <c r="BD27" s="102"/>
      <c r="BE27" s="102"/>
      <c r="BF27" s="102"/>
      <c r="BG27" s="102"/>
      <c r="BH27" s="102"/>
      <c r="BI27" s="102"/>
      <c r="BJ27" s="102"/>
      <c r="BK27" s="102"/>
      <c r="BL27" s="102"/>
      <c r="BM27" s="102"/>
      <c r="BN27" s="102"/>
      <c r="BO27" s="102"/>
      <c r="BP27" s="102"/>
      <c r="BQ27" s="102"/>
      <c r="BR27" s="102"/>
      <c r="BS27" s="102"/>
      <c r="BT27" s="162">
        <f>SUM(AP27:BS27)-SUMIF(Option3!$P$3:$AS$3,1,급여대장!AP27:BS27)</f>
        <v>0</v>
      </c>
      <c r="BU27" s="115"/>
      <c r="BV27" s="103">
        <f>IF(OR(AQ27="",Option3!Q16=1),0,IF(AQ27-'지급공제 설정'!$F$7&gt;0,AQ27-'지급공제 설정'!$F$7,0))</f>
        <v>0</v>
      </c>
      <c r="BW27" s="103">
        <f>IF(OR(AR27="",Option3!R16=1),0,IF(AR27-'지급공제 설정'!$F$8&gt;0,AR27-'지급공제 설정'!$F$8,0))</f>
        <v>0</v>
      </c>
      <c r="BX27" s="103"/>
      <c r="BY27" s="103"/>
      <c r="BZ27" s="103"/>
      <c r="CA27" s="103"/>
      <c r="CB27" s="103"/>
      <c r="CC27" s="103"/>
      <c r="CD27" s="103"/>
      <c r="CE27" s="103"/>
      <c r="CF27" s="103"/>
      <c r="CG27" s="103"/>
      <c r="CH27" s="103"/>
      <c r="CI27" s="103"/>
      <c r="CJ27" s="103"/>
      <c r="CK27" s="103"/>
      <c r="CL27" s="103"/>
      <c r="CM27" s="103"/>
      <c r="CN27" s="103"/>
      <c r="CO27" s="103"/>
      <c r="CP27" s="103"/>
      <c r="CQ27" s="103"/>
      <c r="CR27" s="103"/>
      <c r="CS27" s="103"/>
      <c r="CT27" s="103"/>
      <c r="CU27" s="103"/>
      <c r="CV27" s="103"/>
      <c r="CW27" s="103"/>
      <c r="CX27" s="103"/>
      <c r="CY27" s="121">
        <f>SUMIF(Option3!$P$1:$AS$1,0,AP27:BS27)+SUM(BU27:CX27)</f>
        <v>0</v>
      </c>
      <c r="CZ27" s="107">
        <f>IF(LEN(C27)=0,0,IF(G27="",IFERROR(ROUNDDOWN(CTAX(LEFT(M27,FIND(")",M27)-1),CY27,환경설정!$W$13,J27),Option3!$E$9*-1),0),IF(AND(U27&lt;&gt;"",LEFT(G27,1)="1"),IFERROR(ROUNDDOWN(CTAX(LEFT(M27,FIND(")",M27)-1),U27,환경설정!$W$13,J27),Option3!$E$9*-1),0),IF(AND(T27&lt;&gt;"",LEFT(G27,1)="1"),IFERROR(ROUNDDOWN(CTAX(LEFT(M27,FIND(")",M27)-1),CY27,환경설정!$W$13,J27),Option3!$E$9*-1),0),0))))</f>
        <v>0</v>
      </c>
      <c r="DA27" s="102">
        <f>IF(LEN(C27)=0,0,IF(G27="",IFERROR(ROUNDDOWN(HTAX(LEFT(N27,FIND(")",N27)-1),CY27,환경설정!$W$15,K27),Option3!$E$10*-1),0),IF(AND(U27&lt;&gt;"",MID(G27,3,1)="1"),IFERROR(ROUNDDOWN(HTAX(LEFT(N27,FIND(")",N27)-1),U27,환경설정!$W$15,K27),Option3!$E$10*-1),0),IF(AND(T27&lt;&gt;"",MID(G27,3,1)="1"),IFERROR(ROUNDDOWN(HTAX(LEFT(N27,FIND(")",N27)-1),CY27,환경설정!$W$15,K27),Option3!$E$10*-1),0),0))))</f>
        <v>0</v>
      </c>
      <c r="DB27" s="102">
        <f>IF(DA27=0,0,IF(O27="",0,IF(LEFT(O27,FIND(")",O27)-1)="2",0,ROUNDDOWN(IF(LEFT(O27,FIND(")",O27)-1)="1",DA27*환경설정!$W$17/환경설정!$W$15,DA27*환경설정!$W$17/환경설정!$W$15*(1-((LEFT(O27,FIND(")",O27)-1)-2)/10))),Option3!$E$11*-1))))</f>
        <v>0</v>
      </c>
      <c r="DC27" s="102">
        <f>IF(LEN(C27)=0,0,IF(G27="",IFERROR(ROUNDDOWN(PTAX(LEFT(P27,FIND(")",P27)-1),CY27,환경설정!$W$19,L27),Option3!$E$12*-1),0),IF(AND(U27&lt;&gt;"",RIGHT(G27,1)="1"),IFERROR(ROUNDDOWN(PTAX(LEFT(P27,FIND(")",P27)-1),U27,환경설정!$W$19,L27),Option3!$E$12*-1),0),IF(AND(T27&lt;&gt;"",RIGHT(G27,1)="1"),IFERROR(ROUNDDOWN(PTAX(LEFT(P27,FIND(")",P27)-1),CY27,환경설정!$W$19,L27),Option3!$E$12*-1),0),0))))</f>
        <v>0</v>
      </c>
      <c r="DD27" s="102">
        <f>IF(LEN(C27)=0,0,IF(OR(Q27="4",Q27="5"),IFERROR(ROUNDDOWN(INTAX(Q27,BT27,H27,I27),Option3!$E$13*-1),0),IFERROR(ROUNDDOWN(INTAX(Q27,CY27,H27,I27),Option3!$E$13*-1),0)))</f>
        <v>0</v>
      </c>
      <c r="DE27" s="102">
        <f>IF(DD27=0,0,ROUNDDOWN(DD27*0.1,Option3!$E$14*-1))</f>
        <v>0</v>
      </c>
      <c r="DF27" s="102"/>
      <c r="DG27" s="102"/>
      <c r="DH27" s="102"/>
      <c r="DI27" s="102"/>
      <c r="DJ27" s="102"/>
      <c r="DK27" s="102"/>
      <c r="DL27" s="102"/>
      <c r="DM27" s="102"/>
      <c r="DN27" s="102"/>
      <c r="DO27" s="102"/>
      <c r="DP27" s="102"/>
      <c r="DQ27" s="102"/>
      <c r="DR27" s="102"/>
      <c r="DS27" s="102"/>
      <c r="DT27" s="102"/>
      <c r="DU27" s="102"/>
      <c r="DV27" s="102"/>
      <c r="DW27" s="102"/>
      <c r="DX27" s="102"/>
      <c r="DY27" s="102"/>
      <c r="DZ27" s="102"/>
      <c r="EA27" s="102"/>
      <c r="EB27" s="102"/>
      <c r="EC27" s="102"/>
      <c r="ED27" s="162">
        <f t="shared" si="6"/>
        <v>0</v>
      </c>
      <c r="EE27" s="199">
        <f t="shared" si="7"/>
        <v>0</v>
      </c>
      <c r="EG27" s="112"/>
      <c r="EH27" s="112"/>
      <c r="EI27" s="112"/>
      <c r="EJ27" s="112"/>
      <c r="EK27" s="112"/>
      <c r="EL27" s="112"/>
      <c r="EM27" s="112"/>
      <c r="EN27" s="112"/>
      <c r="EO27" s="112"/>
      <c r="EP27" s="112"/>
      <c r="EQ27" s="112"/>
      <c r="ER27" s="112"/>
      <c r="ES27" s="112"/>
      <c r="ET27" s="112"/>
      <c r="EU27" s="112"/>
      <c r="EV27" s="112"/>
      <c r="EW27" s="112"/>
      <c r="EX27" s="112"/>
      <c r="EY27" s="112"/>
      <c r="EZ27" s="112"/>
      <c r="FA27" s="112"/>
      <c r="FB27" s="112"/>
      <c r="FC27" s="112"/>
      <c r="FD27" s="112"/>
      <c r="FE27" s="112"/>
      <c r="FF27" s="112"/>
      <c r="FG27" s="112"/>
      <c r="FH27" s="112"/>
      <c r="FI27" s="112"/>
      <c r="FJ27" s="112"/>
      <c r="FK27" s="202"/>
      <c r="FL27" s="112"/>
      <c r="FM27" s="113"/>
      <c r="FN27" s="113"/>
      <c r="FO27" s="113"/>
      <c r="FP27" s="113"/>
      <c r="FQ27" s="113"/>
      <c r="FR27" s="113"/>
      <c r="FS27" s="113"/>
      <c r="FT27" s="113"/>
      <c r="FU27" s="113"/>
      <c r="FV27" s="113"/>
      <c r="FW27" s="113"/>
      <c r="FX27" s="113"/>
      <c r="FY27" s="113"/>
      <c r="FZ27" s="113"/>
      <c r="GA27" s="113"/>
      <c r="GB27" s="113"/>
      <c r="GC27" s="113"/>
      <c r="GD27" s="113"/>
      <c r="GE27" s="113"/>
      <c r="GF27" s="113"/>
      <c r="GG27" s="113"/>
      <c r="GH27" s="113"/>
      <c r="GI27" s="113"/>
      <c r="GJ27" s="113"/>
      <c r="GK27" s="113"/>
      <c r="GL27" s="113"/>
      <c r="GM27" s="113"/>
      <c r="GN27" s="113"/>
      <c r="HA27" s="35">
        <f>IF(LEN(C27)=0,0,IF(G27="",IFERROR(ROUNDDOWN(CTAX(LEFT(M27,FIND(")",M27)-1),CY27,환경설정!$W$14,J27),Option3!$E$9*-1),0),IF(AND(U27&lt;&gt;"",LEFT(G27,1)="1"),IFERROR(ROUNDDOWN(CTAX(LEFT(M27,FIND(")",M27)-1),U27,환경설정!$W$14,J27),Option3!$E$9*-1),0),IF(AND(T27&lt;&gt;"",LEFT(G27,1)="1"),IFERROR(ROUNDDOWN(CTAX(LEFT(M27,FIND(")",M27)-1),CY27,환경설정!$W$14,J27),Option3!$E$9*-1),0),0))))</f>
        <v>0</v>
      </c>
      <c r="HB27" s="35">
        <f>IF(LEN(C27)=0,0,IF(G27="",IFERROR(ROUNDDOWN(HTAX(LEFT(N27,FIND(")",N27)-1),CY27,환경설정!$W$16,K27),Option3!$E$10*-1),0),IF(AND(U27&lt;&gt;"",MID(G27,3,1)="1"),IFERROR(ROUNDDOWN(HTAX(LEFT(N27,FIND(")",N27)-1),U27,환경설정!$W$16,K27),Option3!$E$10*-1),0),IF(AND(T27&lt;&gt;"",MID(G27,3,1)="1"),IFERROR(ROUNDDOWN(HTAX(LEFT(N27,FIND(")",N27)-1),CY27,환경설정!$W$16,K27),Option3!$E$10*-1),0),0))))</f>
        <v>0</v>
      </c>
      <c r="HC27" s="35">
        <f>IF(DA27=0,0,IF(O27="",0,IF(LEFT(O27,FIND(")",O27)-1)="2",0,ROUNDDOWN(IF(LEFT(O27,FIND(")",O27)-1)="1",DA27*환경설정!$W$18/환경설정!$W$16,DA27*환경설정!$W$18/환경설정!$W$16*(1-((LEFT(O27,FIND(")",O27)-1)-2)/10))),Option3!$E$11*-1))))</f>
        <v>0</v>
      </c>
      <c r="HD27" s="35">
        <f>IF(LEN(C27)=0,0,IF(G27="",IFERROR(ROUNDDOWN(PTAX(LEFT(P27,FIND(")",P27)-1),CY27,환경설정!$W$20,L27),Option3!$E$12*-1),0),IF(AND(U27&lt;&gt;"",RIGHT(G27,1)="1"),IFERROR(ROUNDDOWN(PTAX(LEFT(P27,FIND(")",P27)-1),U27,환경설정!$W$20,L27),Option3!$E$12*-1),0),IF(AND(T27&lt;&gt;"",RIGHT(G27,1)="1"),IFERROR(ROUNDDOWN(PTAX(LEFT(P27,FIND(")",P27)-1),CY27,환경설정!$W$20,L27),Option3!$E$12*-1),0),0))))</f>
        <v>0</v>
      </c>
    </row>
    <row r="28" spans="2:212" ht="22.35" customHeight="1">
      <c r="B28" s="622"/>
      <c r="C28" s="650"/>
      <c r="D28" s="650"/>
      <c r="E28" s="650"/>
      <c r="F28" s="110"/>
      <c r="G28" s="872"/>
      <c r="H28" s="650"/>
      <c r="I28" s="650"/>
      <c r="J28" s="102"/>
      <c r="K28" s="102"/>
      <c r="L28" s="102"/>
      <c r="M28" s="650"/>
      <c r="N28" s="650"/>
      <c r="O28" s="650"/>
      <c r="P28" s="650"/>
      <c r="Q28" s="650"/>
      <c r="R28" s="102"/>
      <c r="S28" s="102"/>
      <c r="T28" s="102"/>
      <c r="U28" s="102"/>
      <c r="V28" s="864"/>
      <c r="W28" s="874"/>
      <c r="X28" s="865"/>
      <c r="Y28" s="136"/>
      <c r="Z28" s="137"/>
      <c r="AA28" s="866"/>
      <c r="AB28" s="876"/>
      <c r="AC28" s="867"/>
      <c r="AD28" s="867"/>
      <c r="AE28" s="189"/>
      <c r="AF28" s="107"/>
      <c r="AG28" s="102"/>
      <c r="AH28" s="102"/>
      <c r="AI28" s="102"/>
      <c r="AJ28" s="102"/>
      <c r="AK28" s="102"/>
      <c r="AL28" s="102"/>
      <c r="AM28" s="102"/>
      <c r="AN28" s="102"/>
      <c r="AO28" s="102"/>
      <c r="AP28" s="115"/>
      <c r="AQ28" s="102"/>
      <c r="AR28" s="102"/>
      <c r="AS28" s="102"/>
      <c r="AT28" s="102"/>
      <c r="AU28" s="102"/>
      <c r="AV28" s="102"/>
      <c r="AW28" s="102"/>
      <c r="AX28" s="102"/>
      <c r="AY28" s="102"/>
      <c r="AZ28" s="102"/>
      <c r="BA28" s="102"/>
      <c r="BB28" s="102"/>
      <c r="BC28" s="102"/>
      <c r="BD28" s="102"/>
      <c r="BE28" s="102"/>
      <c r="BF28" s="102"/>
      <c r="BG28" s="102"/>
      <c r="BH28" s="102"/>
      <c r="BI28" s="102"/>
      <c r="BJ28" s="102"/>
      <c r="BK28" s="102"/>
      <c r="BL28" s="102"/>
      <c r="BM28" s="102"/>
      <c r="BN28" s="102"/>
      <c r="BO28" s="102"/>
      <c r="BP28" s="102"/>
      <c r="BQ28" s="102"/>
      <c r="BR28" s="102"/>
      <c r="BS28" s="102"/>
      <c r="BT28" s="162">
        <f>SUM(AP28:BS28)-SUMIF(Option3!$P$3:$AS$3,1,급여대장!AP28:BS28)</f>
        <v>0</v>
      </c>
      <c r="BU28" s="115"/>
      <c r="BV28" s="103">
        <f>IF(OR(AQ28="",Option3!Q17=1),0,IF(AQ28-'지급공제 설정'!$F$7&gt;0,AQ28-'지급공제 설정'!$F$7,0))</f>
        <v>0</v>
      </c>
      <c r="BW28" s="103">
        <f>IF(OR(AR28="",Option3!R17=1),0,IF(AR28-'지급공제 설정'!$F$8&gt;0,AR28-'지급공제 설정'!$F$8,0))</f>
        <v>0</v>
      </c>
      <c r="BX28" s="103"/>
      <c r="BY28" s="103"/>
      <c r="BZ28" s="103"/>
      <c r="CA28" s="103"/>
      <c r="CB28" s="103"/>
      <c r="CC28" s="103"/>
      <c r="CD28" s="103"/>
      <c r="CE28" s="103"/>
      <c r="CF28" s="103"/>
      <c r="CG28" s="103"/>
      <c r="CH28" s="103"/>
      <c r="CI28" s="103"/>
      <c r="CJ28" s="103"/>
      <c r="CK28" s="103"/>
      <c r="CL28" s="103"/>
      <c r="CM28" s="103"/>
      <c r="CN28" s="103"/>
      <c r="CO28" s="103"/>
      <c r="CP28" s="103"/>
      <c r="CQ28" s="103"/>
      <c r="CR28" s="103"/>
      <c r="CS28" s="103"/>
      <c r="CT28" s="103"/>
      <c r="CU28" s="103"/>
      <c r="CV28" s="103"/>
      <c r="CW28" s="103"/>
      <c r="CX28" s="103"/>
      <c r="CY28" s="121">
        <f>SUMIF(Option3!$P$1:$AS$1,0,AP28:BS28)+SUM(BU28:CX28)</f>
        <v>0</v>
      </c>
      <c r="CZ28" s="107">
        <f>IF(LEN(C28)=0,0,IF(G28="",IFERROR(ROUNDDOWN(CTAX(LEFT(M28,FIND(")",M28)-1),CY28,환경설정!$W$13,J28),Option3!$E$9*-1),0),IF(AND(U28&lt;&gt;"",LEFT(G28,1)="1"),IFERROR(ROUNDDOWN(CTAX(LEFT(M28,FIND(")",M28)-1),U28,환경설정!$W$13,J28),Option3!$E$9*-1),0),IF(AND(T28&lt;&gt;"",LEFT(G28,1)="1"),IFERROR(ROUNDDOWN(CTAX(LEFT(M28,FIND(")",M28)-1),CY28,환경설정!$W$13,J28),Option3!$E$9*-1),0),0))))</f>
        <v>0</v>
      </c>
      <c r="DA28" s="102">
        <f>IF(LEN(C28)=0,0,IF(G28="",IFERROR(ROUNDDOWN(HTAX(LEFT(N28,FIND(")",N28)-1),CY28,환경설정!$W$15,K28),Option3!$E$10*-1),0),IF(AND(U28&lt;&gt;"",MID(G28,3,1)="1"),IFERROR(ROUNDDOWN(HTAX(LEFT(N28,FIND(")",N28)-1),U28,환경설정!$W$15,K28),Option3!$E$10*-1),0),IF(AND(T28&lt;&gt;"",MID(G28,3,1)="1"),IFERROR(ROUNDDOWN(HTAX(LEFT(N28,FIND(")",N28)-1),CY28,환경설정!$W$15,K28),Option3!$E$10*-1),0),0))))</f>
        <v>0</v>
      </c>
      <c r="DB28" s="102">
        <f>IF(DA28=0,0,IF(O28="",0,IF(LEFT(O28,FIND(")",O28)-1)="2",0,ROUNDDOWN(IF(LEFT(O28,FIND(")",O28)-1)="1",DA28*환경설정!$W$17/환경설정!$W$15,DA28*환경설정!$W$17/환경설정!$W$15*(1-((LEFT(O28,FIND(")",O28)-1)-2)/10))),Option3!$E$11*-1))))</f>
        <v>0</v>
      </c>
      <c r="DC28" s="102">
        <f>IF(LEN(C28)=0,0,IF(G28="",IFERROR(ROUNDDOWN(PTAX(LEFT(P28,FIND(")",P28)-1),CY28,환경설정!$W$19,L28),Option3!$E$12*-1),0),IF(AND(U28&lt;&gt;"",RIGHT(G28,1)="1"),IFERROR(ROUNDDOWN(PTAX(LEFT(P28,FIND(")",P28)-1),U28,환경설정!$W$19,L28),Option3!$E$12*-1),0),IF(AND(T28&lt;&gt;"",RIGHT(G28,1)="1"),IFERROR(ROUNDDOWN(PTAX(LEFT(P28,FIND(")",P28)-1),CY28,환경설정!$W$19,L28),Option3!$E$12*-1),0),0))))</f>
        <v>0</v>
      </c>
      <c r="DD28" s="102">
        <f>IF(LEN(C28)=0,0,IF(OR(Q28="4",Q28="5"),IFERROR(ROUNDDOWN(INTAX(Q28,BT28,H28,I28),Option3!$E$13*-1),0),IFERROR(ROUNDDOWN(INTAX(Q28,CY28,H28,I28),Option3!$E$13*-1),0)))</f>
        <v>0</v>
      </c>
      <c r="DE28" s="102">
        <f>IF(DD28=0,0,ROUNDDOWN(DD28*0.1,Option3!$E$14*-1))</f>
        <v>0</v>
      </c>
      <c r="DF28" s="102"/>
      <c r="DG28" s="102"/>
      <c r="DH28" s="102"/>
      <c r="DI28" s="102"/>
      <c r="DJ28" s="102"/>
      <c r="DK28" s="102"/>
      <c r="DL28" s="102"/>
      <c r="DM28" s="102"/>
      <c r="DN28" s="102"/>
      <c r="DO28" s="102"/>
      <c r="DP28" s="102"/>
      <c r="DQ28" s="102"/>
      <c r="DR28" s="102"/>
      <c r="DS28" s="102"/>
      <c r="DT28" s="102"/>
      <c r="DU28" s="102"/>
      <c r="DV28" s="102"/>
      <c r="DW28" s="102"/>
      <c r="DX28" s="102"/>
      <c r="DY28" s="102"/>
      <c r="DZ28" s="102"/>
      <c r="EA28" s="102"/>
      <c r="EB28" s="102"/>
      <c r="EC28" s="102"/>
      <c r="ED28" s="162">
        <f t="shared" si="6"/>
        <v>0</v>
      </c>
      <c r="EE28" s="199">
        <f t="shared" si="7"/>
        <v>0</v>
      </c>
      <c r="EG28" s="112"/>
      <c r="EH28" s="112"/>
      <c r="EI28" s="112"/>
      <c r="EJ28" s="112"/>
      <c r="EK28" s="112"/>
      <c r="EL28" s="112"/>
      <c r="EM28" s="112"/>
      <c r="EN28" s="112"/>
      <c r="EO28" s="112"/>
      <c r="EP28" s="112"/>
      <c r="EQ28" s="112"/>
      <c r="ER28" s="112"/>
      <c r="ES28" s="112"/>
      <c r="ET28" s="112"/>
      <c r="EU28" s="112"/>
      <c r="EV28" s="112"/>
      <c r="EW28" s="112"/>
      <c r="EX28" s="112"/>
      <c r="EY28" s="112"/>
      <c r="EZ28" s="112"/>
      <c r="FA28" s="112"/>
      <c r="FB28" s="112"/>
      <c r="FC28" s="112"/>
      <c r="FD28" s="112"/>
      <c r="FE28" s="112"/>
      <c r="FF28" s="112"/>
      <c r="FG28" s="112"/>
      <c r="FH28" s="112"/>
      <c r="FI28" s="112"/>
      <c r="FJ28" s="112"/>
      <c r="FK28" s="202"/>
      <c r="FL28" s="112"/>
      <c r="FM28" s="113"/>
      <c r="FN28" s="113"/>
      <c r="FO28" s="113"/>
      <c r="FP28" s="113"/>
      <c r="FQ28" s="113"/>
      <c r="FR28" s="113"/>
      <c r="FS28" s="113"/>
      <c r="FT28" s="113"/>
      <c r="FU28" s="113"/>
      <c r="FV28" s="113"/>
      <c r="FW28" s="113"/>
      <c r="FX28" s="113"/>
      <c r="FY28" s="113"/>
      <c r="FZ28" s="113"/>
      <c r="GA28" s="113"/>
      <c r="GB28" s="113"/>
      <c r="GC28" s="113"/>
      <c r="GD28" s="113"/>
      <c r="GE28" s="113"/>
      <c r="GF28" s="113"/>
      <c r="GG28" s="113"/>
      <c r="GH28" s="113"/>
      <c r="GI28" s="113"/>
      <c r="GJ28" s="113"/>
      <c r="GK28" s="113"/>
      <c r="GL28" s="113"/>
      <c r="GM28" s="113"/>
      <c r="GN28" s="113"/>
      <c r="HA28" s="35">
        <f>IF(LEN(C28)=0,0,IF(G28="",IFERROR(ROUNDDOWN(CTAX(LEFT(M28,FIND(")",M28)-1),CY28,환경설정!$W$14,J28),Option3!$E$9*-1),0),IF(AND(U28&lt;&gt;"",LEFT(G28,1)="1"),IFERROR(ROUNDDOWN(CTAX(LEFT(M28,FIND(")",M28)-1),U28,환경설정!$W$14,J28),Option3!$E$9*-1),0),IF(AND(T28&lt;&gt;"",LEFT(G28,1)="1"),IFERROR(ROUNDDOWN(CTAX(LEFT(M28,FIND(")",M28)-1),CY28,환경설정!$W$14,J28),Option3!$E$9*-1),0),0))))</f>
        <v>0</v>
      </c>
      <c r="HB28" s="35">
        <f>IF(LEN(C28)=0,0,IF(G28="",IFERROR(ROUNDDOWN(HTAX(LEFT(N28,FIND(")",N28)-1),CY28,환경설정!$W$16,K28),Option3!$E$10*-1),0),IF(AND(U28&lt;&gt;"",MID(G28,3,1)="1"),IFERROR(ROUNDDOWN(HTAX(LEFT(N28,FIND(")",N28)-1),U28,환경설정!$W$16,K28),Option3!$E$10*-1),0),IF(AND(T28&lt;&gt;"",MID(G28,3,1)="1"),IFERROR(ROUNDDOWN(HTAX(LEFT(N28,FIND(")",N28)-1),CY28,환경설정!$W$16,K28),Option3!$E$10*-1),0),0))))</f>
        <v>0</v>
      </c>
      <c r="HC28" s="35">
        <f>IF(DA28=0,0,IF(O28="",0,IF(LEFT(O28,FIND(")",O28)-1)="2",0,ROUNDDOWN(IF(LEFT(O28,FIND(")",O28)-1)="1",DA28*환경설정!$W$18/환경설정!$W$16,DA28*환경설정!$W$18/환경설정!$W$16*(1-((LEFT(O28,FIND(")",O28)-1)-2)/10))),Option3!$E$11*-1))))</f>
        <v>0</v>
      </c>
      <c r="HD28" s="35">
        <f>IF(LEN(C28)=0,0,IF(G28="",IFERROR(ROUNDDOWN(PTAX(LEFT(P28,FIND(")",P28)-1),CY28,환경설정!$W$20,L28),Option3!$E$12*-1),0),IF(AND(U28&lt;&gt;"",RIGHT(G28,1)="1"),IFERROR(ROUNDDOWN(PTAX(LEFT(P28,FIND(")",P28)-1),U28,환경설정!$W$20,L28),Option3!$E$12*-1),0),IF(AND(T28&lt;&gt;"",RIGHT(G28,1)="1"),IFERROR(ROUNDDOWN(PTAX(LEFT(P28,FIND(")",P28)-1),CY28,환경설정!$W$20,L28),Option3!$E$12*-1),0),0))))</f>
        <v>0</v>
      </c>
    </row>
    <row r="29" spans="2:212" ht="22.35" customHeight="1">
      <c r="B29" s="622"/>
      <c r="C29" s="650"/>
      <c r="D29" s="650"/>
      <c r="E29" s="650"/>
      <c r="F29" s="110"/>
      <c r="G29" s="872"/>
      <c r="H29" s="650"/>
      <c r="I29" s="650"/>
      <c r="J29" s="102"/>
      <c r="K29" s="102"/>
      <c r="L29" s="102"/>
      <c r="M29" s="650"/>
      <c r="N29" s="650"/>
      <c r="O29" s="650"/>
      <c r="P29" s="650"/>
      <c r="Q29" s="650"/>
      <c r="R29" s="102"/>
      <c r="S29" s="102"/>
      <c r="T29" s="102"/>
      <c r="U29" s="102"/>
      <c r="V29" s="864"/>
      <c r="W29" s="874"/>
      <c r="X29" s="865"/>
      <c r="Y29" s="136"/>
      <c r="Z29" s="137"/>
      <c r="AA29" s="866"/>
      <c r="AB29" s="876"/>
      <c r="AC29" s="867"/>
      <c r="AD29" s="867"/>
      <c r="AE29" s="189"/>
      <c r="AF29" s="107"/>
      <c r="AG29" s="102"/>
      <c r="AH29" s="102"/>
      <c r="AI29" s="102"/>
      <c r="AJ29" s="102"/>
      <c r="AK29" s="102"/>
      <c r="AL29" s="102"/>
      <c r="AM29" s="102"/>
      <c r="AN29" s="102"/>
      <c r="AO29" s="102"/>
      <c r="AP29" s="115"/>
      <c r="AQ29" s="102"/>
      <c r="AR29" s="102"/>
      <c r="AS29" s="102"/>
      <c r="AT29" s="102"/>
      <c r="AU29" s="102"/>
      <c r="AV29" s="102"/>
      <c r="AW29" s="102"/>
      <c r="AX29" s="102"/>
      <c r="AY29" s="102"/>
      <c r="AZ29" s="102"/>
      <c r="BA29" s="102"/>
      <c r="BB29" s="102"/>
      <c r="BC29" s="102"/>
      <c r="BD29" s="102"/>
      <c r="BE29" s="102"/>
      <c r="BF29" s="102"/>
      <c r="BG29" s="102"/>
      <c r="BH29" s="102"/>
      <c r="BI29" s="102"/>
      <c r="BJ29" s="102"/>
      <c r="BK29" s="102"/>
      <c r="BL29" s="102"/>
      <c r="BM29" s="102"/>
      <c r="BN29" s="102"/>
      <c r="BO29" s="102"/>
      <c r="BP29" s="102"/>
      <c r="BQ29" s="102"/>
      <c r="BR29" s="102"/>
      <c r="BS29" s="102"/>
      <c r="BT29" s="162">
        <f>SUM(AP29:BS29)-SUMIF(Option3!$P$3:$AS$3,1,급여대장!AP29:BS29)</f>
        <v>0</v>
      </c>
      <c r="BU29" s="115"/>
      <c r="BV29" s="103">
        <f>IF(OR(AQ29="",Option3!Q18=1),0,IF(AQ29-'지급공제 설정'!$F$7&gt;0,AQ29-'지급공제 설정'!$F$7,0))</f>
        <v>0</v>
      </c>
      <c r="BW29" s="103">
        <f>IF(OR(AR29="",Option3!R18=1),0,IF(AR29-'지급공제 설정'!$F$8&gt;0,AR29-'지급공제 설정'!$F$8,0))</f>
        <v>0</v>
      </c>
      <c r="BX29" s="103"/>
      <c r="BY29" s="103"/>
      <c r="BZ29" s="103"/>
      <c r="CA29" s="103"/>
      <c r="CB29" s="103"/>
      <c r="CC29" s="103"/>
      <c r="CD29" s="103"/>
      <c r="CE29" s="103"/>
      <c r="CF29" s="103"/>
      <c r="CG29" s="103"/>
      <c r="CH29" s="103"/>
      <c r="CI29" s="103"/>
      <c r="CJ29" s="103"/>
      <c r="CK29" s="103"/>
      <c r="CL29" s="103"/>
      <c r="CM29" s="103"/>
      <c r="CN29" s="103"/>
      <c r="CO29" s="103"/>
      <c r="CP29" s="103"/>
      <c r="CQ29" s="103"/>
      <c r="CR29" s="103"/>
      <c r="CS29" s="103"/>
      <c r="CT29" s="103"/>
      <c r="CU29" s="103"/>
      <c r="CV29" s="103"/>
      <c r="CW29" s="103"/>
      <c r="CX29" s="103"/>
      <c r="CY29" s="121">
        <f>SUMIF(Option3!$P$1:$AS$1,0,AP29:BS29)+SUM(BU29:CX29)</f>
        <v>0</v>
      </c>
      <c r="CZ29" s="107">
        <f>IF(LEN(C29)=0,0,IF(G29="",IFERROR(ROUNDDOWN(CTAX(LEFT(M29,FIND(")",M29)-1),CY29,환경설정!$W$13,J29),Option3!$E$9*-1),0),IF(AND(U29&lt;&gt;"",LEFT(G29,1)="1"),IFERROR(ROUNDDOWN(CTAX(LEFT(M29,FIND(")",M29)-1),U29,환경설정!$W$13,J29),Option3!$E$9*-1),0),IF(AND(T29&lt;&gt;"",LEFT(G29,1)="1"),IFERROR(ROUNDDOWN(CTAX(LEFT(M29,FIND(")",M29)-1),CY29,환경설정!$W$13,J29),Option3!$E$9*-1),0),0))))</f>
        <v>0</v>
      </c>
      <c r="DA29" s="102">
        <f>IF(LEN(C29)=0,0,IF(G29="",IFERROR(ROUNDDOWN(HTAX(LEFT(N29,FIND(")",N29)-1),CY29,환경설정!$W$15,K29),Option3!$E$10*-1),0),IF(AND(U29&lt;&gt;"",MID(G29,3,1)="1"),IFERROR(ROUNDDOWN(HTAX(LEFT(N29,FIND(")",N29)-1),U29,환경설정!$W$15,K29),Option3!$E$10*-1),0),IF(AND(T29&lt;&gt;"",MID(G29,3,1)="1"),IFERROR(ROUNDDOWN(HTAX(LEFT(N29,FIND(")",N29)-1),CY29,환경설정!$W$15,K29),Option3!$E$10*-1),0),0))))</f>
        <v>0</v>
      </c>
      <c r="DB29" s="102">
        <f>IF(DA29=0,0,IF(O29="",0,IF(LEFT(O29,FIND(")",O29)-1)="2",0,ROUNDDOWN(IF(LEFT(O29,FIND(")",O29)-1)="1",DA29*환경설정!$W$17/환경설정!$W$15,DA29*환경설정!$W$17/환경설정!$W$15*(1-((LEFT(O29,FIND(")",O29)-1)-2)/10))),Option3!$E$11*-1))))</f>
        <v>0</v>
      </c>
      <c r="DC29" s="102">
        <f>IF(LEN(C29)=0,0,IF(G29="",IFERROR(ROUNDDOWN(PTAX(LEFT(P29,FIND(")",P29)-1),CY29,환경설정!$W$19,L29),Option3!$E$12*-1),0),IF(AND(U29&lt;&gt;"",RIGHT(G29,1)="1"),IFERROR(ROUNDDOWN(PTAX(LEFT(P29,FIND(")",P29)-1),U29,환경설정!$W$19,L29),Option3!$E$12*-1),0),IF(AND(T29&lt;&gt;"",RIGHT(G29,1)="1"),IFERROR(ROUNDDOWN(PTAX(LEFT(P29,FIND(")",P29)-1),CY29,환경설정!$W$19,L29),Option3!$E$12*-1),0),0))))</f>
        <v>0</v>
      </c>
      <c r="DD29" s="102">
        <f>IF(LEN(C29)=0,0,IF(OR(Q29="4",Q29="5"),IFERROR(ROUNDDOWN(INTAX(Q29,BT29,H29,I29),Option3!$E$13*-1),0),IFERROR(ROUNDDOWN(INTAX(Q29,CY29,H29,I29),Option3!$E$13*-1),0)))</f>
        <v>0</v>
      </c>
      <c r="DE29" s="102">
        <f>IF(DD29=0,0,ROUNDDOWN(DD29*0.1,Option3!$E$14*-1))</f>
        <v>0</v>
      </c>
      <c r="DF29" s="102"/>
      <c r="DG29" s="102"/>
      <c r="DH29" s="102"/>
      <c r="DI29" s="102"/>
      <c r="DJ29" s="102"/>
      <c r="DK29" s="102"/>
      <c r="DL29" s="102"/>
      <c r="DM29" s="102"/>
      <c r="DN29" s="102"/>
      <c r="DO29" s="102"/>
      <c r="DP29" s="102"/>
      <c r="DQ29" s="102"/>
      <c r="DR29" s="102"/>
      <c r="DS29" s="102"/>
      <c r="DT29" s="102"/>
      <c r="DU29" s="102"/>
      <c r="DV29" s="102"/>
      <c r="DW29" s="102"/>
      <c r="DX29" s="102"/>
      <c r="DY29" s="102"/>
      <c r="DZ29" s="102"/>
      <c r="EA29" s="102"/>
      <c r="EB29" s="102"/>
      <c r="EC29" s="102"/>
      <c r="ED29" s="162">
        <f t="shared" si="6"/>
        <v>0</v>
      </c>
      <c r="EE29" s="199">
        <f t="shared" si="7"/>
        <v>0</v>
      </c>
      <c r="EG29" s="112"/>
      <c r="EH29" s="112"/>
      <c r="EI29" s="112"/>
      <c r="EJ29" s="112"/>
      <c r="EK29" s="112"/>
      <c r="EL29" s="112"/>
      <c r="EM29" s="112"/>
      <c r="EN29" s="112"/>
      <c r="EO29" s="112"/>
      <c r="EP29" s="112"/>
      <c r="EQ29" s="112"/>
      <c r="ER29" s="112"/>
      <c r="ES29" s="112"/>
      <c r="ET29" s="112"/>
      <c r="EU29" s="112"/>
      <c r="EV29" s="112"/>
      <c r="EW29" s="112"/>
      <c r="EX29" s="112"/>
      <c r="EY29" s="112"/>
      <c r="EZ29" s="112"/>
      <c r="FA29" s="112"/>
      <c r="FB29" s="112"/>
      <c r="FC29" s="112"/>
      <c r="FD29" s="112"/>
      <c r="FE29" s="112"/>
      <c r="FF29" s="112"/>
      <c r="FG29" s="112"/>
      <c r="FH29" s="112"/>
      <c r="FI29" s="112"/>
      <c r="FJ29" s="112"/>
      <c r="FK29" s="202"/>
      <c r="FL29" s="112"/>
      <c r="FM29" s="113"/>
      <c r="FN29" s="113"/>
      <c r="FO29" s="113"/>
      <c r="FP29" s="113"/>
      <c r="FQ29" s="113"/>
      <c r="FR29" s="113"/>
      <c r="FS29" s="113"/>
      <c r="FT29" s="113"/>
      <c r="FU29" s="113"/>
      <c r="FV29" s="113"/>
      <c r="FW29" s="113"/>
      <c r="FX29" s="113"/>
      <c r="FY29" s="113"/>
      <c r="FZ29" s="113"/>
      <c r="GA29" s="113"/>
      <c r="GB29" s="113"/>
      <c r="GC29" s="113"/>
      <c r="GD29" s="113"/>
      <c r="GE29" s="113"/>
      <c r="GF29" s="113"/>
      <c r="GG29" s="113"/>
      <c r="GH29" s="113"/>
      <c r="GI29" s="113"/>
      <c r="GJ29" s="113"/>
      <c r="GK29" s="113"/>
      <c r="GL29" s="113"/>
      <c r="GM29" s="113"/>
      <c r="GN29" s="113"/>
      <c r="HA29" s="35">
        <f>IF(LEN(C29)=0,0,IF(G29="",IFERROR(ROUNDDOWN(CTAX(LEFT(M29,FIND(")",M29)-1),CY29,환경설정!$W$14,J29),Option3!$E$9*-1),0),IF(AND(U29&lt;&gt;"",LEFT(G29,1)="1"),IFERROR(ROUNDDOWN(CTAX(LEFT(M29,FIND(")",M29)-1),U29,환경설정!$W$14,J29),Option3!$E$9*-1),0),IF(AND(T29&lt;&gt;"",LEFT(G29,1)="1"),IFERROR(ROUNDDOWN(CTAX(LEFT(M29,FIND(")",M29)-1),CY29,환경설정!$W$14,J29),Option3!$E$9*-1),0),0))))</f>
        <v>0</v>
      </c>
      <c r="HB29" s="35">
        <f>IF(LEN(C29)=0,0,IF(G29="",IFERROR(ROUNDDOWN(HTAX(LEFT(N29,FIND(")",N29)-1),CY29,환경설정!$W$16,K29),Option3!$E$10*-1),0),IF(AND(U29&lt;&gt;"",MID(G29,3,1)="1"),IFERROR(ROUNDDOWN(HTAX(LEFT(N29,FIND(")",N29)-1),U29,환경설정!$W$16,K29),Option3!$E$10*-1),0),IF(AND(T29&lt;&gt;"",MID(G29,3,1)="1"),IFERROR(ROUNDDOWN(HTAX(LEFT(N29,FIND(")",N29)-1),CY29,환경설정!$W$16,K29),Option3!$E$10*-1),0),0))))</f>
        <v>0</v>
      </c>
      <c r="HC29" s="35">
        <f>IF(DA29=0,0,IF(O29="",0,IF(LEFT(O29,FIND(")",O29)-1)="2",0,ROUNDDOWN(IF(LEFT(O29,FIND(")",O29)-1)="1",DA29*환경설정!$W$18/환경설정!$W$16,DA29*환경설정!$W$18/환경설정!$W$16*(1-((LEFT(O29,FIND(")",O29)-1)-2)/10))),Option3!$E$11*-1))))</f>
        <v>0</v>
      </c>
      <c r="HD29" s="35">
        <f>IF(LEN(C29)=0,0,IF(G29="",IFERROR(ROUNDDOWN(PTAX(LEFT(P29,FIND(")",P29)-1),CY29,환경설정!$W$20,L29),Option3!$E$12*-1),0),IF(AND(U29&lt;&gt;"",RIGHT(G29,1)="1"),IFERROR(ROUNDDOWN(PTAX(LEFT(P29,FIND(")",P29)-1),U29,환경설정!$W$20,L29),Option3!$E$12*-1),0),IF(AND(T29&lt;&gt;"",RIGHT(G29,1)="1"),IFERROR(ROUNDDOWN(PTAX(LEFT(P29,FIND(")",P29)-1),CY29,환경설정!$W$20,L29),Option3!$E$12*-1),0),0))))</f>
        <v>0</v>
      </c>
    </row>
    <row r="30" spans="2:212" ht="22.35" customHeight="1">
      <c r="B30" s="622"/>
      <c r="C30" s="650"/>
      <c r="D30" s="650"/>
      <c r="E30" s="650"/>
      <c r="F30" s="110"/>
      <c r="G30" s="872"/>
      <c r="H30" s="650"/>
      <c r="I30" s="650"/>
      <c r="J30" s="102"/>
      <c r="K30" s="102"/>
      <c r="L30" s="102"/>
      <c r="M30" s="650"/>
      <c r="N30" s="650"/>
      <c r="O30" s="650"/>
      <c r="P30" s="650"/>
      <c r="Q30" s="650"/>
      <c r="R30" s="102"/>
      <c r="S30" s="102"/>
      <c r="T30" s="102"/>
      <c r="U30" s="102"/>
      <c r="V30" s="864"/>
      <c r="W30" s="874"/>
      <c r="X30" s="865"/>
      <c r="Y30" s="136"/>
      <c r="Z30" s="137"/>
      <c r="AA30" s="866"/>
      <c r="AB30" s="876"/>
      <c r="AC30" s="867"/>
      <c r="AD30" s="867"/>
      <c r="AE30" s="189"/>
      <c r="AF30" s="107"/>
      <c r="AG30" s="102"/>
      <c r="AH30" s="102"/>
      <c r="AI30" s="102"/>
      <c r="AJ30" s="102"/>
      <c r="AK30" s="102"/>
      <c r="AL30" s="102"/>
      <c r="AM30" s="102"/>
      <c r="AN30" s="102"/>
      <c r="AO30" s="102"/>
      <c r="AP30" s="115"/>
      <c r="AQ30" s="102"/>
      <c r="AR30" s="102"/>
      <c r="AS30" s="102"/>
      <c r="AT30" s="102"/>
      <c r="AU30" s="102"/>
      <c r="AV30" s="102"/>
      <c r="AW30" s="102"/>
      <c r="AX30" s="102"/>
      <c r="AY30" s="102"/>
      <c r="AZ30" s="102"/>
      <c r="BA30" s="102"/>
      <c r="BB30" s="102"/>
      <c r="BC30" s="102"/>
      <c r="BD30" s="102"/>
      <c r="BE30" s="102"/>
      <c r="BF30" s="102"/>
      <c r="BG30" s="102"/>
      <c r="BH30" s="102"/>
      <c r="BI30" s="102"/>
      <c r="BJ30" s="102"/>
      <c r="BK30" s="102"/>
      <c r="BL30" s="102"/>
      <c r="BM30" s="102"/>
      <c r="BN30" s="102"/>
      <c r="BO30" s="102"/>
      <c r="BP30" s="102"/>
      <c r="BQ30" s="102"/>
      <c r="BR30" s="102"/>
      <c r="BS30" s="102"/>
      <c r="BT30" s="162">
        <f>SUM(AP30:BS30)-SUMIF(Option3!$P$3:$AS$3,1,급여대장!AP30:BS30)</f>
        <v>0</v>
      </c>
      <c r="BU30" s="115"/>
      <c r="BV30" s="103">
        <f>IF(OR(AQ30="",Option3!Q19=1),0,IF(AQ30-'지급공제 설정'!$F$7&gt;0,AQ30-'지급공제 설정'!$F$7,0))</f>
        <v>0</v>
      </c>
      <c r="BW30" s="103">
        <f>IF(OR(AR30="",Option3!R19=1),0,IF(AR30-'지급공제 설정'!$F$8&gt;0,AR30-'지급공제 설정'!$F$8,0))</f>
        <v>0</v>
      </c>
      <c r="BX30" s="103"/>
      <c r="BY30" s="103"/>
      <c r="BZ30" s="103"/>
      <c r="CA30" s="103"/>
      <c r="CB30" s="103"/>
      <c r="CC30" s="103"/>
      <c r="CD30" s="103"/>
      <c r="CE30" s="103"/>
      <c r="CF30" s="103"/>
      <c r="CG30" s="103"/>
      <c r="CH30" s="103"/>
      <c r="CI30" s="103"/>
      <c r="CJ30" s="103"/>
      <c r="CK30" s="103"/>
      <c r="CL30" s="103"/>
      <c r="CM30" s="103"/>
      <c r="CN30" s="103"/>
      <c r="CO30" s="103"/>
      <c r="CP30" s="103"/>
      <c r="CQ30" s="103"/>
      <c r="CR30" s="103"/>
      <c r="CS30" s="103"/>
      <c r="CT30" s="103"/>
      <c r="CU30" s="103"/>
      <c r="CV30" s="103"/>
      <c r="CW30" s="103"/>
      <c r="CX30" s="103"/>
      <c r="CY30" s="121">
        <f>SUMIF(Option3!$P$1:$AS$1,0,AP30:BS30)+SUM(BU30:CX30)</f>
        <v>0</v>
      </c>
      <c r="CZ30" s="107">
        <f>IF(LEN(C30)=0,0,IF(G30="",IFERROR(ROUNDDOWN(CTAX(LEFT(M30,FIND(")",M30)-1),CY30,환경설정!$W$13,J30),Option3!$E$9*-1),0),IF(AND(U30&lt;&gt;"",LEFT(G30,1)="1"),IFERROR(ROUNDDOWN(CTAX(LEFT(M30,FIND(")",M30)-1),U30,환경설정!$W$13,J30),Option3!$E$9*-1),0),IF(AND(T30&lt;&gt;"",LEFT(G30,1)="1"),IFERROR(ROUNDDOWN(CTAX(LEFT(M30,FIND(")",M30)-1),CY30,환경설정!$W$13,J30),Option3!$E$9*-1),0),0))))</f>
        <v>0</v>
      </c>
      <c r="DA30" s="102">
        <f>IF(LEN(C30)=0,0,IF(G30="",IFERROR(ROUNDDOWN(HTAX(LEFT(N30,FIND(")",N30)-1),CY30,환경설정!$W$15,K30),Option3!$E$10*-1),0),IF(AND(U30&lt;&gt;"",MID(G30,3,1)="1"),IFERROR(ROUNDDOWN(HTAX(LEFT(N30,FIND(")",N30)-1),U30,환경설정!$W$15,K30),Option3!$E$10*-1),0),IF(AND(T30&lt;&gt;"",MID(G30,3,1)="1"),IFERROR(ROUNDDOWN(HTAX(LEFT(N30,FIND(")",N30)-1),CY30,환경설정!$W$15,K30),Option3!$E$10*-1),0),0))))</f>
        <v>0</v>
      </c>
      <c r="DB30" s="102">
        <f>IF(DA30=0,0,IF(O30="",0,IF(LEFT(O30,FIND(")",O30)-1)="2",0,ROUNDDOWN(IF(LEFT(O30,FIND(")",O30)-1)="1",DA30*환경설정!$W$17/환경설정!$W$15,DA30*환경설정!$W$17/환경설정!$W$15*(1-((LEFT(O30,FIND(")",O30)-1)-2)/10))),Option3!$E$11*-1))))</f>
        <v>0</v>
      </c>
      <c r="DC30" s="102">
        <f>IF(LEN(C30)=0,0,IF(G30="",IFERROR(ROUNDDOWN(PTAX(LEFT(P30,FIND(")",P30)-1),CY30,환경설정!$W$19,L30),Option3!$E$12*-1),0),IF(AND(U30&lt;&gt;"",RIGHT(G30,1)="1"),IFERROR(ROUNDDOWN(PTAX(LEFT(P30,FIND(")",P30)-1),U30,환경설정!$W$19,L30),Option3!$E$12*-1),0),IF(AND(T30&lt;&gt;"",RIGHT(G30,1)="1"),IFERROR(ROUNDDOWN(PTAX(LEFT(P30,FIND(")",P30)-1),CY30,환경설정!$W$19,L30),Option3!$E$12*-1),0),0))))</f>
        <v>0</v>
      </c>
      <c r="DD30" s="102">
        <f>IF(LEN(C30)=0,0,IF(OR(Q30="4",Q30="5"),IFERROR(ROUNDDOWN(INTAX(Q30,BT30,H30,I30),Option3!$E$13*-1),0),IFERROR(ROUNDDOWN(INTAX(Q30,CY30,H30,I30),Option3!$E$13*-1),0)))</f>
        <v>0</v>
      </c>
      <c r="DE30" s="102">
        <f>IF(DD30=0,0,ROUNDDOWN(DD30*0.1,Option3!$E$14*-1))</f>
        <v>0</v>
      </c>
      <c r="DF30" s="102"/>
      <c r="DG30" s="102"/>
      <c r="DH30" s="102"/>
      <c r="DI30" s="102"/>
      <c r="DJ30" s="102"/>
      <c r="DK30" s="102"/>
      <c r="DL30" s="102"/>
      <c r="DM30" s="102"/>
      <c r="DN30" s="102"/>
      <c r="DO30" s="102"/>
      <c r="DP30" s="102"/>
      <c r="DQ30" s="102"/>
      <c r="DR30" s="102"/>
      <c r="DS30" s="102"/>
      <c r="DT30" s="102"/>
      <c r="DU30" s="102"/>
      <c r="DV30" s="102"/>
      <c r="DW30" s="102"/>
      <c r="DX30" s="102"/>
      <c r="DY30" s="102"/>
      <c r="DZ30" s="102"/>
      <c r="EA30" s="102"/>
      <c r="EB30" s="102"/>
      <c r="EC30" s="102"/>
      <c r="ED30" s="162">
        <f t="shared" si="6"/>
        <v>0</v>
      </c>
      <c r="EE30" s="199">
        <f t="shared" si="7"/>
        <v>0</v>
      </c>
      <c r="EG30" s="112"/>
      <c r="EH30" s="112"/>
      <c r="EI30" s="112"/>
      <c r="EJ30" s="112"/>
      <c r="EK30" s="112"/>
      <c r="EL30" s="112"/>
      <c r="EM30" s="112"/>
      <c r="EN30" s="112"/>
      <c r="EO30" s="112"/>
      <c r="EP30" s="112"/>
      <c r="EQ30" s="112"/>
      <c r="ER30" s="112"/>
      <c r="ES30" s="112"/>
      <c r="ET30" s="112"/>
      <c r="EU30" s="112"/>
      <c r="EV30" s="112"/>
      <c r="EW30" s="112"/>
      <c r="EX30" s="112"/>
      <c r="EY30" s="112"/>
      <c r="EZ30" s="112"/>
      <c r="FA30" s="112"/>
      <c r="FB30" s="112"/>
      <c r="FC30" s="112"/>
      <c r="FD30" s="112"/>
      <c r="FE30" s="112"/>
      <c r="FF30" s="112"/>
      <c r="FG30" s="112"/>
      <c r="FH30" s="112"/>
      <c r="FI30" s="112"/>
      <c r="FJ30" s="112"/>
      <c r="FK30" s="202"/>
      <c r="FL30" s="112"/>
      <c r="FM30" s="113"/>
      <c r="FN30" s="113"/>
      <c r="FO30" s="113"/>
      <c r="FP30" s="113"/>
      <c r="FQ30" s="113"/>
      <c r="FR30" s="113"/>
      <c r="FS30" s="113"/>
      <c r="FT30" s="113"/>
      <c r="FU30" s="113"/>
      <c r="FV30" s="113"/>
      <c r="FW30" s="113"/>
      <c r="FX30" s="113"/>
      <c r="FY30" s="113"/>
      <c r="FZ30" s="113"/>
      <c r="GA30" s="113"/>
      <c r="GB30" s="113"/>
      <c r="GC30" s="113"/>
      <c r="GD30" s="113"/>
      <c r="GE30" s="113"/>
      <c r="GF30" s="113"/>
      <c r="GG30" s="113"/>
      <c r="GH30" s="113"/>
      <c r="GI30" s="113"/>
      <c r="GJ30" s="113"/>
      <c r="GK30" s="113"/>
      <c r="GL30" s="113"/>
      <c r="GM30" s="113"/>
      <c r="GN30" s="113"/>
      <c r="HA30" s="35">
        <f>IF(LEN(C30)=0,0,IF(G30="",IFERROR(ROUNDDOWN(CTAX(LEFT(M30,FIND(")",M30)-1),CY30,환경설정!$W$14,J30),Option3!$E$9*-1),0),IF(AND(U30&lt;&gt;"",LEFT(G30,1)="1"),IFERROR(ROUNDDOWN(CTAX(LEFT(M30,FIND(")",M30)-1),U30,환경설정!$W$14,J30),Option3!$E$9*-1),0),IF(AND(T30&lt;&gt;"",LEFT(G30,1)="1"),IFERROR(ROUNDDOWN(CTAX(LEFT(M30,FIND(")",M30)-1),CY30,환경설정!$W$14,J30),Option3!$E$9*-1),0),0))))</f>
        <v>0</v>
      </c>
      <c r="HB30" s="35">
        <f>IF(LEN(C30)=0,0,IF(G30="",IFERROR(ROUNDDOWN(HTAX(LEFT(N30,FIND(")",N30)-1),CY30,환경설정!$W$16,K30),Option3!$E$10*-1),0),IF(AND(U30&lt;&gt;"",MID(G30,3,1)="1"),IFERROR(ROUNDDOWN(HTAX(LEFT(N30,FIND(")",N30)-1),U30,환경설정!$W$16,K30),Option3!$E$10*-1),0),IF(AND(T30&lt;&gt;"",MID(G30,3,1)="1"),IFERROR(ROUNDDOWN(HTAX(LEFT(N30,FIND(")",N30)-1),CY30,환경설정!$W$16,K30),Option3!$E$10*-1),0),0))))</f>
        <v>0</v>
      </c>
      <c r="HC30" s="35">
        <f>IF(DA30=0,0,IF(O30="",0,IF(LEFT(O30,FIND(")",O30)-1)="2",0,ROUNDDOWN(IF(LEFT(O30,FIND(")",O30)-1)="1",DA30*환경설정!$W$18/환경설정!$W$16,DA30*환경설정!$W$18/환경설정!$W$16*(1-((LEFT(O30,FIND(")",O30)-1)-2)/10))),Option3!$E$11*-1))))</f>
        <v>0</v>
      </c>
      <c r="HD30" s="35">
        <f>IF(LEN(C30)=0,0,IF(G30="",IFERROR(ROUNDDOWN(PTAX(LEFT(P30,FIND(")",P30)-1),CY30,환경설정!$W$20,L30),Option3!$E$12*-1),0),IF(AND(U30&lt;&gt;"",RIGHT(G30,1)="1"),IFERROR(ROUNDDOWN(PTAX(LEFT(P30,FIND(")",P30)-1),U30,환경설정!$W$20,L30),Option3!$E$12*-1),0),IF(AND(T30&lt;&gt;"",RIGHT(G30,1)="1"),IFERROR(ROUNDDOWN(PTAX(LEFT(P30,FIND(")",P30)-1),CY30,환경설정!$W$20,L30),Option3!$E$12*-1),0),0))))</f>
        <v>0</v>
      </c>
    </row>
    <row r="31" spans="2:212" ht="22.35" customHeight="1">
      <c r="B31" s="623"/>
      <c r="C31" s="651"/>
      <c r="D31" s="651"/>
      <c r="E31" s="651"/>
      <c r="F31" s="111"/>
      <c r="G31" s="873"/>
      <c r="H31" s="651"/>
      <c r="I31" s="651"/>
      <c r="J31" s="104"/>
      <c r="K31" s="104"/>
      <c r="L31" s="104"/>
      <c r="M31" s="651"/>
      <c r="N31" s="651"/>
      <c r="O31" s="651"/>
      <c r="P31" s="651"/>
      <c r="Q31" s="651"/>
      <c r="R31" s="104"/>
      <c r="S31" s="104"/>
      <c r="T31" s="104"/>
      <c r="U31" s="104"/>
      <c r="V31" s="868"/>
      <c r="W31" s="875"/>
      <c r="X31" s="869"/>
      <c r="Y31" s="138"/>
      <c r="Z31" s="139"/>
      <c r="AA31" s="870"/>
      <c r="AB31" s="877"/>
      <c r="AC31" s="871"/>
      <c r="AD31" s="871"/>
      <c r="AE31" s="190"/>
      <c r="AF31" s="108"/>
      <c r="AG31" s="104"/>
      <c r="AH31" s="104"/>
      <c r="AI31" s="104"/>
      <c r="AJ31" s="104"/>
      <c r="AK31" s="104"/>
      <c r="AL31" s="104"/>
      <c r="AM31" s="104"/>
      <c r="AN31" s="104"/>
      <c r="AO31" s="104"/>
      <c r="AP31" s="116"/>
      <c r="AQ31" s="104"/>
      <c r="AR31" s="104"/>
      <c r="AS31" s="104"/>
      <c r="AT31" s="104"/>
      <c r="AU31" s="104"/>
      <c r="AV31" s="104"/>
      <c r="AW31" s="104"/>
      <c r="AX31" s="104"/>
      <c r="AY31" s="104"/>
      <c r="AZ31" s="104"/>
      <c r="BA31" s="104"/>
      <c r="BB31" s="104"/>
      <c r="BC31" s="104"/>
      <c r="BD31" s="104"/>
      <c r="BE31" s="104"/>
      <c r="BF31" s="104"/>
      <c r="BG31" s="104"/>
      <c r="BH31" s="104"/>
      <c r="BI31" s="104"/>
      <c r="BJ31" s="104"/>
      <c r="BK31" s="104"/>
      <c r="BL31" s="104"/>
      <c r="BM31" s="104"/>
      <c r="BN31" s="104"/>
      <c r="BO31" s="104"/>
      <c r="BP31" s="104"/>
      <c r="BQ31" s="104"/>
      <c r="BR31" s="104"/>
      <c r="BS31" s="104"/>
      <c r="BT31" s="163">
        <f>SUM(AP31:BS31)-SUMIF(Option3!$P$3:$AS$3,1,급여대장!AP31:BS31)</f>
        <v>0</v>
      </c>
      <c r="BU31" s="116"/>
      <c r="BV31" s="105">
        <f>IF(OR(AQ31="",Option3!Q20=1),0,IF(AQ31-'지급공제 설정'!$F$7&gt;0,AQ31-'지급공제 설정'!$F$7,0))</f>
        <v>0</v>
      </c>
      <c r="BW31" s="105">
        <f>IF(OR(AR31="",Option3!R20=1),0,IF(AR31-'지급공제 설정'!$F$8&gt;0,AR31-'지급공제 설정'!$F$8,0))</f>
        <v>0</v>
      </c>
      <c r="BX31" s="105"/>
      <c r="BY31" s="105"/>
      <c r="BZ31" s="105"/>
      <c r="CA31" s="105"/>
      <c r="CB31" s="105"/>
      <c r="CC31" s="105"/>
      <c r="CD31" s="105"/>
      <c r="CE31" s="105"/>
      <c r="CF31" s="105"/>
      <c r="CG31" s="105"/>
      <c r="CH31" s="105"/>
      <c r="CI31" s="105"/>
      <c r="CJ31" s="105"/>
      <c r="CK31" s="105"/>
      <c r="CL31" s="105"/>
      <c r="CM31" s="105"/>
      <c r="CN31" s="105"/>
      <c r="CO31" s="105"/>
      <c r="CP31" s="105"/>
      <c r="CQ31" s="105"/>
      <c r="CR31" s="105"/>
      <c r="CS31" s="105"/>
      <c r="CT31" s="105"/>
      <c r="CU31" s="105"/>
      <c r="CV31" s="105"/>
      <c r="CW31" s="105"/>
      <c r="CX31" s="105"/>
      <c r="CY31" s="122">
        <f>SUMIF(Option3!$P$1:$AS$1,0,AP31:BS31)+SUM(BU31:CX31)</f>
        <v>0</v>
      </c>
      <c r="CZ31" s="108">
        <f>IF(LEN(C31)=0,0,IF(G31="",IFERROR(ROUNDDOWN(CTAX(LEFT(M31,FIND(")",M31)-1),CY31,환경설정!$W$13,J31),Option3!$E$9*-1),0),IF(AND(U31&lt;&gt;"",LEFT(G31,1)="1"),IFERROR(ROUNDDOWN(CTAX(LEFT(M31,FIND(")",M31)-1),U31,환경설정!$W$13,J31),Option3!$E$9*-1),0),IF(AND(T31&lt;&gt;"",LEFT(G31,1)="1"),IFERROR(ROUNDDOWN(CTAX(LEFT(M31,FIND(")",M31)-1),CY31,환경설정!$W$13,J31),Option3!$E$9*-1),0),0))))</f>
        <v>0</v>
      </c>
      <c r="DA31" s="104">
        <f>IF(LEN(C31)=0,0,IF(G31="",IFERROR(ROUNDDOWN(HTAX(LEFT(N31,FIND(")",N31)-1),CY31,환경설정!$W$15,K31),Option3!$E$10*-1),0),IF(AND(U31&lt;&gt;"",MID(G31,3,1)="1"),IFERROR(ROUNDDOWN(HTAX(LEFT(N31,FIND(")",N31)-1),U31,환경설정!$W$15,K31),Option3!$E$10*-1),0),IF(AND(T31&lt;&gt;"",MID(G31,3,1)="1"),IFERROR(ROUNDDOWN(HTAX(LEFT(N31,FIND(")",N31)-1),CY31,환경설정!$W$15,K31),Option3!$E$10*-1),0),0))))</f>
        <v>0</v>
      </c>
      <c r="DB31" s="104">
        <f>IF(DA31=0,0,IF(O31="",0,IF(LEFT(O31,FIND(")",O31)-1)="2",0,ROUNDDOWN(IF(LEFT(O31,FIND(")",O31)-1)="1",DA31*환경설정!$W$17/환경설정!$W$15,DA31*환경설정!$W$17/환경설정!$W$15*(1-((LEFT(O31,FIND(")",O31)-1)-2)/10))),Option3!$E$11*-1))))</f>
        <v>0</v>
      </c>
      <c r="DC31" s="104">
        <f>IF(LEN(C31)=0,0,IF(G31="",IFERROR(ROUNDDOWN(PTAX(LEFT(P31,FIND(")",P31)-1),CY31,환경설정!$W$19,L31),Option3!$E$12*-1),0),IF(AND(U31&lt;&gt;"",RIGHT(G31,1)="1"),IFERROR(ROUNDDOWN(PTAX(LEFT(P31,FIND(")",P31)-1),U31,환경설정!$W$19,L31),Option3!$E$12*-1),0),IF(AND(T31&lt;&gt;"",RIGHT(G31,1)="1"),IFERROR(ROUNDDOWN(PTAX(LEFT(P31,FIND(")",P31)-1),CY31,환경설정!$W$19,L31),Option3!$E$12*-1),0),0))))</f>
        <v>0</v>
      </c>
      <c r="DD31" s="104">
        <f>IF(LEN(C31)=0,0,IF(OR(Q31="4",Q31="5"),IFERROR(ROUNDDOWN(INTAX(Q31,BT31,H31,I31),Option3!$E$13*-1),0),IFERROR(ROUNDDOWN(INTAX(Q31,CY31,H31,I31),Option3!$E$13*-1),0)))</f>
        <v>0</v>
      </c>
      <c r="DE31" s="104">
        <f>IF(DD31=0,0,ROUNDDOWN(DD31*0.1,Option3!$E$14*-1))</f>
        <v>0</v>
      </c>
      <c r="DF31" s="104"/>
      <c r="DG31" s="104"/>
      <c r="DH31" s="104"/>
      <c r="DI31" s="104"/>
      <c r="DJ31" s="104"/>
      <c r="DK31" s="104"/>
      <c r="DL31" s="104"/>
      <c r="DM31" s="104"/>
      <c r="DN31" s="104"/>
      <c r="DO31" s="104"/>
      <c r="DP31" s="104"/>
      <c r="DQ31" s="104"/>
      <c r="DR31" s="104"/>
      <c r="DS31" s="104"/>
      <c r="DT31" s="104"/>
      <c r="DU31" s="104"/>
      <c r="DV31" s="104"/>
      <c r="DW31" s="104"/>
      <c r="DX31" s="104"/>
      <c r="DY31" s="104"/>
      <c r="DZ31" s="104"/>
      <c r="EA31" s="104"/>
      <c r="EB31" s="104"/>
      <c r="EC31" s="104"/>
      <c r="ED31" s="163">
        <f t="shared" si="6"/>
        <v>0</v>
      </c>
      <c r="EE31" s="200">
        <f t="shared" si="7"/>
        <v>0</v>
      </c>
      <c r="EG31" s="112"/>
      <c r="EH31" s="112"/>
      <c r="EI31" s="112"/>
      <c r="EJ31" s="112"/>
      <c r="EK31" s="112"/>
      <c r="EL31" s="112"/>
      <c r="EM31" s="112"/>
      <c r="EN31" s="112"/>
      <c r="EO31" s="112"/>
      <c r="EP31" s="112"/>
      <c r="EQ31" s="112"/>
      <c r="ER31" s="112"/>
      <c r="ES31" s="112"/>
      <c r="ET31" s="112"/>
      <c r="EU31" s="112"/>
      <c r="EV31" s="112"/>
      <c r="EW31" s="112"/>
      <c r="EX31" s="112"/>
      <c r="EY31" s="112"/>
      <c r="EZ31" s="112"/>
      <c r="FA31" s="112"/>
      <c r="FB31" s="112"/>
      <c r="FC31" s="112"/>
      <c r="FD31" s="112"/>
      <c r="FE31" s="112"/>
      <c r="FF31" s="112"/>
      <c r="FG31" s="112"/>
      <c r="FH31" s="112"/>
      <c r="FI31" s="112"/>
      <c r="FJ31" s="112"/>
      <c r="FK31" s="202"/>
      <c r="FL31" s="112"/>
      <c r="FM31" s="113"/>
      <c r="FN31" s="113"/>
      <c r="FO31" s="113"/>
      <c r="FP31" s="113"/>
      <c r="FQ31" s="113"/>
      <c r="FR31" s="113"/>
      <c r="FS31" s="113"/>
      <c r="FT31" s="113"/>
      <c r="FU31" s="113"/>
      <c r="FV31" s="113"/>
      <c r="FW31" s="113"/>
      <c r="FX31" s="113"/>
      <c r="FY31" s="113"/>
      <c r="FZ31" s="113"/>
      <c r="GA31" s="113"/>
      <c r="GB31" s="113"/>
      <c r="GC31" s="113"/>
      <c r="GD31" s="113"/>
      <c r="GE31" s="113"/>
      <c r="GF31" s="113"/>
      <c r="GG31" s="113"/>
      <c r="GH31" s="113"/>
      <c r="GI31" s="113"/>
      <c r="GJ31" s="113"/>
      <c r="GK31" s="113"/>
      <c r="GL31" s="113"/>
      <c r="GM31" s="113"/>
      <c r="GN31" s="113"/>
      <c r="HA31" s="35">
        <f>IF(LEN(C31)=0,0,IF(G31="",IFERROR(ROUNDDOWN(CTAX(LEFT(M31,FIND(")",M31)-1),CY31,환경설정!$W$14,J31),Option3!$E$9*-1),0),IF(AND(U31&lt;&gt;"",LEFT(G31,1)="1"),IFERROR(ROUNDDOWN(CTAX(LEFT(M31,FIND(")",M31)-1),U31,환경설정!$W$14,J31),Option3!$E$9*-1),0),IF(AND(T31&lt;&gt;"",LEFT(G31,1)="1"),IFERROR(ROUNDDOWN(CTAX(LEFT(M31,FIND(")",M31)-1),CY31,환경설정!$W$14,J31),Option3!$E$9*-1),0),0))))</f>
        <v>0</v>
      </c>
      <c r="HB31" s="35">
        <f>IF(LEN(C31)=0,0,IF(G31="",IFERROR(ROUNDDOWN(HTAX(LEFT(N31,FIND(")",N31)-1),CY31,환경설정!$W$16,K31),Option3!$E$10*-1),0),IF(AND(U31&lt;&gt;"",MID(G31,3,1)="1"),IFERROR(ROUNDDOWN(HTAX(LEFT(N31,FIND(")",N31)-1),U31,환경설정!$W$16,K31),Option3!$E$10*-1),0),IF(AND(T31&lt;&gt;"",MID(G31,3,1)="1"),IFERROR(ROUNDDOWN(HTAX(LEFT(N31,FIND(")",N31)-1),CY31,환경설정!$W$16,K31),Option3!$E$10*-1),0),0))))</f>
        <v>0</v>
      </c>
      <c r="HC31" s="35">
        <f>IF(DA31=0,0,IF(O31="",0,IF(LEFT(O31,FIND(")",O31)-1)="2",0,ROUNDDOWN(IF(LEFT(O31,FIND(")",O31)-1)="1",DA31*환경설정!$W$18/환경설정!$W$16,DA31*환경설정!$W$18/환경설정!$W$16*(1-((LEFT(O31,FIND(")",O31)-1)-2)/10))),Option3!$E$11*-1))))</f>
        <v>0</v>
      </c>
      <c r="HD31" s="35">
        <f>IF(LEN(C31)=0,0,IF(G31="",IFERROR(ROUNDDOWN(PTAX(LEFT(P31,FIND(")",P31)-1),CY31,환경설정!$W$20,L31),Option3!$E$12*-1),0),IF(AND(U31&lt;&gt;"",RIGHT(G31,1)="1"),IFERROR(ROUNDDOWN(PTAX(LEFT(P31,FIND(")",P31)-1),U31,환경설정!$W$20,L31),Option3!$E$12*-1),0),IF(AND(T31&lt;&gt;"",RIGHT(G31,1)="1"),IFERROR(ROUNDDOWN(PTAX(LEFT(P31,FIND(")",P31)-1),CY31,환경설정!$W$20,L31),Option3!$E$12*-1),0),0))))</f>
        <v>0</v>
      </c>
    </row>
    <row r="32" spans="2:212" ht="22.35" customHeight="1">
      <c r="B32" s="624"/>
      <c r="C32" s="258"/>
      <c r="D32" s="258"/>
      <c r="E32" s="258"/>
      <c r="F32" s="164"/>
      <c r="G32" s="263"/>
      <c r="H32" s="258"/>
      <c r="I32" s="258"/>
      <c r="J32" s="165"/>
      <c r="K32" s="165"/>
      <c r="L32" s="165"/>
      <c r="M32" s="258"/>
      <c r="N32" s="258"/>
      <c r="O32" s="258"/>
      <c r="P32" s="258"/>
      <c r="Q32" s="258"/>
      <c r="R32" s="165"/>
      <c r="S32" s="165"/>
      <c r="T32" s="165"/>
      <c r="U32" s="165"/>
      <c r="V32" s="259"/>
      <c r="W32" s="264"/>
      <c r="X32" s="260"/>
      <c r="Y32" s="173"/>
      <c r="Z32" s="166"/>
      <c r="AA32" s="261"/>
      <c r="AB32" s="265"/>
      <c r="AC32" s="262"/>
      <c r="AD32" s="262"/>
      <c r="AE32" s="191"/>
      <c r="AF32" s="175"/>
      <c r="AG32" s="165"/>
      <c r="AH32" s="165"/>
      <c r="AI32" s="165"/>
      <c r="AJ32" s="165"/>
      <c r="AK32" s="165"/>
      <c r="AL32" s="165"/>
      <c r="AM32" s="165"/>
      <c r="AN32" s="165"/>
      <c r="AO32" s="165"/>
      <c r="AP32" s="179"/>
      <c r="AQ32" s="165"/>
      <c r="AR32" s="165"/>
      <c r="AS32" s="165"/>
      <c r="AT32" s="165"/>
      <c r="AU32" s="165"/>
      <c r="AV32" s="165"/>
      <c r="AW32" s="165"/>
      <c r="AX32" s="165"/>
      <c r="AY32" s="165"/>
      <c r="AZ32" s="165"/>
      <c r="BA32" s="165"/>
      <c r="BB32" s="165"/>
      <c r="BC32" s="165"/>
      <c r="BD32" s="165"/>
      <c r="BE32" s="165"/>
      <c r="BF32" s="165"/>
      <c r="BG32" s="165"/>
      <c r="BH32" s="165"/>
      <c r="BI32" s="165"/>
      <c r="BJ32" s="165"/>
      <c r="BK32" s="165"/>
      <c r="BL32" s="165"/>
      <c r="BM32" s="165"/>
      <c r="BN32" s="165"/>
      <c r="BO32" s="165"/>
      <c r="BP32" s="165"/>
      <c r="BQ32" s="165"/>
      <c r="BR32" s="165"/>
      <c r="BS32" s="165"/>
      <c r="BT32" s="193">
        <f>SUM(AP32:BS32)-SUMIF(Option3!$P$3:$AS$3,1,급여대장!AP32:BS32)</f>
        <v>0</v>
      </c>
      <c r="BU32" s="179"/>
      <c r="BV32" s="167">
        <f>IF(OR(AQ32="",Option3!Q21=1),0,IF(AQ32-'지급공제 설정'!$F$7&gt;0,AQ32-'지급공제 설정'!$F$7,0))</f>
        <v>0</v>
      </c>
      <c r="BW32" s="167">
        <f>IF(OR(AR32="",Option3!R21=1),0,IF(AR32-'지급공제 설정'!$F$8&gt;0,AR32-'지급공제 설정'!$F$8,0))</f>
        <v>0</v>
      </c>
      <c r="BX32" s="167"/>
      <c r="BY32" s="167"/>
      <c r="BZ32" s="167"/>
      <c r="CA32" s="167"/>
      <c r="CB32" s="167"/>
      <c r="CC32" s="167"/>
      <c r="CD32" s="167"/>
      <c r="CE32" s="167"/>
      <c r="CF32" s="167"/>
      <c r="CG32" s="167"/>
      <c r="CH32" s="167"/>
      <c r="CI32" s="167"/>
      <c r="CJ32" s="167"/>
      <c r="CK32" s="167"/>
      <c r="CL32" s="167"/>
      <c r="CM32" s="167"/>
      <c r="CN32" s="167"/>
      <c r="CO32" s="167"/>
      <c r="CP32" s="167"/>
      <c r="CQ32" s="167"/>
      <c r="CR32" s="167"/>
      <c r="CS32" s="167"/>
      <c r="CT32" s="167"/>
      <c r="CU32" s="167"/>
      <c r="CV32" s="167"/>
      <c r="CW32" s="167"/>
      <c r="CX32" s="167"/>
      <c r="CY32" s="177">
        <f>SUMIF(Option3!$P$1:$AS$1,0,AP32:BS32)+SUM(BU32:CX32)</f>
        <v>0</v>
      </c>
      <c r="CZ32" s="175">
        <f>IF(LEN(C32)=0,0,IF(G32="",IFERROR(ROUNDDOWN(CTAX(LEFT(M32,FIND(")",M32)-1),CY32,환경설정!$W$13,J32),Option3!$E$9*-1),0),IF(AND(U32&lt;&gt;"",LEFT(G32,1)="1"),IFERROR(ROUNDDOWN(CTAX(LEFT(M32,FIND(")",M32)-1),U32,환경설정!$W$13,J32),Option3!$E$9*-1),0),IF(AND(T32&lt;&gt;"",LEFT(G32,1)="1"),IFERROR(ROUNDDOWN(CTAX(LEFT(M32,FIND(")",M32)-1),CY32,환경설정!$W$13,J32),Option3!$E$9*-1),0),0))))</f>
        <v>0</v>
      </c>
      <c r="DA32" s="165">
        <f>IF(LEN(C32)=0,0,IF(G32="",IFERROR(ROUNDDOWN(HTAX(LEFT(N32,FIND(")",N32)-1),CY32,환경설정!$W$15,K32),Option3!$E$10*-1),0),IF(AND(U32&lt;&gt;"",MID(G32,3,1)="1"),IFERROR(ROUNDDOWN(HTAX(LEFT(N32,FIND(")",N32)-1),U32,환경설정!$W$15,K32),Option3!$E$10*-1),0),IF(AND(T32&lt;&gt;"",MID(G32,3,1)="1"),IFERROR(ROUNDDOWN(HTAX(LEFT(N32,FIND(")",N32)-1),CY32,환경설정!$W$15,K32),Option3!$E$10*-1),0),0))))</f>
        <v>0</v>
      </c>
      <c r="DB32" s="165">
        <f>IF(DA32=0,0,IF(O32="",0,IF(LEFT(O32,FIND(")",O32)-1)="2",0,ROUNDDOWN(IF(LEFT(O32,FIND(")",O32)-1)="1",DA32*환경설정!$W$17/환경설정!$W$15,DA32*환경설정!$W$17/환경설정!$W$15*(1-((LEFT(O32,FIND(")",O32)-1)-2)/10))),Option3!$E$11*-1))))</f>
        <v>0</v>
      </c>
      <c r="DC32" s="165">
        <f>IF(LEN(C32)=0,0,IF(G32="",IFERROR(ROUNDDOWN(PTAX(LEFT(P32,FIND(")",P32)-1),CY32,환경설정!$W$19,L32),Option3!$E$12*-1),0),IF(AND(U32&lt;&gt;"",RIGHT(G32,1)="1"),IFERROR(ROUNDDOWN(PTAX(LEFT(P32,FIND(")",P32)-1),U32,환경설정!$W$19,L32),Option3!$E$12*-1),0),IF(AND(T32&lt;&gt;"",RIGHT(G32,1)="1"),IFERROR(ROUNDDOWN(PTAX(LEFT(P32,FIND(")",P32)-1),CY32,환경설정!$W$19,L32),Option3!$E$12*-1),0),0))))</f>
        <v>0</v>
      </c>
      <c r="DD32" s="165">
        <f>IF(LEN(C32)=0,0,IF(OR(Q32="4",Q32="5"),IFERROR(ROUNDDOWN(INTAX(Q32,BT32,H32,I32),Option3!$E$13*-1),0),IFERROR(ROUNDDOWN(INTAX(Q32,CY32,H32,I32),Option3!$E$13*-1),0)))</f>
        <v>0</v>
      </c>
      <c r="DE32" s="165">
        <f>IF(DD32=0,0,ROUNDDOWN(DD32*0.1,Option3!$E$14*-1))</f>
        <v>0</v>
      </c>
      <c r="DF32" s="165"/>
      <c r="DG32" s="165"/>
      <c r="DH32" s="165"/>
      <c r="DI32" s="165"/>
      <c r="DJ32" s="165"/>
      <c r="DK32" s="165"/>
      <c r="DL32" s="165"/>
      <c r="DM32" s="165"/>
      <c r="DN32" s="165"/>
      <c r="DO32" s="165"/>
      <c r="DP32" s="165"/>
      <c r="DQ32" s="165"/>
      <c r="DR32" s="165"/>
      <c r="DS32" s="165"/>
      <c r="DT32" s="165"/>
      <c r="DU32" s="165"/>
      <c r="DV32" s="165"/>
      <c r="DW32" s="165"/>
      <c r="DX32" s="165"/>
      <c r="DY32" s="165"/>
      <c r="DZ32" s="165"/>
      <c r="EA32" s="165"/>
      <c r="EB32" s="165"/>
      <c r="EC32" s="165"/>
      <c r="ED32" s="193">
        <f t="shared" si="6"/>
        <v>0</v>
      </c>
      <c r="EE32" s="201">
        <f t="shared" si="7"/>
        <v>0</v>
      </c>
      <c r="EG32" s="180"/>
      <c r="EH32" s="180"/>
      <c r="EI32" s="180"/>
      <c r="EJ32" s="180"/>
      <c r="EK32" s="180"/>
      <c r="EL32" s="180"/>
      <c r="EM32" s="180"/>
      <c r="EN32" s="180"/>
      <c r="EO32" s="180"/>
      <c r="EP32" s="180"/>
      <c r="EQ32" s="180"/>
      <c r="ER32" s="180"/>
      <c r="ES32" s="180"/>
      <c r="ET32" s="180"/>
      <c r="EU32" s="180"/>
      <c r="EV32" s="180"/>
      <c r="EW32" s="180"/>
      <c r="EX32" s="180"/>
      <c r="EY32" s="180"/>
      <c r="EZ32" s="180"/>
      <c r="FA32" s="180"/>
      <c r="FB32" s="180"/>
      <c r="FC32" s="180"/>
      <c r="FD32" s="180"/>
      <c r="FE32" s="180"/>
      <c r="FF32" s="180"/>
      <c r="FG32" s="180"/>
      <c r="FH32" s="180"/>
      <c r="FI32" s="180"/>
      <c r="FJ32" s="180"/>
      <c r="FK32" s="203"/>
      <c r="FL32" s="180"/>
      <c r="FM32" s="181"/>
      <c r="FN32" s="181"/>
      <c r="FO32" s="181"/>
      <c r="FP32" s="181"/>
      <c r="FQ32" s="181"/>
      <c r="FR32" s="181"/>
      <c r="FS32" s="181"/>
      <c r="FT32" s="181"/>
      <c r="FU32" s="181"/>
      <c r="FV32" s="181"/>
      <c r="FW32" s="181"/>
      <c r="FX32" s="181"/>
      <c r="FY32" s="181"/>
      <c r="FZ32" s="181"/>
      <c r="GA32" s="181"/>
      <c r="GB32" s="181"/>
      <c r="GC32" s="181"/>
      <c r="GD32" s="181"/>
      <c r="GE32" s="181"/>
      <c r="GF32" s="181"/>
      <c r="GG32" s="181"/>
      <c r="GH32" s="181"/>
      <c r="GI32" s="181"/>
      <c r="GJ32" s="181"/>
      <c r="GK32" s="181"/>
      <c r="GL32" s="181"/>
      <c r="GM32" s="181"/>
      <c r="GN32" s="181"/>
      <c r="HA32" s="35">
        <f>IF(LEN(C32)=0,0,IF(G32="",IFERROR(ROUNDDOWN(CTAX(LEFT(M32,FIND(")",M32)-1),CY32,환경설정!$W$14,J32),Option3!$E$9*-1),0),IF(AND(U32&lt;&gt;"",LEFT(G32,1)="1"),IFERROR(ROUNDDOWN(CTAX(LEFT(M32,FIND(")",M32)-1),U32,환경설정!$W$14,J32),Option3!$E$9*-1),0),IF(AND(T32&lt;&gt;"",LEFT(G32,1)="1"),IFERROR(ROUNDDOWN(CTAX(LEFT(M32,FIND(")",M32)-1),CY32,환경설정!$W$14,J32),Option3!$E$9*-1),0),0))))</f>
        <v>0</v>
      </c>
      <c r="HB32" s="35">
        <f>IF(LEN(C32)=0,0,IF(G32="",IFERROR(ROUNDDOWN(HTAX(LEFT(N32,FIND(")",N32)-1),CY32,환경설정!$W$16,K32),Option3!$E$10*-1),0),IF(AND(U32&lt;&gt;"",MID(G32,3,1)="1"),IFERROR(ROUNDDOWN(HTAX(LEFT(N32,FIND(")",N32)-1),U32,환경설정!$W$16,K32),Option3!$E$10*-1),0),IF(AND(T32&lt;&gt;"",MID(G32,3,1)="1"),IFERROR(ROUNDDOWN(HTAX(LEFT(N32,FIND(")",N32)-1),CY32,환경설정!$W$16,K32),Option3!$E$10*-1),0),0))))</f>
        <v>0</v>
      </c>
      <c r="HC32" s="35">
        <f>IF(DA32=0,0,IF(O32="",0,IF(LEFT(O32,FIND(")",O32)-1)="2",0,ROUNDDOWN(IF(LEFT(O32,FIND(")",O32)-1)="1",DA32*환경설정!$W$18/환경설정!$W$16,DA32*환경설정!$W$18/환경설정!$W$16*(1-((LEFT(O32,FIND(")",O32)-1)-2)/10))),Option3!$E$11*-1))))</f>
        <v>0</v>
      </c>
      <c r="HD32" s="35">
        <f>IF(LEN(C32)=0,0,IF(G32="",IFERROR(ROUNDDOWN(PTAX(LEFT(P32,FIND(")",P32)-1),CY32,환경설정!$W$20,L32),Option3!$E$12*-1),0),IF(AND(U32&lt;&gt;"",RIGHT(G32,1)="1"),IFERROR(ROUNDDOWN(PTAX(LEFT(P32,FIND(")",P32)-1),U32,환경설정!$W$20,L32),Option3!$E$12*-1),0),IF(AND(T32&lt;&gt;"",RIGHT(G32,1)="1"),IFERROR(ROUNDDOWN(PTAX(LEFT(P32,FIND(")",P32)-1),CY32,환경설정!$W$20,L32),Option3!$E$12*-1),0),0))))</f>
        <v>0</v>
      </c>
    </row>
  </sheetData>
  <sheetProtection algorithmName="SHA-512" hashValue="pes0U3Izyl+5Sq2bwyBkaTI1HJNkyxxy2/YuxovYm4jLVaBb3ZDpL4746A+vqummavGJZHHgzY3cOxIsVBcKhQ==" saltValue="3oNk/yqwYqvEThg9CkOzYQ==" spinCount="100000" sheet="1" scenarios="1" formatCells="0" formatColumns="0" formatRows="0" sort="0"/>
  <mergeCells count="17">
    <mergeCell ref="AF10:AO10"/>
    <mergeCell ref="FK10:GN10"/>
    <mergeCell ref="CZ10:EC10"/>
    <mergeCell ref="CY10:CY11"/>
    <mergeCell ref="B5:F5"/>
    <mergeCell ref="EG10:FJ10"/>
    <mergeCell ref="ED10:ED11"/>
    <mergeCell ref="EE10:EE11"/>
    <mergeCell ref="AP10:BS10"/>
    <mergeCell ref="BT10:BT11"/>
    <mergeCell ref="B10:F10"/>
    <mergeCell ref="Y10:AE10"/>
    <mergeCell ref="W10:X10"/>
    <mergeCell ref="B6:C6"/>
    <mergeCell ref="D6:E6"/>
    <mergeCell ref="B7:C7"/>
    <mergeCell ref="D7:E7"/>
  </mergeCells>
  <phoneticPr fontId="7" type="noConversion"/>
  <dataValidations count="1">
    <dataValidation allowBlank="1" showInputMessage="1" showErrorMessage="1" promptTitle="귀속연월 선택" prompt="더블 클릭시 폼이 생성됩니다." sqref="B7:C7"/>
  </dataValidations>
  <printOptions horizontalCentered="1"/>
  <pageMargins left="0.39370078740157483" right="0.39370078740157483" top="0.39370078740157483" bottom="0.39370078740157483" header="0" footer="0"/>
  <pageSetup paperSize="9" scale="48" fitToHeight="0" orientation="landscape" horizontalDpi="360" verticalDpi="360" r:id="rId1"/>
  <ignoredErrors>
    <ignoredError sqref="BT6" 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autoPageBreaks="0" fitToPage="1"/>
  </sheetPr>
  <dimension ref="A1:AB96"/>
  <sheetViews>
    <sheetView showGridLines="0" showRowColHeaders="0" showZeros="0" zoomScaleNormal="100" workbookViewId="0">
      <selection activeCell="B2" sqref="B2:Z2"/>
    </sheetView>
  </sheetViews>
  <sheetFormatPr defaultColWidth="9" defaultRowHeight="21.95" customHeight="1"/>
  <cols>
    <col min="1" max="1" width="4.625" style="585" customWidth="1"/>
    <col min="2" max="26" width="3.625" style="585" customWidth="1"/>
    <col min="27" max="27" width="4.625" style="585" customWidth="1"/>
    <col min="28" max="28" width="2.625" style="585" customWidth="1"/>
    <col min="29" max="55" width="10.625" style="585" customWidth="1"/>
    <col min="56" max="16384" width="9" style="585"/>
  </cols>
  <sheetData>
    <row r="1" spans="1:28" ht="15" customHeight="1">
      <c r="A1" s="584"/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  <c r="X1" s="133"/>
      <c r="Y1" s="133"/>
      <c r="Z1" s="133"/>
      <c r="AA1" s="133"/>
    </row>
    <row r="2" spans="1:28" ht="30" customHeight="1">
      <c r="A2" s="133"/>
      <c r="B2" s="1129">
        <v>46023</v>
      </c>
      <c r="C2" s="1130"/>
      <c r="D2" s="1130"/>
      <c r="E2" s="1130"/>
      <c r="F2" s="1130"/>
      <c r="G2" s="1130"/>
      <c r="H2" s="1130"/>
      <c r="I2" s="1130"/>
      <c r="J2" s="1130"/>
      <c r="K2" s="1130"/>
      <c r="L2" s="1130"/>
      <c r="M2" s="1130"/>
      <c r="N2" s="1130"/>
      <c r="O2" s="1130"/>
      <c r="P2" s="1130"/>
      <c r="Q2" s="1130"/>
      <c r="R2" s="1130"/>
      <c r="S2" s="1130"/>
      <c r="T2" s="1130"/>
      <c r="U2" s="1130"/>
      <c r="V2" s="1130"/>
      <c r="W2" s="1130"/>
      <c r="X2" s="1130"/>
      <c r="Y2" s="1130"/>
      <c r="Z2" s="1130"/>
      <c r="AA2" s="133"/>
    </row>
    <row r="3" spans="1:28" ht="9.9499999999999993" customHeight="1">
      <c r="A3" s="586"/>
      <c r="B3" s="587"/>
      <c r="C3" s="588"/>
      <c r="D3" s="588"/>
      <c r="E3" s="588"/>
      <c r="F3" s="588"/>
      <c r="G3" s="588"/>
      <c r="H3" s="588"/>
      <c r="I3" s="588"/>
      <c r="J3" s="588"/>
      <c r="K3" s="588"/>
      <c r="L3" s="588"/>
      <c r="M3" s="588"/>
      <c r="N3" s="342"/>
      <c r="O3" s="342"/>
      <c r="P3" s="342"/>
      <c r="Q3" s="342"/>
      <c r="R3" s="342"/>
      <c r="S3" s="130"/>
      <c r="T3" s="130"/>
      <c r="U3" s="130"/>
      <c r="V3" s="130"/>
      <c r="W3" s="130"/>
      <c r="X3" s="130"/>
      <c r="Y3" s="130"/>
      <c r="Z3" s="130"/>
      <c r="AA3" s="133"/>
    </row>
    <row r="4" spans="1:28" ht="24.95" customHeight="1">
      <c r="A4" s="586"/>
      <c r="B4" s="1090" t="s">
        <v>961</v>
      </c>
      <c r="C4" s="1137"/>
      <c r="D4" s="1137"/>
      <c r="E4" s="1137"/>
      <c r="F4" s="342"/>
      <c r="G4" s="342"/>
      <c r="H4" s="588"/>
      <c r="I4" s="588"/>
      <c r="J4" s="588"/>
      <c r="K4" s="588"/>
      <c r="L4" s="588"/>
      <c r="M4" s="588"/>
      <c r="N4" s="342"/>
      <c r="O4" s="342"/>
      <c r="P4" s="342"/>
      <c r="Q4" s="342"/>
      <c r="R4" s="342"/>
      <c r="S4" s="130"/>
      <c r="T4" s="130"/>
      <c r="U4" s="130"/>
      <c r="V4" s="130"/>
      <c r="W4" s="130"/>
      <c r="X4" s="130"/>
      <c r="Y4" s="130"/>
      <c r="Z4" s="130"/>
      <c r="AA4" s="133"/>
    </row>
    <row r="5" spans="1:28" ht="24.95" customHeight="1">
      <c r="A5" s="586"/>
      <c r="B5" s="1131" t="s">
        <v>939</v>
      </c>
      <c r="C5" s="1132"/>
      <c r="D5" s="1132"/>
      <c r="E5" s="1132"/>
      <c r="F5" s="1133"/>
      <c r="G5" s="1134"/>
      <c r="H5" s="1134"/>
      <c r="I5" s="1134"/>
      <c r="J5" s="1134"/>
      <c r="K5" s="1134"/>
      <c r="L5" s="1134"/>
      <c r="M5" s="1134"/>
      <c r="N5" s="1131" t="s">
        <v>940</v>
      </c>
      <c r="O5" s="1132"/>
      <c r="P5" s="1132"/>
      <c r="Q5" s="1132"/>
      <c r="R5" s="1135"/>
      <c r="S5" s="1136"/>
      <c r="T5" s="1136"/>
      <c r="U5" s="1136"/>
      <c r="V5" s="1136"/>
      <c r="W5" s="1136"/>
      <c r="X5" s="1136"/>
      <c r="Y5" s="1136"/>
      <c r="Z5" s="1136"/>
      <c r="AA5" s="133"/>
      <c r="AB5" s="119"/>
    </row>
    <row r="6" spans="1:28" ht="24.95" customHeight="1">
      <c r="A6" s="586"/>
      <c r="B6" s="1141" t="s">
        <v>941</v>
      </c>
      <c r="C6" s="1142"/>
      <c r="D6" s="1142"/>
      <c r="E6" s="1142"/>
      <c r="F6" s="1143"/>
      <c r="G6" s="1143"/>
      <c r="H6" s="1143"/>
      <c r="I6" s="1143"/>
      <c r="J6" s="1143"/>
      <c r="K6" s="1143"/>
      <c r="L6" s="1143"/>
      <c r="M6" s="1143"/>
      <c r="N6" s="1141" t="s">
        <v>942</v>
      </c>
      <c r="O6" s="1142"/>
      <c r="P6" s="1142"/>
      <c r="Q6" s="1142"/>
      <c r="R6" s="1144"/>
      <c r="S6" s="1144"/>
      <c r="T6" s="1144"/>
      <c r="U6" s="1144"/>
      <c r="V6" s="1144"/>
      <c r="W6" s="1144"/>
      <c r="X6" s="1144"/>
      <c r="Y6" s="1144"/>
      <c r="Z6" s="1144"/>
      <c r="AA6" s="133"/>
      <c r="AB6" s="589"/>
    </row>
    <row r="7" spans="1:28" ht="24.95" customHeight="1">
      <c r="A7" s="586"/>
      <c r="B7" s="1138" t="s">
        <v>943</v>
      </c>
      <c r="C7" s="1139"/>
      <c r="D7" s="1139"/>
      <c r="E7" s="1139"/>
      <c r="F7" s="1140"/>
      <c r="G7" s="1140"/>
      <c r="H7" s="1140"/>
      <c r="I7" s="1140"/>
      <c r="J7" s="1140"/>
      <c r="K7" s="1140"/>
      <c r="L7" s="1140"/>
      <c r="M7" s="1140"/>
      <c r="N7" s="1138" t="s">
        <v>944</v>
      </c>
      <c r="O7" s="1139"/>
      <c r="P7" s="1139"/>
      <c r="Q7" s="1139"/>
      <c r="R7" s="1140"/>
      <c r="S7" s="1140"/>
      <c r="T7" s="1140"/>
      <c r="U7" s="1140"/>
      <c r="V7" s="1140"/>
      <c r="W7" s="1140"/>
      <c r="X7" s="1140"/>
      <c r="Y7" s="1140"/>
      <c r="Z7" s="1140"/>
      <c r="AA7" s="133"/>
      <c r="AB7" s="590"/>
    </row>
    <row r="8" spans="1:28" ht="23.1" customHeight="1">
      <c r="A8" s="586"/>
      <c r="B8" s="1125"/>
      <c r="C8" s="1126"/>
      <c r="D8" s="1126"/>
      <c r="E8" s="1126"/>
      <c r="F8" s="954"/>
      <c r="G8" s="968"/>
      <c r="H8" s="968"/>
      <c r="I8" s="968"/>
      <c r="J8" s="968"/>
      <c r="K8" s="968"/>
      <c r="L8" s="968"/>
      <c r="M8" s="968"/>
      <c r="N8" s="1125"/>
      <c r="O8" s="1126"/>
      <c r="P8" s="1126"/>
      <c r="Q8" s="1126"/>
      <c r="R8" s="954"/>
      <c r="S8" s="968"/>
      <c r="T8" s="968"/>
      <c r="U8" s="968"/>
      <c r="V8" s="968"/>
      <c r="W8" s="968"/>
      <c r="X8" s="968"/>
      <c r="Y8" s="968"/>
      <c r="Z8" s="968"/>
      <c r="AA8" s="133"/>
    </row>
    <row r="9" spans="1:28" ht="9.9499999999999993" customHeight="1">
      <c r="A9" s="586"/>
      <c r="B9" s="133"/>
      <c r="C9" s="133"/>
      <c r="D9" s="133"/>
      <c r="E9" s="133"/>
      <c r="F9" s="133"/>
      <c r="G9" s="133"/>
      <c r="H9" s="133"/>
      <c r="I9" s="133"/>
      <c r="J9" s="133"/>
      <c r="K9" s="133"/>
      <c r="L9" s="133"/>
      <c r="M9" s="133"/>
      <c r="N9" s="133"/>
      <c r="O9" s="133"/>
      <c r="P9" s="133"/>
      <c r="Q9" s="133"/>
      <c r="R9" s="133"/>
      <c r="S9" s="133"/>
      <c r="T9" s="133"/>
      <c r="U9" s="133"/>
      <c r="V9" s="133"/>
      <c r="W9" s="133"/>
      <c r="X9" s="133"/>
      <c r="Y9" s="133"/>
      <c r="Z9" s="133"/>
      <c r="AA9" s="133"/>
    </row>
    <row r="10" spans="1:28" ht="24.95" customHeight="1">
      <c r="A10" s="586"/>
      <c r="B10" s="1115" t="s">
        <v>945</v>
      </c>
      <c r="C10" s="1116"/>
      <c r="D10" s="1116"/>
      <c r="E10" s="1116"/>
      <c r="F10" s="1116"/>
      <c r="G10" s="1116"/>
      <c r="H10" s="1116" t="s">
        <v>946</v>
      </c>
      <c r="I10" s="1116"/>
      <c r="J10" s="1116"/>
      <c r="K10" s="1116"/>
      <c r="L10" s="1116"/>
      <c r="M10" s="1116"/>
      <c r="N10" s="1117" t="s">
        <v>947</v>
      </c>
      <c r="O10" s="1116"/>
      <c r="P10" s="1116"/>
      <c r="Q10" s="1116"/>
      <c r="R10" s="1116"/>
      <c r="S10" s="1116"/>
      <c r="T10" s="1116" t="s">
        <v>948</v>
      </c>
      <c r="U10" s="1116"/>
      <c r="V10" s="1116"/>
      <c r="W10" s="1116"/>
      <c r="X10" s="1116"/>
      <c r="Y10" s="1116"/>
      <c r="Z10" s="1118"/>
      <c r="AA10" s="133"/>
    </row>
    <row r="11" spans="1:28" ht="24.95" customHeight="1">
      <c r="A11" s="586"/>
      <c r="B11" s="1119"/>
      <c r="C11" s="1120"/>
      <c r="D11" s="1120"/>
      <c r="E11" s="1120"/>
      <c r="F11" s="1120"/>
      <c r="G11" s="1120"/>
      <c r="H11" s="1120"/>
      <c r="I11" s="1120"/>
      <c r="J11" s="1120"/>
      <c r="K11" s="1120"/>
      <c r="L11" s="1120"/>
      <c r="M11" s="1120"/>
      <c r="N11" s="1120"/>
      <c r="O11" s="1120"/>
      <c r="P11" s="1120"/>
      <c r="Q11" s="1120"/>
      <c r="R11" s="1120"/>
      <c r="S11" s="1120"/>
      <c r="T11" s="1121"/>
      <c r="U11" s="1121"/>
      <c r="V11" s="1121"/>
      <c r="W11" s="1121"/>
      <c r="X11" s="1121"/>
      <c r="Y11" s="1121"/>
      <c r="Z11" s="1122"/>
      <c r="AA11" s="133"/>
    </row>
    <row r="12" spans="1:28" ht="9.9499999999999993" hidden="1" customHeight="1">
      <c r="A12" s="586"/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2"/>
      <c r="U12" s="132"/>
      <c r="V12" s="132"/>
      <c r="W12" s="132"/>
      <c r="X12" s="132"/>
      <c r="Y12" s="132"/>
      <c r="Z12" s="132"/>
      <c r="AA12" s="133"/>
    </row>
    <row r="13" spans="1:28" ht="24.95" hidden="1" customHeight="1">
      <c r="A13" s="586"/>
      <c r="B13" s="1081" t="s">
        <v>949</v>
      </c>
      <c r="C13" s="1082"/>
      <c r="D13" s="1082"/>
      <c r="E13" s="1082"/>
      <c r="F13" s="1083" t="s">
        <v>950</v>
      </c>
      <c r="G13" s="1082"/>
      <c r="H13" s="1082"/>
      <c r="I13" s="1082"/>
      <c r="J13" s="1083" t="s">
        <v>945</v>
      </c>
      <c r="K13" s="1082"/>
      <c r="L13" s="1082"/>
      <c r="M13" s="1082"/>
      <c r="N13" s="1083" t="s">
        <v>946</v>
      </c>
      <c r="O13" s="1082"/>
      <c r="P13" s="1082"/>
      <c r="Q13" s="1082"/>
      <c r="R13" s="1083" t="s">
        <v>947</v>
      </c>
      <c r="S13" s="1082"/>
      <c r="T13" s="1082"/>
      <c r="U13" s="1082"/>
      <c r="V13" s="1083" t="s">
        <v>948</v>
      </c>
      <c r="W13" s="1082"/>
      <c r="X13" s="1082"/>
      <c r="Y13" s="1082"/>
      <c r="Z13" s="1084"/>
      <c r="AA13" s="133"/>
      <c r="AB13" s="590"/>
    </row>
    <row r="14" spans="1:28" ht="24.95" hidden="1" customHeight="1">
      <c r="A14" s="586"/>
      <c r="B14" s="1074"/>
      <c r="C14" s="1075"/>
      <c r="D14" s="1075"/>
      <c r="E14" s="1075"/>
      <c r="F14" s="1076"/>
      <c r="G14" s="1075"/>
      <c r="H14" s="1075"/>
      <c r="I14" s="1075"/>
      <c r="J14" s="1076"/>
      <c r="K14" s="1075"/>
      <c r="L14" s="1075"/>
      <c r="M14" s="1075"/>
      <c r="N14" s="1076"/>
      <c r="O14" s="1075"/>
      <c r="P14" s="1075"/>
      <c r="Q14" s="1075"/>
      <c r="R14" s="1076"/>
      <c r="S14" s="1075"/>
      <c r="T14" s="1075"/>
      <c r="U14" s="1075"/>
      <c r="V14" s="1078"/>
      <c r="W14" s="1079"/>
      <c r="X14" s="1079"/>
      <c r="Y14" s="1079"/>
      <c r="Z14" s="1080"/>
      <c r="AA14" s="133"/>
    </row>
    <row r="15" spans="1:28" ht="9.9499999999999993" hidden="1" customHeight="1">
      <c r="A15" s="586"/>
      <c r="B15" s="131"/>
      <c r="C15" s="73"/>
      <c r="D15" s="73"/>
      <c r="E15" s="73"/>
      <c r="F15" s="73"/>
      <c r="G15" s="131"/>
      <c r="H15" s="73"/>
      <c r="I15" s="73"/>
      <c r="J15" s="73"/>
      <c r="K15" s="73"/>
      <c r="L15" s="131"/>
      <c r="M15" s="73"/>
      <c r="N15" s="73"/>
      <c r="O15" s="73"/>
      <c r="P15" s="73"/>
      <c r="Q15" s="131"/>
      <c r="R15" s="73"/>
      <c r="S15" s="73"/>
      <c r="T15" s="73"/>
      <c r="U15" s="73"/>
      <c r="V15" s="131"/>
      <c r="W15" s="73"/>
      <c r="X15" s="73"/>
      <c r="Y15" s="73"/>
      <c r="Z15" s="73"/>
      <c r="AA15" s="133"/>
    </row>
    <row r="16" spans="1:28" ht="24.95" hidden="1" customHeight="1">
      <c r="A16" s="586"/>
      <c r="B16" s="1081" t="s">
        <v>1499</v>
      </c>
      <c r="C16" s="1082"/>
      <c r="D16" s="1082"/>
      <c r="E16" s="1082"/>
      <c r="F16" s="1082"/>
      <c r="G16" s="1083" t="s">
        <v>1500</v>
      </c>
      <c r="H16" s="1082"/>
      <c r="I16" s="1082"/>
      <c r="J16" s="1082"/>
      <c r="K16" s="1082"/>
      <c r="L16" s="1083" t="s">
        <v>1501</v>
      </c>
      <c r="M16" s="1082"/>
      <c r="N16" s="1082"/>
      <c r="O16" s="1082"/>
      <c r="P16" s="1082"/>
      <c r="Q16" s="1083" t="s">
        <v>1502</v>
      </c>
      <c r="R16" s="1082"/>
      <c r="S16" s="1082"/>
      <c r="T16" s="1082"/>
      <c r="U16" s="1082"/>
      <c r="V16" s="1083" t="s">
        <v>1503</v>
      </c>
      <c r="W16" s="1082"/>
      <c r="X16" s="1082"/>
      <c r="Y16" s="1082"/>
      <c r="Z16" s="1084"/>
      <c r="AA16" s="133"/>
    </row>
    <row r="17" spans="1:27" ht="24.95" hidden="1" customHeight="1">
      <c r="A17" s="586"/>
      <c r="B17" s="1074"/>
      <c r="C17" s="1075"/>
      <c r="D17" s="1075"/>
      <c r="E17" s="1075"/>
      <c r="F17" s="1075"/>
      <c r="G17" s="1076"/>
      <c r="H17" s="1075"/>
      <c r="I17" s="1075"/>
      <c r="J17" s="1075"/>
      <c r="K17" s="1075"/>
      <c r="L17" s="1076"/>
      <c r="M17" s="1075"/>
      <c r="N17" s="1075"/>
      <c r="O17" s="1075"/>
      <c r="P17" s="1075"/>
      <c r="Q17" s="1076"/>
      <c r="R17" s="1075"/>
      <c r="S17" s="1075"/>
      <c r="T17" s="1075"/>
      <c r="U17" s="1075"/>
      <c r="V17" s="1076"/>
      <c r="W17" s="1075"/>
      <c r="X17" s="1075"/>
      <c r="Y17" s="1075"/>
      <c r="Z17" s="1077"/>
      <c r="AA17" s="133"/>
    </row>
    <row r="18" spans="1:27" ht="24.95" hidden="1" customHeight="1">
      <c r="A18" s="586"/>
      <c r="B18" s="1081" t="s">
        <v>1504</v>
      </c>
      <c r="C18" s="1082"/>
      <c r="D18" s="1082"/>
      <c r="E18" s="1082"/>
      <c r="F18" s="1082"/>
      <c r="G18" s="1083" t="s">
        <v>1505</v>
      </c>
      <c r="H18" s="1082"/>
      <c r="I18" s="1082"/>
      <c r="J18" s="1082"/>
      <c r="K18" s="1082"/>
      <c r="L18" s="1083" t="s">
        <v>1506</v>
      </c>
      <c r="M18" s="1082"/>
      <c r="N18" s="1082"/>
      <c r="O18" s="1082"/>
      <c r="P18" s="1082"/>
      <c r="Q18" s="1083" t="s">
        <v>1507</v>
      </c>
      <c r="R18" s="1082"/>
      <c r="S18" s="1082"/>
      <c r="T18" s="1082"/>
      <c r="U18" s="1082"/>
      <c r="V18" s="1083" t="s">
        <v>1508</v>
      </c>
      <c r="W18" s="1082"/>
      <c r="X18" s="1082"/>
      <c r="Y18" s="1082"/>
      <c r="Z18" s="1084"/>
      <c r="AA18" s="133"/>
    </row>
    <row r="19" spans="1:27" ht="24.95" hidden="1" customHeight="1">
      <c r="A19" s="586"/>
      <c r="B19" s="1074"/>
      <c r="C19" s="1075"/>
      <c r="D19" s="1075"/>
      <c r="E19" s="1075"/>
      <c r="F19" s="1075"/>
      <c r="G19" s="1076"/>
      <c r="H19" s="1075"/>
      <c r="I19" s="1075"/>
      <c r="J19" s="1075"/>
      <c r="K19" s="1075"/>
      <c r="L19" s="1076"/>
      <c r="M19" s="1075"/>
      <c r="N19" s="1075"/>
      <c r="O19" s="1075"/>
      <c r="P19" s="1075"/>
      <c r="Q19" s="1076"/>
      <c r="R19" s="1075"/>
      <c r="S19" s="1075"/>
      <c r="T19" s="1075"/>
      <c r="U19" s="1075"/>
      <c r="V19" s="1076"/>
      <c r="W19" s="1075"/>
      <c r="X19" s="1075"/>
      <c r="Y19" s="1075"/>
      <c r="Z19" s="1077"/>
      <c r="AA19" s="133"/>
    </row>
    <row r="20" spans="1:27" ht="9.9499999999999993" customHeight="1">
      <c r="A20" s="586"/>
      <c r="B20" s="591"/>
      <c r="C20" s="591"/>
      <c r="D20" s="591"/>
      <c r="E20" s="591"/>
      <c r="F20" s="591"/>
      <c r="G20" s="591"/>
      <c r="H20" s="591"/>
      <c r="I20" s="591"/>
      <c r="J20" s="591"/>
      <c r="K20" s="591"/>
      <c r="L20" s="591"/>
      <c r="M20" s="591"/>
      <c r="N20" s="591"/>
      <c r="O20" s="591"/>
      <c r="P20" s="591"/>
      <c r="Q20" s="591"/>
      <c r="R20" s="591"/>
      <c r="S20" s="591"/>
      <c r="T20" s="591"/>
      <c r="U20" s="591"/>
      <c r="V20" s="591"/>
      <c r="W20" s="591"/>
      <c r="X20" s="591"/>
      <c r="Y20" s="591"/>
      <c r="Z20" s="591"/>
      <c r="AA20" s="133"/>
    </row>
    <row r="21" spans="1:27" ht="24.95" customHeight="1">
      <c r="A21" s="586"/>
      <c r="B21" s="1127" t="s">
        <v>962</v>
      </c>
      <c r="C21" s="1128"/>
      <c r="D21" s="1128"/>
      <c r="E21" s="1128"/>
      <c r="F21" s="1164"/>
      <c r="G21" s="1165"/>
      <c r="H21" s="1165"/>
      <c r="I21" s="1165"/>
      <c r="J21" s="1165"/>
      <c r="K21" s="1165"/>
      <c r="L21" s="1165"/>
      <c r="M21" s="1165"/>
      <c r="N21" s="1165"/>
      <c r="O21" s="1165"/>
      <c r="P21" s="1165"/>
      <c r="Q21" s="1165"/>
      <c r="R21" s="1165"/>
      <c r="S21" s="1165"/>
      <c r="T21" s="1165"/>
      <c r="U21" s="1165"/>
      <c r="V21" s="1163"/>
      <c r="W21" s="1163"/>
      <c r="X21" s="1163"/>
      <c r="Y21" s="1163"/>
      <c r="Z21" s="1163"/>
      <c r="AA21" s="133"/>
    </row>
    <row r="22" spans="1:27" ht="24.95" customHeight="1">
      <c r="A22" s="586"/>
      <c r="B22" s="1123" t="s">
        <v>958</v>
      </c>
      <c r="C22" s="1123"/>
      <c r="D22" s="1123"/>
      <c r="E22" s="1123"/>
      <c r="F22" s="1123"/>
      <c r="G22" s="1123"/>
      <c r="H22" s="1123"/>
      <c r="I22" s="1123"/>
      <c r="J22" s="1123"/>
      <c r="K22" s="1123" t="s">
        <v>959</v>
      </c>
      <c r="L22" s="1123"/>
      <c r="M22" s="1123"/>
      <c r="N22" s="1123"/>
      <c r="O22" s="1123"/>
      <c r="P22" s="1123" t="s">
        <v>960</v>
      </c>
      <c r="Q22" s="1123"/>
      <c r="R22" s="1123"/>
      <c r="S22" s="1123"/>
      <c r="T22" s="1123"/>
      <c r="U22" s="1123"/>
      <c r="V22" s="1123"/>
      <c r="W22" s="1123"/>
      <c r="X22" s="1123"/>
      <c r="Y22" s="1123"/>
      <c r="Z22" s="1123"/>
      <c r="AA22" s="133"/>
    </row>
    <row r="23" spans="1:27" ht="23.1" customHeight="1">
      <c r="A23" s="586"/>
      <c r="B23" s="1124"/>
      <c r="C23" s="1095"/>
      <c r="D23" s="1095"/>
      <c r="E23" s="1095"/>
      <c r="F23" s="1095"/>
      <c r="G23" s="1095"/>
      <c r="H23" s="1095"/>
      <c r="I23" s="1095"/>
      <c r="J23" s="1095"/>
      <c r="K23" s="1096"/>
      <c r="L23" s="1096"/>
      <c r="M23" s="1096"/>
      <c r="N23" s="1096"/>
      <c r="O23" s="1096"/>
      <c r="P23" s="1094"/>
      <c r="Q23" s="1094"/>
      <c r="R23" s="1094"/>
      <c r="S23" s="1094"/>
      <c r="T23" s="1094"/>
      <c r="U23" s="1094"/>
      <c r="V23" s="1094"/>
      <c r="W23" s="1094"/>
      <c r="X23" s="1094"/>
      <c r="Y23" s="1094"/>
      <c r="Z23" s="1094"/>
      <c r="AA23" s="133"/>
    </row>
    <row r="24" spans="1:27" ht="23.1" customHeight="1">
      <c r="A24" s="586"/>
      <c r="B24" s="1109"/>
      <c r="C24" s="1109"/>
      <c r="D24" s="1109"/>
      <c r="E24" s="1109"/>
      <c r="F24" s="1109"/>
      <c r="G24" s="1109"/>
      <c r="H24" s="1109"/>
      <c r="I24" s="1109"/>
      <c r="J24" s="1109"/>
      <c r="K24" s="1110"/>
      <c r="L24" s="1110"/>
      <c r="M24" s="1110"/>
      <c r="N24" s="1110"/>
      <c r="O24" s="1110"/>
      <c r="P24" s="1108"/>
      <c r="Q24" s="1108"/>
      <c r="R24" s="1108"/>
      <c r="S24" s="1108"/>
      <c r="T24" s="1108"/>
      <c r="U24" s="1108"/>
      <c r="V24" s="1108"/>
      <c r="W24" s="1108"/>
      <c r="X24" s="1108"/>
      <c r="Y24" s="1108"/>
      <c r="Z24" s="1108"/>
      <c r="AA24" s="133"/>
    </row>
    <row r="25" spans="1:27" ht="23.1" customHeight="1">
      <c r="A25" s="586"/>
      <c r="B25" s="1109"/>
      <c r="C25" s="1109"/>
      <c r="D25" s="1109"/>
      <c r="E25" s="1109"/>
      <c r="F25" s="1109"/>
      <c r="G25" s="1109"/>
      <c r="H25" s="1109"/>
      <c r="I25" s="1109"/>
      <c r="J25" s="1109"/>
      <c r="K25" s="1110"/>
      <c r="L25" s="1110"/>
      <c r="M25" s="1110"/>
      <c r="N25" s="1110"/>
      <c r="O25" s="1110"/>
      <c r="P25" s="1108"/>
      <c r="Q25" s="1108"/>
      <c r="R25" s="1108"/>
      <c r="S25" s="1108"/>
      <c r="T25" s="1108"/>
      <c r="U25" s="1108"/>
      <c r="V25" s="1108"/>
      <c r="W25" s="1108"/>
      <c r="X25" s="1108"/>
      <c r="Y25" s="1108"/>
      <c r="Z25" s="1108"/>
      <c r="AA25" s="133"/>
    </row>
    <row r="26" spans="1:27" ht="23.1" customHeight="1">
      <c r="A26" s="586"/>
      <c r="B26" s="1109"/>
      <c r="C26" s="1109"/>
      <c r="D26" s="1109"/>
      <c r="E26" s="1109"/>
      <c r="F26" s="1109"/>
      <c r="G26" s="1109"/>
      <c r="H26" s="1109"/>
      <c r="I26" s="1109"/>
      <c r="J26" s="1109"/>
      <c r="K26" s="1110"/>
      <c r="L26" s="1110"/>
      <c r="M26" s="1110"/>
      <c r="N26" s="1110"/>
      <c r="O26" s="1110"/>
      <c r="P26" s="1108"/>
      <c r="Q26" s="1108"/>
      <c r="R26" s="1108"/>
      <c r="S26" s="1108"/>
      <c r="T26" s="1108"/>
      <c r="U26" s="1108"/>
      <c r="V26" s="1108"/>
      <c r="W26" s="1108"/>
      <c r="X26" s="1108"/>
      <c r="Y26" s="1108"/>
      <c r="Z26" s="1108"/>
      <c r="AA26" s="133"/>
    </row>
    <row r="27" spans="1:27" ht="23.1" customHeight="1">
      <c r="A27" s="586"/>
      <c r="B27" s="1109"/>
      <c r="C27" s="1109"/>
      <c r="D27" s="1109"/>
      <c r="E27" s="1109"/>
      <c r="F27" s="1109"/>
      <c r="G27" s="1109"/>
      <c r="H27" s="1109"/>
      <c r="I27" s="1109"/>
      <c r="J27" s="1109"/>
      <c r="K27" s="1110"/>
      <c r="L27" s="1110"/>
      <c r="M27" s="1110"/>
      <c r="N27" s="1110"/>
      <c r="O27" s="1110"/>
      <c r="P27" s="1108"/>
      <c r="Q27" s="1108"/>
      <c r="R27" s="1108"/>
      <c r="S27" s="1108"/>
      <c r="T27" s="1108"/>
      <c r="U27" s="1108"/>
      <c r="V27" s="1108"/>
      <c r="W27" s="1108"/>
      <c r="X27" s="1108"/>
      <c r="Y27" s="1108"/>
      <c r="Z27" s="1108"/>
      <c r="AA27" s="133"/>
    </row>
    <row r="28" spans="1:27" ht="23.1" customHeight="1">
      <c r="A28" s="586"/>
      <c r="B28" s="1111"/>
      <c r="C28" s="1112"/>
      <c r="D28" s="1112"/>
      <c r="E28" s="1112"/>
      <c r="F28" s="1112"/>
      <c r="G28" s="1112"/>
      <c r="H28" s="1112"/>
      <c r="I28" s="1112"/>
      <c r="J28" s="1112"/>
      <c r="K28" s="1110"/>
      <c r="L28" s="1110"/>
      <c r="M28" s="1110"/>
      <c r="N28" s="1110"/>
      <c r="O28" s="1110"/>
      <c r="P28" s="1113"/>
      <c r="Q28" s="1114"/>
      <c r="R28" s="1114"/>
      <c r="S28" s="1114"/>
      <c r="T28" s="1114"/>
      <c r="U28" s="1114"/>
      <c r="V28" s="1114"/>
      <c r="W28" s="1114"/>
      <c r="X28" s="1114"/>
      <c r="Y28" s="1114"/>
      <c r="Z28" s="1114"/>
      <c r="AA28" s="133"/>
    </row>
    <row r="29" spans="1:27" ht="23.1" customHeight="1">
      <c r="A29" s="586"/>
      <c r="B29" s="1101"/>
      <c r="C29" s="1102"/>
      <c r="D29" s="1102"/>
      <c r="E29" s="1102"/>
      <c r="F29" s="1102"/>
      <c r="G29" s="1102"/>
      <c r="H29" s="1102"/>
      <c r="I29" s="1102"/>
      <c r="J29" s="1102"/>
      <c r="K29" s="1103"/>
      <c r="L29" s="1103"/>
      <c r="M29" s="1103"/>
      <c r="N29" s="1103"/>
      <c r="O29" s="1103"/>
      <c r="P29" s="1104"/>
      <c r="Q29" s="1105"/>
      <c r="R29" s="1105"/>
      <c r="S29" s="1105"/>
      <c r="T29" s="1105"/>
      <c r="U29" s="1105"/>
      <c r="V29" s="1105"/>
      <c r="W29" s="1105"/>
      <c r="X29" s="1105"/>
      <c r="Y29" s="1105"/>
      <c r="Z29" s="1105"/>
      <c r="AA29" s="133"/>
    </row>
    <row r="30" spans="1:27" ht="23.1" hidden="1" customHeight="1">
      <c r="A30" s="586"/>
      <c r="B30" s="1106"/>
      <c r="C30" s="1107"/>
      <c r="D30" s="1107"/>
      <c r="E30" s="1107"/>
      <c r="F30" s="1107"/>
      <c r="G30" s="1107"/>
      <c r="H30" s="1107"/>
      <c r="I30" s="1107"/>
      <c r="J30" s="1107"/>
      <c r="K30" s="1098"/>
      <c r="L30" s="1098"/>
      <c r="M30" s="1098"/>
      <c r="N30" s="1098"/>
      <c r="O30" s="1098"/>
      <c r="P30" s="1099"/>
      <c r="Q30" s="1100"/>
      <c r="R30" s="1100"/>
      <c r="S30" s="1100"/>
      <c r="T30" s="1100"/>
      <c r="U30" s="1100"/>
      <c r="V30" s="1100"/>
      <c r="W30" s="1100"/>
      <c r="X30" s="1100"/>
      <c r="Y30" s="1100"/>
      <c r="Z30" s="1100"/>
      <c r="AA30" s="133"/>
    </row>
    <row r="31" spans="1:27" ht="23.1" hidden="1" customHeight="1">
      <c r="A31" s="586"/>
      <c r="B31" s="1088"/>
      <c r="C31" s="1089"/>
      <c r="D31" s="1089"/>
      <c r="E31" s="1089"/>
      <c r="F31" s="1089"/>
      <c r="G31" s="1089"/>
      <c r="H31" s="1089"/>
      <c r="I31" s="1089"/>
      <c r="J31" s="1089"/>
      <c r="K31" s="1085"/>
      <c r="L31" s="1085"/>
      <c r="M31" s="1085"/>
      <c r="N31" s="1085"/>
      <c r="O31" s="1085"/>
      <c r="P31" s="1086"/>
      <c r="Q31" s="1087"/>
      <c r="R31" s="1087"/>
      <c r="S31" s="1087"/>
      <c r="T31" s="1087"/>
      <c r="U31" s="1087"/>
      <c r="V31" s="1087"/>
      <c r="W31" s="1087"/>
      <c r="X31" s="1087"/>
      <c r="Y31" s="1087"/>
      <c r="Z31" s="1087"/>
      <c r="AA31" s="133"/>
    </row>
    <row r="32" spans="1:27" ht="23.1" hidden="1" customHeight="1">
      <c r="A32" s="586"/>
      <c r="B32" s="1088"/>
      <c r="C32" s="1089"/>
      <c r="D32" s="1089"/>
      <c r="E32" s="1089"/>
      <c r="F32" s="1089"/>
      <c r="G32" s="1089"/>
      <c r="H32" s="1089"/>
      <c r="I32" s="1089"/>
      <c r="J32" s="1089"/>
      <c r="K32" s="1085"/>
      <c r="L32" s="1085"/>
      <c r="M32" s="1085"/>
      <c r="N32" s="1085"/>
      <c r="O32" s="1085"/>
      <c r="P32" s="1086"/>
      <c r="Q32" s="1087"/>
      <c r="R32" s="1087"/>
      <c r="S32" s="1087"/>
      <c r="T32" s="1087"/>
      <c r="U32" s="1087"/>
      <c r="V32" s="1087"/>
      <c r="W32" s="1087"/>
      <c r="X32" s="1087"/>
      <c r="Y32" s="1087"/>
      <c r="Z32" s="1087"/>
      <c r="AA32" s="133"/>
    </row>
    <row r="33" spans="1:27" ht="23.1" hidden="1" customHeight="1">
      <c r="A33" s="586"/>
      <c r="B33" s="1088"/>
      <c r="C33" s="1089"/>
      <c r="D33" s="1089"/>
      <c r="E33" s="1089"/>
      <c r="F33" s="1089"/>
      <c r="G33" s="1089"/>
      <c r="H33" s="1089"/>
      <c r="I33" s="1089"/>
      <c r="J33" s="1089"/>
      <c r="K33" s="1085"/>
      <c r="L33" s="1085"/>
      <c r="M33" s="1085"/>
      <c r="N33" s="1085"/>
      <c r="O33" s="1085"/>
      <c r="P33" s="1086"/>
      <c r="Q33" s="1087"/>
      <c r="R33" s="1087"/>
      <c r="S33" s="1087"/>
      <c r="T33" s="1087"/>
      <c r="U33" s="1087"/>
      <c r="V33" s="1087"/>
      <c r="W33" s="1087"/>
      <c r="X33" s="1087"/>
      <c r="Y33" s="1087"/>
      <c r="Z33" s="1087"/>
      <c r="AA33" s="133"/>
    </row>
    <row r="34" spans="1:27" ht="23.1" hidden="1" customHeight="1">
      <c r="A34" s="586"/>
      <c r="B34" s="1088"/>
      <c r="C34" s="1089"/>
      <c r="D34" s="1089"/>
      <c r="E34" s="1089"/>
      <c r="F34" s="1089"/>
      <c r="G34" s="1089"/>
      <c r="H34" s="1089"/>
      <c r="I34" s="1089"/>
      <c r="J34" s="1089"/>
      <c r="K34" s="1085"/>
      <c r="L34" s="1085"/>
      <c r="M34" s="1085"/>
      <c r="N34" s="1085"/>
      <c r="O34" s="1085"/>
      <c r="P34" s="1086"/>
      <c r="Q34" s="1087"/>
      <c r="R34" s="1087"/>
      <c r="S34" s="1087"/>
      <c r="T34" s="1087"/>
      <c r="U34" s="1087"/>
      <c r="V34" s="1087"/>
      <c r="W34" s="1087"/>
      <c r="X34" s="1087"/>
      <c r="Y34" s="1087"/>
      <c r="Z34" s="1087"/>
      <c r="AA34" s="133"/>
    </row>
    <row r="35" spans="1:27" ht="23.1" hidden="1" customHeight="1">
      <c r="A35" s="586"/>
      <c r="B35" s="1088"/>
      <c r="C35" s="1089"/>
      <c r="D35" s="1089"/>
      <c r="E35" s="1089"/>
      <c r="F35" s="1089"/>
      <c r="G35" s="1089"/>
      <c r="H35" s="1089"/>
      <c r="I35" s="1089"/>
      <c r="J35" s="1089"/>
      <c r="K35" s="1085"/>
      <c r="L35" s="1085"/>
      <c r="M35" s="1085"/>
      <c r="N35" s="1085"/>
      <c r="O35" s="1085"/>
      <c r="P35" s="1086"/>
      <c r="Q35" s="1087"/>
      <c r="R35" s="1087"/>
      <c r="S35" s="1087"/>
      <c r="T35" s="1087"/>
      <c r="U35" s="1087"/>
      <c r="V35" s="1087"/>
      <c r="W35" s="1087"/>
      <c r="X35" s="1087"/>
      <c r="Y35" s="1087"/>
      <c r="Z35" s="1087"/>
      <c r="AA35" s="133"/>
    </row>
    <row r="36" spans="1:27" ht="23.1" hidden="1" customHeight="1">
      <c r="A36" s="586"/>
      <c r="B36" s="1088"/>
      <c r="C36" s="1089"/>
      <c r="D36" s="1089"/>
      <c r="E36" s="1089"/>
      <c r="F36" s="1089"/>
      <c r="G36" s="1089"/>
      <c r="H36" s="1089"/>
      <c r="I36" s="1089"/>
      <c r="J36" s="1089"/>
      <c r="K36" s="1085"/>
      <c r="L36" s="1085"/>
      <c r="M36" s="1085"/>
      <c r="N36" s="1085"/>
      <c r="O36" s="1085"/>
      <c r="P36" s="1086"/>
      <c r="Q36" s="1087"/>
      <c r="R36" s="1087"/>
      <c r="S36" s="1087"/>
      <c r="T36" s="1087"/>
      <c r="U36" s="1087"/>
      <c r="V36" s="1087"/>
      <c r="W36" s="1087"/>
      <c r="X36" s="1087"/>
      <c r="Y36" s="1087"/>
      <c r="Z36" s="1087"/>
      <c r="AA36" s="133"/>
    </row>
    <row r="37" spans="1:27" ht="23.1" hidden="1" customHeight="1">
      <c r="A37" s="586"/>
      <c r="B37" s="1088"/>
      <c r="C37" s="1089"/>
      <c r="D37" s="1089"/>
      <c r="E37" s="1089"/>
      <c r="F37" s="1089"/>
      <c r="G37" s="1089"/>
      <c r="H37" s="1089"/>
      <c r="I37" s="1089"/>
      <c r="J37" s="1089"/>
      <c r="K37" s="1085"/>
      <c r="L37" s="1085"/>
      <c r="M37" s="1085"/>
      <c r="N37" s="1085"/>
      <c r="O37" s="1085"/>
      <c r="P37" s="1086"/>
      <c r="Q37" s="1087"/>
      <c r="R37" s="1087"/>
      <c r="S37" s="1087"/>
      <c r="T37" s="1087"/>
      <c r="U37" s="1087"/>
      <c r="V37" s="1087"/>
      <c r="W37" s="1087"/>
      <c r="X37" s="1087"/>
      <c r="Y37" s="1087"/>
      <c r="Z37" s="1087"/>
      <c r="AA37" s="133"/>
    </row>
    <row r="38" spans="1:27" ht="23.1" hidden="1" customHeight="1">
      <c r="A38" s="586"/>
      <c r="B38" s="1088"/>
      <c r="C38" s="1089"/>
      <c r="D38" s="1089"/>
      <c r="E38" s="1089"/>
      <c r="F38" s="1089"/>
      <c r="G38" s="1089"/>
      <c r="H38" s="1089"/>
      <c r="I38" s="1089"/>
      <c r="J38" s="1089"/>
      <c r="K38" s="1085"/>
      <c r="L38" s="1085"/>
      <c r="M38" s="1085"/>
      <c r="N38" s="1085"/>
      <c r="O38" s="1085"/>
      <c r="P38" s="1086"/>
      <c r="Q38" s="1087"/>
      <c r="R38" s="1087"/>
      <c r="S38" s="1087"/>
      <c r="T38" s="1087"/>
      <c r="U38" s="1087"/>
      <c r="V38" s="1087"/>
      <c r="W38" s="1087"/>
      <c r="X38" s="1087"/>
      <c r="Y38" s="1087"/>
      <c r="Z38" s="1087"/>
      <c r="AA38" s="133"/>
    </row>
    <row r="39" spans="1:27" ht="23.1" hidden="1" customHeight="1">
      <c r="A39" s="586"/>
      <c r="B39" s="1088"/>
      <c r="C39" s="1089"/>
      <c r="D39" s="1089"/>
      <c r="E39" s="1089"/>
      <c r="F39" s="1089"/>
      <c r="G39" s="1089"/>
      <c r="H39" s="1089"/>
      <c r="I39" s="1089"/>
      <c r="J39" s="1089"/>
      <c r="K39" s="1085"/>
      <c r="L39" s="1085"/>
      <c r="M39" s="1085"/>
      <c r="N39" s="1085"/>
      <c r="O39" s="1085"/>
      <c r="P39" s="1086"/>
      <c r="Q39" s="1087"/>
      <c r="R39" s="1087"/>
      <c r="S39" s="1087"/>
      <c r="T39" s="1087"/>
      <c r="U39" s="1087"/>
      <c r="V39" s="1087"/>
      <c r="W39" s="1087"/>
      <c r="X39" s="1087"/>
      <c r="Y39" s="1087"/>
      <c r="Z39" s="1087"/>
      <c r="AA39" s="133"/>
    </row>
    <row r="40" spans="1:27" ht="23.1" hidden="1" customHeight="1">
      <c r="A40" s="586"/>
      <c r="B40" s="1088"/>
      <c r="C40" s="1089"/>
      <c r="D40" s="1089"/>
      <c r="E40" s="1089"/>
      <c r="F40" s="1089"/>
      <c r="G40" s="1089"/>
      <c r="H40" s="1089"/>
      <c r="I40" s="1089"/>
      <c r="J40" s="1089"/>
      <c r="K40" s="1085"/>
      <c r="L40" s="1085"/>
      <c r="M40" s="1085"/>
      <c r="N40" s="1085"/>
      <c r="O40" s="1085"/>
      <c r="P40" s="1086"/>
      <c r="Q40" s="1087"/>
      <c r="R40" s="1087"/>
      <c r="S40" s="1087"/>
      <c r="T40" s="1087"/>
      <c r="U40" s="1087"/>
      <c r="V40" s="1087"/>
      <c r="W40" s="1087"/>
      <c r="X40" s="1087"/>
      <c r="Y40" s="1087"/>
      <c r="Z40" s="1087"/>
      <c r="AA40" s="133"/>
    </row>
    <row r="41" spans="1:27" ht="23.1" hidden="1" customHeight="1">
      <c r="A41" s="586"/>
      <c r="B41" s="1088"/>
      <c r="C41" s="1089"/>
      <c r="D41" s="1089"/>
      <c r="E41" s="1089"/>
      <c r="F41" s="1089"/>
      <c r="G41" s="1089"/>
      <c r="H41" s="1089"/>
      <c r="I41" s="1089"/>
      <c r="J41" s="1089"/>
      <c r="K41" s="1085"/>
      <c r="L41" s="1085"/>
      <c r="M41" s="1085"/>
      <c r="N41" s="1085"/>
      <c r="O41" s="1085"/>
      <c r="P41" s="1086"/>
      <c r="Q41" s="1087"/>
      <c r="R41" s="1087"/>
      <c r="S41" s="1087"/>
      <c r="T41" s="1087"/>
      <c r="U41" s="1087"/>
      <c r="V41" s="1087"/>
      <c r="W41" s="1087"/>
      <c r="X41" s="1087"/>
      <c r="Y41" s="1087"/>
      <c r="Z41" s="1087"/>
      <c r="AA41" s="133"/>
    </row>
    <row r="42" spans="1:27" ht="23.1" hidden="1" customHeight="1">
      <c r="A42" s="586"/>
      <c r="B42" s="1088"/>
      <c r="C42" s="1089"/>
      <c r="D42" s="1089"/>
      <c r="E42" s="1089"/>
      <c r="F42" s="1089"/>
      <c r="G42" s="1089"/>
      <c r="H42" s="1089"/>
      <c r="I42" s="1089"/>
      <c r="J42" s="1089"/>
      <c r="K42" s="1085"/>
      <c r="L42" s="1085"/>
      <c r="M42" s="1085"/>
      <c r="N42" s="1085"/>
      <c r="O42" s="1085"/>
      <c r="P42" s="1086"/>
      <c r="Q42" s="1087"/>
      <c r="R42" s="1087"/>
      <c r="S42" s="1087"/>
      <c r="T42" s="1087"/>
      <c r="U42" s="1087"/>
      <c r="V42" s="1087"/>
      <c r="W42" s="1087"/>
      <c r="X42" s="1087"/>
      <c r="Y42" s="1087"/>
      <c r="Z42" s="1087"/>
      <c r="AA42" s="133"/>
    </row>
    <row r="43" spans="1:27" ht="23.1" hidden="1" customHeight="1">
      <c r="A43" s="586"/>
      <c r="B43" s="1088"/>
      <c r="C43" s="1089"/>
      <c r="D43" s="1089"/>
      <c r="E43" s="1089"/>
      <c r="F43" s="1089"/>
      <c r="G43" s="1089"/>
      <c r="H43" s="1089"/>
      <c r="I43" s="1089"/>
      <c r="J43" s="1089"/>
      <c r="K43" s="1085"/>
      <c r="L43" s="1085"/>
      <c r="M43" s="1085"/>
      <c r="N43" s="1085"/>
      <c r="O43" s="1085"/>
      <c r="P43" s="1086"/>
      <c r="Q43" s="1087"/>
      <c r="R43" s="1087"/>
      <c r="S43" s="1087"/>
      <c r="T43" s="1087"/>
      <c r="U43" s="1087"/>
      <c r="V43" s="1087"/>
      <c r="W43" s="1087"/>
      <c r="X43" s="1087"/>
      <c r="Y43" s="1087"/>
      <c r="Z43" s="1087"/>
      <c r="AA43" s="133"/>
    </row>
    <row r="44" spans="1:27" ht="23.1" hidden="1" customHeight="1">
      <c r="A44" s="586"/>
      <c r="B44" s="1088"/>
      <c r="C44" s="1089"/>
      <c r="D44" s="1089"/>
      <c r="E44" s="1089"/>
      <c r="F44" s="1089"/>
      <c r="G44" s="1089"/>
      <c r="H44" s="1089"/>
      <c r="I44" s="1089"/>
      <c r="J44" s="1089"/>
      <c r="K44" s="1085"/>
      <c r="L44" s="1085"/>
      <c r="M44" s="1085"/>
      <c r="N44" s="1085"/>
      <c r="O44" s="1085"/>
      <c r="P44" s="1086"/>
      <c r="Q44" s="1087"/>
      <c r="R44" s="1087"/>
      <c r="S44" s="1087"/>
      <c r="T44" s="1087"/>
      <c r="U44" s="1087"/>
      <c r="V44" s="1087"/>
      <c r="W44" s="1087"/>
      <c r="X44" s="1087"/>
      <c r="Y44" s="1087"/>
      <c r="Z44" s="1087"/>
      <c r="AA44" s="133"/>
    </row>
    <row r="45" spans="1:27" ht="23.1" hidden="1" customHeight="1">
      <c r="A45" s="586"/>
      <c r="B45" s="1088"/>
      <c r="C45" s="1089"/>
      <c r="D45" s="1089"/>
      <c r="E45" s="1089"/>
      <c r="F45" s="1089"/>
      <c r="G45" s="1089"/>
      <c r="H45" s="1089"/>
      <c r="I45" s="1089"/>
      <c r="J45" s="1089"/>
      <c r="K45" s="1085"/>
      <c r="L45" s="1085"/>
      <c r="M45" s="1085"/>
      <c r="N45" s="1085"/>
      <c r="O45" s="1085"/>
      <c r="P45" s="1086"/>
      <c r="Q45" s="1087"/>
      <c r="R45" s="1087"/>
      <c r="S45" s="1087"/>
      <c r="T45" s="1087"/>
      <c r="U45" s="1087"/>
      <c r="V45" s="1087"/>
      <c r="W45" s="1087"/>
      <c r="X45" s="1087"/>
      <c r="Y45" s="1087"/>
      <c r="Z45" s="1087"/>
      <c r="AA45" s="133"/>
    </row>
    <row r="46" spans="1:27" ht="23.1" hidden="1" customHeight="1">
      <c r="A46" s="586"/>
      <c r="B46" s="1088"/>
      <c r="C46" s="1089"/>
      <c r="D46" s="1089"/>
      <c r="E46" s="1089"/>
      <c r="F46" s="1089"/>
      <c r="G46" s="1089"/>
      <c r="H46" s="1089"/>
      <c r="I46" s="1089"/>
      <c r="J46" s="1089"/>
      <c r="K46" s="1085"/>
      <c r="L46" s="1085"/>
      <c r="M46" s="1085"/>
      <c r="N46" s="1085"/>
      <c r="O46" s="1085"/>
      <c r="P46" s="1086"/>
      <c r="Q46" s="1087"/>
      <c r="R46" s="1087"/>
      <c r="S46" s="1087"/>
      <c r="T46" s="1087"/>
      <c r="U46" s="1087"/>
      <c r="V46" s="1087"/>
      <c r="W46" s="1087"/>
      <c r="X46" s="1087"/>
      <c r="Y46" s="1087"/>
      <c r="Z46" s="1087"/>
      <c r="AA46" s="133"/>
    </row>
    <row r="47" spans="1:27" ht="23.1" hidden="1" customHeight="1">
      <c r="A47" s="586"/>
      <c r="B47" s="1088"/>
      <c r="C47" s="1089"/>
      <c r="D47" s="1089"/>
      <c r="E47" s="1089"/>
      <c r="F47" s="1089"/>
      <c r="G47" s="1089"/>
      <c r="H47" s="1089"/>
      <c r="I47" s="1089"/>
      <c r="J47" s="1089"/>
      <c r="K47" s="1085"/>
      <c r="L47" s="1085"/>
      <c r="M47" s="1085"/>
      <c r="N47" s="1085"/>
      <c r="O47" s="1085"/>
      <c r="P47" s="1086"/>
      <c r="Q47" s="1087"/>
      <c r="R47" s="1087"/>
      <c r="S47" s="1087"/>
      <c r="T47" s="1087"/>
      <c r="U47" s="1087"/>
      <c r="V47" s="1087"/>
      <c r="W47" s="1087"/>
      <c r="X47" s="1087"/>
      <c r="Y47" s="1087"/>
      <c r="Z47" s="1087"/>
      <c r="AA47" s="133"/>
    </row>
    <row r="48" spans="1:27" ht="23.1" hidden="1" customHeight="1">
      <c r="A48" s="586"/>
      <c r="B48" s="1088"/>
      <c r="C48" s="1089"/>
      <c r="D48" s="1089"/>
      <c r="E48" s="1089"/>
      <c r="F48" s="1089"/>
      <c r="G48" s="1089"/>
      <c r="H48" s="1089"/>
      <c r="I48" s="1089"/>
      <c r="J48" s="1089"/>
      <c r="K48" s="1085"/>
      <c r="L48" s="1085"/>
      <c r="M48" s="1085"/>
      <c r="N48" s="1085"/>
      <c r="O48" s="1085"/>
      <c r="P48" s="1086"/>
      <c r="Q48" s="1087"/>
      <c r="R48" s="1087"/>
      <c r="S48" s="1087"/>
      <c r="T48" s="1087"/>
      <c r="U48" s="1087"/>
      <c r="V48" s="1087"/>
      <c r="W48" s="1087"/>
      <c r="X48" s="1087"/>
      <c r="Y48" s="1087"/>
      <c r="Z48" s="1087"/>
      <c r="AA48" s="133"/>
    </row>
    <row r="49" spans="1:27" ht="23.1" hidden="1" customHeight="1">
      <c r="A49" s="586"/>
      <c r="B49" s="1088"/>
      <c r="C49" s="1089"/>
      <c r="D49" s="1089"/>
      <c r="E49" s="1089"/>
      <c r="F49" s="1089"/>
      <c r="G49" s="1089"/>
      <c r="H49" s="1089"/>
      <c r="I49" s="1089"/>
      <c r="J49" s="1089"/>
      <c r="K49" s="1085"/>
      <c r="L49" s="1085"/>
      <c r="M49" s="1085"/>
      <c r="N49" s="1085"/>
      <c r="O49" s="1085"/>
      <c r="P49" s="1086"/>
      <c r="Q49" s="1087"/>
      <c r="R49" s="1087"/>
      <c r="S49" s="1087"/>
      <c r="T49" s="1087"/>
      <c r="U49" s="1087"/>
      <c r="V49" s="1087"/>
      <c r="W49" s="1087"/>
      <c r="X49" s="1087"/>
      <c r="Y49" s="1087"/>
      <c r="Z49" s="1087"/>
      <c r="AA49" s="133"/>
    </row>
    <row r="50" spans="1:27" ht="23.1" hidden="1" customHeight="1">
      <c r="A50" s="586"/>
      <c r="B50" s="1088"/>
      <c r="C50" s="1089"/>
      <c r="D50" s="1089"/>
      <c r="E50" s="1089"/>
      <c r="F50" s="1089"/>
      <c r="G50" s="1089"/>
      <c r="H50" s="1089"/>
      <c r="I50" s="1089"/>
      <c r="J50" s="1089"/>
      <c r="K50" s="1085"/>
      <c r="L50" s="1085"/>
      <c r="M50" s="1085"/>
      <c r="N50" s="1085"/>
      <c r="O50" s="1085"/>
      <c r="P50" s="1086"/>
      <c r="Q50" s="1087"/>
      <c r="R50" s="1087"/>
      <c r="S50" s="1087"/>
      <c r="T50" s="1087"/>
      <c r="U50" s="1087"/>
      <c r="V50" s="1087"/>
      <c r="W50" s="1087"/>
      <c r="X50" s="1087"/>
      <c r="Y50" s="1087"/>
      <c r="Z50" s="1087"/>
      <c r="AA50" s="133"/>
    </row>
    <row r="51" spans="1:27" ht="23.1" hidden="1" customHeight="1">
      <c r="A51" s="586"/>
      <c r="B51" s="1088"/>
      <c r="C51" s="1089"/>
      <c r="D51" s="1089"/>
      <c r="E51" s="1089"/>
      <c r="F51" s="1089"/>
      <c r="G51" s="1089"/>
      <c r="H51" s="1089"/>
      <c r="I51" s="1089"/>
      <c r="J51" s="1089"/>
      <c r="K51" s="1085"/>
      <c r="L51" s="1085"/>
      <c r="M51" s="1085"/>
      <c r="N51" s="1085"/>
      <c r="O51" s="1085"/>
      <c r="P51" s="1086"/>
      <c r="Q51" s="1087"/>
      <c r="R51" s="1087"/>
      <c r="S51" s="1087"/>
      <c r="T51" s="1087"/>
      <c r="U51" s="1087"/>
      <c r="V51" s="1087"/>
      <c r="W51" s="1087"/>
      <c r="X51" s="1087"/>
      <c r="Y51" s="1087"/>
      <c r="Z51" s="1087"/>
      <c r="AA51" s="133"/>
    </row>
    <row r="52" spans="1:27" ht="23.1" hidden="1" customHeight="1">
      <c r="A52" s="586"/>
      <c r="B52" s="1092"/>
      <c r="C52" s="1093"/>
      <c r="D52" s="1093"/>
      <c r="E52" s="1093"/>
      <c r="F52" s="1093"/>
      <c r="G52" s="1093"/>
      <c r="H52" s="1093"/>
      <c r="I52" s="1093"/>
      <c r="J52" s="1093"/>
      <c r="K52" s="1145"/>
      <c r="L52" s="1145"/>
      <c r="M52" s="1145"/>
      <c r="N52" s="1145"/>
      <c r="O52" s="1145"/>
      <c r="P52" s="1146"/>
      <c r="Q52" s="1147"/>
      <c r="R52" s="1147"/>
      <c r="S52" s="1147"/>
      <c r="T52" s="1147"/>
      <c r="U52" s="1147"/>
      <c r="V52" s="1147"/>
      <c r="W52" s="1147"/>
      <c r="X52" s="1147"/>
      <c r="Y52" s="1147"/>
      <c r="Z52" s="1147"/>
      <c r="AA52" s="133"/>
    </row>
    <row r="53" spans="1:27" ht="24.95" customHeight="1">
      <c r="A53" s="586"/>
      <c r="B53" s="1148" t="s">
        <v>952</v>
      </c>
      <c r="C53" s="1149"/>
      <c r="D53" s="1149"/>
      <c r="E53" s="1149"/>
      <c r="F53" s="1149"/>
      <c r="G53" s="1149"/>
      <c r="H53" s="1149"/>
      <c r="I53" s="1149"/>
      <c r="J53" s="1149"/>
      <c r="K53" s="1150"/>
      <c r="L53" s="1150"/>
      <c r="M53" s="1150"/>
      <c r="N53" s="1150"/>
      <c r="O53" s="1150"/>
      <c r="P53" s="1151"/>
      <c r="Q53" s="1152"/>
      <c r="R53" s="1152"/>
      <c r="S53" s="1152"/>
      <c r="T53" s="1152"/>
      <c r="U53" s="1152"/>
      <c r="V53" s="1152"/>
      <c r="W53" s="1152"/>
      <c r="X53" s="1152"/>
      <c r="Y53" s="1152"/>
      <c r="Z53" s="1152"/>
      <c r="AA53" s="133"/>
    </row>
    <row r="54" spans="1:27" ht="9.9499999999999993" customHeight="1">
      <c r="A54" s="586"/>
      <c r="B54" s="133"/>
      <c r="C54" s="133"/>
      <c r="D54" s="133"/>
      <c r="E54" s="133"/>
      <c r="F54" s="133"/>
      <c r="G54" s="133"/>
      <c r="H54" s="133"/>
      <c r="I54" s="133"/>
      <c r="J54" s="133"/>
      <c r="K54" s="133"/>
      <c r="L54" s="133"/>
      <c r="M54" s="133"/>
      <c r="N54" s="133"/>
      <c r="O54" s="133"/>
      <c r="P54" s="133"/>
      <c r="Q54" s="133"/>
      <c r="R54" s="133"/>
      <c r="S54" s="133"/>
      <c r="T54" s="133"/>
      <c r="U54" s="133"/>
      <c r="V54" s="133"/>
      <c r="W54" s="133"/>
      <c r="X54" s="133"/>
      <c r="Y54" s="133"/>
      <c r="Z54" s="133"/>
      <c r="AA54" s="133"/>
    </row>
    <row r="55" spans="1:27" ht="24.95" customHeight="1">
      <c r="A55" s="586"/>
      <c r="B55" s="1090" t="s">
        <v>963</v>
      </c>
      <c r="C55" s="1090"/>
      <c r="D55" s="1090"/>
      <c r="E55" s="1090"/>
      <c r="F55" s="133"/>
      <c r="G55" s="133"/>
      <c r="H55" s="133"/>
      <c r="I55" s="133"/>
      <c r="J55" s="133"/>
      <c r="K55" s="133"/>
      <c r="L55" s="133"/>
      <c r="M55" s="133"/>
      <c r="N55" s="133"/>
      <c r="O55" s="133"/>
      <c r="P55" s="133">
        <v>0</v>
      </c>
      <c r="Q55" s="133"/>
      <c r="R55" s="133"/>
      <c r="S55" s="133"/>
      <c r="T55" s="133"/>
      <c r="U55" s="133"/>
      <c r="V55" s="133"/>
      <c r="W55" s="133"/>
      <c r="X55" s="133"/>
      <c r="Y55" s="133"/>
      <c r="Z55" s="133"/>
      <c r="AA55" s="133"/>
    </row>
    <row r="56" spans="1:27" ht="24.95" customHeight="1">
      <c r="A56" s="586"/>
      <c r="B56" s="1091" t="s">
        <v>955</v>
      </c>
      <c r="C56" s="1091"/>
      <c r="D56" s="1091"/>
      <c r="E56" s="1091"/>
      <c r="F56" s="1091"/>
      <c r="G56" s="1091"/>
      <c r="H56" s="1091"/>
      <c r="I56" s="1091"/>
      <c r="J56" s="1091"/>
      <c r="K56" s="1091" t="s">
        <v>956</v>
      </c>
      <c r="L56" s="1091"/>
      <c r="M56" s="1091"/>
      <c r="N56" s="1091"/>
      <c r="O56" s="1091"/>
      <c r="P56" s="1091" t="s">
        <v>957</v>
      </c>
      <c r="Q56" s="1091"/>
      <c r="R56" s="1091"/>
      <c r="S56" s="1091"/>
      <c r="T56" s="1091"/>
      <c r="U56" s="1091"/>
      <c r="V56" s="1091"/>
      <c r="W56" s="1091"/>
      <c r="X56" s="1091"/>
      <c r="Y56" s="1091"/>
      <c r="Z56" s="1091"/>
      <c r="AA56" s="133"/>
    </row>
    <row r="57" spans="1:27" ht="23.1" customHeight="1">
      <c r="A57" s="586"/>
      <c r="B57" s="1095"/>
      <c r="C57" s="1095"/>
      <c r="D57" s="1095"/>
      <c r="E57" s="1095"/>
      <c r="F57" s="1095"/>
      <c r="G57" s="1095"/>
      <c r="H57" s="1095"/>
      <c r="I57" s="1095"/>
      <c r="J57" s="1095"/>
      <c r="K57" s="1096"/>
      <c r="L57" s="1096"/>
      <c r="M57" s="1096"/>
      <c r="N57" s="1096"/>
      <c r="O57" s="1096"/>
      <c r="P57" s="1094"/>
      <c r="Q57" s="1094"/>
      <c r="R57" s="1094"/>
      <c r="S57" s="1094"/>
      <c r="T57" s="1094"/>
      <c r="U57" s="1094"/>
      <c r="V57" s="1094"/>
      <c r="W57" s="1094"/>
      <c r="X57" s="1094"/>
      <c r="Y57" s="1094"/>
      <c r="Z57" s="1094"/>
      <c r="AA57" s="133"/>
    </row>
    <row r="58" spans="1:27" ht="23.1" customHeight="1">
      <c r="A58" s="586"/>
      <c r="B58" s="1109"/>
      <c r="C58" s="1109"/>
      <c r="D58" s="1109"/>
      <c r="E58" s="1109"/>
      <c r="F58" s="1109"/>
      <c r="G58" s="1109"/>
      <c r="H58" s="1109"/>
      <c r="I58" s="1109"/>
      <c r="J58" s="1109"/>
      <c r="K58" s="1110"/>
      <c r="L58" s="1110"/>
      <c r="M58" s="1110"/>
      <c r="N58" s="1110"/>
      <c r="O58" s="1110"/>
      <c r="P58" s="1108"/>
      <c r="Q58" s="1108"/>
      <c r="R58" s="1108"/>
      <c r="S58" s="1108"/>
      <c r="T58" s="1108"/>
      <c r="U58" s="1108"/>
      <c r="V58" s="1108"/>
      <c r="W58" s="1108"/>
      <c r="X58" s="1108"/>
      <c r="Y58" s="1108"/>
      <c r="Z58" s="1108"/>
      <c r="AA58" s="133"/>
    </row>
    <row r="59" spans="1:27" ht="23.1" customHeight="1">
      <c r="A59" s="586"/>
      <c r="B59" s="1109"/>
      <c r="C59" s="1109"/>
      <c r="D59" s="1109"/>
      <c r="E59" s="1109"/>
      <c r="F59" s="1109"/>
      <c r="G59" s="1109"/>
      <c r="H59" s="1109"/>
      <c r="I59" s="1109"/>
      <c r="J59" s="1109"/>
      <c r="K59" s="1110"/>
      <c r="L59" s="1110"/>
      <c r="M59" s="1110"/>
      <c r="N59" s="1110"/>
      <c r="O59" s="1110"/>
      <c r="P59" s="1108"/>
      <c r="Q59" s="1108"/>
      <c r="R59" s="1108"/>
      <c r="S59" s="1108"/>
      <c r="T59" s="1108"/>
      <c r="U59" s="1108"/>
      <c r="V59" s="1108"/>
      <c r="W59" s="1108"/>
      <c r="X59" s="1108"/>
      <c r="Y59" s="1108"/>
      <c r="Z59" s="1108"/>
      <c r="AA59" s="133"/>
    </row>
    <row r="60" spans="1:27" ht="23.1" customHeight="1">
      <c r="A60" s="586"/>
      <c r="B60" s="1095"/>
      <c r="C60" s="1095"/>
      <c r="D60" s="1095"/>
      <c r="E60" s="1095"/>
      <c r="F60" s="1095"/>
      <c r="G60" s="1095"/>
      <c r="H60" s="1095"/>
      <c r="I60" s="1095"/>
      <c r="J60" s="1095"/>
      <c r="K60" s="1096"/>
      <c r="L60" s="1096"/>
      <c r="M60" s="1096"/>
      <c r="N60" s="1096"/>
      <c r="O60" s="1096"/>
      <c r="P60" s="1094"/>
      <c r="Q60" s="1094"/>
      <c r="R60" s="1094"/>
      <c r="S60" s="1094"/>
      <c r="T60" s="1094"/>
      <c r="U60" s="1094"/>
      <c r="V60" s="1094"/>
      <c r="W60" s="1094"/>
      <c r="X60" s="1094"/>
      <c r="Y60" s="1094"/>
      <c r="Z60" s="1094"/>
      <c r="AA60" s="133"/>
    </row>
    <row r="61" spans="1:27" ht="23.1" customHeight="1">
      <c r="A61" s="586"/>
      <c r="B61" s="1095"/>
      <c r="C61" s="1095"/>
      <c r="D61" s="1095"/>
      <c r="E61" s="1095"/>
      <c r="F61" s="1095"/>
      <c r="G61" s="1095"/>
      <c r="H61" s="1095"/>
      <c r="I61" s="1095"/>
      <c r="J61" s="1095"/>
      <c r="K61" s="1096"/>
      <c r="L61" s="1096"/>
      <c r="M61" s="1096"/>
      <c r="N61" s="1096"/>
      <c r="O61" s="1096"/>
      <c r="P61" s="1094"/>
      <c r="Q61" s="1094"/>
      <c r="R61" s="1094"/>
      <c r="S61" s="1094"/>
      <c r="T61" s="1094"/>
      <c r="U61" s="1094"/>
      <c r="V61" s="1094"/>
      <c r="W61" s="1094"/>
      <c r="X61" s="1094"/>
      <c r="Y61" s="1094"/>
      <c r="Z61" s="1094"/>
      <c r="AA61" s="133"/>
    </row>
    <row r="62" spans="1:27" ht="23.1" customHeight="1">
      <c r="A62" s="586"/>
      <c r="B62" s="1095"/>
      <c r="C62" s="1095"/>
      <c r="D62" s="1095"/>
      <c r="E62" s="1095"/>
      <c r="F62" s="1095"/>
      <c r="G62" s="1095"/>
      <c r="H62" s="1095"/>
      <c r="I62" s="1095"/>
      <c r="J62" s="1095"/>
      <c r="K62" s="1096"/>
      <c r="L62" s="1096"/>
      <c r="M62" s="1096"/>
      <c r="N62" s="1096"/>
      <c r="O62" s="1096"/>
      <c r="P62" s="1094"/>
      <c r="Q62" s="1094"/>
      <c r="R62" s="1094"/>
      <c r="S62" s="1094"/>
      <c r="T62" s="1094"/>
      <c r="U62" s="1094"/>
      <c r="V62" s="1094"/>
      <c r="W62" s="1094"/>
      <c r="X62" s="1094"/>
      <c r="Y62" s="1094"/>
      <c r="Z62" s="1094"/>
      <c r="AA62" s="133"/>
    </row>
    <row r="63" spans="1:27" ht="23.1" customHeight="1">
      <c r="A63" s="586"/>
      <c r="B63" s="1097"/>
      <c r="C63" s="1097"/>
      <c r="D63" s="1097"/>
      <c r="E63" s="1097"/>
      <c r="F63" s="1097"/>
      <c r="G63" s="1097"/>
      <c r="H63" s="1097"/>
      <c r="I63" s="1097"/>
      <c r="J63" s="1097"/>
      <c r="K63" s="1098"/>
      <c r="L63" s="1098"/>
      <c r="M63" s="1098"/>
      <c r="N63" s="1098"/>
      <c r="O63" s="1098"/>
      <c r="P63" s="1099"/>
      <c r="Q63" s="1100"/>
      <c r="R63" s="1100"/>
      <c r="S63" s="1100"/>
      <c r="T63" s="1100"/>
      <c r="U63" s="1100"/>
      <c r="V63" s="1100"/>
      <c r="W63" s="1100"/>
      <c r="X63" s="1100"/>
      <c r="Y63" s="1100"/>
      <c r="Z63" s="1100"/>
      <c r="AA63" s="133"/>
    </row>
    <row r="64" spans="1:27" ht="23.1" hidden="1" customHeight="1">
      <c r="A64" s="586"/>
      <c r="B64" s="1088"/>
      <c r="C64" s="1089"/>
      <c r="D64" s="1089"/>
      <c r="E64" s="1089"/>
      <c r="F64" s="1089"/>
      <c r="G64" s="1089"/>
      <c r="H64" s="1089"/>
      <c r="I64" s="1089"/>
      <c r="J64" s="1089"/>
      <c r="K64" s="1085"/>
      <c r="L64" s="1085"/>
      <c r="M64" s="1085"/>
      <c r="N64" s="1085"/>
      <c r="O64" s="1085"/>
      <c r="P64" s="1086"/>
      <c r="Q64" s="1087"/>
      <c r="R64" s="1087"/>
      <c r="S64" s="1087"/>
      <c r="T64" s="1087"/>
      <c r="U64" s="1087"/>
      <c r="V64" s="1087"/>
      <c r="W64" s="1087"/>
      <c r="X64" s="1087"/>
      <c r="Y64" s="1087"/>
      <c r="Z64" s="1087"/>
      <c r="AA64" s="133"/>
    </row>
    <row r="65" spans="1:27" ht="23.1" hidden="1" customHeight="1">
      <c r="A65" s="586"/>
      <c r="B65" s="1088"/>
      <c r="C65" s="1089"/>
      <c r="D65" s="1089"/>
      <c r="E65" s="1089"/>
      <c r="F65" s="1089"/>
      <c r="G65" s="1089"/>
      <c r="H65" s="1089"/>
      <c r="I65" s="1089"/>
      <c r="J65" s="1089"/>
      <c r="K65" s="1085"/>
      <c r="L65" s="1085"/>
      <c r="M65" s="1085"/>
      <c r="N65" s="1085"/>
      <c r="O65" s="1085"/>
      <c r="P65" s="1086"/>
      <c r="Q65" s="1087"/>
      <c r="R65" s="1087"/>
      <c r="S65" s="1087"/>
      <c r="T65" s="1087"/>
      <c r="U65" s="1087"/>
      <c r="V65" s="1087"/>
      <c r="W65" s="1087"/>
      <c r="X65" s="1087"/>
      <c r="Y65" s="1087"/>
      <c r="Z65" s="1087"/>
      <c r="AA65" s="133"/>
    </row>
    <row r="66" spans="1:27" ht="23.1" hidden="1" customHeight="1">
      <c r="A66" s="586"/>
      <c r="B66" s="1088"/>
      <c r="C66" s="1089"/>
      <c r="D66" s="1089"/>
      <c r="E66" s="1089"/>
      <c r="F66" s="1089"/>
      <c r="G66" s="1089"/>
      <c r="H66" s="1089"/>
      <c r="I66" s="1089"/>
      <c r="J66" s="1089"/>
      <c r="K66" s="1085"/>
      <c r="L66" s="1085"/>
      <c r="M66" s="1085"/>
      <c r="N66" s="1085"/>
      <c r="O66" s="1085"/>
      <c r="P66" s="1086"/>
      <c r="Q66" s="1087"/>
      <c r="R66" s="1087"/>
      <c r="S66" s="1087"/>
      <c r="T66" s="1087"/>
      <c r="U66" s="1087"/>
      <c r="V66" s="1087"/>
      <c r="W66" s="1087"/>
      <c r="X66" s="1087"/>
      <c r="Y66" s="1087"/>
      <c r="Z66" s="1087"/>
      <c r="AA66" s="133"/>
    </row>
    <row r="67" spans="1:27" ht="23.1" hidden="1" customHeight="1">
      <c r="A67" s="586"/>
      <c r="B67" s="1088"/>
      <c r="C67" s="1089"/>
      <c r="D67" s="1089"/>
      <c r="E67" s="1089"/>
      <c r="F67" s="1089"/>
      <c r="G67" s="1089"/>
      <c r="H67" s="1089"/>
      <c r="I67" s="1089"/>
      <c r="J67" s="1089"/>
      <c r="K67" s="1085"/>
      <c r="L67" s="1085"/>
      <c r="M67" s="1085"/>
      <c r="N67" s="1085"/>
      <c r="O67" s="1085"/>
      <c r="P67" s="1086"/>
      <c r="Q67" s="1087"/>
      <c r="R67" s="1087"/>
      <c r="S67" s="1087"/>
      <c r="T67" s="1087"/>
      <c r="U67" s="1087"/>
      <c r="V67" s="1087"/>
      <c r="W67" s="1087"/>
      <c r="X67" s="1087"/>
      <c r="Y67" s="1087"/>
      <c r="Z67" s="1087"/>
      <c r="AA67" s="133"/>
    </row>
    <row r="68" spans="1:27" ht="23.1" hidden="1" customHeight="1">
      <c r="A68" s="586"/>
      <c r="B68" s="1088"/>
      <c r="C68" s="1089"/>
      <c r="D68" s="1089"/>
      <c r="E68" s="1089"/>
      <c r="F68" s="1089"/>
      <c r="G68" s="1089"/>
      <c r="H68" s="1089"/>
      <c r="I68" s="1089"/>
      <c r="J68" s="1089"/>
      <c r="K68" s="1085"/>
      <c r="L68" s="1085"/>
      <c r="M68" s="1085"/>
      <c r="N68" s="1085"/>
      <c r="O68" s="1085"/>
      <c r="P68" s="1086"/>
      <c r="Q68" s="1087"/>
      <c r="R68" s="1087"/>
      <c r="S68" s="1087"/>
      <c r="T68" s="1087"/>
      <c r="U68" s="1087"/>
      <c r="V68" s="1087"/>
      <c r="W68" s="1087"/>
      <c r="X68" s="1087"/>
      <c r="Y68" s="1087"/>
      <c r="Z68" s="1087"/>
      <c r="AA68" s="133"/>
    </row>
    <row r="69" spans="1:27" ht="23.1" hidden="1" customHeight="1">
      <c r="A69" s="586"/>
      <c r="B69" s="1088"/>
      <c r="C69" s="1089"/>
      <c r="D69" s="1089"/>
      <c r="E69" s="1089"/>
      <c r="F69" s="1089"/>
      <c r="G69" s="1089"/>
      <c r="H69" s="1089"/>
      <c r="I69" s="1089"/>
      <c r="J69" s="1089"/>
      <c r="K69" s="1085"/>
      <c r="L69" s="1085"/>
      <c r="M69" s="1085"/>
      <c r="N69" s="1085"/>
      <c r="O69" s="1085"/>
      <c r="P69" s="1086"/>
      <c r="Q69" s="1087"/>
      <c r="R69" s="1087"/>
      <c r="S69" s="1087"/>
      <c r="T69" s="1087"/>
      <c r="U69" s="1087"/>
      <c r="V69" s="1087"/>
      <c r="W69" s="1087"/>
      <c r="X69" s="1087"/>
      <c r="Y69" s="1087"/>
      <c r="Z69" s="1087"/>
      <c r="AA69" s="133"/>
    </row>
    <row r="70" spans="1:27" ht="23.1" hidden="1" customHeight="1">
      <c r="A70" s="586"/>
      <c r="B70" s="1088"/>
      <c r="C70" s="1089"/>
      <c r="D70" s="1089"/>
      <c r="E70" s="1089"/>
      <c r="F70" s="1089"/>
      <c r="G70" s="1089"/>
      <c r="H70" s="1089"/>
      <c r="I70" s="1089"/>
      <c r="J70" s="1089"/>
      <c r="K70" s="1085"/>
      <c r="L70" s="1085"/>
      <c r="M70" s="1085"/>
      <c r="N70" s="1085"/>
      <c r="O70" s="1085"/>
      <c r="P70" s="1086"/>
      <c r="Q70" s="1087"/>
      <c r="R70" s="1087"/>
      <c r="S70" s="1087"/>
      <c r="T70" s="1087"/>
      <c r="U70" s="1087"/>
      <c r="V70" s="1087"/>
      <c r="W70" s="1087"/>
      <c r="X70" s="1087"/>
      <c r="Y70" s="1087"/>
      <c r="Z70" s="1087"/>
      <c r="AA70" s="133"/>
    </row>
    <row r="71" spans="1:27" ht="23.1" hidden="1" customHeight="1">
      <c r="A71" s="586"/>
      <c r="B71" s="1088"/>
      <c r="C71" s="1089"/>
      <c r="D71" s="1089"/>
      <c r="E71" s="1089"/>
      <c r="F71" s="1089"/>
      <c r="G71" s="1089"/>
      <c r="H71" s="1089"/>
      <c r="I71" s="1089"/>
      <c r="J71" s="1089"/>
      <c r="K71" s="1085"/>
      <c r="L71" s="1085"/>
      <c r="M71" s="1085"/>
      <c r="N71" s="1085"/>
      <c r="O71" s="1085"/>
      <c r="P71" s="1086"/>
      <c r="Q71" s="1087"/>
      <c r="R71" s="1087"/>
      <c r="S71" s="1087"/>
      <c r="T71" s="1087"/>
      <c r="U71" s="1087"/>
      <c r="V71" s="1087"/>
      <c r="W71" s="1087"/>
      <c r="X71" s="1087"/>
      <c r="Y71" s="1087"/>
      <c r="Z71" s="1087"/>
      <c r="AA71" s="133"/>
    </row>
    <row r="72" spans="1:27" ht="23.1" hidden="1" customHeight="1">
      <c r="A72" s="586"/>
      <c r="B72" s="1088"/>
      <c r="C72" s="1089"/>
      <c r="D72" s="1089"/>
      <c r="E72" s="1089"/>
      <c r="F72" s="1089"/>
      <c r="G72" s="1089"/>
      <c r="H72" s="1089"/>
      <c r="I72" s="1089"/>
      <c r="J72" s="1089"/>
      <c r="K72" s="1085"/>
      <c r="L72" s="1085"/>
      <c r="M72" s="1085"/>
      <c r="N72" s="1085"/>
      <c r="O72" s="1085"/>
      <c r="P72" s="1086"/>
      <c r="Q72" s="1087"/>
      <c r="R72" s="1087"/>
      <c r="S72" s="1087"/>
      <c r="T72" s="1087"/>
      <c r="U72" s="1087"/>
      <c r="V72" s="1087"/>
      <c r="W72" s="1087"/>
      <c r="X72" s="1087"/>
      <c r="Y72" s="1087"/>
      <c r="Z72" s="1087"/>
      <c r="AA72" s="133"/>
    </row>
    <row r="73" spans="1:27" ht="23.1" hidden="1" customHeight="1">
      <c r="A73" s="586"/>
      <c r="B73" s="1088"/>
      <c r="C73" s="1089"/>
      <c r="D73" s="1089"/>
      <c r="E73" s="1089"/>
      <c r="F73" s="1089"/>
      <c r="G73" s="1089"/>
      <c r="H73" s="1089"/>
      <c r="I73" s="1089"/>
      <c r="J73" s="1089"/>
      <c r="K73" s="1085"/>
      <c r="L73" s="1085"/>
      <c r="M73" s="1085"/>
      <c r="N73" s="1085"/>
      <c r="O73" s="1085"/>
      <c r="P73" s="1086"/>
      <c r="Q73" s="1087"/>
      <c r="R73" s="1087"/>
      <c r="S73" s="1087"/>
      <c r="T73" s="1087"/>
      <c r="U73" s="1087"/>
      <c r="V73" s="1087"/>
      <c r="W73" s="1087"/>
      <c r="X73" s="1087"/>
      <c r="Y73" s="1087"/>
      <c r="Z73" s="1087"/>
      <c r="AA73" s="133"/>
    </row>
    <row r="74" spans="1:27" ht="23.1" hidden="1" customHeight="1">
      <c r="A74" s="586"/>
      <c r="B74" s="1088"/>
      <c r="C74" s="1089"/>
      <c r="D74" s="1089"/>
      <c r="E74" s="1089"/>
      <c r="F74" s="1089"/>
      <c r="G74" s="1089"/>
      <c r="H74" s="1089"/>
      <c r="I74" s="1089"/>
      <c r="J74" s="1089"/>
      <c r="K74" s="1085"/>
      <c r="L74" s="1085"/>
      <c r="M74" s="1085"/>
      <c r="N74" s="1085"/>
      <c r="O74" s="1085"/>
      <c r="P74" s="1086"/>
      <c r="Q74" s="1087"/>
      <c r="R74" s="1087"/>
      <c r="S74" s="1087"/>
      <c r="T74" s="1087"/>
      <c r="U74" s="1087"/>
      <c r="V74" s="1087"/>
      <c r="W74" s="1087"/>
      <c r="X74" s="1087"/>
      <c r="Y74" s="1087"/>
      <c r="Z74" s="1087"/>
      <c r="AA74" s="133"/>
    </row>
    <row r="75" spans="1:27" ht="23.1" hidden="1" customHeight="1">
      <c r="A75" s="586"/>
      <c r="B75" s="1088"/>
      <c r="C75" s="1089"/>
      <c r="D75" s="1089"/>
      <c r="E75" s="1089"/>
      <c r="F75" s="1089"/>
      <c r="G75" s="1089"/>
      <c r="H75" s="1089"/>
      <c r="I75" s="1089"/>
      <c r="J75" s="1089"/>
      <c r="K75" s="1085"/>
      <c r="L75" s="1085"/>
      <c r="M75" s="1085"/>
      <c r="N75" s="1085"/>
      <c r="O75" s="1085"/>
      <c r="P75" s="1086"/>
      <c r="Q75" s="1087"/>
      <c r="R75" s="1087"/>
      <c r="S75" s="1087"/>
      <c r="T75" s="1087"/>
      <c r="U75" s="1087"/>
      <c r="V75" s="1087"/>
      <c r="W75" s="1087"/>
      <c r="X75" s="1087"/>
      <c r="Y75" s="1087"/>
      <c r="Z75" s="1087"/>
      <c r="AA75" s="133"/>
    </row>
    <row r="76" spans="1:27" ht="23.1" hidden="1" customHeight="1">
      <c r="A76" s="586"/>
      <c r="B76" s="1088"/>
      <c r="C76" s="1089"/>
      <c r="D76" s="1089"/>
      <c r="E76" s="1089"/>
      <c r="F76" s="1089"/>
      <c r="G76" s="1089"/>
      <c r="H76" s="1089"/>
      <c r="I76" s="1089"/>
      <c r="J76" s="1089"/>
      <c r="K76" s="1085"/>
      <c r="L76" s="1085"/>
      <c r="M76" s="1085"/>
      <c r="N76" s="1085"/>
      <c r="O76" s="1085"/>
      <c r="P76" s="1086"/>
      <c r="Q76" s="1087"/>
      <c r="R76" s="1087"/>
      <c r="S76" s="1087"/>
      <c r="T76" s="1087"/>
      <c r="U76" s="1087"/>
      <c r="V76" s="1087"/>
      <c r="W76" s="1087"/>
      <c r="X76" s="1087"/>
      <c r="Y76" s="1087"/>
      <c r="Z76" s="1087"/>
      <c r="AA76" s="133"/>
    </row>
    <row r="77" spans="1:27" ht="23.1" hidden="1" customHeight="1">
      <c r="A77" s="586"/>
      <c r="B77" s="1088"/>
      <c r="C77" s="1089"/>
      <c r="D77" s="1089"/>
      <c r="E77" s="1089"/>
      <c r="F77" s="1089"/>
      <c r="G77" s="1089"/>
      <c r="H77" s="1089"/>
      <c r="I77" s="1089"/>
      <c r="J77" s="1089"/>
      <c r="K77" s="1085"/>
      <c r="L77" s="1085"/>
      <c r="M77" s="1085"/>
      <c r="N77" s="1085"/>
      <c r="O77" s="1085"/>
      <c r="P77" s="1086"/>
      <c r="Q77" s="1087"/>
      <c r="R77" s="1087"/>
      <c r="S77" s="1087"/>
      <c r="T77" s="1087"/>
      <c r="U77" s="1087"/>
      <c r="V77" s="1087"/>
      <c r="W77" s="1087"/>
      <c r="X77" s="1087"/>
      <c r="Y77" s="1087"/>
      <c r="Z77" s="1087"/>
      <c r="AA77" s="133"/>
    </row>
    <row r="78" spans="1:27" ht="23.1" hidden="1" customHeight="1">
      <c r="A78" s="586"/>
      <c r="B78" s="1088"/>
      <c r="C78" s="1089"/>
      <c r="D78" s="1089"/>
      <c r="E78" s="1089"/>
      <c r="F78" s="1089"/>
      <c r="G78" s="1089"/>
      <c r="H78" s="1089"/>
      <c r="I78" s="1089"/>
      <c r="J78" s="1089"/>
      <c r="K78" s="1085"/>
      <c r="L78" s="1085"/>
      <c r="M78" s="1085"/>
      <c r="N78" s="1085"/>
      <c r="O78" s="1085"/>
      <c r="P78" s="1086"/>
      <c r="Q78" s="1087"/>
      <c r="R78" s="1087"/>
      <c r="S78" s="1087"/>
      <c r="T78" s="1087"/>
      <c r="U78" s="1087"/>
      <c r="V78" s="1087"/>
      <c r="W78" s="1087"/>
      <c r="X78" s="1087"/>
      <c r="Y78" s="1087"/>
      <c r="Z78" s="1087"/>
      <c r="AA78" s="133"/>
    </row>
    <row r="79" spans="1:27" ht="23.1" hidden="1" customHeight="1">
      <c r="A79" s="586"/>
      <c r="B79" s="1088"/>
      <c r="C79" s="1089"/>
      <c r="D79" s="1089"/>
      <c r="E79" s="1089"/>
      <c r="F79" s="1089"/>
      <c r="G79" s="1089"/>
      <c r="H79" s="1089"/>
      <c r="I79" s="1089"/>
      <c r="J79" s="1089"/>
      <c r="K79" s="1085"/>
      <c r="L79" s="1085"/>
      <c r="M79" s="1085"/>
      <c r="N79" s="1085"/>
      <c r="O79" s="1085"/>
      <c r="P79" s="1086"/>
      <c r="Q79" s="1087"/>
      <c r="R79" s="1087"/>
      <c r="S79" s="1087"/>
      <c r="T79" s="1087"/>
      <c r="U79" s="1087"/>
      <c r="V79" s="1087"/>
      <c r="W79" s="1087"/>
      <c r="X79" s="1087"/>
      <c r="Y79" s="1087"/>
      <c r="Z79" s="1087"/>
      <c r="AA79" s="133"/>
    </row>
    <row r="80" spans="1:27" ht="23.1" hidden="1" customHeight="1">
      <c r="A80" s="586"/>
      <c r="B80" s="1088"/>
      <c r="C80" s="1089"/>
      <c r="D80" s="1089"/>
      <c r="E80" s="1089"/>
      <c r="F80" s="1089"/>
      <c r="G80" s="1089"/>
      <c r="H80" s="1089"/>
      <c r="I80" s="1089"/>
      <c r="J80" s="1089"/>
      <c r="K80" s="1085"/>
      <c r="L80" s="1085"/>
      <c r="M80" s="1085"/>
      <c r="N80" s="1085"/>
      <c r="O80" s="1085"/>
      <c r="P80" s="1086"/>
      <c r="Q80" s="1087"/>
      <c r="R80" s="1087"/>
      <c r="S80" s="1087"/>
      <c r="T80" s="1087"/>
      <c r="U80" s="1087"/>
      <c r="V80" s="1087"/>
      <c r="W80" s="1087"/>
      <c r="X80" s="1087"/>
      <c r="Y80" s="1087"/>
      <c r="Z80" s="1087"/>
      <c r="AA80" s="133"/>
    </row>
    <row r="81" spans="1:27" ht="23.1" hidden="1" customHeight="1">
      <c r="A81" s="586"/>
      <c r="B81" s="1088"/>
      <c r="C81" s="1089"/>
      <c r="D81" s="1089"/>
      <c r="E81" s="1089"/>
      <c r="F81" s="1089"/>
      <c r="G81" s="1089"/>
      <c r="H81" s="1089"/>
      <c r="I81" s="1089"/>
      <c r="J81" s="1089"/>
      <c r="K81" s="1085"/>
      <c r="L81" s="1085"/>
      <c r="M81" s="1085"/>
      <c r="N81" s="1085"/>
      <c r="O81" s="1085"/>
      <c r="P81" s="1086"/>
      <c r="Q81" s="1087"/>
      <c r="R81" s="1087"/>
      <c r="S81" s="1087"/>
      <c r="T81" s="1087"/>
      <c r="U81" s="1087"/>
      <c r="V81" s="1087"/>
      <c r="W81" s="1087"/>
      <c r="X81" s="1087"/>
      <c r="Y81" s="1087"/>
      <c r="Z81" s="1087"/>
      <c r="AA81" s="133"/>
    </row>
    <row r="82" spans="1:27" ht="23.1" hidden="1" customHeight="1">
      <c r="A82" s="586"/>
      <c r="B82" s="1088"/>
      <c r="C82" s="1089"/>
      <c r="D82" s="1089"/>
      <c r="E82" s="1089"/>
      <c r="F82" s="1089"/>
      <c r="G82" s="1089"/>
      <c r="H82" s="1089"/>
      <c r="I82" s="1089"/>
      <c r="J82" s="1089"/>
      <c r="K82" s="1085"/>
      <c r="L82" s="1085"/>
      <c r="M82" s="1085"/>
      <c r="N82" s="1085"/>
      <c r="O82" s="1085"/>
      <c r="P82" s="1086"/>
      <c r="Q82" s="1087"/>
      <c r="R82" s="1087"/>
      <c r="S82" s="1087"/>
      <c r="T82" s="1087"/>
      <c r="U82" s="1087"/>
      <c r="V82" s="1087"/>
      <c r="W82" s="1087"/>
      <c r="X82" s="1087"/>
      <c r="Y82" s="1087"/>
      <c r="Z82" s="1087"/>
      <c r="AA82" s="133"/>
    </row>
    <row r="83" spans="1:27" ht="23.1" hidden="1" customHeight="1">
      <c r="A83" s="586"/>
      <c r="B83" s="1088"/>
      <c r="C83" s="1089"/>
      <c r="D83" s="1089"/>
      <c r="E83" s="1089"/>
      <c r="F83" s="1089"/>
      <c r="G83" s="1089"/>
      <c r="H83" s="1089"/>
      <c r="I83" s="1089"/>
      <c r="J83" s="1089"/>
      <c r="K83" s="1085"/>
      <c r="L83" s="1085"/>
      <c r="M83" s="1085"/>
      <c r="N83" s="1085"/>
      <c r="O83" s="1085"/>
      <c r="P83" s="1086"/>
      <c r="Q83" s="1087"/>
      <c r="R83" s="1087"/>
      <c r="S83" s="1087"/>
      <c r="T83" s="1087"/>
      <c r="U83" s="1087"/>
      <c r="V83" s="1087"/>
      <c r="W83" s="1087"/>
      <c r="X83" s="1087"/>
      <c r="Y83" s="1087"/>
      <c r="Z83" s="1087"/>
      <c r="AA83" s="133"/>
    </row>
    <row r="84" spans="1:27" ht="23.1" hidden="1" customHeight="1">
      <c r="A84" s="586"/>
      <c r="B84" s="1088"/>
      <c r="C84" s="1089"/>
      <c r="D84" s="1089"/>
      <c r="E84" s="1089"/>
      <c r="F84" s="1089"/>
      <c r="G84" s="1089"/>
      <c r="H84" s="1089"/>
      <c r="I84" s="1089"/>
      <c r="J84" s="1089"/>
      <c r="K84" s="1085"/>
      <c r="L84" s="1085"/>
      <c r="M84" s="1085"/>
      <c r="N84" s="1085"/>
      <c r="O84" s="1085"/>
      <c r="P84" s="1086"/>
      <c r="Q84" s="1087"/>
      <c r="R84" s="1087"/>
      <c r="S84" s="1087"/>
      <c r="T84" s="1087"/>
      <c r="U84" s="1087"/>
      <c r="V84" s="1087"/>
      <c r="W84" s="1087"/>
      <c r="X84" s="1087"/>
      <c r="Y84" s="1087"/>
      <c r="Z84" s="1087"/>
      <c r="AA84" s="133"/>
    </row>
    <row r="85" spans="1:27" ht="23.1" hidden="1" customHeight="1">
      <c r="A85" s="586"/>
      <c r="B85" s="1088"/>
      <c r="C85" s="1089"/>
      <c r="D85" s="1089"/>
      <c r="E85" s="1089"/>
      <c r="F85" s="1089"/>
      <c r="G85" s="1089"/>
      <c r="H85" s="1089"/>
      <c r="I85" s="1089"/>
      <c r="J85" s="1089"/>
      <c r="K85" s="1085"/>
      <c r="L85" s="1085"/>
      <c r="M85" s="1085"/>
      <c r="N85" s="1085"/>
      <c r="O85" s="1085"/>
      <c r="P85" s="1086"/>
      <c r="Q85" s="1087"/>
      <c r="R85" s="1087"/>
      <c r="S85" s="1087"/>
      <c r="T85" s="1087"/>
      <c r="U85" s="1087"/>
      <c r="V85" s="1087"/>
      <c r="W85" s="1087"/>
      <c r="X85" s="1087"/>
      <c r="Y85" s="1087"/>
      <c r="Z85" s="1087"/>
      <c r="AA85" s="133"/>
    </row>
    <row r="86" spans="1:27" ht="23.1" hidden="1" customHeight="1">
      <c r="A86" s="586"/>
      <c r="B86" s="1092"/>
      <c r="C86" s="1093"/>
      <c r="D86" s="1093"/>
      <c r="E86" s="1093"/>
      <c r="F86" s="1093"/>
      <c r="G86" s="1093"/>
      <c r="H86" s="1093"/>
      <c r="I86" s="1093"/>
      <c r="J86" s="1093"/>
      <c r="K86" s="1145"/>
      <c r="L86" s="1145"/>
      <c r="M86" s="1145"/>
      <c r="N86" s="1145"/>
      <c r="O86" s="1145"/>
      <c r="P86" s="1146"/>
      <c r="Q86" s="1147"/>
      <c r="R86" s="1147"/>
      <c r="S86" s="1147"/>
      <c r="T86" s="1147"/>
      <c r="U86" s="1147"/>
      <c r="V86" s="1147"/>
      <c r="W86" s="1147"/>
      <c r="X86" s="1147"/>
      <c r="Y86" s="1147"/>
      <c r="Z86" s="1147"/>
      <c r="AA86" s="133"/>
    </row>
    <row r="87" spans="1:27" ht="24.95" customHeight="1">
      <c r="A87" s="586"/>
      <c r="B87" s="1148" t="s">
        <v>953</v>
      </c>
      <c r="C87" s="1149"/>
      <c r="D87" s="1149"/>
      <c r="E87" s="1149"/>
      <c r="F87" s="1149"/>
      <c r="G87" s="1149"/>
      <c r="H87" s="1149"/>
      <c r="I87" s="1149"/>
      <c r="J87" s="1149"/>
      <c r="K87" s="1150"/>
      <c r="L87" s="1150"/>
      <c r="M87" s="1150"/>
      <c r="N87" s="1150"/>
      <c r="O87" s="1150"/>
      <c r="P87" s="1151"/>
      <c r="Q87" s="1152"/>
      <c r="R87" s="1152"/>
      <c r="S87" s="1152"/>
      <c r="T87" s="1152"/>
      <c r="U87" s="1152"/>
      <c r="V87" s="1152"/>
      <c r="W87" s="1152"/>
      <c r="X87" s="1152"/>
      <c r="Y87" s="1152"/>
      <c r="Z87" s="1152"/>
      <c r="AA87" s="133"/>
    </row>
    <row r="88" spans="1:27" ht="9.9499999999999993" customHeight="1">
      <c r="A88" s="133"/>
      <c r="B88" s="133"/>
      <c r="C88" s="133"/>
      <c r="D88" s="133"/>
      <c r="E88" s="133"/>
      <c r="F88" s="133"/>
      <c r="G88" s="133"/>
      <c r="H88" s="133"/>
      <c r="I88" s="133"/>
      <c r="J88" s="133"/>
      <c r="K88" s="133"/>
      <c r="L88" s="133"/>
      <c r="M88" s="133"/>
      <c r="N88" s="133"/>
      <c r="O88" s="133"/>
      <c r="P88" s="133"/>
      <c r="Q88" s="133"/>
      <c r="R88" s="133"/>
      <c r="S88" s="133"/>
      <c r="T88" s="133"/>
      <c r="U88" s="133"/>
      <c r="V88" s="133"/>
      <c r="W88" s="133"/>
      <c r="X88" s="133"/>
      <c r="Y88" s="133"/>
      <c r="Z88" s="133"/>
      <c r="AA88" s="133"/>
    </row>
    <row r="89" spans="1:27" ht="24.95" customHeight="1" thickBot="1">
      <c r="A89" s="133"/>
      <c r="B89" s="1155" t="s">
        <v>954</v>
      </c>
      <c r="C89" s="1156"/>
      <c r="D89" s="1156"/>
      <c r="E89" s="1156"/>
      <c r="F89" s="1156"/>
      <c r="G89" s="1156"/>
      <c r="H89" s="1156"/>
      <c r="I89" s="1156"/>
      <c r="J89" s="1156"/>
      <c r="K89" s="1156"/>
      <c r="L89" s="1156"/>
      <c r="M89" s="1156"/>
      <c r="N89" s="1156"/>
      <c r="O89" s="1156"/>
      <c r="P89" s="1157"/>
      <c r="Q89" s="1158"/>
      <c r="R89" s="1158"/>
      <c r="S89" s="1158"/>
      <c r="T89" s="1158"/>
      <c r="U89" s="1158"/>
      <c r="V89" s="1158"/>
      <c r="W89" s="1158"/>
      <c r="X89" s="1158"/>
      <c r="Y89" s="1158"/>
      <c r="Z89" s="1158"/>
      <c r="AA89" s="133"/>
    </row>
    <row r="90" spans="1:27" ht="15" customHeight="1">
      <c r="A90" s="133"/>
      <c r="B90" s="133"/>
      <c r="C90" s="133"/>
      <c r="D90" s="133"/>
      <c r="E90" s="133"/>
      <c r="F90" s="133"/>
      <c r="G90" s="133"/>
      <c r="H90" s="133"/>
      <c r="I90" s="133"/>
      <c r="J90" s="133"/>
      <c r="K90" s="133"/>
      <c r="L90" s="133"/>
      <c r="M90" s="133"/>
      <c r="N90" s="133"/>
      <c r="O90" s="133"/>
      <c r="P90" s="133"/>
      <c r="Q90" s="133"/>
      <c r="R90" s="133"/>
      <c r="S90" s="133"/>
      <c r="T90" s="133"/>
      <c r="U90" s="133"/>
      <c r="V90" s="133"/>
      <c r="W90" s="133"/>
      <c r="X90" s="133"/>
      <c r="Y90" s="133"/>
      <c r="Z90" s="133"/>
      <c r="AA90" s="133"/>
    </row>
    <row r="91" spans="1:27" ht="21.95" customHeight="1">
      <c r="A91" s="133"/>
      <c r="B91" s="1159"/>
      <c r="C91" s="1160"/>
      <c r="D91" s="1160"/>
      <c r="E91" s="1160"/>
      <c r="F91" s="1160"/>
      <c r="G91" s="1160"/>
      <c r="H91" s="1160"/>
      <c r="I91" s="1160"/>
      <c r="J91" s="1160"/>
      <c r="K91" s="1160"/>
      <c r="L91" s="1160"/>
      <c r="M91" s="1160"/>
      <c r="N91" s="1160"/>
      <c r="O91" s="1160"/>
      <c r="P91" s="1160"/>
      <c r="Q91" s="1160"/>
      <c r="R91" s="1160"/>
      <c r="S91" s="1160"/>
      <c r="T91" s="1160"/>
      <c r="U91" s="1160"/>
      <c r="V91" s="1160"/>
      <c r="W91" s="1160"/>
      <c r="X91" s="1160"/>
      <c r="Y91" s="1160"/>
      <c r="Z91" s="1160"/>
      <c r="AA91" s="133"/>
    </row>
    <row r="92" spans="1:27" ht="21.95" customHeight="1">
      <c r="A92" s="133"/>
      <c r="B92" s="1161">
        <v>46027</v>
      </c>
      <c r="C92" s="1162"/>
      <c r="D92" s="1162"/>
      <c r="E92" s="1162"/>
      <c r="F92" s="1162"/>
      <c r="G92" s="1162"/>
      <c r="H92" s="1162"/>
      <c r="I92" s="1162"/>
      <c r="J92" s="1162"/>
      <c r="K92" s="1162"/>
      <c r="L92" s="1162"/>
      <c r="M92" s="1162"/>
      <c r="N92" s="1162"/>
      <c r="O92" s="1162"/>
      <c r="P92" s="1162"/>
      <c r="Q92" s="1162"/>
      <c r="R92" s="1162"/>
      <c r="S92" s="1162"/>
      <c r="T92" s="1162"/>
      <c r="U92" s="1162"/>
      <c r="V92" s="1162"/>
      <c r="W92" s="1162"/>
      <c r="X92" s="1162"/>
      <c r="Y92" s="1162"/>
      <c r="Z92" s="1162"/>
      <c r="AA92" s="133"/>
    </row>
    <row r="93" spans="1:27" ht="15" customHeight="1">
      <c r="A93" s="133"/>
      <c r="B93" s="133"/>
      <c r="C93" s="133"/>
      <c r="D93" s="133"/>
      <c r="E93" s="133"/>
      <c r="F93" s="133"/>
      <c r="G93" s="133"/>
      <c r="H93" s="133"/>
      <c r="I93" s="133"/>
      <c r="J93" s="133"/>
      <c r="K93" s="133"/>
      <c r="L93" s="133"/>
      <c r="M93" s="133"/>
      <c r="N93" s="133"/>
      <c r="O93" s="133"/>
      <c r="P93" s="133"/>
      <c r="Q93" s="133"/>
      <c r="R93" s="133"/>
      <c r="S93" s="133"/>
      <c r="T93" s="133"/>
      <c r="U93" s="133"/>
      <c r="V93" s="133"/>
      <c r="W93" s="133"/>
      <c r="X93" s="133"/>
      <c r="Y93" s="133"/>
      <c r="Z93" s="133"/>
      <c r="AA93" s="133"/>
    </row>
    <row r="94" spans="1:27" ht="21.95" customHeight="1">
      <c r="A94" s="133"/>
      <c r="B94" s="1153" t="str">
        <f>환경설정!C5</f>
        <v>YESFORM</v>
      </c>
      <c r="C94" s="1154"/>
      <c r="D94" s="1154"/>
      <c r="E94" s="1154"/>
      <c r="F94" s="1154"/>
      <c r="G94" s="1154"/>
      <c r="H94" s="1154"/>
      <c r="I94" s="1154"/>
      <c r="J94" s="1154"/>
      <c r="K94" s="1154"/>
      <c r="L94" s="1154"/>
      <c r="M94" s="1154"/>
      <c r="N94" s="1154"/>
      <c r="O94" s="1154"/>
      <c r="P94" s="1154"/>
      <c r="Q94" s="1154"/>
      <c r="R94" s="1154"/>
      <c r="S94" s="1154"/>
      <c r="T94" s="1154"/>
      <c r="U94" s="1154"/>
      <c r="V94" s="1154"/>
      <c r="W94" s="1154"/>
      <c r="X94" s="1154"/>
      <c r="Y94" s="1154"/>
      <c r="Z94" s="1154"/>
      <c r="AA94" s="133"/>
    </row>
    <row r="95" spans="1:27" ht="21.95" customHeight="1">
      <c r="A95" s="133"/>
      <c r="B95" s="1153" t="str">
        <f>환경설정!B6&amp;" " &amp;환경설정!C6</f>
        <v>대표이사 홍길동</v>
      </c>
      <c r="C95" s="1154"/>
      <c r="D95" s="1154"/>
      <c r="E95" s="1154"/>
      <c r="F95" s="1154"/>
      <c r="G95" s="1154"/>
      <c r="H95" s="1154"/>
      <c r="I95" s="1154"/>
      <c r="J95" s="1154"/>
      <c r="K95" s="1154"/>
      <c r="L95" s="1154"/>
      <c r="M95" s="1154"/>
      <c r="N95" s="1154"/>
      <c r="O95" s="1154"/>
      <c r="P95" s="1154"/>
      <c r="Q95" s="1154"/>
      <c r="R95" s="1154"/>
      <c r="S95" s="1154"/>
      <c r="T95" s="1154"/>
      <c r="U95" s="1154"/>
      <c r="V95" s="1154"/>
      <c r="W95" s="1154"/>
      <c r="X95" s="1154"/>
      <c r="Y95" s="1154"/>
      <c r="Z95" s="1154"/>
      <c r="AA95" s="133"/>
    </row>
    <row r="96" spans="1:27" ht="21.95" customHeight="1">
      <c r="A96" s="133"/>
      <c r="B96" s="133"/>
      <c r="C96" s="133"/>
      <c r="D96" s="133"/>
      <c r="E96" s="133"/>
      <c r="F96" s="133"/>
      <c r="G96" s="133"/>
      <c r="H96" s="133"/>
      <c r="I96" s="133"/>
      <c r="J96" s="133"/>
      <c r="K96" s="133"/>
      <c r="L96" s="133"/>
      <c r="M96" s="133"/>
      <c r="N96" s="133"/>
      <c r="O96" s="133"/>
      <c r="P96" s="133"/>
      <c r="Q96" s="133"/>
      <c r="R96" s="133"/>
      <c r="S96" s="133"/>
      <c r="T96" s="133"/>
      <c r="U96" s="133"/>
      <c r="V96" s="133"/>
      <c r="W96" s="133"/>
      <c r="X96" s="133"/>
      <c r="Y96" s="133"/>
      <c r="Z96" s="133"/>
      <c r="AA96" s="133"/>
    </row>
  </sheetData>
  <mergeCells count="260">
    <mergeCell ref="V21:Z21"/>
    <mergeCell ref="F21:U21"/>
    <mergeCell ref="B83:J83"/>
    <mergeCell ref="K83:O83"/>
    <mergeCell ref="P83:Z83"/>
    <mergeCell ref="B85:J85"/>
    <mergeCell ref="K85:O85"/>
    <mergeCell ref="P85:Z85"/>
    <mergeCell ref="B84:J84"/>
    <mergeCell ref="K84:O84"/>
    <mergeCell ref="P84:Z84"/>
    <mergeCell ref="B78:J78"/>
    <mergeCell ref="K78:O78"/>
    <mergeCell ref="P78:Z78"/>
    <mergeCell ref="P81:Z81"/>
    <mergeCell ref="B82:J82"/>
    <mergeCell ref="K82:O82"/>
    <mergeCell ref="P82:Z82"/>
    <mergeCell ref="K79:O79"/>
    <mergeCell ref="P79:Z79"/>
    <mergeCell ref="B80:J80"/>
    <mergeCell ref="K80:O80"/>
    <mergeCell ref="P80:Z80"/>
    <mergeCell ref="B79:J79"/>
    <mergeCell ref="B81:J81"/>
    <mergeCell ref="K81:O81"/>
    <mergeCell ref="B95:Z95"/>
    <mergeCell ref="B89:O89"/>
    <mergeCell ref="P89:Z89"/>
    <mergeCell ref="B91:Z91"/>
    <mergeCell ref="B92:Z92"/>
    <mergeCell ref="B94:Z94"/>
    <mergeCell ref="B86:J86"/>
    <mergeCell ref="K86:O86"/>
    <mergeCell ref="P86:Z86"/>
    <mergeCell ref="B87:J87"/>
    <mergeCell ref="K87:O87"/>
    <mergeCell ref="P87:Z87"/>
    <mergeCell ref="K75:O75"/>
    <mergeCell ref="P75:Z75"/>
    <mergeCell ref="B76:J76"/>
    <mergeCell ref="K76:O76"/>
    <mergeCell ref="P76:Z76"/>
    <mergeCell ref="B75:J75"/>
    <mergeCell ref="B77:J77"/>
    <mergeCell ref="K73:O73"/>
    <mergeCell ref="P73:Z73"/>
    <mergeCell ref="B74:J74"/>
    <mergeCell ref="K74:O74"/>
    <mergeCell ref="P74:Z74"/>
    <mergeCell ref="K77:O77"/>
    <mergeCell ref="P77:Z77"/>
    <mergeCell ref="K56:O56"/>
    <mergeCell ref="P56:Z56"/>
    <mergeCell ref="B72:J72"/>
    <mergeCell ref="K72:O72"/>
    <mergeCell ref="P72:Z72"/>
    <mergeCell ref="B73:J73"/>
    <mergeCell ref="B57:J57"/>
    <mergeCell ref="K57:O57"/>
    <mergeCell ref="P57:Z57"/>
    <mergeCell ref="B58:J58"/>
    <mergeCell ref="K58:O58"/>
    <mergeCell ref="P58:Z58"/>
    <mergeCell ref="B59:J59"/>
    <mergeCell ref="K59:O59"/>
    <mergeCell ref="P59:Z59"/>
    <mergeCell ref="B60:J60"/>
    <mergeCell ref="K60:O60"/>
    <mergeCell ref="P60:Z60"/>
    <mergeCell ref="B61:J61"/>
    <mergeCell ref="B64:J64"/>
    <mergeCell ref="K64:O64"/>
    <mergeCell ref="P64:Z64"/>
    <mergeCell ref="K61:O61"/>
    <mergeCell ref="B65:J65"/>
    <mergeCell ref="K52:O52"/>
    <mergeCell ref="P52:Z52"/>
    <mergeCell ref="B51:J51"/>
    <mergeCell ref="K51:O51"/>
    <mergeCell ref="P51:Z51"/>
    <mergeCell ref="K49:O49"/>
    <mergeCell ref="P49:Z49"/>
    <mergeCell ref="B53:J53"/>
    <mergeCell ref="K53:O53"/>
    <mergeCell ref="P53:Z53"/>
    <mergeCell ref="B50:J50"/>
    <mergeCell ref="K50:O50"/>
    <mergeCell ref="P50:Z50"/>
    <mergeCell ref="B49:J49"/>
    <mergeCell ref="P42:Z42"/>
    <mergeCell ref="B43:J43"/>
    <mergeCell ref="K47:O47"/>
    <mergeCell ref="P47:Z47"/>
    <mergeCell ref="B48:J48"/>
    <mergeCell ref="K48:O48"/>
    <mergeCell ref="P48:Z48"/>
    <mergeCell ref="K45:O45"/>
    <mergeCell ref="P45:Z45"/>
    <mergeCell ref="B46:J46"/>
    <mergeCell ref="K46:O46"/>
    <mergeCell ref="P46:Z46"/>
    <mergeCell ref="B45:J45"/>
    <mergeCell ref="B47:J47"/>
    <mergeCell ref="B8:E8"/>
    <mergeCell ref="F8:M8"/>
    <mergeCell ref="N8:Q8"/>
    <mergeCell ref="R8:Z8"/>
    <mergeCell ref="B21:E21"/>
    <mergeCell ref="B39:J39"/>
    <mergeCell ref="B41:J41"/>
    <mergeCell ref="B2:Z2"/>
    <mergeCell ref="B5:E5"/>
    <mergeCell ref="F5:M5"/>
    <mergeCell ref="N5:Q5"/>
    <mergeCell ref="R5:Z5"/>
    <mergeCell ref="B4:E4"/>
    <mergeCell ref="B7:E7"/>
    <mergeCell ref="F7:M7"/>
    <mergeCell ref="B6:E6"/>
    <mergeCell ref="F6:M6"/>
    <mergeCell ref="N6:Q6"/>
    <mergeCell ref="R6:Z6"/>
    <mergeCell ref="N7:Q7"/>
    <mergeCell ref="R7:Z7"/>
    <mergeCell ref="K39:O39"/>
    <mergeCell ref="P39:Z39"/>
    <mergeCell ref="B40:J40"/>
    <mergeCell ref="B10:G10"/>
    <mergeCell ref="H10:M10"/>
    <mergeCell ref="N10:S10"/>
    <mergeCell ref="T10:Z10"/>
    <mergeCell ref="B11:G11"/>
    <mergeCell ref="H11:M11"/>
    <mergeCell ref="N11:S11"/>
    <mergeCell ref="T11:Z11"/>
    <mergeCell ref="K40:O40"/>
    <mergeCell ref="P40:Z40"/>
    <mergeCell ref="P22:Z22"/>
    <mergeCell ref="K22:O22"/>
    <mergeCell ref="B22:J22"/>
    <mergeCell ref="B38:J38"/>
    <mergeCell ref="K38:O38"/>
    <mergeCell ref="P38:Z38"/>
    <mergeCell ref="B23:J23"/>
    <mergeCell ref="K23:O23"/>
    <mergeCell ref="P23:Z23"/>
    <mergeCell ref="B24:J24"/>
    <mergeCell ref="K24:O24"/>
    <mergeCell ref="P24:Z24"/>
    <mergeCell ref="B25:J25"/>
    <mergeCell ref="K25:O25"/>
    <mergeCell ref="K35:O35"/>
    <mergeCell ref="P35:Z35"/>
    <mergeCell ref="B36:J36"/>
    <mergeCell ref="K36:O36"/>
    <mergeCell ref="P36:Z36"/>
    <mergeCell ref="B37:J37"/>
    <mergeCell ref="K37:O37"/>
    <mergeCell ref="P37:Z37"/>
    <mergeCell ref="P25:Z25"/>
    <mergeCell ref="B31:J31"/>
    <mergeCell ref="K31:O31"/>
    <mergeCell ref="P31:Z31"/>
    <mergeCell ref="B26:J26"/>
    <mergeCell ref="K26:O26"/>
    <mergeCell ref="P26:Z26"/>
    <mergeCell ref="B27:J27"/>
    <mergeCell ref="K27:O27"/>
    <mergeCell ref="P27:Z27"/>
    <mergeCell ref="B28:J28"/>
    <mergeCell ref="K28:O28"/>
    <mergeCell ref="P28:Z28"/>
    <mergeCell ref="B16:F16"/>
    <mergeCell ref="P61:Z61"/>
    <mergeCell ref="B62:J62"/>
    <mergeCell ref="K62:O62"/>
    <mergeCell ref="P62:Z62"/>
    <mergeCell ref="B63:J63"/>
    <mergeCell ref="K63:O63"/>
    <mergeCell ref="P63:Z63"/>
    <mergeCell ref="B32:J32"/>
    <mergeCell ref="K32:O32"/>
    <mergeCell ref="P32:Z32"/>
    <mergeCell ref="B33:J33"/>
    <mergeCell ref="K33:O33"/>
    <mergeCell ref="P33:Z33"/>
    <mergeCell ref="B34:J34"/>
    <mergeCell ref="K34:O34"/>
    <mergeCell ref="P34:Z34"/>
    <mergeCell ref="B29:J29"/>
    <mergeCell ref="K29:O29"/>
    <mergeCell ref="P29:Z29"/>
    <mergeCell ref="B30:J30"/>
    <mergeCell ref="K30:O30"/>
    <mergeCell ref="P30:Z30"/>
    <mergeCell ref="G16:K16"/>
    <mergeCell ref="B67:J67"/>
    <mergeCell ref="K67:O67"/>
    <mergeCell ref="P67:Z67"/>
    <mergeCell ref="B71:J71"/>
    <mergeCell ref="K71:O71"/>
    <mergeCell ref="P71:Z71"/>
    <mergeCell ref="B68:J68"/>
    <mergeCell ref="K68:O68"/>
    <mergeCell ref="P68:Z68"/>
    <mergeCell ref="B69:J69"/>
    <mergeCell ref="K69:O69"/>
    <mergeCell ref="P69:Z69"/>
    <mergeCell ref="B70:J70"/>
    <mergeCell ref="K70:O70"/>
    <mergeCell ref="P70:Z70"/>
    <mergeCell ref="V17:Z17"/>
    <mergeCell ref="B18:F18"/>
    <mergeCell ref="G18:K18"/>
    <mergeCell ref="L18:P18"/>
    <mergeCell ref="Q18:U18"/>
    <mergeCell ref="V18:Z18"/>
    <mergeCell ref="K65:O65"/>
    <mergeCell ref="P65:Z65"/>
    <mergeCell ref="B66:J66"/>
    <mergeCell ref="K66:O66"/>
    <mergeCell ref="P66:Z66"/>
    <mergeCell ref="B55:E55"/>
    <mergeCell ref="B56:J56"/>
    <mergeCell ref="B52:J52"/>
    <mergeCell ref="K43:O43"/>
    <mergeCell ref="P43:Z43"/>
    <mergeCell ref="B44:J44"/>
    <mergeCell ref="K44:O44"/>
    <mergeCell ref="P44:Z44"/>
    <mergeCell ref="K41:O41"/>
    <mergeCell ref="P41:Z41"/>
    <mergeCell ref="B42:J42"/>
    <mergeCell ref="K42:O42"/>
    <mergeCell ref="B35:J35"/>
    <mergeCell ref="B19:F19"/>
    <mergeCell ref="G19:K19"/>
    <mergeCell ref="L19:P19"/>
    <mergeCell ref="Q19:U19"/>
    <mergeCell ref="V19:Z19"/>
    <mergeCell ref="V14:Z14"/>
    <mergeCell ref="B13:E13"/>
    <mergeCell ref="F13:I13"/>
    <mergeCell ref="J13:M13"/>
    <mergeCell ref="N13:Q13"/>
    <mergeCell ref="R13:U13"/>
    <mergeCell ref="B14:E14"/>
    <mergeCell ref="F14:I14"/>
    <mergeCell ref="J14:M14"/>
    <mergeCell ref="N14:Q14"/>
    <mergeCell ref="R14:U14"/>
    <mergeCell ref="V13:Z13"/>
    <mergeCell ref="L16:P16"/>
    <mergeCell ref="Q16:U16"/>
    <mergeCell ref="V16:Z16"/>
    <mergeCell ref="B17:F17"/>
    <mergeCell ref="G17:K17"/>
    <mergeCell ref="L17:P17"/>
    <mergeCell ref="Q17:U17"/>
  </mergeCells>
  <phoneticPr fontId="7" type="noConversion"/>
  <printOptions horizontalCentered="1" verticalCentered="1"/>
  <pageMargins left="0.39370078740157483" right="0.39370078740157483" top="0.39370078740157483" bottom="0.39370078740157483" header="0" footer="0"/>
  <pageSetup paperSize="9" scale="77" orientation="portrait" horizontalDpi="360" verticalDpi="36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autoPageBreaks="0" fitToPage="1"/>
  </sheetPr>
  <dimension ref="A1:AE95"/>
  <sheetViews>
    <sheetView showGridLines="0" showRowColHeaders="0" zoomScaleNormal="100" workbookViewId="0">
      <selection activeCell="B2" sqref="B2:Z2"/>
    </sheetView>
  </sheetViews>
  <sheetFormatPr defaultColWidth="9" defaultRowHeight="14.25"/>
  <cols>
    <col min="1" max="1" width="4.625" style="603" customWidth="1"/>
    <col min="2" max="26" width="3.625" style="603" customWidth="1"/>
    <col min="27" max="27" width="4.625" style="603" customWidth="1"/>
    <col min="28" max="16384" width="9" style="603"/>
  </cols>
  <sheetData>
    <row r="1" spans="1:31" s="607" customFormat="1" ht="15" customHeight="1">
      <c r="A1" s="342"/>
      <c r="B1" s="594"/>
      <c r="C1" s="440"/>
      <c r="D1" s="440"/>
      <c r="E1" s="440"/>
      <c r="F1" s="440"/>
      <c r="G1" s="440"/>
      <c r="H1" s="440"/>
      <c r="I1" s="440"/>
      <c r="J1" s="440"/>
      <c r="K1" s="594"/>
      <c r="L1" s="440"/>
      <c r="M1" s="440"/>
      <c r="N1" s="440"/>
      <c r="O1" s="440"/>
      <c r="P1" s="440"/>
      <c r="Q1" s="440"/>
      <c r="R1" s="440"/>
      <c r="S1" s="440"/>
      <c r="T1" s="440"/>
      <c r="U1" s="440"/>
      <c r="V1" s="440"/>
      <c r="W1" s="440"/>
      <c r="X1" s="440"/>
      <c r="Y1" s="440"/>
      <c r="Z1" s="595"/>
      <c r="AA1" s="342"/>
    </row>
    <row r="2" spans="1:31" s="585" customFormat="1" ht="30" customHeight="1">
      <c r="A2" s="133"/>
      <c r="B2" s="1129">
        <v>46023</v>
      </c>
      <c r="C2" s="1130"/>
      <c r="D2" s="1130"/>
      <c r="E2" s="1130"/>
      <c r="F2" s="1130"/>
      <c r="G2" s="1130"/>
      <c r="H2" s="1130"/>
      <c r="I2" s="1130"/>
      <c r="J2" s="1130"/>
      <c r="K2" s="1130"/>
      <c r="L2" s="1130"/>
      <c r="M2" s="1130"/>
      <c r="N2" s="1130"/>
      <c r="O2" s="1130"/>
      <c r="P2" s="1130"/>
      <c r="Q2" s="1130"/>
      <c r="R2" s="1130"/>
      <c r="S2" s="1130"/>
      <c r="T2" s="1130"/>
      <c r="U2" s="1130"/>
      <c r="V2" s="1130"/>
      <c r="W2" s="1130"/>
      <c r="X2" s="1130"/>
      <c r="Y2" s="1130"/>
      <c r="Z2" s="1130"/>
      <c r="AA2" s="133"/>
    </row>
    <row r="3" spans="1:31" s="585" customFormat="1" ht="9.9499999999999993" customHeight="1">
      <c r="A3" s="586"/>
      <c r="B3" s="587"/>
      <c r="C3" s="588"/>
      <c r="D3" s="588"/>
      <c r="E3" s="588"/>
      <c r="F3" s="588"/>
      <c r="G3" s="588"/>
      <c r="H3" s="588"/>
      <c r="I3" s="588"/>
      <c r="J3" s="588"/>
      <c r="K3" s="588"/>
      <c r="L3" s="588"/>
      <c r="M3" s="588"/>
      <c r="N3" s="342"/>
      <c r="O3" s="342"/>
      <c r="P3" s="342"/>
      <c r="Q3" s="342"/>
      <c r="R3" s="342"/>
      <c r="S3" s="130"/>
      <c r="T3" s="130"/>
      <c r="U3" s="130"/>
      <c r="V3" s="130"/>
      <c r="W3" s="130"/>
      <c r="X3" s="130"/>
      <c r="Y3" s="130"/>
      <c r="Z3" s="130"/>
      <c r="AA3" s="133"/>
    </row>
    <row r="4" spans="1:31" s="585" customFormat="1" ht="24.95" customHeight="1">
      <c r="A4" s="586"/>
      <c r="B4" s="1090" t="s">
        <v>961</v>
      </c>
      <c r="C4" s="1137"/>
      <c r="D4" s="1137"/>
      <c r="E4" s="1137"/>
      <c r="F4" s="342"/>
      <c r="G4" s="342"/>
      <c r="H4" s="588"/>
      <c r="I4" s="588"/>
      <c r="J4" s="588"/>
      <c r="K4" s="588"/>
      <c r="L4" s="588"/>
      <c r="M4" s="588"/>
      <c r="N4" s="342"/>
      <c r="O4" s="342"/>
      <c r="P4" s="342"/>
      <c r="Q4" s="342"/>
      <c r="R4" s="342"/>
      <c r="S4" s="130"/>
      <c r="T4" s="130"/>
      <c r="U4" s="130"/>
      <c r="V4" s="130"/>
      <c r="W4" s="130"/>
      <c r="X4" s="130"/>
      <c r="Y4" s="130"/>
      <c r="Z4" s="130"/>
      <c r="AA4" s="133"/>
    </row>
    <row r="5" spans="1:31" s="585" customFormat="1" ht="24.95" customHeight="1">
      <c r="A5" s="586"/>
      <c r="B5" s="1131" t="s">
        <v>939</v>
      </c>
      <c r="C5" s="1132"/>
      <c r="D5" s="1132"/>
      <c r="E5" s="1132"/>
      <c r="F5" s="1133"/>
      <c r="G5" s="1134"/>
      <c r="H5" s="1134"/>
      <c r="I5" s="1134"/>
      <c r="J5" s="1134"/>
      <c r="K5" s="1134"/>
      <c r="L5" s="1134"/>
      <c r="M5" s="1134"/>
      <c r="N5" s="1131" t="s">
        <v>940</v>
      </c>
      <c r="O5" s="1132"/>
      <c r="P5" s="1132"/>
      <c r="Q5" s="1132"/>
      <c r="R5" s="1135"/>
      <c r="S5" s="1136"/>
      <c r="T5" s="1136"/>
      <c r="U5" s="1136"/>
      <c r="V5" s="1136"/>
      <c r="W5" s="1136"/>
      <c r="X5" s="1136"/>
      <c r="Y5" s="1136"/>
      <c r="Z5" s="1136"/>
      <c r="AA5" s="133"/>
    </row>
    <row r="6" spans="1:31" s="585" customFormat="1" ht="24.95" customHeight="1">
      <c r="A6" s="586"/>
      <c r="B6" s="1141" t="s">
        <v>941</v>
      </c>
      <c r="C6" s="1142"/>
      <c r="D6" s="1142"/>
      <c r="E6" s="1142"/>
      <c r="F6" s="1143"/>
      <c r="G6" s="1143"/>
      <c r="H6" s="1143"/>
      <c r="I6" s="1143"/>
      <c r="J6" s="1143"/>
      <c r="K6" s="1143"/>
      <c r="L6" s="1143"/>
      <c r="M6" s="1143"/>
      <c r="N6" s="1141" t="s">
        <v>942</v>
      </c>
      <c r="O6" s="1142"/>
      <c r="P6" s="1142"/>
      <c r="Q6" s="1142"/>
      <c r="R6" s="1144"/>
      <c r="S6" s="1144"/>
      <c r="T6" s="1144"/>
      <c r="U6" s="1144"/>
      <c r="V6" s="1144"/>
      <c r="W6" s="1144"/>
      <c r="X6" s="1144"/>
      <c r="Y6" s="1144"/>
      <c r="Z6" s="1144"/>
      <c r="AA6" s="133"/>
    </row>
    <row r="7" spans="1:31" s="585" customFormat="1" ht="24.95" customHeight="1">
      <c r="A7" s="586"/>
      <c r="B7" s="1138" t="s">
        <v>943</v>
      </c>
      <c r="C7" s="1139"/>
      <c r="D7" s="1139"/>
      <c r="E7" s="1139"/>
      <c r="F7" s="1140"/>
      <c r="G7" s="1140"/>
      <c r="H7" s="1140"/>
      <c r="I7" s="1140"/>
      <c r="J7" s="1140"/>
      <c r="K7" s="1140"/>
      <c r="L7" s="1140"/>
      <c r="M7" s="1140"/>
      <c r="N7" s="1138" t="s">
        <v>944</v>
      </c>
      <c r="O7" s="1139"/>
      <c r="P7" s="1139"/>
      <c r="Q7" s="1139"/>
      <c r="R7" s="1140"/>
      <c r="S7" s="1140"/>
      <c r="T7" s="1140"/>
      <c r="U7" s="1140"/>
      <c r="V7" s="1140"/>
      <c r="W7" s="1140"/>
      <c r="X7" s="1140"/>
      <c r="Y7" s="1140"/>
      <c r="Z7" s="1140"/>
      <c r="AA7" s="133"/>
    </row>
    <row r="8" spans="1:31" s="585" customFormat="1" ht="23.1" customHeight="1">
      <c r="A8" s="586"/>
      <c r="B8" s="1125"/>
      <c r="C8" s="1126"/>
      <c r="D8" s="1126"/>
      <c r="E8" s="1126"/>
      <c r="F8" s="954"/>
      <c r="G8" s="968"/>
      <c r="H8" s="968"/>
      <c r="I8" s="968"/>
      <c r="J8" s="968"/>
      <c r="K8" s="968"/>
      <c r="L8" s="968"/>
      <c r="M8" s="968"/>
      <c r="N8" s="1125"/>
      <c r="O8" s="1126"/>
      <c r="P8" s="1126"/>
      <c r="Q8" s="1126"/>
      <c r="R8" s="954"/>
      <c r="S8" s="968"/>
      <c r="T8" s="968"/>
      <c r="U8" s="968"/>
      <c r="V8" s="968"/>
      <c r="W8" s="968"/>
      <c r="X8" s="968"/>
      <c r="Y8" s="968"/>
      <c r="Z8" s="968"/>
      <c r="AA8" s="133"/>
    </row>
    <row r="9" spans="1:31" s="585" customFormat="1" ht="9.9499999999999993" customHeight="1">
      <c r="A9" s="586"/>
      <c r="B9" s="133"/>
      <c r="C9" s="133"/>
      <c r="D9" s="133"/>
      <c r="E9" s="133"/>
      <c r="F9" s="133"/>
      <c r="G9" s="133"/>
      <c r="H9" s="133"/>
      <c r="I9" s="133"/>
      <c r="J9" s="133"/>
      <c r="K9" s="133"/>
      <c r="L9" s="133"/>
      <c r="M9" s="133"/>
      <c r="N9" s="133"/>
      <c r="O9" s="133"/>
      <c r="P9" s="133"/>
      <c r="Q9" s="133"/>
      <c r="R9" s="133"/>
      <c r="S9" s="133"/>
      <c r="T9" s="133"/>
      <c r="U9" s="133"/>
      <c r="V9" s="133"/>
      <c r="W9" s="133"/>
      <c r="X9" s="133"/>
      <c r="Y9" s="133"/>
      <c r="Z9" s="133"/>
      <c r="AA9" s="133"/>
    </row>
    <row r="10" spans="1:31" s="585" customFormat="1" ht="24.95" customHeight="1">
      <c r="A10" s="586"/>
      <c r="B10" s="1194" t="s">
        <v>945</v>
      </c>
      <c r="C10" s="1195"/>
      <c r="D10" s="1195"/>
      <c r="E10" s="1195"/>
      <c r="F10" s="1195"/>
      <c r="G10" s="1195"/>
      <c r="H10" s="1195" t="s">
        <v>946</v>
      </c>
      <c r="I10" s="1195"/>
      <c r="J10" s="1195"/>
      <c r="K10" s="1195"/>
      <c r="L10" s="1195"/>
      <c r="M10" s="1195"/>
      <c r="N10" s="1196" t="s">
        <v>947</v>
      </c>
      <c r="O10" s="1195"/>
      <c r="P10" s="1195"/>
      <c r="Q10" s="1195"/>
      <c r="R10" s="1195"/>
      <c r="S10" s="1195"/>
      <c r="T10" s="1195" t="s">
        <v>948</v>
      </c>
      <c r="U10" s="1195"/>
      <c r="V10" s="1195"/>
      <c r="W10" s="1195"/>
      <c r="X10" s="1195"/>
      <c r="Y10" s="1195"/>
      <c r="Z10" s="1197"/>
      <c r="AA10" s="133"/>
    </row>
    <row r="11" spans="1:31" s="585" customFormat="1" ht="24.95" customHeight="1">
      <c r="A11" s="586"/>
      <c r="B11" s="1185"/>
      <c r="C11" s="1187"/>
      <c r="D11" s="1187"/>
      <c r="E11" s="1187"/>
      <c r="F11" s="1187"/>
      <c r="G11" s="1187"/>
      <c r="H11" s="1187"/>
      <c r="I11" s="1187"/>
      <c r="J11" s="1187"/>
      <c r="K11" s="1187"/>
      <c r="L11" s="1187"/>
      <c r="M11" s="1187"/>
      <c r="N11" s="1187"/>
      <c r="O11" s="1187"/>
      <c r="P11" s="1187"/>
      <c r="Q11" s="1187"/>
      <c r="R11" s="1187"/>
      <c r="S11" s="1187"/>
      <c r="T11" s="1192"/>
      <c r="U11" s="1192"/>
      <c r="V11" s="1192"/>
      <c r="W11" s="1192"/>
      <c r="X11" s="1192"/>
      <c r="Y11" s="1192"/>
      <c r="Z11" s="1193"/>
      <c r="AA11" s="133"/>
    </row>
    <row r="12" spans="1:31" s="585" customFormat="1" ht="9.9499999999999993" customHeight="1">
      <c r="A12" s="586"/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2"/>
      <c r="U12" s="132"/>
      <c r="V12" s="132"/>
      <c r="W12" s="132"/>
      <c r="X12" s="132"/>
      <c r="Y12" s="132"/>
      <c r="Z12" s="132"/>
      <c r="AA12" s="133"/>
    </row>
    <row r="13" spans="1:31" s="585" customFormat="1" ht="24.95" customHeight="1">
      <c r="A13" s="586"/>
      <c r="B13" s="1181" t="s">
        <v>949</v>
      </c>
      <c r="C13" s="1182"/>
      <c r="D13" s="1182"/>
      <c r="E13" s="1182"/>
      <c r="F13" s="1183" t="s">
        <v>950</v>
      </c>
      <c r="G13" s="1182"/>
      <c r="H13" s="1182"/>
      <c r="I13" s="1182"/>
      <c r="J13" s="1183" t="s">
        <v>945</v>
      </c>
      <c r="K13" s="1182"/>
      <c r="L13" s="1182"/>
      <c r="M13" s="1182"/>
      <c r="N13" s="1183" t="s">
        <v>946</v>
      </c>
      <c r="O13" s="1182"/>
      <c r="P13" s="1182"/>
      <c r="Q13" s="1182"/>
      <c r="R13" s="1183" t="s">
        <v>947</v>
      </c>
      <c r="S13" s="1182"/>
      <c r="T13" s="1182"/>
      <c r="U13" s="1182"/>
      <c r="V13" s="1183" t="s">
        <v>948</v>
      </c>
      <c r="W13" s="1182"/>
      <c r="X13" s="1182"/>
      <c r="Y13" s="1182"/>
      <c r="Z13" s="1184"/>
      <c r="AA13" s="133"/>
      <c r="AE13" s="589"/>
    </row>
    <row r="14" spans="1:31" s="585" customFormat="1" ht="24.95" customHeight="1">
      <c r="A14" s="586"/>
      <c r="B14" s="1185"/>
      <c r="C14" s="1186"/>
      <c r="D14" s="1186"/>
      <c r="E14" s="1186"/>
      <c r="F14" s="1187"/>
      <c r="G14" s="1186"/>
      <c r="H14" s="1186"/>
      <c r="I14" s="1186"/>
      <c r="J14" s="1187"/>
      <c r="K14" s="1186"/>
      <c r="L14" s="1186"/>
      <c r="M14" s="1186"/>
      <c r="N14" s="1187"/>
      <c r="O14" s="1186"/>
      <c r="P14" s="1186"/>
      <c r="Q14" s="1186"/>
      <c r="R14" s="1187"/>
      <c r="S14" s="1186"/>
      <c r="T14" s="1186"/>
      <c r="U14" s="1186"/>
      <c r="V14" s="1189"/>
      <c r="W14" s="1190"/>
      <c r="X14" s="1190"/>
      <c r="Y14" s="1190"/>
      <c r="Z14" s="1191"/>
      <c r="AA14" s="133"/>
    </row>
    <row r="15" spans="1:31" s="585" customFormat="1" ht="9.9499999999999993" hidden="1" customHeight="1">
      <c r="A15" s="586"/>
      <c r="B15" s="131"/>
      <c r="C15" s="73"/>
      <c r="D15" s="73"/>
      <c r="E15" s="73"/>
      <c r="F15" s="73"/>
      <c r="G15" s="131"/>
      <c r="H15" s="73"/>
      <c r="I15" s="73"/>
      <c r="J15" s="73"/>
      <c r="K15" s="73"/>
      <c r="L15" s="131"/>
      <c r="M15" s="73"/>
      <c r="N15" s="73"/>
      <c r="O15" s="73"/>
      <c r="P15" s="73"/>
      <c r="Q15" s="131"/>
      <c r="R15" s="73"/>
      <c r="S15" s="73"/>
      <c r="T15" s="73"/>
      <c r="U15" s="73"/>
      <c r="V15" s="131"/>
      <c r="W15" s="73"/>
      <c r="X15" s="73"/>
      <c r="Y15" s="73"/>
      <c r="Z15" s="73"/>
      <c r="AA15" s="133"/>
    </row>
    <row r="16" spans="1:31" s="585" customFormat="1" ht="24.95" hidden="1" customHeight="1">
      <c r="A16" s="586"/>
      <c r="B16" s="1181" t="s">
        <v>951</v>
      </c>
      <c r="C16" s="1182"/>
      <c r="D16" s="1182"/>
      <c r="E16" s="1182"/>
      <c r="F16" s="1182"/>
      <c r="G16" s="1183" t="s">
        <v>174</v>
      </c>
      <c r="H16" s="1182"/>
      <c r="I16" s="1182"/>
      <c r="J16" s="1182"/>
      <c r="K16" s="1182"/>
      <c r="L16" s="1183" t="s">
        <v>175</v>
      </c>
      <c r="M16" s="1182"/>
      <c r="N16" s="1182"/>
      <c r="O16" s="1182"/>
      <c r="P16" s="1182"/>
      <c r="Q16" s="1183" t="s">
        <v>176</v>
      </c>
      <c r="R16" s="1182"/>
      <c r="S16" s="1182"/>
      <c r="T16" s="1182"/>
      <c r="U16" s="1182"/>
      <c r="V16" s="1183" t="s">
        <v>177</v>
      </c>
      <c r="W16" s="1182"/>
      <c r="X16" s="1182"/>
      <c r="Y16" s="1182"/>
      <c r="Z16" s="1184"/>
      <c r="AA16" s="133"/>
    </row>
    <row r="17" spans="1:30" s="585" customFormat="1" ht="24.95" hidden="1" customHeight="1">
      <c r="A17" s="586"/>
      <c r="B17" s="1185"/>
      <c r="C17" s="1186"/>
      <c r="D17" s="1186"/>
      <c r="E17" s="1186"/>
      <c r="F17" s="1186"/>
      <c r="G17" s="1187"/>
      <c r="H17" s="1186"/>
      <c r="I17" s="1186"/>
      <c r="J17" s="1186"/>
      <c r="K17" s="1186"/>
      <c r="L17" s="1187"/>
      <c r="M17" s="1186"/>
      <c r="N17" s="1186"/>
      <c r="O17" s="1186"/>
      <c r="P17" s="1186"/>
      <c r="Q17" s="1187"/>
      <c r="R17" s="1186"/>
      <c r="S17" s="1186"/>
      <c r="T17" s="1186"/>
      <c r="U17" s="1186"/>
      <c r="V17" s="1187"/>
      <c r="W17" s="1186"/>
      <c r="X17" s="1186"/>
      <c r="Y17" s="1186"/>
      <c r="Z17" s="1188"/>
      <c r="AA17" s="133"/>
    </row>
    <row r="18" spans="1:30" s="585" customFormat="1" ht="24.95" hidden="1" customHeight="1">
      <c r="A18" s="586"/>
      <c r="B18" s="1181" t="s">
        <v>178</v>
      </c>
      <c r="C18" s="1182"/>
      <c r="D18" s="1182"/>
      <c r="E18" s="1182"/>
      <c r="F18" s="1182"/>
      <c r="G18" s="1183" t="s">
        <v>179</v>
      </c>
      <c r="H18" s="1182"/>
      <c r="I18" s="1182"/>
      <c r="J18" s="1182"/>
      <c r="K18" s="1182"/>
      <c r="L18" s="1183" t="s">
        <v>180</v>
      </c>
      <c r="M18" s="1182"/>
      <c r="N18" s="1182"/>
      <c r="O18" s="1182"/>
      <c r="P18" s="1182"/>
      <c r="Q18" s="1183" t="s">
        <v>181</v>
      </c>
      <c r="R18" s="1182"/>
      <c r="S18" s="1182"/>
      <c r="T18" s="1182"/>
      <c r="U18" s="1182"/>
      <c r="V18" s="1183" t="s">
        <v>182</v>
      </c>
      <c r="W18" s="1182"/>
      <c r="X18" s="1182"/>
      <c r="Y18" s="1182"/>
      <c r="Z18" s="1184"/>
      <c r="AA18" s="133"/>
    </row>
    <row r="19" spans="1:30" s="585" customFormat="1" ht="24.95" hidden="1" customHeight="1">
      <c r="A19" s="586"/>
      <c r="B19" s="1185"/>
      <c r="C19" s="1186"/>
      <c r="D19" s="1186"/>
      <c r="E19" s="1186"/>
      <c r="F19" s="1186"/>
      <c r="G19" s="1187"/>
      <c r="H19" s="1186"/>
      <c r="I19" s="1186"/>
      <c r="J19" s="1186"/>
      <c r="K19" s="1186"/>
      <c r="L19" s="1187"/>
      <c r="M19" s="1186"/>
      <c r="N19" s="1186"/>
      <c r="O19" s="1186"/>
      <c r="P19" s="1186"/>
      <c r="Q19" s="1187"/>
      <c r="R19" s="1186"/>
      <c r="S19" s="1186"/>
      <c r="T19" s="1186"/>
      <c r="U19" s="1186"/>
      <c r="V19" s="1187"/>
      <c r="W19" s="1186"/>
      <c r="X19" s="1186"/>
      <c r="Y19" s="1186"/>
      <c r="Z19" s="1188"/>
      <c r="AA19" s="133"/>
    </row>
    <row r="20" spans="1:30" s="585" customFormat="1" ht="9.9499999999999993" customHeight="1">
      <c r="A20" s="586"/>
      <c r="B20" s="133"/>
      <c r="C20" s="133"/>
      <c r="D20" s="133"/>
      <c r="E20" s="133"/>
      <c r="F20" s="133"/>
      <c r="G20" s="133"/>
      <c r="H20" s="133"/>
      <c r="I20" s="133"/>
      <c r="J20" s="133"/>
      <c r="K20" s="133"/>
      <c r="L20" s="133"/>
      <c r="M20" s="133"/>
      <c r="N20" s="133"/>
      <c r="O20" s="133"/>
      <c r="P20" s="133"/>
      <c r="Q20" s="133"/>
      <c r="R20" s="133"/>
      <c r="S20" s="133"/>
      <c r="T20" s="133"/>
      <c r="U20" s="133"/>
      <c r="V20" s="133"/>
      <c r="W20" s="133"/>
      <c r="X20" s="133"/>
      <c r="Y20" s="133"/>
      <c r="Z20" s="133"/>
      <c r="AA20" s="133"/>
      <c r="AD20" s="589"/>
    </row>
    <row r="21" spans="1:30" s="585" customFormat="1" ht="24.95" customHeight="1">
      <c r="A21" s="586"/>
      <c r="B21" s="593" t="s">
        <v>962</v>
      </c>
      <c r="C21" s="604"/>
      <c r="D21" s="604"/>
      <c r="E21" s="604"/>
      <c r="F21" s="605"/>
      <c r="G21" s="592"/>
      <c r="H21" s="592"/>
      <c r="I21" s="592"/>
      <c r="J21" s="592"/>
      <c r="K21" s="592"/>
      <c r="L21" s="592"/>
      <c r="M21" s="592"/>
      <c r="N21" s="592"/>
      <c r="O21" s="1090" t="s">
        <v>963</v>
      </c>
      <c r="P21" s="1178"/>
      <c r="Q21" s="1178"/>
      <c r="R21" s="1178"/>
      <c r="S21" s="592"/>
      <c r="T21" s="592"/>
      <c r="U21" s="592"/>
      <c r="V21" s="606"/>
      <c r="W21" s="606"/>
      <c r="X21" s="606"/>
      <c r="Y21" s="606"/>
      <c r="Z21" s="606"/>
      <c r="AA21" s="133"/>
      <c r="AD21" s="589"/>
    </row>
    <row r="22" spans="1:30" s="585" customFormat="1" ht="24.95" customHeight="1">
      <c r="A22" s="133"/>
      <c r="B22" s="1123" t="s">
        <v>958</v>
      </c>
      <c r="C22" s="1123"/>
      <c r="D22" s="1123"/>
      <c r="E22" s="1123"/>
      <c r="F22" s="1123"/>
      <c r="G22" s="1123"/>
      <c r="H22" s="1123" t="s">
        <v>959</v>
      </c>
      <c r="I22" s="1123"/>
      <c r="J22" s="1123"/>
      <c r="K22" s="1123"/>
      <c r="L22" s="1123"/>
      <c r="M22" s="1123"/>
      <c r="N22" s="596"/>
      <c r="O22" s="1123" t="s">
        <v>965</v>
      </c>
      <c r="P22" s="1123"/>
      <c r="Q22" s="1123"/>
      <c r="R22" s="1123"/>
      <c r="S22" s="1123"/>
      <c r="T22" s="1123"/>
      <c r="U22" s="1123" t="s">
        <v>966</v>
      </c>
      <c r="V22" s="1123"/>
      <c r="W22" s="1123"/>
      <c r="X22" s="1123"/>
      <c r="Y22" s="1123"/>
      <c r="Z22" s="1123"/>
      <c r="AA22" s="133"/>
    </row>
    <row r="23" spans="1:30" s="585" customFormat="1" ht="23.1" customHeight="1">
      <c r="A23" s="586"/>
      <c r="B23" s="1179"/>
      <c r="C23" s="1179"/>
      <c r="D23" s="1179"/>
      <c r="E23" s="1179"/>
      <c r="F23" s="1179"/>
      <c r="G23" s="1179"/>
      <c r="H23" s="1175"/>
      <c r="I23" s="1175"/>
      <c r="J23" s="1175"/>
      <c r="K23" s="1175"/>
      <c r="L23" s="1175"/>
      <c r="M23" s="1175"/>
      <c r="N23" s="597"/>
      <c r="O23" s="1179"/>
      <c r="P23" s="1179"/>
      <c r="Q23" s="1179"/>
      <c r="R23" s="1179"/>
      <c r="S23" s="1179"/>
      <c r="T23" s="1179"/>
      <c r="U23" s="1180"/>
      <c r="V23" s="1180"/>
      <c r="W23" s="1180"/>
      <c r="X23" s="1180"/>
      <c r="Y23" s="1180"/>
      <c r="Z23" s="1180"/>
      <c r="AA23" s="133"/>
    </row>
    <row r="24" spans="1:30" s="585" customFormat="1" ht="23.1" customHeight="1">
      <c r="A24" s="586"/>
      <c r="B24" s="1174"/>
      <c r="C24" s="1174"/>
      <c r="D24" s="1174"/>
      <c r="E24" s="1174"/>
      <c r="F24" s="1174"/>
      <c r="G24" s="1174"/>
      <c r="H24" s="1175"/>
      <c r="I24" s="1175"/>
      <c r="J24" s="1175"/>
      <c r="K24" s="1175"/>
      <c r="L24" s="1175"/>
      <c r="M24" s="1175"/>
      <c r="N24" s="597"/>
      <c r="O24" s="1174"/>
      <c r="P24" s="1174"/>
      <c r="Q24" s="1174"/>
      <c r="R24" s="1174"/>
      <c r="S24" s="1174"/>
      <c r="T24" s="1174"/>
      <c r="U24" s="1175"/>
      <c r="V24" s="1175"/>
      <c r="W24" s="1175"/>
      <c r="X24" s="1175"/>
      <c r="Y24" s="1175"/>
      <c r="Z24" s="1175"/>
      <c r="AA24" s="133"/>
    </row>
    <row r="25" spans="1:30" s="585" customFormat="1" ht="23.1" customHeight="1">
      <c r="A25" s="586"/>
      <c r="B25" s="1174"/>
      <c r="C25" s="1174"/>
      <c r="D25" s="1174"/>
      <c r="E25" s="1174"/>
      <c r="F25" s="1174"/>
      <c r="G25" s="1174"/>
      <c r="H25" s="1175"/>
      <c r="I25" s="1175"/>
      <c r="J25" s="1175"/>
      <c r="K25" s="1175"/>
      <c r="L25" s="1175"/>
      <c r="M25" s="1175"/>
      <c r="N25" s="597"/>
      <c r="O25" s="1174"/>
      <c r="P25" s="1174"/>
      <c r="Q25" s="1174"/>
      <c r="R25" s="1174"/>
      <c r="S25" s="1174"/>
      <c r="T25" s="1174"/>
      <c r="U25" s="1175"/>
      <c r="V25" s="1175"/>
      <c r="W25" s="1175"/>
      <c r="X25" s="1175"/>
      <c r="Y25" s="1175"/>
      <c r="Z25" s="1175"/>
      <c r="AA25" s="133"/>
    </row>
    <row r="26" spans="1:30" s="585" customFormat="1" ht="23.1" customHeight="1">
      <c r="A26" s="586"/>
      <c r="B26" s="1174"/>
      <c r="C26" s="1174"/>
      <c r="D26" s="1174"/>
      <c r="E26" s="1174"/>
      <c r="F26" s="1174"/>
      <c r="G26" s="1174"/>
      <c r="H26" s="1175"/>
      <c r="I26" s="1175"/>
      <c r="J26" s="1175"/>
      <c r="K26" s="1175"/>
      <c r="L26" s="1175"/>
      <c r="M26" s="1175"/>
      <c r="N26" s="597"/>
      <c r="O26" s="1174"/>
      <c r="P26" s="1174"/>
      <c r="Q26" s="1174"/>
      <c r="R26" s="1174"/>
      <c r="S26" s="1174"/>
      <c r="T26" s="1174"/>
      <c r="U26" s="1175"/>
      <c r="V26" s="1175"/>
      <c r="W26" s="1175"/>
      <c r="X26" s="1175"/>
      <c r="Y26" s="1175"/>
      <c r="Z26" s="1175"/>
      <c r="AA26" s="133"/>
    </row>
    <row r="27" spans="1:30" s="585" customFormat="1" ht="23.1" customHeight="1">
      <c r="A27" s="586"/>
      <c r="B27" s="1174"/>
      <c r="C27" s="1174"/>
      <c r="D27" s="1174"/>
      <c r="E27" s="1174"/>
      <c r="F27" s="1174"/>
      <c r="G27" s="1174"/>
      <c r="H27" s="1175"/>
      <c r="I27" s="1175"/>
      <c r="J27" s="1175"/>
      <c r="K27" s="1175"/>
      <c r="L27" s="1175"/>
      <c r="M27" s="1175"/>
      <c r="N27" s="597"/>
      <c r="O27" s="1174"/>
      <c r="P27" s="1174"/>
      <c r="Q27" s="1174"/>
      <c r="R27" s="1174"/>
      <c r="S27" s="1174"/>
      <c r="T27" s="1174"/>
      <c r="U27" s="1175"/>
      <c r="V27" s="1175"/>
      <c r="W27" s="1175"/>
      <c r="X27" s="1175"/>
      <c r="Y27" s="1175"/>
      <c r="Z27" s="1175"/>
      <c r="AA27" s="133"/>
    </row>
    <row r="28" spans="1:30" s="585" customFormat="1" ht="23.1" customHeight="1">
      <c r="A28" s="586"/>
      <c r="B28" s="1174"/>
      <c r="C28" s="1174"/>
      <c r="D28" s="1174"/>
      <c r="E28" s="1174"/>
      <c r="F28" s="1174"/>
      <c r="G28" s="1174"/>
      <c r="H28" s="1175"/>
      <c r="I28" s="1175"/>
      <c r="J28" s="1175"/>
      <c r="K28" s="1175"/>
      <c r="L28" s="1175"/>
      <c r="M28" s="1175"/>
      <c r="N28" s="597"/>
      <c r="O28" s="1174"/>
      <c r="P28" s="1174"/>
      <c r="Q28" s="1174"/>
      <c r="R28" s="1174"/>
      <c r="S28" s="1174"/>
      <c r="T28" s="1174"/>
      <c r="U28" s="1175"/>
      <c r="V28" s="1175"/>
      <c r="W28" s="1175"/>
      <c r="X28" s="1175"/>
      <c r="Y28" s="1175"/>
      <c r="Z28" s="1175"/>
      <c r="AA28" s="133"/>
    </row>
    <row r="29" spans="1:30" s="585" customFormat="1" ht="23.1" customHeight="1">
      <c r="A29" s="586"/>
      <c r="B29" s="1174"/>
      <c r="C29" s="1174"/>
      <c r="D29" s="1174"/>
      <c r="E29" s="1174"/>
      <c r="F29" s="1174"/>
      <c r="G29" s="1174"/>
      <c r="H29" s="1175"/>
      <c r="I29" s="1175"/>
      <c r="J29" s="1175"/>
      <c r="K29" s="1175"/>
      <c r="L29" s="1175"/>
      <c r="M29" s="1175"/>
      <c r="N29" s="597"/>
      <c r="O29" s="1174"/>
      <c r="P29" s="1174"/>
      <c r="Q29" s="1174"/>
      <c r="R29" s="1174"/>
      <c r="S29" s="1174"/>
      <c r="T29" s="1174"/>
      <c r="U29" s="1175"/>
      <c r="V29" s="1175"/>
      <c r="W29" s="1175"/>
      <c r="X29" s="1175"/>
      <c r="Y29" s="1175"/>
      <c r="Z29" s="1175"/>
      <c r="AA29" s="133"/>
    </row>
    <row r="30" spans="1:30" s="585" customFormat="1" ht="23.1" hidden="1" customHeight="1">
      <c r="A30" s="586"/>
      <c r="B30" s="1174"/>
      <c r="C30" s="1174"/>
      <c r="D30" s="1174"/>
      <c r="E30" s="1174"/>
      <c r="F30" s="1174"/>
      <c r="G30" s="1174"/>
      <c r="H30" s="1175"/>
      <c r="I30" s="1175"/>
      <c r="J30" s="1175"/>
      <c r="K30" s="1175"/>
      <c r="L30" s="1175"/>
      <c r="M30" s="1175"/>
      <c r="N30" s="597"/>
      <c r="O30" s="1174"/>
      <c r="P30" s="1174"/>
      <c r="Q30" s="1174"/>
      <c r="R30" s="1174"/>
      <c r="S30" s="1174"/>
      <c r="T30" s="1174"/>
      <c r="U30" s="1175"/>
      <c r="V30" s="1175"/>
      <c r="W30" s="1175"/>
      <c r="X30" s="1175"/>
      <c r="Y30" s="1175"/>
      <c r="Z30" s="1175"/>
      <c r="AA30" s="133"/>
    </row>
    <row r="31" spans="1:30" s="585" customFormat="1" ht="23.1" hidden="1" customHeight="1">
      <c r="A31" s="586"/>
      <c r="B31" s="1174"/>
      <c r="C31" s="1174"/>
      <c r="D31" s="1174"/>
      <c r="E31" s="1174"/>
      <c r="F31" s="1174"/>
      <c r="G31" s="1174"/>
      <c r="H31" s="1175"/>
      <c r="I31" s="1175"/>
      <c r="J31" s="1175"/>
      <c r="K31" s="1175"/>
      <c r="L31" s="1175"/>
      <c r="M31" s="1175"/>
      <c r="N31" s="597"/>
      <c r="O31" s="1174"/>
      <c r="P31" s="1174"/>
      <c r="Q31" s="1174"/>
      <c r="R31" s="1174"/>
      <c r="S31" s="1174"/>
      <c r="T31" s="1174"/>
      <c r="U31" s="1175"/>
      <c r="V31" s="1175"/>
      <c r="W31" s="1175"/>
      <c r="X31" s="1175"/>
      <c r="Y31" s="1175"/>
      <c r="Z31" s="1175"/>
      <c r="AA31" s="133"/>
    </row>
    <row r="32" spans="1:30" s="585" customFormat="1" ht="23.1" hidden="1" customHeight="1">
      <c r="A32" s="586"/>
      <c r="B32" s="1174"/>
      <c r="C32" s="1174"/>
      <c r="D32" s="1174"/>
      <c r="E32" s="1174"/>
      <c r="F32" s="1174"/>
      <c r="G32" s="1174"/>
      <c r="H32" s="1175"/>
      <c r="I32" s="1175"/>
      <c r="J32" s="1175"/>
      <c r="K32" s="1175"/>
      <c r="L32" s="1175"/>
      <c r="M32" s="1175"/>
      <c r="N32" s="597"/>
      <c r="O32" s="1174"/>
      <c r="P32" s="1174"/>
      <c r="Q32" s="1174"/>
      <c r="R32" s="1174"/>
      <c r="S32" s="1174"/>
      <c r="T32" s="1174"/>
      <c r="U32" s="1175"/>
      <c r="V32" s="1175"/>
      <c r="W32" s="1175"/>
      <c r="X32" s="1175"/>
      <c r="Y32" s="1175"/>
      <c r="Z32" s="1175"/>
      <c r="AA32" s="133"/>
    </row>
    <row r="33" spans="1:27" s="585" customFormat="1" ht="23.1" hidden="1" customHeight="1">
      <c r="A33" s="586"/>
      <c r="B33" s="1174"/>
      <c r="C33" s="1174"/>
      <c r="D33" s="1174"/>
      <c r="E33" s="1174"/>
      <c r="F33" s="1174"/>
      <c r="G33" s="1174"/>
      <c r="H33" s="1175"/>
      <c r="I33" s="1175"/>
      <c r="J33" s="1175"/>
      <c r="K33" s="1175"/>
      <c r="L33" s="1175"/>
      <c r="M33" s="1175"/>
      <c r="N33" s="597"/>
      <c r="O33" s="1174"/>
      <c r="P33" s="1174"/>
      <c r="Q33" s="1174"/>
      <c r="R33" s="1174"/>
      <c r="S33" s="1174"/>
      <c r="T33" s="1174"/>
      <c r="U33" s="1175"/>
      <c r="V33" s="1175"/>
      <c r="W33" s="1175"/>
      <c r="X33" s="1175"/>
      <c r="Y33" s="1175"/>
      <c r="Z33" s="1175"/>
      <c r="AA33" s="133"/>
    </row>
    <row r="34" spans="1:27" s="585" customFormat="1" ht="23.1" hidden="1" customHeight="1">
      <c r="A34" s="586"/>
      <c r="B34" s="1174"/>
      <c r="C34" s="1174"/>
      <c r="D34" s="1174"/>
      <c r="E34" s="1174"/>
      <c r="F34" s="1174"/>
      <c r="G34" s="1174"/>
      <c r="H34" s="1175"/>
      <c r="I34" s="1175"/>
      <c r="J34" s="1175"/>
      <c r="K34" s="1175"/>
      <c r="L34" s="1175"/>
      <c r="M34" s="1175"/>
      <c r="N34" s="597"/>
      <c r="O34" s="1174"/>
      <c r="P34" s="1174"/>
      <c r="Q34" s="1174"/>
      <c r="R34" s="1174"/>
      <c r="S34" s="1174"/>
      <c r="T34" s="1174"/>
      <c r="U34" s="1175"/>
      <c r="V34" s="1175"/>
      <c r="W34" s="1175"/>
      <c r="X34" s="1175"/>
      <c r="Y34" s="1175"/>
      <c r="Z34" s="1175"/>
      <c r="AA34" s="133"/>
    </row>
    <row r="35" spans="1:27" s="585" customFormat="1" ht="23.1" hidden="1" customHeight="1">
      <c r="A35" s="586"/>
      <c r="B35" s="1174"/>
      <c r="C35" s="1174"/>
      <c r="D35" s="1174"/>
      <c r="E35" s="1174"/>
      <c r="F35" s="1174"/>
      <c r="G35" s="1174"/>
      <c r="H35" s="1175"/>
      <c r="I35" s="1175"/>
      <c r="J35" s="1175"/>
      <c r="K35" s="1175"/>
      <c r="L35" s="1175"/>
      <c r="M35" s="1175"/>
      <c r="N35" s="597"/>
      <c r="O35" s="1174"/>
      <c r="P35" s="1174"/>
      <c r="Q35" s="1174"/>
      <c r="R35" s="1174"/>
      <c r="S35" s="1174"/>
      <c r="T35" s="1174"/>
      <c r="U35" s="1175"/>
      <c r="V35" s="1175"/>
      <c r="W35" s="1175"/>
      <c r="X35" s="1175"/>
      <c r="Y35" s="1175"/>
      <c r="Z35" s="1175"/>
      <c r="AA35" s="133"/>
    </row>
    <row r="36" spans="1:27" s="585" customFormat="1" ht="23.1" hidden="1" customHeight="1">
      <c r="A36" s="586"/>
      <c r="B36" s="1174"/>
      <c r="C36" s="1174"/>
      <c r="D36" s="1174"/>
      <c r="E36" s="1174"/>
      <c r="F36" s="1174"/>
      <c r="G36" s="1174"/>
      <c r="H36" s="1175"/>
      <c r="I36" s="1175"/>
      <c r="J36" s="1175"/>
      <c r="K36" s="1175"/>
      <c r="L36" s="1175"/>
      <c r="M36" s="1175"/>
      <c r="N36" s="597"/>
      <c r="O36" s="1174"/>
      <c r="P36" s="1174"/>
      <c r="Q36" s="1174"/>
      <c r="R36" s="1174"/>
      <c r="S36" s="1174"/>
      <c r="T36" s="1174"/>
      <c r="U36" s="1175"/>
      <c r="V36" s="1175"/>
      <c r="W36" s="1175"/>
      <c r="X36" s="1175"/>
      <c r="Y36" s="1175"/>
      <c r="Z36" s="1175"/>
      <c r="AA36" s="133"/>
    </row>
    <row r="37" spans="1:27" s="585" customFormat="1" ht="23.1" hidden="1" customHeight="1">
      <c r="A37" s="586"/>
      <c r="B37" s="1174"/>
      <c r="C37" s="1174"/>
      <c r="D37" s="1174"/>
      <c r="E37" s="1174"/>
      <c r="F37" s="1174"/>
      <c r="G37" s="1174"/>
      <c r="H37" s="1175"/>
      <c r="I37" s="1175"/>
      <c r="J37" s="1175"/>
      <c r="K37" s="1175"/>
      <c r="L37" s="1175"/>
      <c r="M37" s="1175"/>
      <c r="N37" s="597"/>
      <c r="O37" s="1174"/>
      <c r="P37" s="1174"/>
      <c r="Q37" s="1174"/>
      <c r="R37" s="1174"/>
      <c r="S37" s="1174"/>
      <c r="T37" s="1174"/>
      <c r="U37" s="1175"/>
      <c r="V37" s="1175"/>
      <c r="W37" s="1175"/>
      <c r="X37" s="1175"/>
      <c r="Y37" s="1175"/>
      <c r="Z37" s="1175"/>
      <c r="AA37" s="133"/>
    </row>
    <row r="38" spans="1:27" s="585" customFormat="1" ht="23.1" hidden="1" customHeight="1">
      <c r="A38" s="586"/>
      <c r="B38" s="1174"/>
      <c r="C38" s="1174"/>
      <c r="D38" s="1174"/>
      <c r="E38" s="1174"/>
      <c r="F38" s="1174"/>
      <c r="G38" s="1174"/>
      <c r="H38" s="1175"/>
      <c r="I38" s="1175"/>
      <c r="J38" s="1175"/>
      <c r="K38" s="1175"/>
      <c r="L38" s="1175"/>
      <c r="M38" s="1175"/>
      <c r="N38" s="597"/>
      <c r="O38" s="1174"/>
      <c r="P38" s="1174"/>
      <c r="Q38" s="1174"/>
      <c r="R38" s="1174"/>
      <c r="S38" s="1174"/>
      <c r="T38" s="1174"/>
      <c r="U38" s="1175"/>
      <c r="V38" s="1175"/>
      <c r="W38" s="1175"/>
      <c r="X38" s="1175"/>
      <c r="Y38" s="1175"/>
      <c r="Z38" s="1175"/>
      <c r="AA38" s="133"/>
    </row>
    <row r="39" spans="1:27" s="585" customFormat="1" ht="23.1" hidden="1" customHeight="1">
      <c r="A39" s="586"/>
      <c r="B39" s="1174"/>
      <c r="C39" s="1174"/>
      <c r="D39" s="1174"/>
      <c r="E39" s="1174"/>
      <c r="F39" s="1174"/>
      <c r="G39" s="1174"/>
      <c r="H39" s="1175"/>
      <c r="I39" s="1175"/>
      <c r="J39" s="1175"/>
      <c r="K39" s="1175"/>
      <c r="L39" s="1175"/>
      <c r="M39" s="1175"/>
      <c r="N39" s="597"/>
      <c r="O39" s="1174"/>
      <c r="P39" s="1174"/>
      <c r="Q39" s="1174"/>
      <c r="R39" s="1174"/>
      <c r="S39" s="1174"/>
      <c r="T39" s="1174"/>
      <c r="U39" s="1175"/>
      <c r="V39" s="1175"/>
      <c r="W39" s="1175"/>
      <c r="X39" s="1175"/>
      <c r="Y39" s="1175"/>
      <c r="Z39" s="1175"/>
      <c r="AA39" s="133"/>
    </row>
    <row r="40" spans="1:27" s="585" customFormat="1" ht="23.1" hidden="1" customHeight="1">
      <c r="A40" s="586"/>
      <c r="B40" s="1174"/>
      <c r="C40" s="1174"/>
      <c r="D40" s="1174"/>
      <c r="E40" s="1174"/>
      <c r="F40" s="1174"/>
      <c r="G40" s="1174"/>
      <c r="H40" s="1175"/>
      <c r="I40" s="1175"/>
      <c r="J40" s="1175"/>
      <c r="K40" s="1175"/>
      <c r="L40" s="1175"/>
      <c r="M40" s="1175"/>
      <c r="N40" s="597"/>
      <c r="O40" s="1174"/>
      <c r="P40" s="1174"/>
      <c r="Q40" s="1174"/>
      <c r="R40" s="1174"/>
      <c r="S40" s="1174"/>
      <c r="T40" s="1174"/>
      <c r="U40" s="1175"/>
      <c r="V40" s="1175"/>
      <c r="W40" s="1175"/>
      <c r="X40" s="1175"/>
      <c r="Y40" s="1175"/>
      <c r="Z40" s="1175"/>
      <c r="AA40" s="133"/>
    </row>
    <row r="41" spans="1:27" s="585" customFormat="1" ht="23.1" hidden="1" customHeight="1">
      <c r="A41" s="586"/>
      <c r="B41" s="1174"/>
      <c r="C41" s="1174"/>
      <c r="D41" s="1174"/>
      <c r="E41" s="1174"/>
      <c r="F41" s="1174"/>
      <c r="G41" s="1174"/>
      <c r="H41" s="1175"/>
      <c r="I41" s="1175"/>
      <c r="J41" s="1175"/>
      <c r="K41" s="1175"/>
      <c r="L41" s="1175"/>
      <c r="M41" s="1175"/>
      <c r="N41" s="597"/>
      <c r="O41" s="1174"/>
      <c r="P41" s="1174"/>
      <c r="Q41" s="1174"/>
      <c r="R41" s="1174"/>
      <c r="S41" s="1174"/>
      <c r="T41" s="1174"/>
      <c r="U41" s="1175"/>
      <c r="V41" s="1175"/>
      <c r="W41" s="1175"/>
      <c r="X41" s="1175"/>
      <c r="Y41" s="1175"/>
      <c r="Z41" s="1175"/>
      <c r="AA41" s="133"/>
    </row>
    <row r="42" spans="1:27" s="585" customFormat="1" ht="23.1" hidden="1" customHeight="1">
      <c r="A42" s="586"/>
      <c r="B42" s="1174"/>
      <c r="C42" s="1174"/>
      <c r="D42" s="1174"/>
      <c r="E42" s="1174"/>
      <c r="F42" s="1174"/>
      <c r="G42" s="1174"/>
      <c r="H42" s="1175"/>
      <c r="I42" s="1175"/>
      <c r="J42" s="1175"/>
      <c r="K42" s="1175"/>
      <c r="L42" s="1175"/>
      <c r="M42" s="1175"/>
      <c r="N42" s="597"/>
      <c r="O42" s="1174"/>
      <c r="P42" s="1174"/>
      <c r="Q42" s="1174"/>
      <c r="R42" s="1174"/>
      <c r="S42" s="1174"/>
      <c r="T42" s="1174"/>
      <c r="U42" s="1175"/>
      <c r="V42" s="1175"/>
      <c r="W42" s="1175"/>
      <c r="X42" s="1175"/>
      <c r="Y42" s="1175"/>
      <c r="Z42" s="1175"/>
      <c r="AA42" s="133"/>
    </row>
    <row r="43" spans="1:27" s="585" customFormat="1" ht="23.1" hidden="1" customHeight="1">
      <c r="A43" s="586"/>
      <c r="B43" s="1174"/>
      <c r="C43" s="1174"/>
      <c r="D43" s="1174"/>
      <c r="E43" s="1174"/>
      <c r="F43" s="1174"/>
      <c r="G43" s="1174"/>
      <c r="H43" s="1175"/>
      <c r="I43" s="1175"/>
      <c r="J43" s="1175"/>
      <c r="K43" s="1175"/>
      <c r="L43" s="1175"/>
      <c r="M43" s="1175"/>
      <c r="N43" s="597"/>
      <c r="O43" s="1174"/>
      <c r="P43" s="1174"/>
      <c r="Q43" s="1174"/>
      <c r="R43" s="1174"/>
      <c r="S43" s="1174"/>
      <c r="T43" s="1174"/>
      <c r="U43" s="1175"/>
      <c r="V43" s="1175"/>
      <c r="W43" s="1175"/>
      <c r="X43" s="1175"/>
      <c r="Y43" s="1175"/>
      <c r="Z43" s="1175"/>
      <c r="AA43" s="133"/>
    </row>
    <row r="44" spans="1:27" s="585" customFormat="1" ht="23.1" hidden="1" customHeight="1">
      <c r="A44" s="586"/>
      <c r="B44" s="1174"/>
      <c r="C44" s="1174"/>
      <c r="D44" s="1174"/>
      <c r="E44" s="1174"/>
      <c r="F44" s="1174"/>
      <c r="G44" s="1174"/>
      <c r="H44" s="1175"/>
      <c r="I44" s="1175"/>
      <c r="J44" s="1175"/>
      <c r="K44" s="1175"/>
      <c r="L44" s="1175"/>
      <c r="M44" s="1175"/>
      <c r="N44" s="597"/>
      <c r="O44" s="1174"/>
      <c r="P44" s="1174"/>
      <c r="Q44" s="1174"/>
      <c r="R44" s="1174"/>
      <c r="S44" s="1174"/>
      <c r="T44" s="1174"/>
      <c r="U44" s="1175"/>
      <c r="V44" s="1175"/>
      <c r="W44" s="1175"/>
      <c r="X44" s="1175"/>
      <c r="Y44" s="1175"/>
      <c r="Z44" s="1175"/>
      <c r="AA44" s="133"/>
    </row>
    <row r="45" spans="1:27" s="585" customFormat="1" ht="23.1" hidden="1" customHeight="1">
      <c r="A45" s="586"/>
      <c r="B45" s="1174"/>
      <c r="C45" s="1174"/>
      <c r="D45" s="1174"/>
      <c r="E45" s="1174"/>
      <c r="F45" s="1174"/>
      <c r="G45" s="1174"/>
      <c r="H45" s="1175"/>
      <c r="I45" s="1175"/>
      <c r="J45" s="1175"/>
      <c r="K45" s="1175"/>
      <c r="L45" s="1175"/>
      <c r="M45" s="1175"/>
      <c r="N45" s="597"/>
      <c r="O45" s="1174"/>
      <c r="P45" s="1174"/>
      <c r="Q45" s="1174"/>
      <c r="R45" s="1174"/>
      <c r="S45" s="1174"/>
      <c r="T45" s="1174"/>
      <c r="U45" s="1175"/>
      <c r="V45" s="1175"/>
      <c r="W45" s="1175"/>
      <c r="X45" s="1175"/>
      <c r="Y45" s="1175"/>
      <c r="Z45" s="1175"/>
      <c r="AA45" s="133"/>
    </row>
    <row r="46" spans="1:27" s="585" customFormat="1" ht="23.1" hidden="1" customHeight="1">
      <c r="A46" s="586"/>
      <c r="B46" s="1174"/>
      <c r="C46" s="1174"/>
      <c r="D46" s="1174"/>
      <c r="E46" s="1174"/>
      <c r="F46" s="1174"/>
      <c r="G46" s="1174"/>
      <c r="H46" s="1175"/>
      <c r="I46" s="1175"/>
      <c r="J46" s="1175"/>
      <c r="K46" s="1175"/>
      <c r="L46" s="1175"/>
      <c r="M46" s="1175"/>
      <c r="N46" s="597"/>
      <c r="O46" s="1174"/>
      <c r="P46" s="1174"/>
      <c r="Q46" s="1174"/>
      <c r="R46" s="1174"/>
      <c r="S46" s="1174"/>
      <c r="T46" s="1174"/>
      <c r="U46" s="1175"/>
      <c r="V46" s="1175"/>
      <c r="W46" s="1175"/>
      <c r="X46" s="1175"/>
      <c r="Y46" s="1175"/>
      <c r="Z46" s="1175"/>
      <c r="AA46" s="133"/>
    </row>
    <row r="47" spans="1:27" s="585" customFormat="1" ht="23.1" hidden="1" customHeight="1">
      <c r="A47" s="586"/>
      <c r="B47" s="1174"/>
      <c r="C47" s="1174"/>
      <c r="D47" s="1174"/>
      <c r="E47" s="1174"/>
      <c r="F47" s="1174"/>
      <c r="G47" s="1174"/>
      <c r="H47" s="1175"/>
      <c r="I47" s="1175"/>
      <c r="J47" s="1175"/>
      <c r="K47" s="1175"/>
      <c r="L47" s="1175"/>
      <c r="M47" s="1175"/>
      <c r="N47" s="597"/>
      <c r="O47" s="1174"/>
      <c r="P47" s="1174"/>
      <c r="Q47" s="1174"/>
      <c r="R47" s="1174"/>
      <c r="S47" s="1174"/>
      <c r="T47" s="1174"/>
      <c r="U47" s="1175"/>
      <c r="V47" s="1175"/>
      <c r="W47" s="1175"/>
      <c r="X47" s="1175"/>
      <c r="Y47" s="1175"/>
      <c r="Z47" s="1175"/>
      <c r="AA47" s="133"/>
    </row>
    <row r="48" spans="1:27" s="585" customFormat="1" ht="23.1" hidden="1" customHeight="1">
      <c r="A48" s="586"/>
      <c r="B48" s="1174"/>
      <c r="C48" s="1174"/>
      <c r="D48" s="1174"/>
      <c r="E48" s="1174"/>
      <c r="F48" s="1174"/>
      <c r="G48" s="1174"/>
      <c r="H48" s="1175"/>
      <c r="I48" s="1175"/>
      <c r="J48" s="1175"/>
      <c r="K48" s="1175"/>
      <c r="L48" s="1175"/>
      <c r="M48" s="1175"/>
      <c r="N48" s="597"/>
      <c r="O48" s="1174"/>
      <c r="P48" s="1174"/>
      <c r="Q48" s="1174"/>
      <c r="R48" s="1174"/>
      <c r="S48" s="1174"/>
      <c r="T48" s="1174"/>
      <c r="U48" s="1175"/>
      <c r="V48" s="1175"/>
      <c r="W48" s="1175"/>
      <c r="X48" s="1175"/>
      <c r="Y48" s="1175"/>
      <c r="Z48" s="1175"/>
      <c r="AA48" s="133"/>
    </row>
    <row r="49" spans="1:27" s="585" customFormat="1" ht="23.1" hidden="1" customHeight="1">
      <c r="A49" s="586"/>
      <c r="B49" s="1174"/>
      <c r="C49" s="1174"/>
      <c r="D49" s="1174"/>
      <c r="E49" s="1174"/>
      <c r="F49" s="1174"/>
      <c r="G49" s="1174"/>
      <c r="H49" s="1175"/>
      <c r="I49" s="1175"/>
      <c r="J49" s="1175"/>
      <c r="K49" s="1175"/>
      <c r="L49" s="1175"/>
      <c r="M49" s="1175"/>
      <c r="N49" s="597"/>
      <c r="O49" s="1174"/>
      <c r="P49" s="1174"/>
      <c r="Q49" s="1174"/>
      <c r="R49" s="1174"/>
      <c r="S49" s="1174"/>
      <c r="T49" s="1174"/>
      <c r="U49" s="1175"/>
      <c r="V49" s="1175"/>
      <c r="W49" s="1175"/>
      <c r="X49" s="1175"/>
      <c r="Y49" s="1175"/>
      <c r="Z49" s="1175"/>
      <c r="AA49" s="133"/>
    </row>
    <row r="50" spans="1:27" s="585" customFormat="1" ht="23.1" hidden="1" customHeight="1">
      <c r="A50" s="586"/>
      <c r="B50" s="1174"/>
      <c r="C50" s="1174"/>
      <c r="D50" s="1174"/>
      <c r="E50" s="1174"/>
      <c r="F50" s="1174"/>
      <c r="G50" s="1174"/>
      <c r="H50" s="1175"/>
      <c r="I50" s="1175"/>
      <c r="J50" s="1175"/>
      <c r="K50" s="1175"/>
      <c r="L50" s="1175"/>
      <c r="M50" s="1175"/>
      <c r="N50" s="597"/>
      <c r="O50" s="1174"/>
      <c r="P50" s="1174"/>
      <c r="Q50" s="1174"/>
      <c r="R50" s="1174"/>
      <c r="S50" s="1174"/>
      <c r="T50" s="1174"/>
      <c r="U50" s="1175"/>
      <c r="V50" s="1175"/>
      <c r="W50" s="1175"/>
      <c r="X50" s="1175"/>
      <c r="Y50" s="1175"/>
      <c r="Z50" s="1175"/>
      <c r="AA50" s="133"/>
    </row>
    <row r="51" spans="1:27" s="585" customFormat="1" ht="23.1" hidden="1" customHeight="1">
      <c r="A51" s="586"/>
      <c r="B51" s="1174"/>
      <c r="C51" s="1174"/>
      <c r="D51" s="1174"/>
      <c r="E51" s="1174"/>
      <c r="F51" s="1174"/>
      <c r="G51" s="1174"/>
      <c r="H51" s="1175"/>
      <c r="I51" s="1175"/>
      <c r="J51" s="1175"/>
      <c r="K51" s="1175"/>
      <c r="L51" s="1175"/>
      <c r="M51" s="1175"/>
      <c r="N51" s="597"/>
      <c r="O51" s="1174"/>
      <c r="P51" s="1174"/>
      <c r="Q51" s="1174"/>
      <c r="R51" s="1174"/>
      <c r="S51" s="1174"/>
      <c r="T51" s="1174"/>
      <c r="U51" s="1175"/>
      <c r="V51" s="1175"/>
      <c r="W51" s="1175"/>
      <c r="X51" s="1175"/>
      <c r="Y51" s="1175"/>
      <c r="Z51" s="1175"/>
      <c r="AA51" s="133"/>
    </row>
    <row r="52" spans="1:27" s="585" customFormat="1" ht="23.1" hidden="1" customHeight="1">
      <c r="A52" s="586"/>
      <c r="B52" s="1174"/>
      <c r="C52" s="1174"/>
      <c r="D52" s="1174"/>
      <c r="E52" s="1174"/>
      <c r="F52" s="1174"/>
      <c r="G52" s="1174"/>
      <c r="H52" s="1175"/>
      <c r="I52" s="1175"/>
      <c r="J52" s="1175"/>
      <c r="K52" s="1175"/>
      <c r="L52" s="1175"/>
      <c r="M52" s="1175"/>
      <c r="N52" s="597"/>
      <c r="O52" s="1174"/>
      <c r="P52" s="1174"/>
      <c r="Q52" s="1174"/>
      <c r="R52" s="1174"/>
      <c r="S52" s="1174"/>
      <c r="T52" s="1174"/>
      <c r="U52" s="1175"/>
      <c r="V52" s="1175"/>
      <c r="W52" s="1175"/>
      <c r="X52" s="1175"/>
      <c r="Y52" s="1175"/>
      <c r="Z52" s="1175"/>
      <c r="AA52" s="133"/>
    </row>
    <row r="53" spans="1:27" s="585" customFormat="1" ht="24.95" customHeight="1">
      <c r="A53" s="586"/>
      <c r="B53" s="1176" t="s">
        <v>952</v>
      </c>
      <c r="C53" s="1176"/>
      <c r="D53" s="1176"/>
      <c r="E53" s="1176"/>
      <c r="F53" s="1176"/>
      <c r="G53" s="1176"/>
      <c r="H53" s="1177"/>
      <c r="I53" s="1177"/>
      <c r="J53" s="1177"/>
      <c r="K53" s="1177"/>
      <c r="L53" s="1177"/>
      <c r="M53" s="1177"/>
      <c r="N53" s="597"/>
      <c r="O53" s="1176" t="s">
        <v>953</v>
      </c>
      <c r="P53" s="1176"/>
      <c r="Q53" s="1176"/>
      <c r="R53" s="1176"/>
      <c r="S53" s="1176"/>
      <c r="T53" s="1176"/>
      <c r="U53" s="1177"/>
      <c r="V53" s="1177"/>
      <c r="W53" s="1177"/>
      <c r="X53" s="1177"/>
      <c r="Y53" s="1177"/>
      <c r="Z53" s="1177"/>
      <c r="AA53" s="133"/>
    </row>
    <row r="54" spans="1:27" s="585" customFormat="1" ht="9.9499999999999993" customHeight="1">
      <c r="A54" s="586"/>
      <c r="B54" s="598"/>
      <c r="C54" s="598"/>
      <c r="D54" s="598"/>
      <c r="E54" s="598"/>
      <c r="F54" s="598"/>
      <c r="G54" s="598"/>
      <c r="H54" s="133"/>
      <c r="I54" s="133"/>
      <c r="J54" s="133"/>
      <c r="K54" s="133"/>
      <c r="L54" s="133"/>
      <c r="M54" s="133"/>
      <c r="N54" s="597"/>
      <c r="O54" s="133"/>
      <c r="P54" s="133"/>
      <c r="Q54" s="133"/>
      <c r="R54" s="133"/>
      <c r="S54" s="133"/>
      <c r="T54" s="133"/>
      <c r="U54" s="133"/>
      <c r="V54" s="133"/>
      <c r="W54" s="133"/>
      <c r="X54" s="133"/>
      <c r="Y54" s="133"/>
      <c r="Z54" s="133"/>
      <c r="AA54" s="133"/>
    </row>
    <row r="55" spans="1:27" s="585" customFormat="1" ht="24.95" customHeight="1" thickBot="1">
      <c r="A55" s="133"/>
      <c r="B55" s="1155" t="s">
        <v>954</v>
      </c>
      <c r="C55" s="1156"/>
      <c r="D55" s="1156"/>
      <c r="E55" s="1156"/>
      <c r="F55" s="1156"/>
      <c r="G55" s="1156"/>
      <c r="H55" s="1156"/>
      <c r="I55" s="1156"/>
      <c r="J55" s="1156"/>
      <c r="K55" s="1156"/>
      <c r="L55" s="1156"/>
      <c r="M55" s="1156"/>
      <c r="N55" s="1156"/>
      <c r="O55" s="1156"/>
      <c r="P55" s="1157"/>
      <c r="Q55" s="1158"/>
      <c r="R55" s="1158"/>
      <c r="S55" s="1158"/>
      <c r="T55" s="1158"/>
      <c r="U55" s="1158"/>
      <c r="V55" s="1158"/>
      <c r="W55" s="1158"/>
      <c r="X55" s="1158"/>
      <c r="Y55" s="1158"/>
      <c r="Z55" s="1158"/>
      <c r="AA55" s="133"/>
    </row>
    <row r="56" spans="1:27" s="585" customFormat="1" ht="15" customHeight="1">
      <c r="A56" s="133"/>
      <c r="B56" s="133"/>
      <c r="C56" s="133"/>
      <c r="D56" s="133"/>
      <c r="E56" s="133"/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</row>
    <row r="57" spans="1:27" s="585" customFormat="1" ht="24.95" customHeight="1">
      <c r="A57" s="586"/>
      <c r="B57" s="1172" t="s">
        <v>967</v>
      </c>
      <c r="C57" s="1172"/>
      <c r="D57" s="1172"/>
      <c r="E57" s="1172"/>
      <c r="F57" s="1172"/>
      <c r="G57" s="1172"/>
      <c r="H57" s="1172"/>
      <c r="I57" s="1172"/>
      <c r="J57" s="1172"/>
      <c r="K57" s="1172"/>
      <c r="L57" s="1172"/>
      <c r="M57" s="133"/>
      <c r="N57" s="597"/>
      <c r="O57" s="133"/>
      <c r="P57" s="133"/>
      <c r="Q57" s="133"/>
      <c r="R57" s="133"/>
      <c r="S57" s="133"/>
      <c r="T57" s="133"/>
      <c r="U57" s="133"/>
      <c r="V57" s="133"/>
      <c r="W57" s="133"/>
      <c r="X57" s="133"/>
      <c r="Y57" s="133"/>
      <c r="Z57" s="133"/>
      <c r="AA57" s="133"/>
    </row>
    <row r="58" spans="1:27" s="585" customFormat="1" ht="24.95" customHeight="1">
      <c r="A58" s="586"/>
      <c r="B58" s="1173" t="s">
        <v>968</v>
      </c>
      <c r="C58" s="1173"/>
      <c r="D58" s="1173"/>
      <c r="E58" s="1173"/>
      <c r="F58" s="1173"/>
      <c r="G58" s="1173"/>
      <c r="H58" s="1173"/>
      <c r="I58" s="1173"/>
      <c r="J58" s="1123" t="s">
        <v>969</v>
      </c>
      <c r="K58" s="1123"/>
      <c r="L58" s="1123"/>
      <c r="M58" s="1123"/>
      <c r="N58" s="1123"/>
      <c r="O58" s="1123"/>
      <c r="P58" s="1123"/>
      <c r="Q58" s="1123"/>
      <c r="R58" s="1123"/>
      <c r="S58" s="1123"/>
      <c r="T58" s="1123"/>
      <c r="U58" s="1123"/>
      <c r="V58" s="1123"/>
      <c r="W58" s="1123"/>
      <c r="X58" s="1123"/>
      <c r="Y58" s="1123"/>
      <c r="Z58" s="1123"/>
      <c r="AA58" s="133"/>
    </row>
    <row r="59" spans="1:27" s="585" customFormat="1" ht="23.1" customHeight="1">
      <c r="A59" s="586"/>
      <c r="B59" s="1170"/>
      <c r="C59" s="1170"/>
      <c r="D59" s="1170"/>
      <c r="E59" s="1170"/>
      <c r="F59" s="1170"/>
      <c r="G59" s="1170"/>
      <c r="H59" s="1170"/>
      <c r="I59" s="1170"/>
      <c r="J59" s="1171"/>
      <c r="K59" s="1171"/>
      <c r="L59" s="1171"/>
      <c r="M59" s="1171"/>
      <c r="N59" s="1171"/>
      <c r="O59" s="1171"/>
      <c r="P59" s="1171"/>
      <c r="Q59" s="1171"/>
      <c r="R59" s="1171"/>
      <c r="S59" s="1171"/>
      <c r="T59" s="1171"/>
      <c r="U59" s="1171"/>
      <c r="V59" s="1171"/>
      <c r="W59" s="1171"/>
      <c r="X59" s="1171"/>
      <c r="Y59" s="1171"/>
      <c r="Z59" s="1171"/>
      <c r="AA59" s="133"/>
    </row>
    <row r="60" spans="1:27" s="585" customFormat="1" ht="23.1" customHeight="1">
      <c r="A60" s="586"/>
      <c r="B60" s="1166"/>
      <c r="C60" s="1166"/>
      <c r="D60" s="1166"/>
      <c r="E60" s="1166"/>
      <c r="F60" s="1166"/>
      <c r="G60" s="1166"/>
      <c r="H60" s="1166"/>
      <c r="I60" s="1166"/>
      <c r="J60" s="1167"/>
      <c r="K60" s="1167"/>
      <c r="L60" s="1167"/>
      <c r="M60" s="1167"/>
      <c r="N60" s="1167"/>
      <c r="O60" s="1167"/>
      <c r="P60" s="1167"/>
      <c r="Q60" s="1167"/>
      <c r="R60" s="1167"/>
      <c r="S60" s="1167"/>
      <c r="T60" s="1167"/>
      <c r="U60" s="1169"/>
      <c r="V60" s="1169"/>
      <c r="W60" s="1169"/>
      <c r="X60" s="1169"/>
      <c r="Y60" s="1169"/>
      <c r="Z60" s="1169"/>
      <c r="AA60" s="133"/>
    </row>
    <row r="61" spans="1:27" s="585" customFormat="1" ht="23.1" customHeight="1">
      <c r="A61" s="586"/>
      <c r="B61" s="1166"/>
      <c r="C61" s="1166"/>
      <c r="D61" s="1166"/>
      <c r="E61" s="1166"/>
      <c r="F61" s="1166"/>
      <c r="G61" s="1166"/>
      <c r="H61" s="1166"/>
      <c r="I61" s="1166"/>
      <c r="J61" s="1167"/>
      <c r="K61" s="1167"/>
      <c r="L61" s="1167"/>
      <c r="M61" s="1167"/>
      <c r="N61" s="1167"/>
      <c r="O61" s="1167"/>
      <c r="P61" s="1167"/>
      <c r="Q61" s="1167"/>
      <c r="R61" s="1167"/>
      <c r="S61" s="1167"/>
      <c r="T61" s="1167"/>
      <c r="U61" s="1169"/>
      <c r="V61" s="1169"/>
      <c r="W61" s="1169"/>
      <c r="X61" s="1169"/>
      <c r="Y61" s="1169"/>
      <c r="Z61" s="1169"/>
      <c r="AA61" s="133"/>
    </row>
    <row r="62" spans="1:27" s="585" customFormat="1" ht="23.1" customHeight="1">
      <c r="A62" s="586"/>
      <c r="B62" s="1166"/>
      <c r="C62" s="1166"/>
      <c r="D62" s="1166"/>
      <c r="E62" s="1166"/>
      <c r="F62" s="1166"/>
      <c r="G62" s="1166"/>
      <c r="H62" s="1166"/>
      <c r="I62" s="1166"/>
      <c r="J62" s="1167"/>
      <c r="K62" s="1167"/>
      <c r="L62" s="1167"/>
      <c r="M62" s="1167"/>
      <c r="N62" s="1167"/>
      <c r="O62" s="1167"/>
      <c r="P62" s="1167"/>
      <c r="Q62" s="1167"/>
      <c r="R62" s="1167"/>
      <c r="S62" s="1167"/>
      <c r="T62" s="1167"/>
      <c r="U62" s="1169"/>
      <c r="V62" s="1169"/>
      <c r="W62" s="1169"/>
      <c r="X62" s="1169"/>
      <c r="Y62" s="1169"/>
      <c r="Z62" s="1169"/>
      <c r="AA62" s="133"/>
    </row>
    <row r="63" spans="1:27" s="585" customFormat="1" ht="23.1" customHeight="1">
      <c r="A63" s="586"/>
      <c r="B63" s="1166"/>
      <c r="C63" s="1166"/>
      <c r="D63" s="1166"/>
      <c r="E63" s="1166"/>
      <c r="F63" s="1166"/>
      <c r="G63" s="1166"/>
      <c r="H63" s="1166"/>
      <c r="I63" s="1166"/>
      <c r="J63" s="1167"/>
      <c r="K63" s="1167"/>
      <c r="L63" s="1167"/>
      <c r="M63" s="1167"/>
      <c r="N63" s="1167"/>
      <c r="O63" s="1167"/>
      <c r="P63" s="1167"/>
      <c r="Q63" s="1167"/>
      <c r="R63" s="1167"/>
      <c r="S63" s="1167"/>
      <c r="T63" s="1167"/>
      <c r="U63" s="1169"/>
      <c r="V63" s="1169"/>
      <c r="W63" s="1169"/>
      <c r="X63" s="1169"/>
      <c r="Y63" s="1169"/>
      <c r="Z63" s="1169"/>
      <c r="AA63" s="133"/>
    </row>
    <row r="64" spans="1:27" s="585" customFormat="1" ht="23.1" customHeight="1">
      <c r="A64" s="586"/>
      <c r="B64" s="1166"/>
      <c r="C64" s="1166"/>
      <c r="D64" s="1166"/>
      <c r="E64" s="1166"/>
      <c r="F64" s="1166"/>
      <c r="G64" s="1166"/>
      <c r="H64" s="1166"/>
      <c r="I64" s="1166"/>
      <c r="J64" s="1167"/>
      <c r="K64" s="1167"/>
      <c r="L64" s="1167"/>
      <c r="M64" s="1167"/>
      <c r="N64" s="1167"/>
      <c r="O64" s="1167"/>
      <c r="P64" s="1167"/>
      <c r="Q64" s="1167"/>
      <c r="R64" s="1167"/>
      <c r="S64" s="1167"/>
      <c r="T64" s="1167"/>
      <c r="U64" s="1169"/>
      <c r="V64" s="1169"/>
      <c r="W64" s="1169"/>
      <c r="X64" s="1169"/>
      <c r="Y64" s="1169"/>
      <c r="Z64" s="1169"/>
      <c r="AA64" s="133"/>
    </row>
    <row r="65" spans="1:27" s="585" customFormat="1" ht="23.1" hidden="1" customHeight="1">
      <c r="A65" s="586"/>
      <c r="B65" s="1166"/>
      <c r="C65" s="1166"/>
      <c r="D65" s="1166"/>
      <c r="E65" s="1166"/>
      <c r="F65" s="1166"/>
      <c r="G65" s="1166"/>
      <c r="H65" s="1166"/>
      <c r="I65" s="1166"/>
      <c r="J65" s="1167"/>
      <c r="K65" s="1167"/>
      <c r="L65" s="1167"/>
      <c r="M65" s="1167"/>
      <c r="N65" s="1167"/>
      <c r="O65" s="1167"/>
      <c r="P65" s="1167"/>
      <c r="Q65" s="1167"/>
      <c r="R65" s="1167"/>
      <c r="S65" s="1167"/>
      <c r="T65" s="1167"/>
      <c r="U65" s="1169"/>
      <c r="V65" s="1169"/>
      <c r="W65" s="1169"/>
      <c r="X65" s="1169"/>
      <c r="Y65" s="1169"/>
      <c r="Z65" s="1169"/>
      <c r="AA65" s="133"/>
    </row>
    <row r="66" spans="1:27" s="585" customFormat="1" ht="23.1" hidden="1" customHeight="1">
      <c r="A66" s="586"/>
      <c r="B66" s="1166"/>
      <c r="C66" s="1166"/>
      <c r="D66" s="1166"/>
      <c r="E66" s="1166"/>
      <c r="F66" s="1166"/>
      <c r="G66" s="1166"/>
      <c r="H66" s="1166"/>
      <c r="I66" s="1166"/>
      <c r="J66" s="1167"/>
      <c r="K66" s="1167"/>
      <c r="L66" s="1167"/>
      <c r="M66" s="1167"/>
      <c r="N66" s="1167"/>
      <c r="O66" s="1167"/>
      <c r="P66" s="1167"/>
      <c r="Q66" s="1167"/>
      <c r="R66" s="1167"/>
      <c r="S66" s="1167"/>
      <c r="T66" s="1167"/>
      <c r="U66" s="1169"/>
      <c r="V66" s="1169"/>
      <c r="W66" s="1169"/>
      <c r="X66" s="1169"/>
      <c r="Y66" s="1169"/>
      <c r="Z66" s="1169"/>
      <c r="AA66" s="133"/>
    </row>
    <row r="67" spans="1:27" s="585" customFormat="1" ht="23.1" hidden="1" customHeight="1">
      <c r="A67" s="586"/>
      <c r="B67" s="1166"/>
      <c r="C67" s="1166"/>
      <c r="D67" s="1166"/>
      <c r="E67" s="1166"/>
      <c r="F67" s="1166"/>
      <c r="G67" s="1166"/>
      <c r="H67" s="1166"/>
      <c r="I67" s="1166"/>
      <c r="J67" s="1167"/>
      <c r="K67" s="1167"/>
      <c r="L67" s="1167"/>
      <c r="M67" s="1167"/>
      <c r="N67" s="1167"/>
      <c r="O67" s="1167"/>
      <c r="P67" s="1167"/>
      <c r="Q67" s="1167"/>
      <c r="R67" s="1167"/>
      <c r="S67" s="1167"/>
      <c r="T67" s="1167"/>
      <c r="U67" s="1169"/>
      <c r="V67" s="1169"/>
      <c r="W67" s="1169"/>
      <c r="X67" s="1169"/>
      <c r="Y67" s="1169"/>
      <c r="Z67" s="1169"/>
      <c r="AA67" s="133"/>
    </row>
    <row r="68" spans="1:27" s="585" customFormat="1" ht="23.1" hidden="1" customHeight="1">
      <c r="A68" s="586"/>
      <c r="B68" s="1166"/>
      <c r="C68" s="1166"/>
      <c r="D68" s="1166"/>
      <c r="E68" s="1166"/>
      <c r="F68" s="1166"/>
      <c r="G68" s="1166"/>
      <c r="H68" s="1166"/>
      <c r="I68" s="1166"/>
      <c r="J68" s="1167"/>
      <c r="K68" s="1167"/>
      <c r="L68" s="1167"/>
      <c r="M68" s="1167"/>
      <c r="N68" s="1167"/>
      <c r="O68" s="1167"/>
      <c r="P68" s="1167"/>
      <c r="Q68" s="1167"/>
      <c r="R68" s="1167"/>
      <c r="S68" s="1167"/>
      <c r="T68" s="1167"/>
      <c r="U68" s="1169"/>
      <c r="V68" s="1169"/>
      <c r="W68" s="1169"/>
      <c r="X68" s="1169"/>
      <c r="Y68" s="1169"/>
      <c r="Z68" s="1169"/>
      <c r="AA68" s="133"/>
    </row>
    <row r="69" spans="1:27" s="585" customFormat="1" ht="23.1" hidden="1" customHeight="1">
      <c r="A69" s="586"/>
      <c r="B69" s="1166"/>
      <c r="C69" s="1166"/>
      <c r="D69" s="1166"/>
      <c r="E69" s="1166"/>
      <c r="F69" s="1166"/>
      <c r="G69" s="1166"/>
      <c r="H69" s="1166"/>
      <c r="I69" s="1166"/>
      <c r="J69" s="1167"/>
      <c r="K69" s="1167"/>
      <c r="L69" s="1167"/>
      <c r="M69" s="1167"/>
      <c r="N69" s="1167"/>
      <c r="O69" s="1167"/>
      <c r="P69" s="1167"/>
      <c r="Q69" s="1167"/>
      <c r="R69" s="1167"/>
      <c r="S69" s="1167"/>
      <c r="T69" s="1167"/>
      <c r="U69" s="1169"/>
      <c r="V69" s="1169"/>
      <c r="W69" s="1169"/>
      <c r="X69" s="1169"/>
      <c r="Y69" s="1169"/>
      <c r="Z69" s="1169"/>
      <c r="AA69" s="133"/>
    </row>
    <row r="70" spans="1:27" s="585" customFormat="1" ht="23.1" hidden="1" customHeight="1">
      <c r="A70" s="586"/>
      <c r="B70" s="1166"/>
      <c r="C70" s="1166"/>
      <c r="D70" s="1166"/>
      <c r="E70" s="1166"/>
      <c r="F70" s="1166"/>
      <c r="G70" s="1166"/>
      <c r="H70" s="1166"/>
      <c r="I70" s="1166"/>
      <c r="J70" s="1167"/>
      <c r="K70" s="1167"/>
      <c r="L70" s="1167"/>
      <c r="M70" s="1167"/>
      <c r="N70" s="1167"/>
      <c r="O70" s="1167"/>
      <c r="P70" s="1167"/>
      <c r="Q70" s="1167"/>
      <c r="R70" s="1167"/>
      <c r="S70" s="1167"/>
      <c r="T70" s="1167"/>
      <c r="U70" s="1169"/>
      <c r="V70" s="1169"/>
      <c r="W70" s="1169"/>
      <c r="X70" s="1169"/>
      <c r="Y70" s="1169"/>
      <c r="Z70" s="1169"/>
      <c r="AA70" s="133"/>
    </row>
    <row r="71" spans="1:27" s="585" customFormat="1" ht="23.1" hidden="1" customHeight="1">
      <c r="A71" s="586"/>
      <c r="B71" s="1166"/>
      <c r="C71" s="1166"/>
      <c r="D71" s="1166"/>
      <c r="E71" s="1166"/>
      <c r="F71" s="1166"/>
      <c r="G71" s="1166"/>
      <c r="H71" s="1166"/>
      <c r="I71" s="1166"/>
      <c r="J71" s="1167"/>
      <c r="K71" s="1167"/>
      <c r="L71" s="1167"/>
      <c r="M71" s="1167"/>
      <c r="N71" s="1167"/>
      <c r="O71" s="1167"/>
      <c r="P71" s="1167"/>
      <c r="Q71" s="1167"/>
      <c r="R71" s="1167"/>
      <c r="S71" s="1167"/>
      <c r="T71" s="1167"/>
      <c r="U71" s="1169"/>
      <c r="V71" s="1169"/>
      <c r="W71" s="1169"/>
      <c r="X71" s="1169"/>
      <c r="Y71" s="1169"/>
      <c r="Z71" s="1169"/>
      <c r="AA71" s="133"/>
    </row>
    <row r="72" spans="1:27" s="585" customFormat="1" ht="23.1" hidden="1" customHeight="1">
      <c r="A72" s="586"/>
      <c r="B72" s="1166"/>
      <c r="C72" s="1166"/>
      <c r="D72" s="1166"/>
      <c r="E72" s="1166"/>
      <c r="F72" s="1166"/>
      <c r="G72" s="1166"/>
      <c r="H72" s="1166"/>
      <c r="I72" s="1166"/>
      <c r="J72" s="1167"/>
      <c r="K72" s="1167"/>
      <c r="L72" s="1167"/>
      <c r="M72" s="1167"/>
      <c r="N72" s="1167"/>
      <c r="O72" s="1167"/>
      <c r="P72" s="1167"/>
      <c r="Q72" s="1167"/>
      <c r="R72" s="1167"/>
      <c r="S72" s="1167"/>
      <c r="T72" s="1167"/>
      <c r="U72" s="1169"/>
      <c r="V72" s="1169"/>
      <c r="W72" s="1169"/>
      <c r="X72" s="1169"/>
      <c r="Y72" s="1169"/>
      <c r="Z72" s="1169"/>
      <c r="AA72" s="133"/>
    </row>
    <row r="73" spans="1:27" s="585" customFormat="1" ht="23.1" hidden="1" customHeight="1">
      <c r="A73" s="586"/>
      <c r="B73" s="1166"/>
      <c r="C73" s="1166"/>
      <c r="D73" s="1166"/>
      <c r="E73" s="1166"/>
      <c r="F73" s="1166"/>
      <c r="G73" s="1166"/>
      <c r="H73" s="1166"/>
      <c r="I73" s="1166"/>
      <c r="J73" s="1167"/>
      <c r="K73" s="1167"/>
      <c r="L73" s="1167"/>
      <c r="M73" s="1167"/>
      <c r="N73" s="1167"/>
      <c r="O73" s="1167"/>
      <c r="P73" s="1167"/>
      <c r="Q73" s="1167"/>
      <c r="R73" s="1167"/>
      <c r="S73" s="1167"/>
      <c r="T73" s="1167"/>
      <c r="U73" s="1169"/>
      <c r="V73" s="1169"/>
      <c r="W73" s="1169"/>
      <c r="X73" s="1169"/>
      <c r="Y73" s="1169"/>
      <c r="Z73" s="1169"/>
      <c r="AA73" s="133"/>
    </row>
    <row r="74" spans="1:27" s="585" customFormat="1" ht="23.1" hidden="1" customHeight="1">
      <c r="A74" s="586"/>
      <c r="B74" s="1166"/>
      <c r="C74" s="1166"/>
      <c r="D74" s="1166"/>
      <c r="E74" s="1166"/>
      <c r="F74" s="1166"/>
      <c r="G74" s="1166"/>
      <c r="H74" s="1166"/>
      <c r="I74" s="1166"/>
      <c r="J74" s="1167"/>
      <c r="K74" s="1167"/>
      <c r="L74" s="1167"/>
      <c r="M74" s="1167"/>
      <c r="N74" s="1167"/>
      <c r="O74" s="1167"/>
      <c r="P74" s="1167"/>
      <c r="Q74" s="1167"/>
      <c r="R74" s="1167"/>
      <c r="S74" s="1167"/>
      <c r="T74" s="1167"/>
      <c r="U74" s="1169"/>
      <c r="V74" s="1169"/>
      <c r="W74" s="1169"/>
      <c r="X74" s="1169"/>
      <c r="Y74" s="1169"/>
      <c r="Z74" s="1169"/>
      <c r="AA74" s="133"/>
    </row>
    <row r="75" spans="1:27" s="585" customFormat="1" ht="23.1" hidden="1" customHeight="1">
      <c r="A75" s="586"/>
      <c r="B75" s="1166"/>
      <c r="C75" s="1166"/>
      <c r="D75" s="1166"/>
      <c r="E75" s="1166"/>
      <c r="F75" s="1166"/>
      <c r="G75" s="1166"/>
      <c r="H75" s="1166"/>
      <c r="I75" s="1166"/>
      <c r="J75" s="1167"/>
      <c r="K75" s="1167"/>
      <c r="L75" s="1167"/>
      <c r="M75" s="1167"/>
      <c r="N75" s="1167"/>
      <c r="O75" s="1167"/>
      <c r="P75" s="1167"/>
      <c r="Q75" s="1167"/>
      <c r="R75" s="1167"/>
      <c r="S75" s="1167"/>
      <c r="T75" s="1167"/>
      <c r="U75" s="1169"/>
      <c r="V75" s="1169"/>
      <c r="W75" s="1169"/>
      <c r="X75" s="1169"/>
      <c r="Y75" s="1169"/>
      <c r="Z75" s="1169"/>
      <c r="AA75" s="133"/>
    </row>
    <row r="76" spans="1:27" s="585" customFormat="1" ht="23.1" hidden="1" customHeight="1">
      <c r="A76" s="586"/>
      <c r="B76" s="1166"/>
      <c r="C76" s="1166"/>
      <c r="D76" s="1166"/>
      <c r="E76" s="1166"/>
      <c r="F76" s="1166"/>
      <c r="G76" s="1166"/>
      <c r="H76" s="1166"/>
      <c r="I76" s="1166"/>
      <c r="J76" s="1167"/>
      <c r="K76" s="1167"/>
      <c r="L76" s="1167"/>
      <c r="M76" s="1167"/>
      <c r="N76" s="1167"/>
      <c r="O76" s="1167"/>
      <c r="P76" s="1167"/>
      <c r="Q76" s="1167"/>
      <c r="R76" s="1167"/>
      <c r="S76" s="1167"/>
      <c r="T76" s="1167"/>
      <c r="U76" s="1169"/>
      <c r="V76" s="1169"/>
      <c r="W76" s="1169"/>
      <c r="X76" s="1169"/>
      <c r="Y76" s="1169"/>
      <c r="Z76" s="1169"/>
      <c r="AA76" s="133"/>
    </row>
    <row r="77" spans="1:27" s="585" customFormat="1" ht="23.1" hidden="1" customHeight="1">
      <c r="A77" s="586"/>
      <c r="B77" s="1166"/>
      <c r="C77" s="1166"/>
      <c r="D77" s="1166"/>
      <c r="E77" s="1166"/>
      <c r="F77" s="1166"/>
      <c r="G77" s="1166"/>
      <c r="H77" s="1166"/>
      <c r="I77" s="1166"/>
      <c r="J77" s="1167"/>
      <c r="K77" s="1167"/>
      <c r="L77" s="1167"/>
      <c r="M77" s="1167"/>
      <c r="N77" s="1167"/>
      <c r="O77" s="1167"/>
      <c r="P77" s="1167"/>
      <c r="Q77" s="1167"/>
      <c r="R77" s="1167"/>
      <c r="S77" s="1167"/>
      <c r="T77" s="1167"/>
      <c r="U77" s="1169"/>
      <c r="V77" s="1169"/>
      <c r="W77" s="1169"/>
      <c r="X77" s="1169"/>
      <c r="Y77" s="1169"/>
      <c r="Z77" s="1169"/>
      <c r="AA77" s="133"/>
    </row>
    <row r="78" spans="1:27" s="585" customFormat="1" ht="23.1" hidden="1" customHeight="1">
      <c r="A78" s="586"/>
      <c r="B78" s="1166"/>
      <c r="C78" s="1166"/>
      <c r="D78" s="1166"/>
      <c r="E78" s="1166"/>
      <c r="F78" s="1166"/>
      <c r="G78" s="1166"/>
      <c r="H78" s="1166"/>
      <c r="I78" s="1166"/>
      <c r="J78" s="1167"/>
      <c r="K78" s="1167"/>
      <c r="L78" s="1167"/>
      <c r="M78" s="1167"/>
      <c r="N78" s="1167"/>
      <c r="O78" s="1167"/>
      <c r="P78" s="1167"/>
      <c r="Q78" s="1167"/>
      <c r="R78" s="1167"/>
      <c r="S78" s="1167"/>
      <c r="T78" s="1167"/>
      <c r="U78" s="1169"/>
      <c r="V78" s="1169"/>
      <c r="W78" s="1169"/>
      <c r="X78" s="1169"/>
      <c r="Y78" s="1169"/>
      <c r="Z78" s="1169"/>
      <c r="AA78" s="133"/>
    </row>
    <row r="79" spans="1:27" s="585" customFormat="1" ht="23.1" hidden="1" customHeight="1">
      <c r="A79" s="586"/>
      <c r="B79" s="1166"/>
      <c r="C79" s="1166"/>
      <c r="D79" s="1166"/>
      <c r="E79" s="1166"/>
      <c r="F79" s="1166"/>
      <c r="G79" s="1166"/>
      <c r="H79" s="1166"/>
      <c r="I79" s="1166"/>
      <c r="J79" s="1167"/>
      <c r="K79" s="1167"/>
      <c r="L79" s="1167"/>
      <c r="M79" s="1167"/>
      <c r="N79" s="1167"/>
      <c r="O79" s="1167"/>
      <c r="P79" s="1167"/>
      <c r="Q79" s="1167"/>
      <c r="R79" s="1167"/>
      <c r="S79" s="1167"/>
      <c r="T79" s="1167"/>
      <c r="U79" s="1169"/>
      <c r="V79" s="1169"/>
      <c r="W79" s="1169"/>
      <c r="X79" s="1169"/>
      <c r="Y79" s="1169"/>
      <c r="Z79" s="1169"/>
      <c r="AA79" s="133"/>
    </row>
    <row r="80" spans="1:27" s="585" customFormat="1" ht="23.1" hidden="1" customHeight="1">
      <c r="A80" s="586"/>
      <c r="B80" s="1166"/>
      <c r="C80" s="1166"/>
      <c r="D80" s="1166"/>
      <c r="E80" s="1166"/>
      <c r="F80" s="1166"/>
      <c r="G80" s="1166"/>
      <c r="H80" s="1166"/>
      <c r="I80" s="1166"/>
      <c r="J80" s="1167"/>
      <c r="K80" s="1167"/>
      <c r="L80" s="1167"/>
      <c r="M80" s="1167"/>
      <c r="N80" s="1167"/>
      <c r="O80" s="1167"/>
      <c r="P80" s="1167"/>
      <c r="Q80" s="1167"/>
      <c r="R80" s="1167"/>
      <c r="S80" s="1167"/>
      <c r="T80" s="1167"/>
      <c r="U80" s="1169"/>
      <c r="V80" s="1169"/>
      <c r="W80" s="1169"/>
      <c r="X80" s="1169"/>
      <c r="Y80" s="1169"/>
      <c r="Z80" s="1169"/>
      <c r="AA80" s="133"/>
    </row>
    <row r="81" spans="1:27" s="585" customFormat="1" ht="23.1" hidden="1" customHeight="1">
      <c r="A81" s="586"/>
      <c r="B81" s="1166"/>
      <c r="C81" s="1166"/>
      <c r="D81" s="1166"/>
      <c r="E81" s="1166"/>
      <c r="F81" s="1166"/>
      <c r="G81" s="1166"/>
      <c r="H81" s="1166"/>
      <c r="I81" s="1166"/>
      <c r="J81" s="1167"/>
      <c r="K81" s="1167"/>
      <c r="L81" s="1167"/>
      <c r="M81" s="1167"/>
      <c r="N81" s="1167"/>
      <c r="O81" s="1167"/>
      <c r="P81" s="1167"/>
      <c r="Q81" s="1167"/>
      <c r="R81" s="1167"/>
      <c r="S81" s="1167"/>
      <c r="T81" s="1167"/>
      <c r="U81" s="1169"/>
      <c r="V81" s="1169"/>
      <c r="W81" s="1169"/>
      <c r="X81" s="1169"/>
      <c r="Y81" s="1169"/>
      <c r="Z81" s="1169"/>
      <c r="AA81" s="133"/>
    </row>
    <row r="82" spans="1:27" s="585" customFormat="1" ht="23.1" hidden="1" customHeight="1">
      <c r="A82" s="586"/>
      <c r="B82" s="1166"/>
      <c r="C82" s="1166"/>
      <c r="D82" s="1166"/>
      <c r="E82" s="1166"/>
      <c r="F82" s="1166"/>
      <c r="G82" s="1166"/>
      <c r="H82" s="1166"/>
      <c r="I82" s="1166"/>
      <c r="J82" s="1167"/>
      <c r="K82" s="1167"/>
      <c r="L82" s="1167"/>
      <c r="M82" s="1167"/>
      <c r="N82" s="1167"/>
      <c r="O82" s="1167"/>
      <c r="P82" s="1167"/>
      <c r="Q82" s="1167"/>
      <c r="R82" s="1167"/>
      <c r="S82" s="1167"/>
      <c r="T82" s="1167"/>
      <c r="U82" s="1169"/>
      <c r="V82" s="1169"/>
      <c r="W82" s="1169"/>
      <c r="X82" s="1169"/>
      <c r="Y82" s="1169"/>
      <c r="Z82" s="1169"/>
      <c r="AA82" s="133"/>
    </row>
    <row r="83" spans="1:27" s="585" customFormat="1" ht="23.1" hidden="1" customHeight="1">
      <c r="A83" s="586"/>
      <c r="B83" s="1166"/>
      <c r="C83" s="1166"/>
      <c r="D83" s="1166"/>
      <c r="E83" s="1166"/>
      <c r="F83" s="1166"/>
      <c r="G83" s="1166"/>
      <c r="H83" s="1166"/>
      <c r="I83" s="1166"/>
      <c r="J83" s="1167"/>
      <c r="K83" s="1167"/>
      <c r="L83" s="1167"/>
      <c r="M83" s="1167"/>
      <c r="N83" s="1167"/>
      <c r="O83" s="1167"/>
      <c r="P83" s="1167"/>
      <c r="Q83" s="1167"/>
      <c r="R83" s="1167"/>
      <c r="S83" s="1167"/>
      <c r="T83" s="1167"/>
      <c r="U83" s="1169"/>
      <c r="V83" s="1169"/>
      <c r="W83" s="1169"/>
      <c r="X83" s="1169"/>
      <c r="Y83" s="1169"/>
      <c r="Z83" s="1169"/>
      <c r="AA83" s="133"/>
    </row>
    <row r="84" spans="1:27" s="585" customFormat="1" ht="23.1" hidden="1" customHeight="1">
      <c r="A84" s="586"/>
      <c r="B84" s="1166"/>
      <c r="C84" s="1166"/>
      <c r="D84" s="1166"/>
      <c r="E84" s="1166"/>
      <c r="F84" s="1166"/>
      <c r="G84" s="1166"/>
      <c r="H84" s="1166"/>
      <c r="I84" s="1166"/>
      <c r="J84" s="1167"/>
      <c r="K84" s="1167"/>
      <c r="L84" s="1167"/>
      <c r="M84" s="1167"/>
      <c r="N84" s="1167"/>
      <c r="O84" s="1167"/>
      <c r="P84" s="1167"/>
      <c r="Q84" s="1167"/>
      <c r="R84" s="1167"/>
      <c r="S84" s="1167"/>
      <c r="T84" s="1167"/>
      <c r="U84" s="1169"/>
      <c r="V84" s="1169"/>
      <c r="W84" s="1169"/>
      <c r="X84" s="1169"/>
      <c r="Y84" s="1169"/>
      <c r="Z84" s="1169"/>
      <c r="AA84" s="133"/>
    </row>
    <row r="85" spans="1:27" s="585" customFormat="1" ht="23.1" hidden="1" customHeight="1">
      <c r="A85" s="586"/>
      <c r="B85" s="1166"/>
      <c r="C85" s="1166"/>
      <c r="D85" s="1166"/>
      <c r="E85" s="1166"/>
      <c r="F85" s="1166"/>
      <c r="G85" s="1166"/>
      <c r="H85" s="1166"/>
      <c r="I85" s="1166"/>
      <c r="J85" s="1167"/>
      <c r="K85" s="1167"/>
      <c r="L85" s="1167"/>
      <c r="M85" s="1167"/>
      <c r="N85" s="1167"/>
      <c r="O85" s="1167"/>
      <c r="P85" s="1167"/>
      <c r="Q85" s="1167"/>
      <c r="R85" s="1167"/>
      <c r="S85" s="1167"/>
      <c r="T85" s="1167"/>
      <c r="U85" s="1169"/>
      <c r="V85" s="1169"/>
      <c r="W85" s="1169"/>
      <c r="X85" s="1169"/>
      <c r="Y85" s="1169"/>
      <c r="Z85" s="1169"/>
      <c r="AA85" s="133"/>
    </row>
    <row r="86" spans="1:27" s="585" customFormat="1" ht="23.1" hidden="1" customHeight="1">
      <c r="A86" s="586"/>
      <c r="B86" s="1166"/>
      <c r="C86" s="1166"/>
      <c r="D86" s="1166"/>
      <c r="E86" s="1166"/>
      <c r="F86" s="1166"/>
      <c r="G86" s="1166"/>
      <c r="H86" s="1166"/>
      <c r="I86" s="1166"/>
      <c r="J86" s="1167"/>
      <c r="K86" s="1167"/>
      <c r="L86" s="1167"/>
      <c r="M86" s="1167"/>
      <c r="N86" s="1167"/>
      <c r="O86" s="1167"/>
      <c r="P86" s="1167"/>
      <c r="Q86" s="1167"/>
      <c r="R86" s="1167"/>
      <c r="S86" s="1167"/>
      <c r="T86" s="1167"/>
      <c r="U86" s="1169"/>
      <c r="V86" s="1169"/>
      <c r="W86" s="1169"/>
      <c r="X86" s="1169"/>
      <c r="Y86" s="1169"/>
      <c r="Z86" s="1169"/>
      <c r="AA86" s="133"/>
    </row>
    <row r="87" spans="1:27" s="585" customFormat="1" ht="23.1" hidden="1" customHeight="1">
      <c r="A87" s="586"/>
      <c r="B87" s="1166"/>
      <c r="C87" s="1166"/>
      <c r="D87" s="1166"/>
      <c r="E87" s="1166"/>
      <c r="F87" s="1166"/>
      <c r="G87" s="1166"/>
      <c r="H87" s="1166"/>
      <c r="I87" s="1166"/>
      <c r="J87" s="1167"/>
      <c r="K87" s="1167"/>
      <c r="L87" s="1167"/>
      <c r="M87" s="1167"/>
      <c r="N87" s="1167"/>
      <c r="O87" s="1167"/>
      <c r="P87" s="1167"/>
      <c r="Q87" s="1167"/>
      <c r="R87" s="1167"/>
      <c r="S87" s="1167"/>
      <c r="T87" s="1167"/>
      <c r="U87" s="1169"/>
      <c r="V87" s="1169"/>
      <c r="W87" s="1169"/>
      <c r="X87" s="1169"/>
      <c r="Y87" s="1169"/>
      <c r="Z87" s="1169"/>
      <c r="AA87" s="133"/>
    </row>
    <row r="88" spans="1:27" s="585" customFormat="1" ht="23.1" hidden="1" customHeight="1">
      <c r="A88" s="586"/>
      <c r="B88" s="1166"/>
      <c r="C88" s="1166"/>
      <c r="D88" s="1166"/>
      <c r="E88" s="1166"/>
      <c r="F88" s="1166"/>
      <c r="G88" s="1166"/>
      <c r="H88" s="1166"/>
      <c r="I88" s="1166"/>
      <c r="J88" s="1167"/>
      <c r="K88" s="1167"/>
      <c r="L88" s="1167"/>
      <c r="M88" s="1167"/>
      <c r="N88" s="1167"/>
      <c r="O88" s="1167"/>
      <c r="P88" s="1167"/>
      <c r="Q88" s="1167"/>
      <c r="R88" s="1167"/>
      <c r="S88" s="1167"/>
      <c r="T88" s="1167"/>
      <c r="U88" s="1168"/>
      <c r="V88" s="1168"/>
      <c r="W88" s="1168"/>
      <c r="X88" s="1168"/>
      <c r="Y88" s="1168"/>
      <c r="Z88" s="1168"/>
      <c r="AA88" s="133"/>
    </row>
    <row r="89" spans="1:27" s="585" customFormat="1" ht="15" customHeight="1">
      <c r="A89" s="133"/>
      <c r="B89" s="599"/>
      <c r="C89" s="599"/>
      <c r="D89" s="599"/>
      <c r="E89" s="599"/>
      <c r="F89" s="599"/>
      <c r="G89" s="599"/>
      <c r="H89" s="600"/>
      <c r="I89" s="600"/>
      <c r="J89" s="600"/>
      <c r="K89" s="600"/>
      <c r="L89" s="600"/>
      <c r="M89" s="600"/>
      <c r="N89" s="600"/>
      <c r="O89" s="601"/>
      <c r="P89" s="601"/>
      <c r="Q89" s="601"/>
      <c r="R89" s="601"/>
      <c r="S89" s="601"/>
      <c r="T89" s="601"/>
      <c r="U89" s="602"/>
      <c r="V89" s="602"/>
      <c r="W89" s="602"/>
      <c r="X89" s="602"/>
      <c r="Y89" s="602"/>
      <c r="Z89" s="602"/>
      <c r="AA89" s="133"/>
    </row>
    <row r="90" spans="1:27" s="585" customFormat="1" ht="21.95" customHeight="1">
      <c r="A90" s="133"/>
      <c r="B90" s="1159" t="s">
        <v>964</v>
      </c>
      <c r="C90" s="1160"/>
      <c r="D90" s="1160"/>
      <c r="E90" s="1160"/>
      <c r="F90" s="1160"/>
      <c r="G90" s="1160"/>
      <c r="H90" s="1160"/>
      <c r="I90" s="1160"/>
      <c r="J90" s="1160"/>
      <c r="K90" s="1160"/>
      <c r="L90" s="1160"/>
      <c r="M90" s="1160"/>
      <c r="N90" s="1160"/>
      <c r="O90" s="1160"/>
      <c r="P90" s="1160"/>
      <c r="Q90" s="1160"/>
      <c r="R90" s="1160"/>
      <c r="S90" s="1160"/>
      <c r="T90" s="1160"/>
      <c r="U90" s="1160"/>
      <c r="V90" s="1160"/>
      <c r="W90" s="1160"/>
      <c r="X90" s="1160"/>
      <c r="Y90" s="1160"/>
      <c r="Z90" s="1160"/>
      <c r="AA90" s="133"/>
    </row>
    <row r="91" spans="1:27" s="585" customFormat="1" ht="21.95" customHeight="1">
      <c r="A91" s="133"/>
      <c r="B91" s="1161">
        <v>46027</v>
      </c>
      <c r="C91" s="1162"/>
      <c r="D91" s="1162"/>
      <c r="E91" s="1162"/>
      <c r="F91" s="1162"/>
      <c r="G91" s="1162"/>
      <c r="H91" s="1162"/>
      <c r="I91" s="1162"/>
      <c r="J91" s="1162"/>
      <c r="K91" s="1162"/>
      <c r="L91" s="1162"/>
      <c r="M91" s="1162"/>
      <c r="N91" s="1162"/>
      <c r="O91" s="1162"/>
      <c r="P91" s="1162"/>
      <c r="Q91" s="1162"/>
      <c r="R91" s="1162"/>
      <c r="S91" s="1162"/>
      <c r="T91" s="1162"/>
      <c r="U91" s="1162"/>
      <c r="V91" s="1162"/>
      <c r="W91" s="1162"/>
      <c r="X91" s="1162"/>
      <c r="Y91" s="1162"/>
      <c r="Z91" s="1162"/>
      <c r="AA91" s="133"/>
    </row>
    <row r="92" spans="1:27" s="585" customFormat="1" ht="15" customHeight="1">
      <c r="A92" s="133"/>
      <c r="B92" s="133"/>
      <c r="C92" s="133"/>
      <c r="D92" s="133"/>
      <c r="E92" s="133"/>
      <c r="F92" s="133"/>
      <c r="G92" s="133"/>
      <c r="H92" s="133"/>
      <c r="I92" s="133"/>
      <c r="J92" s="133"/>
      <c r="K92" s="133"/>
      <c r="L92" s="133"/>
      <c r="M92" s="133"/>
      <c r="N92" s="133"/>
      <c r="O92" s="133"/>
      <c r="P92" s="133"/>
      <c r="Q92" s="133"/>
      <c r="R92" s="133"/>
      <c r="S92" s="133"/>
      <c r="T92" s="133"/>
      <c r="U92" s="133"/>
      <c r="V92" s="133"/>
      <c r="W92" s="133"/>
      <c r="X92" s="133"/>
      <c r="Y92" s="133"/>
      <c r="Z92" s="133"/>
      <c r="AA92" s="133"/>
    </row>
    <row r="93" spans="1:27" s="585" customFormat="1" ht="21.95" customHeight="1">
      <c r="A93" s="133"/>
      <c r="B93" s="1153" t="str">
        <f>환경설정!C5</f>
        <v>YESFORM</v>
      </c>
      <c r="C93" s="1154"/>
      <c r="D93" s="1154"/>
      <c r="E93" s="1154"/>
      <c r="F93" s="1154"/>
      <c r="G93" s="1154"/>
      <c r="H93" s="1154"/>
      <c r="I93" s="1154"/>
      <c r="J93" s="1154"/>
      <c r="K93" s="1154"/>
      <c r="L93" s="1154"/>
      <c r="M93" s="1154"/>
      <c r="N93" s="1154"/>
      <c r="O93" s="1154"/>
      <c r="P93" s="1154"/>
      <c r="Q93" s="1154"/>
      <c r="R93" s="1154"/>
      <c r="S93" s="1154"/>
      <c r="T93" s="1154"/>
      <c r="U93" s="1154"/>
      <c r="V93" s="1154"/>
      <c r="W93" s="1154"/>
      <c r="X93" s="1154"/>
      <c r="Y93" s="1154"/>
      <c r="Z93" s="1154"/>
      <c r="AA93" s="133"/>
    </row>
    <row r="94" spans="1:27" s="585" customFormat="1" ht="21.95" customHeight="1">
      <c r="A94" s="133"/>
      <c r="B94" s="1153" t="str">
        <f>환경설정!B6 &amp; " " &amp;환경설정!C6</f>
        <v>대표이사 홍길동</v>
      </c>
      <c r="C94" s="1154"/>
      <c r="D94" s="1154"/>
      <c r="E94" s="1154"/>
      <c r="F94" s="1154"/>
      <c r="G94" s="1154"/>
      <c r="H94" s="1154"/>
      <c r="I94" s="1154"/>
      <c r="J94" s="1154"/>
      <c r="K94" s="1154"/>
      <c r="L94" s="1154"/>
      <c r="M94" s="1154"/>
      <c r="N94" s="1154"/>
      <c r="O94" s="1154"/>
      <c r="P94" s="1154"/>
      <c r="Q94" s="1154"/>
      <c r="R94" s="1154"/>
      <c r="S94" s="1154"/>
      <c r="T94" s="1154"/>
      <c r="U94" s="1154"/>
      <c r="V94" s="1154"/>
      <c r="W94" s="1154"/>
      <c r="X94" s="1154"/>
      <c r="Y94" s="1154"/>
      <c r="Z94" s="1154"/>
      <c r="AA94" s="133"/>
    </row>
    <row r="95" spans="1:27">
      <c r="A95" s="440"/>
      <c r="B95" s="440"/>
      <c r="C95" s="440"/>
      <c r="D95" s="440"/>
      <c r="E95" s="440"/>
      <c r="F95" s="440"/>
      <c r="G95" s="440"/>
      <c r="H95" s="440"/>
      <c r="I95" s="440"/>
      <c r="J95" s="440"/>
      <c r="K95" s="440"/>
      <c r="L95" s="440"/>
      <c r="M95" s="440"/>
      <c r="N95" s="440"/>
      <c r="O95" s="440"/>
      <c r="P95" s="440"/>
      <c r="Q95" s="440"/>
      <c r="R95" s="440"/>
      <c r="S95" s="440"/>
      <c r="T95" s="440"/>
      <c r="U95" s="440"/>
      <c r="V95" s="440"/>
      <c r="W95" s="440"/>
      <c r="X95" s="440"/>
      <c r="Y95" s="440"/>
      <c r="Z95" s="440"/>
      <c r="AA95" s="440"/>
    </row>
  </sheetData>
  <mergeCells count="258">
    <mergeCell ref="B2:Z2"/>
    <mergeCell ref="B4:E4"/>
    <mergeCell ref="B5:E5"/>
    <mergeCell ref="F5:M5"/>
    <mergeCell ref="N5:Q5"/>
    <mergeCell ref="R5:Z5"/>
    <mergeCell ref="B8:E8"/>
    <mergeCell ref="F8:M8"/>
    <mergeCell ref="N8:Q8"/>
    <mergeCell ref="R8:Z8"/>
    <mergeCell ref="B10:G10"/>
    <mergeCell ref="H10:M10"/>
    <mergeCell ref="N10:S10"/>
    <mergeCell ref="T10:Z10"/>
    <mergeCell ref="B6:E6"/>
    <mergeCell ref="F6:M6"/>
    <mergeCell ref="N6:Q6"/>
    <mergeCell ref="R6:Z6"/>
    <mergeCell ref="B7:E7"/>
    <mergeCell ref="F7:M7"/>
    <mergeCell ref="N7:Q7"/>
    <mergeCell ref="R7:Z7"/>
    <mergeCell ref="B14:E14"/>
    <mergeCell ref="F14:I14"/>
    <mergeCell ref="J14:M14"/>
    <mergeCell ref="N14:Q14"/>
    <mergeCell ref="R14:U14"/>
    <mergeCell ref="V14:Z14"/>
    <mergeCell ref="B11:G11"/>
    <mergeCell ref="H11:M11"/>
    <mergeCell ref="N11:S11"/>
    <mergeCell ref="T11:Z11"/>
    <mergeCell ref="B13:E13"/>
    <mergeCell ref="F13:I13"/>
    <mergeCell ref="J13:M13"/>
    <mergeCell ref="N13:Q13"/>
    <mergeCell ref="R13:U13"/>
    <mergeCell ref="V13:Z13"/>
    <mergeCell ref="B16:F16"/>
    <mergeCell ref="G16:K16"/>
    <mergeCell ref="L16:P16"/>
    <mergeCell ref="Q16:U16"/>
    <mergeCell ref="V16:Z16"/>
    <mergeCell ref="B17:F17"/>
    <mergeCell ref="G17:K17"/>
    <mergeCell ref="L17:P17"/>
    <mergeCell ref="Q17:U17"/>
    <mergeCell ref="V17:Z17"/>
    <mergeCell ref="B18:F18"/>
    <mergeCell ref="G18:K18"/>
    <mergeCell ref="L18:P18"/>
    <mergeCell ref="Q18:U18"/>
    <mergeCell ref="V18:Z18"/>
    <mergeCell ref="B19:F19"/>
    <mergeCell ref="G19:K19"/>
    <mergeCell ref="L19:P19"/>
    <mergeCell ref="Q19:U19"/>
    <mergeCell ref="V19:Z19"/>
    <mergeCell ref="O21:R21"/>
    <mergeCell ref="B22:G22"/>
    <mergeCell ref="H22:M22"/>
    <mergeCell ref="O22:T22"/>
    <mergeCell ref="U22:Z22"/>
    <mergeCell ref="B23:G23"/>
    <mergeCell ref="O23:T23"/>
    <mergeCell ref="U23:Z23"/>
    <mergeCell ref="H23:M23"/>
    <mergeCell ref="B26:G26"/>
    <mergeCell ref="H26:M26"/>
    <mergeCell ref="O26:T26"/>
    <mergeCell ref="U26:Z26"/>
    <mergeCell ref="B27:G27"/>
    <mergeCell ref="H27:M27"/>
    <mergeCell ref="O27:T27"/>
    <mergeCell ref="U27:Z27"/>
    <mergeCell ref="B24:G24"/>
    <mergeCell ref="H24:M24"/>
    <mergeCell ref="O24:T24"/>
    <mergeCell ref="U24:Z24"/>
    <mergeCell ref="B25:G25"/>
    <mergeCell ref="H25:M25"/>
    <mergeCell ref="O25:T25"/>
    <mergeCell ref="U25:Z25"/>
    <mergeCell ref="B30:G30"/>
    <mergeCell ref="H30:M30"/>
    <mergeCell ref="O30:T30"/>
    <mergeCell ref="U30:Z30"/>
    <mergeCell ref="B31:G31"/>
    <mergeCell ref="H31:M31"/>
    <mergeCell ref="O31:T31"/>
    <mergeCell ref="U31:Z31"/>
    <mergeCell ref="B28:G28"/>
    <mergeCell ref="H28:M28"/>
    <mergeCell ref="O28:T28"/>
    <mergeCell ref="U28:Z28"/>
    <mergeCell ref="B29:G29"/>
    <mergeCell ref="H29:M29"/>
    <mergeCell ref="O29:T29"/>
    <mergeCell ref="U29:Z29"/>
    <mergeCell ref="B34:G34"/>
    <mergeCell ref="H34:M34"/>
    <mergeCell ref="O34:T34"/>
    <mergeCell ref="U34:Z34"/>
    <mergeCell ref="B35:G35"/>
    <mergeCell ref="H35:M35"/>
    <mergeCell ref="O35:T35"/>
    <mergeCell ref="U35:Z35"/>
    <mergeCell ref="B32:G32"/>
    <mergeCell ref="H32:M32"/>
    <mergeCell ref="O32:T32"/>
    <mergeCell ref="U32:Z32"/>
    <mergeCell ref="B33:G33"/>
    <mergeCell ref="H33:M33"/>
    <mergeCell ref="O33:T33"/>
    <mergeCell ref="U33:Z33"/>
    <mergeCell ref="B38:G38"/>
    <mergeCell ref="H38:M38"/>
    <mergeCell ref="O38:T38"/>
    <mergeCell ref="U38:Z38"/>
    <mergeCell ref="B39:G39"/>
    <mergeCell ref="H39:M39"/>
    <mergeCell ref="O39:T39"/>
    <mergeCell ref="U39:Z39"/>
    <mergeCell ref="B36:G36"/>
    <mergeCell ref="H36:M36"/>
    <mergeCell ref="O36:T36"/>
    <mergeCell ref="U36:Z36"/>
    <mergeCell ref="B37:G37"/>
    <mergeCell ref="H37:M37"/>
    <mergeCell ref="O37:T37"/>
    <mergeCell ref="U37:Z37"/>
    <mergeCell ref="B42:G42"/>
    <mergeCell ref="H42:M42"/>
    <mergeCell ref="O42:T42"/>
    <mergeCell ref="U42:Z42"/>
    <mergeCell ref="B43:G43"/>
    <mergeCell ref="H43:M43"/>
    <mergeCell ref="O43:T43"/>
    <mergeCell ref="U43:Z43"/>
    <mergeCell ref="B40:G40"/>
    <mergeCell ref="H40:M40"/>
    <mergeCell ref="O40:T40"/>
    <mergeCell ref="U40:Z40"/>
    <mergeCell ref="B41:G41"/>
    <mergeCell ref="H41:M41"/>
    <mergeCell ref="O41:T41"/>
    <mergeCell ref="U41:Z41"/>
    <mergeCell ref="B46:G46"/>
    <mergeCell ref="H46:M46"/>
    <mergeCell ref="O46:T46"/>
    <mergeCell ref="U46:Z46"/>
    <mergeCell ref="B47:G47"/>
    <mergeCell ref="H47:M47"/>
    <mergeCell ref="O47:T47"/>
    <mergeCell ref="U47:Z47"/>
    <mergeCell ref="B44:G44"/>
    <mergeCell ref="H44:M44"/>
    <mergeCell ref="O44:T44"/>
    <mergeCell ref="U44:Z44"/>
    <mergeCell ref="B45:G45"/>
    <mergeCell ref="H45:M45"/>
    <mergeCell ref="O45:T45"/>
    <mergeCell ref="U45:Z45"/>
    <mergeCell ref="B50:G50"/>
    <mergeCell ref="H50:M50"/>
    <mergeCell ref="O50:T50"/>
    <mergeCell ref="U50:Z50"/>
    <mergeCell ref="B51:G51"/>
    <mergeCell ref="H51:M51"/>
    <mergeCell ref="O51:T51"/>
    <mergeCell ref="U51:Z51"/>
    <mergeCell ref="B48:G48"/>
    <mergeCell ref="H48:M48"/>
    <mergeCell ref="O48:T48"/>
    <mergeCell ref="U48:Z48"/>
    <mergeCell ref="B49:G49"/>
    <mergeCell ref="H49:M49"/>
    <mergeCell ref="O49:T49"/>
    <mergeCell ref="U49:Z49"/>
    <mergeCell ref="B55:O55"/>
    <mergeCell ref="P55:Z55"/>
    <mergeCell ref="B57:L57"/>
    <mergeCell ref="B58:I58"/>
    <mergeCell ref="J58:T58"/>
    <mergeCell ref="U58:Z58"/>
    <mergeCell ref="B52:G52"/>
    <mergeCell ref="H52:M52"/>
    <mergeCell ref="O52:T52"/>
    <mergeCell ref="U52:Z52"/>
    <mergeCell ref="B53:G53"/>
    <mergeCell ref="H53:M53"/>
    <mergeCell ref="O53:T53"/>
    <mergeCell ref="U53:Z53"/>
    <mergeCell ref="B61:I61"/>
    <mergeCell ref="B62:I62"/>
    <mergeCell ref="B59:I59"/>
    <mergeCell ref="B60:I60"/>
    <mergeCell ref="J59:Z59"/>
    <mergeCell ref="J60:Z60"/>
    <mergeCell ref="J61:Z61"/>
    <mergeCell ref="J62:Z62"/>
    <mergeCell ref="B65:I65"/>
    <mergeCell ref="B66:I66"/>
    <mergeCell ref="B63:I63"/>
    <mergeCell ref="B64:I64"/>
    <mergeCell ref="J63:Z63"/>
    <mergeCell ref="J64:Z64"/>
    <mergeCell ref="J65:Z65"/>
    <mergeCell ref="J66:Z66"/>
    <mergeCell ref="B69:I69"/>
    <mergeCell ref="B70:I70"/>
    <mergeCell ref="B67:I67"/>
    <mergeCell ref="B68:I68"/>
    <mergeCell ref="J67:Z67"/>
    <mergeCell ref="J68:Z68"/>
    <mergeCell ref="J69:Z69"/>
    <mergeCell ref="J70:Z70"/>
    <mergeCell ref="B73:I73"/>
    <mergeCell ref="B74:I74"/>
    <mergeCell ref="B71:I71"/>
    <mergeCell ref="B72:I72"/>
    <mergeCell ref="J71:Z71"/>
    <mergeCell ref="J72:Z72"/>
    <mergeCell ref="J73:Z73"/>
    <mergeCell ref="J74:Z74"/>
    <mergeCell ref="B77:I77"/>
    <mergeCell ref="B83:I83"/>
    <mergeCell ref="B84:I84"/>
    <mergeCell ref="J83:Z83"/>
    <mergeCell ref="J84:Z84"/>
    <mergeCell ref="J85:Z85"/>
    <mergeCell ref="J86:Z86"/>
    <mergeCell ref="B90:Z90"/>
    <mergeCell ref="B78:I78"/>
    <mergeCell ref="B75:I75"/>
    <mergeCell ref="B76:I76"/>
    <mergeCell ref="J75:Z75"/>
    <mergeCell ref="J76:Z76"/>
    <mergeCell ref="J77:Z77"/>
    <mergeCell ref="J78:Z78"/>
    <mergeCell ref="B81:I81"/>
    <mergeCell ref="B82:I82"/>
    <mergeCell ref="B79:I79"/>
    <mergeCell ref="B80:I80"/>
    <mergeCell ref="J79:Z79"/>
    <mergeCell ref="J80:Z80"/>
    <mergeCell ref="J81:Z81"/>
    <mergeCell ref="J82:Z82"/>
    <mergeCell ref="B91:Z91"/>
    <mergeCell ref="B93:Z93"/>
    <mergeCell ref="B94:Z94"/>
    <mergeCell ref="B87:I87"/>
    <mergeCell ref="B88:I88"/>
    <mergeCell ref="J88:T88"/>
    <mergeCell ref="U88:Z88"/>
    <mergeCell ref="J87:Z87"/>
    <mergeCell ref="B85:I85"/>
    <mergeCell ref="B86:I86"/>
  </mergeCells>
  <phoneticPr fontId="7" type="noConversion"/>
  <printOptions horizontalCentered="1"/>
  <pageMargins left="0.39370078740157483" right="0.39370078740157483" top="0.39370078740157483" bottom="0.39370078740157483" header="0.39370078740157483" footer="0.39370078740157483"/>
  <pageSetup paperSize="9" scale="84" orientation="portrait" horizontalDpi="0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autoPageBreaks="0" fitToPage="1"/>
  </sheetPr>
  <dimension ref="A1:CB9"/>
  <sheetViews>
    <sheetView showGridLines="0" showRowColHeaders="0" showZeros="0" zoomScaleNormal="100" workbookViewId="0">
      <selection activeCell="B6" sqref="B6:G6"/>
    </sheetView>
  </sheetViews>
  <sheetFormatPr defaultColWidth="9" defaultRowHeight="24.95" customHeight="1"/>
  <cols>
    <col min="1" max="1" width="2.625" style="228" customWidth="1"/>
    <col min="2" max="2" width="5.625" style="633" customWidth="1"/>
    <col min="3" max="3" width="11.625" style="614" customWidth="1"/>
    <col min="4" max="4" width="14.625" style="615" customWidth="1"/>
    <col min="5" max="5" width="8.625" style="615" customWidth="1"/>
    <col min="6" max="6" width="14.75" style="195" customWidth="1"/>
    <col min="7" max="7" width="11.125" style="235" hidden="1" customWidth="1"/>
    <col min="8" max="9" width="13.625" style="236" customWidth="1"/>
    <col min="10" max="10" width="13.625" style="194" customWidth="1"/>
    <col min="11" max="25" width="13.625" style="628" customWidth="1"/>
    <col min="26" max="40" width="13.625" style="628" hidden="1" customWidth="1"/>
    <col min="41" max="46" width="13.625" style="628" customWidth="1"/>
    <col min="47" max="52" width="13.625" style="626" customWidth="1"/>
    <col min="53" max="70" width="13.625" style="626" hidden="1" customWidth="1"/>
    <col min="71" max="71" width="2.625" style="626" customWidth="1"/>
    <col min="72" max="80" width="9" style="626"/>
    <col min="81" max="16384" width="9" style="228"/>
  </cols>
  <sheetData>
    <row r="1" spans="1:80" s="353" customFormat="1" ht="39.950000000000003" customHeight="1">
      <c r="B1" s="947" t="s">
        <v>1487</v>
      </c>
      <c r="C1" s="573"/>
      <c r="D1" s="573"/>
      <c r="E1" s="573"/>
      <c r="F1" s="573"/>
      <c r="G1" s="573"/>
      <c r="H1" s="573"/>
      <c r="I1" s="337"/>
      <c r="J1" s="573"/>
      <c r="K1" s="573"/>
      <c r="L1" s="573"/>
      <c r="M1" s="573"/>
      <c r="N1" s="573"/>
      <c r="O1" s="573"/>
      <c r="P1" s="573"/>
      <c r="Q1" s="573"/>
      <c r="R1" s="573"/>
      <c r="S1" s="573"/>
      <c r="T1" s="573"/>
      <c r="U1" s="573"/>
      <c r="V1" s="573"/>
      <c r="W1" s="573"/>
      <c r="X1" s="573"/>
      <c r="Y1" s="573"/>
      <c r="Z1" s="573"/>
      <c r="AA1" s="573"/>
      <c r="AB1" s="573"/>
      <c r="AC1" s="573"/>
      <c r="AD1" s="573"/>
      <c r="AE1" s="573"/>
      <c r="AF1" s="573"/>
      <c r="AG1" s="573"/>
      <c r="AH1" s="573"/>
      <c r="AI1" s="573"/>
      <c r="AJ1" s="573"/>
      <c r="AK1" s="573"/>
      <c r="AL1" s="573"/>
      <c r="AM1" s="573"/>
      <c r="AN1" s="573"/>
      <c r="AO1" s="573"/>
      <c r="AP1" s="573"/>
      <c r="AQ1" s="573"/>
      <c r="AR1" s="573"/>
      <c r="AS1" s="573"/>
      <c r="AT1" s="573"/>
    </row>
    <row r="2" spans="1:80" ht="9.9499999999999993" customHeight="1">
      <c r="B2" s="228"/>
      <c r="C2" s="228"/>
      <c r="D2" s="228"/>
      <c r="E2" s="228"/>
      <c r="F2" s="228"/>
      <c r="G2" s="228"/>
      <c r="H2" s="228"/>
      <c r="I2" s="228"/>
      <c r="J2" s="228"/>
      <c r="K2" s="228"/>
      <c r="L2" s="228"/>
      <c r="M2" s="228"/>
      <c r="N2" s="228"/>
      <c r="O2" s="228"/>
      <c r="P2" s="228"/>
      <c r="Q2" s="228"/>
      <c r="R2" s="228"/>
      <c r="S2" s="228"/>
      <c r="T2" s="228"/>
      <c r="U2" s="228"/>
      <c r="V2" s="228"/>
      <c r="W2" s="228"/>
      <c r="X2" s="228"/>
      <c r="Y2" s="228"/>
      <c r="Z2" s="228"/>
      <c r="AA2" s="228"/>
      <c r="AB2" s="228"/>
      <c r="AC2" s="228"/>
      <c r="AD2" s="228"/>
      <c r="AE2" s="228"/>
      <c r="AF2" s="228"/>
      <c r="AG2" s="228"/>
      <c r="AH2" s="228"/>
      <c r="AI2" s="228"/>
      <c r="AJ2" s="228"/>
      <c r="AK2" s="228"/>
      <c r="AL2" s="228"/>
      <c r="AM2" s="228"/>
      <c r="AN2" s="228"/>
      <c r="AO2" s="228"/>
      <c r="AP2" s="228"/>
      <c r="AQ2" s="228"/>
      <c r="AR2" s="228"/>
      <c r="AS2" s="228"/>
      <c r="AT2" s="228"/>
      <c r="AU2" s="228"/>
      <c r="AV2" s="228"/>
      <c r="AW2" s="228"/>
      <c r="AX2" s="228"/>
      <c r="AY2" s="228"/>
      <c r="AZ2" s="228"/>
      <c r="BA2" s="228"/>
      <c r="BB2" s="228"/>
      <c r="BC2" s="228"/>
      <c r="BD2" s="228"/>
      <c r="BE2" s="228"/>
      <c r="BF2" s="228"/>
      <c r="BG2" s="228"/>
      <c r="BH2" s="228"/>
      <c r="BI2" s="228"/>
      <c r="BJ2" s="228"/>
      <c r="BK2" s="228"/>
      <c r="BL2" s="228"/>
      <c r="BM2" s="228"/>
      <c r="BN2" s="228"/>
      <c r="BO2" s="228"/>
      <c r="BP2" s="228"/>
      <c r="BQ2" s="228"/>
      <c r="BR2" s="228"/>
      <c r="BS2" s="228"/>
      <c r="BT2" s="228"/>
      <c r="BU2" s="228"/>
      <c r="BV2" s="228"/>
      <c r="BW2" s="228"/>
      <c r="BX2" s="228"/>
      <c r="BY2" s="228"/>
      <c r="BZ2" s="228"/>
      <c r="CA2" s="228"/>
      <c r="CB2" s="228"/>
    </row>
    <row r="3" spans="1:80" ht="30" customHeight="1">
      <c r="B3" s="618" t="s">
        <v>982</v>
      </c>
      <c r="C3" s="617"/>
      <c r="D3" s="617"/>
      <c r="E3" s="617"/>
      <c r="F3" s="617"/>
      <c r="G3" s="617"/>
      <c r="H3" s="617"/>
      <c r="I3" s="617"/>
      <c r="J3" s="617"/>
      <c r="K3" s="617"/>
      <c r="L3" s="617"/>
      <c r="M3" s="617"/>
      <c r="N3" s="617"/>
      <c r="O3" s="617"/>
      <c r="P3" s="617"/>
      <c r="Q3" s="617"/>
      <c r="R3" s="617"/>
      <c r="S3" s="617"/>
      <c r="T3" s="617"/>
      <c r="U3" s="617"/>
      <c r="V3" s="617"/>
      <c r="W3" s="617"/>
      <c r="X3" s="617"/>
      <c r="Y3" s="617"/>
      <c r="Z3" s="617"/>
      <c r="AA3" s="617"/>
      <c r="AB3" s="617"/>
      <c r="AC3" s="617"/>
      <c r="AD3" s="617"/>
      <c r="AE3" s="617"/>
      <c r="AF3" s="617"/>
      <c r="AG3" s="617"/>
      <c r="AH3" s="617"/>
      <c r="AI3" s="617"/>
      <c r="AJ3" s="617"/>
      <c r="AK3" s="617"/>
      <c r="AL3" s="617"/>
      <c r="AM3" s="617"/>
      <c r="AN3" s="617"/>
      <c r="AO3" s="617"/>
      <c r="AP3" s="611"/>
      <c r="AQ3" s="611"/>
      <c r="AR3" s="611"/>
      <c r="AS3" s="611"/>
      <c r="AT3" s="611"/>
      <c r="AU3" s="228"/>
      <c r="AV3" s="228"/>
      <c r="AW3" s="228"/>
      <c r="AX3" s="228"/>
      <c r="AY3" s="228"/>
      <c r="AZ3" s="228"/>
      <c r="BA3" s="228"/>
      <c r="BB3" s="228"/>
      <c r="BC3" s="228"/>
      <c r="BD3" s="228"/>
      <c r="BE3" s="228"/>
      <c r="BF3" s="228"/>
      <c r="BG3" s="228"/>
      <c r="BH3" s="228"/>
      <c r="BI3" s="228"/>
      <c r="BJ3" s="228"/>
      <c r="BK3" s="228"/>
      <c r="BL3" s="228"/>
      <c r="BM3" s="228"/>
      <c r="BN3" s="228"/>
      <c r="BO3" s="228"/>
      <c r="BP3" s="228"/>
      <c r="BQ3" s="228"/>
      <c r="BR3" s="228"/>
      <c r="BS3" s="228"/>
      <c r="BT3" s="228"/>
      <c r="BU3" s="228"/>
      <c r="BV3" s="228"/>
      <c r="BW3" s="228"/>
      <c r="BX3" s="228"/>
      <c r="BY3" s="228"/>
      <c r="BZ3" s="228"/>
      <c r="CA3" s="228"/>
      <c r="CB3" s="228"/>
    </row>
    <row r="4" spans="1:80" ht="9.9499999999999993" customHeight="1">
      <c r="B4" s="228"/>
      <c r="C4" s="228"/>
      <c r="D4" s="228"/>
      <c r="E4" s="228"/>
      <c r="F4" s="228"/>
      <c r="G4" s="228"/>
      <c r="H4" s="228"/>
      <c r="I4" s="228"/>
      <c r="J4" s="228"/>
      <c r="K4" s="228"/>
      <c r="L4" s="228"/>
      <c r="M4" s="228"/>
      <c r="N4" s="228"/>
      <c r="O4" s="228"/>
      <c r="P4" s="228"/>
      <c r="Q4" s="228"/>
      <c r="R4" s="228"/>
      <c r="S4" s="228"/>
      <c r="T4" s="228"/>
      <c r="U4" s="228"/>
      <c r="V4" s="228"/>
      <c r="W4" s="228"/>
      <c r="X4" s="228"/>
      <c r="Y4" s="228"/>
      <c r="Z4" s="228"/>
      <c r="AA4" s="228"/>
      <c r="AB4" s="228"/>
      <c r="AC4" s="228"/>
      <c r="AD4" s="228"/>
      <c r="AE4" s="228"/>
      <c r="AF4" s="228"/>
      <c r="AG4" s="228"/>
      <c r="AH4" s="228"/>
      <c r="AI4" s="228"/>
      <c r="AJ4" s="228"/>
      <c r="AK4" s="228"/>
      <c r="AL4" s="228"/>
      <c r="AM4" s="228"/>
      <c r="AN4" s="228"/>
      <c r="AO4" s="228"/>
      <c r="AP4" s="228"/>
      <c r="AQ4" s="228"/>
      <c r="AR4" s="228"/>
      <c r="AS4" s="228"/>
      <c r="AT4" s="228"/>
      <c r="AU4" s="228"/>
      <c r="AV4" s="228"/>
      <c r="AW4" s="228"/>
      <c r="AX4" s="228"/>
      <c r="AY4" s="228"/>
      <c r="AZ4" s="228"/>
      <c r="BA4" s="228"/>
      <c r="BB4" s="228"/>
      <c r="BC4" s="228"/>
      <c r="BD4" s="228"/>
      <c r="BE4" s="228"/>
      <c r="BF4" s="228"/>
      <c r="BG4" s="228"/>
      <c r="BH4" s="228"/>
      <c r="BI4" s="228"/>
      <c r="BJ4" s="228"/>
      <c r="BK4" s="228"/>
      <c r="BL4" s="228"/>
      <c r="BM4" s="228"/>
      <c r="BN4" s="228"/>
      <c r="BO4" s="228"/>
      <c r="BP4" s="228"/>
      <c r="BQ4" s="228"/>
      <c r="BR4" s="228"/>
      <c r="BS4" s="228"/>
      <c r="BT4" s="228"/>
      <c r="BU4" s="228"/>
      <c r="BV4" s="228"/>
      <c r="BW4" s="228"/>
      <c r="BX4" s="228"/>
      <c r="BY4" s="228"/>
      <c r="BZ4" s="228"/>
      <c r="CA4" s="228"/>
      <c r="CB4" s="228"/>
    </row>
    <row r="5" spans="1:80" s="10" customFormat="1" ht="24.95" customHeight="1">
      <c r="A5" s="228"/>
      <c r="B5" s="630"/>
      <c r="C5" s="256"/>
      <c r="D5" s="256"/>
      <c r="E5" s="256"/>
      <c r="F5" s="256"/>
      <c r="G5" s="256"/>
      <c r="I5" s="631"/>
    </row>
    <row r="6" spans="1:80" s="655" customFormat="1" ht="24.95" customHeight="1">
      <c r="A6" s="614"/>
      <c r="B6" s="1198" t="s">
        <v>989</v>
      </c>
      <c r="C6" s="1199"/>
      <c r="D6" s="1199"/>
      <c r="E6" s="1199"/>
      <c r="F6" s="1199"/>
      <c r="G6" s="1200"/>
      <c r="H6" s="1201" t="s">
        <v>994</v>
      </c>
      <c r="I6" s="1202"/>
      <c r="J6" s="1203"/>
      <c r="K6" s="1204" t="s">
        <v>1334</v>
      </c>
      <c r="L6" s="1205"/>
      <c r="M6" s="1205"/>
      <c r="N6" s="1205"/>
      <c r="O6" s="1205"/>
      <c r="P6" s="1205"/>
      <c r="Q6" s="1205"/>
      <c r="R6" s="1205"/>
      <c r="S6" s="1205"/>
      <c r="T6" s="1205"/>
      <c r="U6" s="1205"/>
      <c r="V6" s="1205"/>
      <c r="W6" s="1205"/>
      <c r="X6" s="1205"/>
      <c r="Y6" s="1205"/>
      <c r="Z6" s="1205"/>
      <c r="AA6" s="1205"/>
      <c r="AB6" s="1205"/>
      <c r="AC6" s="1205"/>
      <c r="AD6" s="1205"/>
      <c r="AE6" s="1205"/>
      <c r="AF6" s="1205"/>
      <c r="AG6" s="1205"/>
      <c r="AH6" s="1205"/>
      <c r="AI6" s="1205"/>
      <c r="AJ6" s="1205"/>
      <c r="AK6" s="1205"/>
      <c r="AL6" s="1205"/>
      <c r="AM6" s="1205"/>
      <c r="AN6" s="1206"/>
      <c r="AO6" s="1204" t="s">
        <v>1335</v>
      </c>
      <c r="AP6" s="1205"/>
      <c r="AQ6" s="1205"/>
      <c r="AR6" s="1205"/>
      <c r="AS6" s="1205"/>
      <c r="AT6" s="1205"/>
      <c r="AU6" s="1205"/>
      <c r="AV6" s="1205"/>
      <c r="AW6" s="1205"/>
      <c r="AX6" s="1205"/>
      <c r="AY6" s="1205"/>
      <c r="AZ6" s="1205"/>
      <c r="BA6" s="1205"/>
      <c r="BB6" s="1205"/>
      <c r="BC6" s="1205"/>
      <c r="BD6" s="1205"/>
      <c r="BE6" s="1205"/>
      <c r="BF6" s="1205"/>
      <c r="BG6" s="1205"/>
      <c r="BH6" s="1205"/>
      <c r="BI6" s="1205"/>
      <c r="BJ6" s="1205"/>
      <c r="BK6" s="1205"/>
      <c r="BL6" s="1205"/>
      <c r="BM6" s="1205"/>
      <c r="BN6" s="1205"/>
      <c r="BO6" s="1205"/>
      <c r="BP6" s="1205"/>
      <c r="BQ6" s="1205"/>
      <c r="BR6" s="1206"/>
    </row>
    <row r="7" spans="1:80" s="611" customFormat="1" ht="24.95" customHeight="1">
      <c r="B7" s="610" t="s">
        <v>32</v>
      </c>
      <c r="C7" s="951" t="s">
        <v>9</v>
      </c>
      <c r="D7" s="610" t="s">
        <v>20</v>
      </c>
      <c r="E7" s="610" t="s">
        <v>977</v>
      </c>
      <c r="F7" s="610" t="s">
        <v>978</v>
      </c>
      <c r="G7" s="610" t="s">
        <v>979</v>
      </c>
      <c r="H7" s="658" t="s">
        <v>980</v>
      </c>
      <c r="I7" s="610" t="s">
        <v>981</v>
      </c>
      <c r="J7" s="661" t="s">
        <v>1333</v>
      </c>
      <c r="K7" s="659" t="s">
        <v>51</v>
      </c>
      <c r="L7" s="610" t="s">
        <v>983</v>
      </c>
      <c r="M7" s="610" t="s">
        <v>984</v>
      </c>
      <c r="N7" s="610" t="s">
        <v>88</v>
      </c>
      <c r="O7" s="610" t="s">
        <v>89</v>
      </c>
      <c r="P7" s="610" t="s">
        <v>90</v>
      </c>
      <c r="Q7" s="610" t="s">
        <v>985</v>
      </c>
      <c r="R7" s="610" t="s">
        <v>1447</v>
      </c>
      <c r="S7" s="610" t="s">
        <v>1448</v>
      </c>
      <c r="T7" s="610" t="s">
        <v>1449</v>
      </c>
      <c r="U7" s="610" t="s">
        <v>1450</v>
      </c>
      <c r="V7" s="610" t="s">
        <v>1451</v>
      </c>
      <c r="W7" s="610" t="s">
        <v>1452</v>
      </c>
      <c r="X7" s="610" t="s">
        <v>1453</v>
      </c>
      <c r="Y7" s="610" t="s">
        <v>1454</v>
      </c>
      <c r="Z7" s="610"/>
      <c r="AA7" s="610"/>
      <c r="AB7" s="610"/>
      <c r="AC7" s="610"/>
      <c r="AD7" s="610"/>
      <c r="AE7" s="610"/>
      <c r="AF7" s="610"/>
      <c r="AG7" s="610"/>
      <c r="AH7" s="610"/>
      <c r="AI7" s="610"/>
      <c r="AJ7" s="610"/>
      <c r="AK7" s="610"/>
      <c r="AL7" s="610"/>
      <c r="AM7" s="610"/>
      <c r="AN7" s="610"/>
      <c r="AO7" s="659" t="s">
        <v>16</v>
      </c>
      <c r="AP7" s="610" t="s">
        <v>18</v>
      </c>
      <c r="AQ7" s="610" t="s">
        <v>986</v>
      </c>
      <c r="AR7" s="610" t="s">
        <v>19</v>
      </c>
      <c r="AS7" s="610" t="s">
        <v>17</v>
      </c>
      <c r="AT7" s="610" t="s">
        <v>987</v>
      </c>
      <c r="AU7" s="610" t="s">
        <v>1461</v>
      </c>
      <c r="AV7" s="610" t="s">
        <v>1462</v>
      </c>
      <c r="AW7" s="610" t="s">
        <v>1463</v>
      </c>
      <c r="AX7" s="610" t="s">
        <v>1464</v>
      </c>
      <c r="AY7" s="610" t="s">
        <v>1465</v>
      </c>
      <c r="AZ7" s="610" t="s">
        <v>1466</v>
      </c>
      <c r="BA7" s="610"/>
      <c r="BB7" s="610"/>
      <c r="BC7" s="610"/>
      <c r="BD7" s="610"/>
      <c r="BE7" s="610"/>
      <c r="BF7" s="610"/>
      <c r="BG7" s="610"/>
      <c r="BH7" s="610"/>
      <c r="BI7" s="610"/>
      <c r="BJ7" s="610"/>
      <c r="BK7" s="610"/>
      <c r="BL7" s="610"/>
      <c r="BM7" s="610"/>
      <c r="BN7" s="610"/>
      <c r="BO7" s="610"/>
      <c r="BP7" s="610"/>
      <c r="BQ7" s="610"/>
      <c r="BR7" s="610"/>
    </row>
    <row r="8" spans="1:80" ht="24.95" customHeight="1">
      <c r="B8" s="634" t="s">
        <v>995</v>
      </c>
      <c r="C8" s="237"/>
      <c r="D8" s="237"/>
      <c r="E8" s="237"/>
      <c r="F8" s="237"/>
      <c r="G8" s="237"/>
      <c r="H8" s="656"/>
      <c r="I8" s="657"/>
      <c r="J8" s="660"/>
      <c r="K8" s="656"/>
      <c r="L8" s="657"/>
      <c r="M8" s="657"/>
      <c r="N8" s="657"/>
      <c r="O8" s="657"/>
      <c r="P8" s="657"/>
      <c r="Q8" s="238"/>
      <c r="R8" s="238"/>
      <c r="S8" s="238"/>
      <c r="T8" s="238"/>
      <c r="U8" s="238"/>
      <c r="V8" s="238"/>
      <c r="W8" s="238"/>
      <c r="X8" s="238"/>
      <c r="Y8" s="238"/>
      <c r="Z8" s="238"/>
      <c r="AA8" s="238"/>
      <c r="AB8" s="238"/>
      <c r="AC8" s="238"/>
      <c r="AD8" s="238"/>
      <c r="AE8" s="238"/>
      <c r="AF8" s="238"/>
      <c r="AG8" s="238"/>
      <c r="AH8" s="238"/>
      <c r="AI8" s="238"/>
      <c r="AJ8" s="238"/>
      <c r="AK8" s="238"/>
      <c r="AL8" s="238"/>
      <c r="AM8" s="238"/>
      <c r="AN8" s="238"/>
      <c r="AO8" s="625"/>
      <c r="AP8" s="238"/>
      <c r="AQ8" s="238"/>
      <c r="AR8" s="238"/>
      <c r="AS8" s="238"/>
      <c r="AT8" s="238"/>
      <c r="AU8" s="238"/>
      <c r="AV8" s="238"/>
      <c r="AW8" s="238"/>
      <c r="AX8" s="238"/>
      <c r="AY8" s="238"/>
      <c r="AZ8" s="238"/>
      <c r="BA8" s="238"/>
      <c r="BB8" s="238"/>
      <c r="BC8" s="238"/>
      <c r="BD8" s="238"/>
      <c r="BE8" s="238"/>
      <c r="BF8" s="238"/>
      <c r="BG8" s="238"/>
      <c r="BH8" s="238"/>
      <c r="BI8" s="238"/>
      <c r="BJ8" s="238"/>
      <c r="BK8" s="238"/>
      <c r="BL8" s="238"/>
      <c r="BM8" s="238"/>
      <c r="BN8" s="238"/>
      <c r="BO8" s="238"/>
      <c r="BP8" s="238"/>
      <c r="BQ8" s="238"/>
      <c r="BR8" s="238"/>
      <c r="BS8" s="228"/>
      <c r="BT8" s="228"/>
      <c r="BU8" s="228"/>
      <c r="BV8" s="228"/>
      <c r="BW8" s="228"/>
      <c r="BX8" s="228"/>
      <c r="BY8" s="228"/>
      <c r="BZ8" s="228"/>
      <c r="CA8" s="228"/>
      <c r="CB8" s="228"/>
    </row>
    <row r="9" spans="1:80" ht="24.95" customHeight="1">
      <c r="B9" s="632"/>
      <c r="C9" s="612"/>
      <c r="D9" s="613"/>
      <c r="E9" s="613"/>
      <c r="F9" s="239"/>
      <c r="G9" s="240"/>
      <c r="H9" s="241"/>
      <c r="I9" s="241"/>
      <c r="J9" s="242"/>
      <c r="K9" s="627"/>
      <c r="L9" s="627"/>
      <c r="M9" s="627"/>
      <c r="N9" s="627"/>
      <c r="O9" s="627"/>
      <c r="P9" s="627"/>
      <c r="Q9" s="627"/>
      <c r="R9" s="627"/>
      <c r="S9" s="627"/>
      <c r="T9" s="627"/>
      <c r="U9" s="627"/>
      <c r="V9" s="627"/>
      <c r="W9" s="627"/>
      <c r="X9" s="627"/>
      <c r="Y9" s="627"/>
      <c r="Z9" s="627"/>
      <c r="AA9" s="627"/>
      <c r="AB9" s="627"/>
      <c r="AC9" s="627"/>
      <c r="AD9" s="627"/>
      <c r="AE9" s="627"/>
      <c r="AF9" s="627"/>
      <c r="AG9" s="627"/>
      <c r="AH9" s="627"/>
      <c r="AI9" s="627"/>
      <c r="AJ9" s="627"/>
      <c r="AK9" s="627"/>
      <c r="AL9" s="627"/>
      <c r="AM9" s="627"/>
      <c r="AN9" s="627"/>
      <c r="AO9" s="627"/>
      <c r="AP9" s="627"/>
      <c r="AQ9" s="627"/>
      <c r="AR9" s="627"/>
      <c r="AS9" s="627"/>
      <c r="AT9" s="627"/>
      <c r="AU9" s="629"/>
      <c r="AV9" s="629"/>
      <c r="AW9" s="629"/>
      <c r="AX9" s="629"/>
      <c r="AY9" s="629"/>
      <c r="AZ9" s="629"/>
      <c r="BA9" s="629"/>
      <c r="BB9" s="629"/>
      <c r="BC9" s="629"/>
      <c r="BD9" s="629"/>
      <c r="BE9" s="629"/>
      <c r="BF9" s="629"/>
      <c r="BG9" s="629"/>
      <c r="BH9" s="629"/>
      <c r="BI9" s="629"/>
      <c r="BJ9" s="629"/>
      <c r="BK9" s="629"/>
      <c r="BL9" s="629"/>
      <c r="BM9" s="629"/>
      <c r="BN9" s="629"/>
      <c r="BO9" s="629"/>
      <c r="BP9" s="629"/>
      <c r="BQ9" s="629"/>
      <c r="BR9" s="629"/>
    </row>
  </sheetData>
  <mergeCells count="4">
    <mergeCell ref="B6:G6"/>
    <mergeCell ref="H6:J6"/>
    <mergeCell ref="K6:AN6"/>
    <mergeCell ref="AO6:BR6"/>
  </mergeCells>
  <phoneticPr fontId="7" type="noConversion"/>
  <printOptions horizontalCentered="1"/>
  <pageMargins left="0.39370078740157483" right="0.39370078740157483" top="0.39370078740157483" bottom="0.39370078740157483" header="0.39370078740157483" footer="0.39370078740157483"/>
  <pageSetup paperSize="9" scale="26" fitToHeight="0" orientation="landscape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autoPageBreaks="0" fitToPage="1"/>
  </sheetPr>
  <dimension ref="B1:AC29"/>
  <sheetViews>
    <sheetView showGridLines="0" showRowColHeaders="0" showZeros="0" zoomScaleNormal="100" workbookViewId="0">
      <selection activeCell="B6" sqref="B6:G6"/>
    </sheetView>
  </sheetViews>
  <sheetFormatPr defaultColWidth="9" defaultRowHeight="24.95" customHeight="1"/>
  <cols>
    <col min="1" max="1" width="2.625" style="228" customWidth="1"/>
    <col min="2" max="2" width="5.625" style="633" customWidth="1"/>
    <col min="3" max="3" width="11.625" style="614" customWidth="1"/>
    <col min="4" max="4" width="14.625" style="615" customWidth="1"/>
    <col min="5" max="5" width="8.625" style="615" customWidth="1"/>
    <col min="6" max="6" width="14.75" style="195" customWidth="1"/>
    <col min="7" max="7" width="11.125" style="235" hidden="1" customWidth="1"/>
    <col min="8" max="9" width="10.625" style="665" customWidth="1"/>
    <col min="10" max="10" width="10.625" style="668" customWidth="1"/>
    <col min="11" max="12" width="10.625" style="665" customWidth="1"/>
    <col min="13" max="13" width="10.625" style="668" customWidth="1"/>
    <col min="14" max="15" width="10.625" style="665" customWidth="1"/>
    <col min="16" max="16" width="10.625" style="668" customWidth="1"/>
    <col min="17" max="18" width="10.625" style="665" customWidth="1"/>
    <col min="19" max="19" width="10.625" style="668" customWidth="1"/>
    <col min="20" max="21" width="10.625" style="665" customWidth="1"/>
    <col min="22" max="23" width="10.625" style="666" customWidth="1"/>
    <col min="24" max="24" width="10.625" style="667" customWidth="1"/>
    <col min="25" max="25" width="2.625" style="228" customWidth="1"/>
    <col min="26" max="16384" width="9" style="228"/>
  </cols>
  <sheetData>
    <row r="1" spans="2:29" s="353" customFormat="1" ht="39.950000000000003" customHeight="1">
      <c r="B1" s="947" t="s">
        <v>1487</v>
      </c>
      <c r="C1" s="573"/>
      <c r="D1" s="573"/>
      <c r="E1" s="573"/>
      <c r="F1" s="573"/>
      <c r="G1" s="573"/>
      <c r="H1" s="573"/>
      <c r="I1" s="573"/>
      <c r="J1" s="573"/>
      <c r="K1" s="573"/>
      <c r="L1" s="573"/>
      <c r="M1" s="573"/>
      <c r="N1" s="573"/>
      <c r="O1" s="573"/>
      <c r="P1" s="573"/>
      <c r="V1" s="573"/>
      <c r="W1" s="337"/>
      <c r="X1" s="573"/>
    </row>
    <row r="2" spans="2:29" ht="9.9499999999999993" customHeight="1">
      <c r="B2" s="228"/>
      <c r="C2" s="228"/>
      <c r="D2" s="228"/>
      <c r="E2" s="228"/>
      <c r="F2" s="228"/>
      <c r="G2" s="228"/>
      <c r="H2" s="228"/>
      <c r="I2" s="228"/>
      <c r="J2" s="228"/>
      <c r="K2" s="228"/>
      <c r="L2" s="228"/>
      <c r="M2" s="228"/>
      <c r="N2" s="228"/>
      <c r="O2" s="228"/>
      <c r="P2" s="228"/>
      <c r="Q2" s="228"/>
      <c r="R2" s="228"/>
      <c r="S2" s="228"/>
      <c r="T2" s="228"/>
      <c r="U2" s="228"/>
      <c r="V2" s="228"/>
      <c r="W2" s="228"/>
      <c r="X2" s="228"/>
    </row>
    <row r="3" spans="2:29" ht="30" customHeight="1">
      <c r="B3" s="618" t="s">
        <v>1348</v>
      </c>
      <c r="C3" s="617"/>
      <c r="D3" s="617"/>
      <c r="E3" s="617"/>
      <c r="F3" s="617"/>
      <c r="G3" s="617"/>
      <c r="H3" s="617"/>
      <c r="I3" s="617"/>
      <c r="J3" s="617"/>
      <c r="K3" s="617"/>
      <c r="L3" s="611"/>
      <c r="M3" s="611"/>
      <c r="N3" s="611"/>
      <c r="O3" s="611"/>
      <c r="P3" s="611"/>
      <c r="Q3" s="228"/>
      <c r="R3" s="228"/>
      <c r="S3" s="228"/>
      <c r="T3" s="228"/>
      <c r="U3" s="228"/>
      <c r="V3" s="617"/>
      <c r="W3" s="617"/>
      <c r="X3" s="617"/>
    </row>
    <row r="4" spans="2:29" ht="9.9499999999999993" customHeight="1">
      <c r="B4" s="228"/>
      <c r="C4" s="228"/>
      <c r="D4" s="228"/>
      <c r="E4" s="228"/>
      <c r="F4" s="228"/>
      <c r="G4" s="228"/>
      <c r="H4" s="228"/>
      <c r="I4" s="228"/>
      <c r="J4" s="228"/>
      <c r="K4" s="228"/>
      <c r="L4" s="228"/>
      <c r="M4" s="228"/>
      <c r="N4" s="228"/>
      <c r="O4" s="228"/>
      <c r="P4" s="228"/>
      <c r="Q4" s="228"/>
      <c r="R4" s="228"/>
      <c r="S4" s="228"/>
      <c r="T4" s="228"/>
      <c r="U4" s="228"/>
      <c r="V4" s="228"/>
      <c r="W4" s="228"/>
      <c r="X4" s="228"/>
    </row>
    <row r="5" spans="2:29" ht="24.95" customHeight="1">
      <c r="B5" s="614"/>
      <c r="C5" s="228"/>
      <c r="D5" s="228"/>
      <c r="E5" s="228"/>
      <c r="F5" s="228"/>
      <c r="G5" s="228"/>
      <c r="H5" s="256"/>
      <c r="I5" s="256"/>
      <c r="J5" s="256"/>
      <c r="K5" s="256"/>
      <c r="L5" s="228"/>
      <c r="M5" s="228"/>
      <c r="N5" s="228"/>
      <c r="O5" s="228"/>
      <c r="P5" s="228"/>
      <c r="Q5" s="228"/>
      <c r="R5" s="228"/>
      <c r="S5" s="228"/>
      <c r="T5" s="228"/>
      <c r="U5" s="228"/>
      <c r="V5" s="228"/>
      <c r="W5" s="616"/>
      <c r="X5" s="256"/>
    </row>
    <row r="6" spans="2:29" s="611" customFormat="1" ht="24.95" customHeight="1">
      <c r="B6" s="1198" t="s">
        <v>989</v>
      </c>
      <c r="C6" s="1199"/>
      <c r="D6" s="1199"/>
      <c r="E6" s="1199"/>
      <c r="F6" s="1199"/>
      <c r="G6" s="1200"/>
      <c r="H6" s="1207" t="s">
        <v>16</v>
      </c>
      <c r="I6" s="1199"/>
      <c r="J6" s="1199"/>
      <c r="K6" s="1207" t="s">
        <v>18</v>
      </c>
      <c r="L6" s="1199"/>
      <c r="M6" s="1199"/>
      <c r="N6" s="1207" t="s">
        <v>986</v>
      </c>
      <c r="O6" s="1199"/>
      <c r="P6" s="1208"/>
      <c r="Q6" s="1207" t="s">
        <v>19</v>
      </c>
      <c r="R6" s="1199"/>
      <c r="S6" s="1208"/>
      <c r="T6" s="941" t="s">
        <v>17</v>
      </c>
      <c r="U6" s="942" t="s">
        <v>987</v>
      </c>
      <c r="V6" s="1209" t="s">
        <v>993</v>
      </c>
      <c r="W6" s="1199"/>
      <c r="X6" s="1199"/>
    </row>
    <row r="7" spans="2:29" s="611" customFormat="1" ht="24.95" customHeight="1">
      <c r="B7" s="610" t="s">
        <v>32</v>
      </c>
      <c r="C7" s="937" t="s">
        <v>9</v>
      </c>
      <c r="D7" s="610" t="s">
        <v>20</v>
      </c>
      <c r="E7" s="610" t="s">
        <v>977</v>
      </c>
      <c r="F7" s="610" t="s">
        <v>978</v>
      </c>
      <c r="G7" s="610" t="s">
        <v>979</v>
      </c>
      <c r="H7" s="938" t="s">
        <v>992</v>
      </c>
      <c r="I7" s="939" t="s">
        <v>991</v>
      </c>
      <c r="J7" s="661" t="s">
        <v>990</v>
      </c>
      <c r="K7" s="938" t="s">
        <v>992</v>
      </c>
      <c r="L7" s="939" t="s">
        <v>991</v>
      </c>
      <c r="M7" s="661" t="s">
        <v>990</v>
      </c>
      <c r="N7" s="938" t="s">
        <v>992</v>
      </c>
      <c r="O7" s="939" t="s">
        <v>991</v>
      </c>
      <c r="P7" s="661" t="s">
        <v>990</v>
      </c>
      <c r="Q7" s="938" t="s">
        <v>992</v>
      </c>
      <c r="R7" s="939" t="s">
        <v>991</v>
      </c>
      <c r="S7" s="661" t="s">
        <v>990</v>
      </c>
      <c r="T7" s="938" t="s">
        <v>992</v>
      </c>
      <c r="U7" s="940" t="s">
        <v>992</v>
      </c>
      <c r="V7" s="938" t="s">
        <v>992</v>
      </c>
      <c r="W7" s="939" t="s">
        <v>991</v>
      </c>
      <c r="X7" s="661" t="s">
        <v>990</v>
      </c>
    </row>
    <row r="8" spans="2:29" ht="24.95" customHeight="1">
      <c r="B8" s="634" t="s">
        <v>995</v>
      </c>
      <c r="C8" s="237"/>
      <c r="D8" s="237"/>
      <c r="E8" s="237"/>
      <c r="F8" s="237"/>
      <c r="G8" s="237"/>
      <c r="H8" s="656"/>
      <c r="I8" s="657"/>
      <c r="J8" s="657"/>
      <c r="K8" s="656"/>
      <c r="L8" s="657"/>
      <c r="M8" s="657"/>
      <c r="N8" s="656"/>
      <c r="O8" s="657"/>
      <c r="P8" s="657"/>
      <c r="Q8" s="656"/>
      <c r="R8" s="657"/>
      <c r="S8" s="657"/>
      <c r="T8" s="656"/>
      <c r="U8" s="945"/>
      <c r="V8" s="656"/>
      <c r="W8" s="657"/>
      <c r="X8" s="660"/>
      <c r="Y8" s="228">
        <v>0</v>
      </c>
      <c r="Z8" s="228">
        <v>0</v>
      </c>
      <c r="AA8" s="228">
        <v>0</v>
      </c>
      <c r="AB8" s="228">
        <v>0</v>
      </c>
      <c r="AC8" s="228">
        <v>0</v>
      </c>
    </row>
    <row r="9" spans="2:29" ht="24.95" customHeight="1">
      <c r="B9" s="632"/>
      <c r="C9" s="612"/>
      <c r="D9" s="613"/>
      <c r="E9" s="613"/>
      <c r="F9" s="239"/>
      <c r="G9" s="240"/>
      <c r="H9" s="662"/>
      <c r="I9" s="662"/>
      <c r="J9" s="669"/>
      <c r="K9" s="662"/>
      <c r="L9" s="662"/>
      <c r="M9" s="669"/>
      <c r="N9" s="662"/>
      <c r="O9" s="662"/>
      <c r="P9" s="669"/>
      <c r="Q9" s="662"/>
      <c r="R9" s="662"/>
      <c r="S9" s="669"/>
      <c r="T9" s="662"/>
      <c r="U9" s="662"/>
      <c r="V9" s="663"/>
      <c r="W9" s="663"/>
      <c r="X9" s="664"/>
    </row>
    <row r="18" spans="2:24" s="626" customFormat="1" ht="24.95" customHeight="1">
      <c r="B18" s="633"/>
      <c r="C18" s="614"/>
      <c r="D18" s="615"/>
      <c r="E18" s="615"/>
      <c r="F18" s="195"/>
      <c r="G18" s="235"/>
      <c r="H18" s="665"/>
      <c r="I18" s="665"/>
      <c r="J18" s="668"/>
      <c r="K18" s="665"/>
      <c r="L18" s="665"/>
      <c r="M18" s="668"/>
      <c r="N18" s="665"/>
      <c r="O18" s="665"/>
      <c r="P18" s="668"/>
      <c r="Q18" s="665"/>
      <c r="R18" s="665"/>
      <c r="S18" s="668"/>
      <c r="T18" s="665"/>
      <c r="U18" s="665"/>
      <c r="V18" s="666"/>
      <c r="W18" s="666"/>
      <c r="X18" s="667"/>
    </row>
    <row r="19" spans="2:24" s="626" customFormat="1" ht="24.95" customHeight="1">
      <c r="B19" s="633"/>
      <c r="C19" s="614"/>
      <c r="D19" s="615"/>
      <c r="E19" s="615"/>
      <c r="F19" s="195"/>
      <c r="G19" s="235"/>
      <c r="H19" s="665"/>
      <c r="I19" s="665"/>
      <c r="J19" s="668"/>
      <c r="K19" s="665"/>
      <c r="L19" s="665"/>
      <c r="M19" s="668"/>
      <c r="N19" s="665"/>
      <c r="O19" s="665"/>
      <c r="P19" s="668"/>
      <c r="Q19" s="665"/>
      <c r="R19" s="665"/>
      <c r="S19" s="668"/>
      <c r="T19" s="665"/>
      <c r="U19" s="665"/>
      <c r="V19" s="666"/>
      <c r="W19" s="666"/>
      <c r="X19" s="667"/>
    </row>
    <row r="20" spans="2:24" s="626" customFormat="1" ht="24.95" customHeight="1">
      <c r="B20" s="633"/>
      <c r="C20" s="614"/>
      <c r="D20" s="615"/>
      <c r="E20" s="615"/>
      <c r="F20" s="195"/>
      <c r="G20" s="235"/>
      <c r="H20" s="665"/>
      <c r="I20" s="665"/>
      <c r="J20" s="668"/>
      <c r="K20" s="665"/>
      <c r="L20" s="665"/>
      <c r="M20" s="668"/>
      <c r="N20" s="665"/>
      <c r="O20" s="665"/>
      <c r="P20" s="668"/>
      <c r="Q20" s="665"/>
      <c r="R20" s="665"/>
      <c r="S20" s="668"/>
      <c r="T20" s="665"/>
      <c r="U20" s="665"/>
      <c r="V20" s="666"/>
      <c r="W20" s="666"/>
      <c r="X20" s="667"/>
    </row>
    <row r="21" spans="2:24" s="626" customFormat="1" ht="24.95" customHeight="1">
      <c r="B21" s="633"/>
      <c r="C21" s="614"/>
      <c r="D21" s="615"/>
      <c r="E21" s="615"/>
      <c r="F21" s="195"/>
      <c r="G21" s="235"/>
      <c r="H21" s="665"/>
      <c r="I21" s="665"/>
      <c r="J21" s="668"/>
      <c r="K21" s="665"/>
      <c r="L21" s="665"/>
      <c r="M21" s="668"/>
      <c r="N21" s="665"/>
      <c r="O21" s="665"/>
      <c r="P21" s="668"/>
      <c r="Q21" s="665"/>
      <c r="R21" s="665"/>
      <c r="S21" s="668"/>
      <c r="T21" s="665"/>
      <c r="U21" s="665"/>
      <c r="V21" s="666"/>
      <c r="W21" s="666"/>
      <c r="X21" s="667"/>
    </row>
    <row r="22" spans="2:24" s="626" customFormat="1" ht="24.95" customHeight="1">
      <c r="B22" s="633"/>
      <c r="C22" s="614"/>
      <c r="D22" s="615"/>
      <c r="E22" s="615"/>
      <c r="F22" s="195"/>
      <c r="G22" s="235"/>
      <c r="H22" s="665"/>
      <c r="I22" s="665"/>
      <c r="J22" s="668"/>
      <c r="K22" s="665"/>
      <c r="L22" s="665"/>
      <c r="M22" s="668"/>
      <c r="N22" s="665"/>
      <c r="O22" s="665"/>
      <c r="P22" s="668"/>
      <c r="Q22" s="665"/>
      <c r="R22" s="665"/>
      <c r="S22" s="668"/>
      <c r="T22" s="665"/>
      <c r="U22" s="665"/>
      <c r="V22" s="666"/>
      <c r="W22" s="666"/>
      <c r="X22" s="667"/>
    </row>
    <row r="23" spans="2:24" s="626" customFormat="1" ht="24.95" customHeight="1">
      <c r="B23" s="633"/>
      <c r="C23" s="614"/>
      <c r="D23" s="615"/>
      <c r="E23" s="615"/>
      <c r="F23" s="195"/>
      <c r="G23" s="235"/>
      <c r="H23" s="665"/>
      <c r="I23" s="665"/>
      <c r="J23" s="668"/>
      <c r="K23" s="665"/>
      <c r="L23" s="665"/>
      <c r="M23" s="668"/>
      <c r="N23" s="665"/>
      <c r="O23" s="665"/>
      <c r="P23" s="668"/>
      <c r="Q23" s="665"/>
      <c r="R23" s="665"/>
      <c r="S23" s="668"/>
      <c r="T23" s="665"/>
      <c r="U23" s="665"/>
      <c r="V23" s="666"/>
      <c r="W23" s="666"/>
      <c r="X23" s="667"/>
    </row>
    <row r="24" spans="2:24" s="626" customFormat="1" ht="24.95" customHeight="1">
      <c r="B24" s="633"/>
      <c r="C24" s="614"/>
      <c r="D24" s="615"/>
      <c r="E24" s="615"/>
      <c r="F24" s="195"/>
      <c r="G24" s="235"/>
      <c r="H24" s="665"/>
      <c r="I24" s="665"/>
      <c r="J24" s="668"/>
      <c r="K24" s="665"/>
      <c r="L24" s="665"/>
      <c r="M24" s="668"/>
      <c r="N24" s="665"/>
      <c r="O24" s="665"/>
      <c r="P24" s="668"/>
      <c r="Q24" s="665"/>
      <c r="R24" s="665"/>
      <c r="S24" s="668"/>
      <c r="T24" s="665"/>
      <c r="U24" s="665"/>
      <c r="V24" s="666"/>
      <c r="W24" s="666"/>
      <c r="X24" s="667"/>
    </row>
    <row r="25" spans="2:24" s="626" customFormat="1" ht="24.95" customHeight="1">
      <c r="B25" s="633"/>
      <c r="C25" s="614"/>
      <c r="D25" s="615"/>
      <c r="E25" s="615"/>
      <c r="F25" s="195"/>
      <c r="G25" s="235"/>
      <c r="H25" s="665"/>
      <c r="I25" s="665"/>
      <c r="J25" s="668"/>
      <c r="K25" s="665"/>
      <c r="L25" s="665"/>
      <c r="M25" s="668"/>
      <c r="N25" s="665"/>
      <c r="O25" s="665"/>
      <c r="P25" s="668"/>
      <c r="Q25" s="665"/>
      <c r="R25" s="665"/>
      <c r="S25" s="668"/>
      <c r="T25" s="665"/>
      <c r="U25" s="665"/>
      <c r="V25" s="666"/>
      <c r="W25" s="666"/>
      <c r="X25" s="667"/>
    </row>
    <row r="26" spans="2:24" s="626" customFormat="1" ht="24.95" customHeight="1">
      <c r="B26" s="633"/>
      <c r="C26" s="614"/>
      <c r="D26" s="615"/>
      <c r="E26" s="615"/>
      <c r="F26" s="195"/>
      <c r="G26" s="235"/>
      <c r="H26" s="665"/>
      <c r="I26" s="665"/>
      <c r="J26" s="668"/>
      <c r="K26" s="665"/>
      <c r="L26" s="665"/>
      <c r="M26" s="668"/>
      <c r="N26" s="665"/>
      <c r="O26" s="665"/>
      <c r="P26" s="668"/>
      <c r="Q26" s="665"/>
      <c r="R26" s="665"/>
      <c r="S26" s="668"/>
      <c r="T26" s="665"/>
      <c r="U26" s="665"/>
      <c r="V26" s="666"/>
      <c r="W26" s="666"/>
      <c r="X26" s="667"/>
    </row>
    <row r="27" spans="2:24" s="626" customFormat="1" ht="24.95" customHeight="1">
      <c r="B27" s="633"/>
      <c r="C27" s="614"/>
      <c r="D27" s="615"/>
      <c r="E27" s="615"/>
      <c r="F27" s="195"/>
      <c r="G27" s="235"/>
      <c r="H27" s="665"/>
      <c r="I27" s="665"/>
      <c r="J27" s="668"/>
      <c r="K27" s="665"/>
      <c r="L27" s="665"/>
      <c r="M27" s="668"/>
      <c r="N27" s="665"/>
      <c r="O27" s="665"/>
      <c r="P27" s="668"/>
      <c r="Q27" s="665"/>
      <c r="R27" s="665"/>
      <c r="S27" s="668"/>
      <c r="T27" s="665"/>
      <c r="U27" s="665"/>
      <c r="V27" s="666"/>
      <c r="W27" s="666"/>
      <c r="X27" s="667"/>
    </row>
    <row r="28" spans="2:24" s="626" customFormat="1" ht="24.95" customHeight="1">
      <c r="B28" s="633"/>
      <c r="C28" s="614"/>
      <c r="D28" s="615"/>
      <c r="E28" s="615"/>
      <c r="F28" s="195"/>
      <c r="G28" s="235"/>
      <c r="H28" s="665"/>
      <c r="I28" s="665"/>
      <c r="J28" s="668"/>
      <c r="K28" s="665"/>
      <c r="L28" s="665"/>
      <c r="M28" s="668"/>
      <c r="N28" s="665"/>
      <c r="O28" s="665"/>
      <c r="P28" s="668"/>
      <c r="Q28" s="665"/>
      <c r="R28" s="665"/>
      <c r="S28" s="668"/>
      <c r="T28" s="665"/>
      <c r="U28" s="665"/>
      <c r="V28" s="666"/>
      <c r="W28" s="666"/>
      <c r="X28" s="667"/>
    </row>
    <row r="29" spans="2:24" s="626" customFormat="1" ht="24.95" customHeight="1">
      <c r="B29" s="633"/>
      <c r="C29" s="614"/>
      <c r="D29" s="615"/>
      <c r="E29" s="615"/>
      <c r="F29" s="195"/>
      <c r="G29" s="235"/>
      <c r="H29" s="665"/>
      <c r="I29" s="665"/>
      <c r="J29" s="668"/>
      <c r="K29" s="665"/>
      <c r="L29" s="665"/>
      <c r="M29" s="668"/>
      <c r="N29" s="665"/>
      <c r="O29" s="665"/>
      <c r="P29" s="668"/>
      <c r="Q29" s="665"/>
      <c r="R29" s="665"/>
      <c r="S29" s="668"/>
      <c r="T29" s="665"/>
      <c r="U29" s="665"/>
      <c r="V29" s="666"/>
      <c r="W29" s="666"/>
      <c r="X29" s="667"/>
    </row>
  </sheetData>
  <mergeCells count="6">
    <mergeCell ref="Q6:S6"/>
    <mergeCell ref="V6:X6"/>
    <mergeCell ref="B6:G6"/>
    <mergeCell ref="H6:J6"/>
    <mergeCell ref="K6:M6"/>
    <mergeCell ref="N6:P6"/>
  </mergeCells>
  <phoneticPr fontId="7" type="noConversion"/>
  <printOptions horizontalCentered="1"/>
  <pageMargins left="0.39370078740157483" right="0.39370078740157483" top="0.39370078740157483" bottom="0.39370078740157483" header="0.39370078740157483" footer="0.39370078740157483"/>
  <pageSetup paperSize="9" scale="42" fitToHeight="0" orientation="landscape" horizontalDpi="0" verticalDpi="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2"/>
  <sheetViews>
    <sheetView workbookViewId="0"/>
  </sheetViews>
  <sheetFormatPr defaultRowHeight="16.5"/>
  <sheetData>
    <row r="1" spans="1:13">
      <c r="A1" s="718" t="s">
        <v>678</v>
      </c>
      <c r="B1" s="228"/>
      <c r="C1" s="228"/>
      <c r="D1" s="718" t="s">
        <v>677</v>
      </c>
      <c r="E1" s="718" t="s">
        <v>678</v>
      </c>
      <c r="F1" s="718" t="s">
        <v>679</v>
      </c>
      <c r="G1" s="718" t="s">
        <v>680</v>
      </c>
      <c r="H1" s="718" t="s">
        <v>681</v>
      </c>
      <c r="I1" s="719" t="s">
        <v>682</v>
      </c>
      <c r="J1" s="720" t="s">
        <v>1343</v>
      </c>
      <c r="K1" s="718" t="s">
        <v>1346</v>
      </c>
      <c r="L1" s="721" t="s">
        <v>1347</v>
      </c>
      <c r="M1" s="722" t="s">
        <v>1355</v>
      </c>
    </row>
    <row r="2" spans="1:13">
      <c r="A2" s="228" t="s">
        <v>1336</v>
      </c>
      <c r="B2" s="228"/>
      <c r="C2" s="228"/>
      <c r="D2" s="697"/>
      <c r="E2" s="8"/>
      <c r="F2" s="8"/>
      <c r="G2" s="8"/>
      <c r="H2" s="8" t="s">
        <v>792</v>
      </c>
      <c r="I2" s="701"/>
      <c r="J2" s="709"/>
      <c r="K2" s="706"/>
      <c r="L2" s="711"/>
      <c r="M2" s="723"/>
    </row>
  </sheetData>
  <phoneticPr fontId="7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pageSetUpPr autoPageBreaks="0" fitToPage="1"/>
  </sheetPr>
  <dimension ref="A1:AI59"/>
  <sheetViews>
    <sheetView showGridLines="0" showRowColHeaders="0" zoomScaleNormal="100" workbookViewId="0">
      <selection activeCell="B5" sqref="B5:H5"/>
    </sheetView>
  </sheetViews>
  <sheetFormatPr defaultColWidth="9" defaultRowHeight="24.95" customHeight="1"/>
  <cols>
    <col min="1" max="1" width="2.625" style="228" customWidth="1"/>
    <col min="2" max="2" width="5.625" style="8" customWidth="1"/>
    <col min="3" max="3" width="12.625" style="699" customWidth="1"/>
    <col min="4" max="4" width="14.625" style="8" customWidth="1"/>
    <col min="5" max="5" width="7.625" style="8" customWidth="1"/>
    <col min="6" max="6" width="12.625" style="8" customWidth="1"/>
    <col min="7" max="7" width="7.625" style="8" customWidth="1"/>
    <col min="8" max="8" width="12.625" style="16" customWidth="1"/>
    <col min="9" max="11" width="25.625" style="707" customWidth="1"/>
    <col min="12" max="12" width="10.625" style="714" customWidth="1"/>
    <col min="13" max="14" width="5.625" style="16" customWidth="1"/>
    <col min="15" max="15" width="2.625" style="440" customWidth="1"/>
    <col min="16" max="16384" width="9" style="440"/>
  </cols>
  <sheetData>
    <row r="1" spans="1:26" s="338" customFormat="1" ht="39.950000000000003" customHeight="1">
      <c r="B1" s="947" t="s">
        <v>1487</v>
      </c>
      <c r="C1" s="337"/>
      <c r="D1" s="336"/>
      <c r="E1" s="336"/>
      <c r="F1" s="336"/>
    </row>
    <row r="2" spans="1:26" ht="9.9499999999999993" customHeight="1">
      <c r="A2" s="440"/>
      <c r="B2" s="440"/>
      <c r="C2" s="440"/>
      <c r="D2" s="440"/>
      <c r="E2" s="440"/>
      <c r="F2" s="440"/>
      <c r="G2" s="440"/>
      <c r="H2" s="440"/>
      <c r="I2" s="440"/>
      <c r="J2" s="440"/>
      <c r="K2" s="440"/>
      <c r="L2" s="440"/>
      <c r="M2" s="440"/>
      <c r="N2" s="440"/>
    </row>
    <row r="3" spans="1:26" s="914" customFormat="1" ht="30" customHeight="1">
      <c r="A3" s="440"/>
      <c r="B3" s="1027" t="s">
        <v>1349</v>
      </c>
      <c r="C3" s="1028"/>
      <c r="D3" s="440"/>
      <c r="E3" s="440"/>
      <c r="F3" s="440"/>
      <c r="G3" s="440"/>
      <c r="H3" s="440"/>
      <c r="I3" s="440"/>
      <c r="J3" s="440"/>
      <c r="K3" s="440"/>
      <c r="L3" s="440"/>
      <c r="M3" s="913"/>
      <c r="N3" s="440"/>
      <c r="O3" s="440"/>
      <c r="P3" s="440"/>
      <c r="Q3" s="440"/>
      <c r="R3" s="440"/>
      <c r="S3" s="440"/>
      <c r="T3" s="440"/>
      <c r="U3" s="440"/>
      <c r="V3" s="440"/>
      <c r="W3" s="440"/>
      <c r="X3" s="440"/>
      <c r="Y3" s="440"/>
      <c r="Z3" s="440"/>
    </row>
    <row r="4" spans="1:26" s="914" customFormat="1" ht="9.9499999999999993" customHeight="1">
      <c r="A4" s="440"/>
      <c r="B4" s="443"/>
      <c r="C4" s="443"/>
      <c r="D4" s="440"/>
      <c r="E4" s="440"/>
      <c r="F4" s="440"/>
      <c r="G4" s="440"/>
      <c r="H4" s="440"/>
      <c r="I4" s="440"/>
      <c r="J4" s="440"/>
      <c r="K4" s="440"/>
      <c r="L4" s="440"/>
      <c r="M4" s="440"/>
      <c r="N4" s="440"/>
      <c r="O4" s="440"/>
      <c r="P4" s="440"/>
      <c r="Q4" s="440"/>
      <c r="R4" s="440"/>
      <c r="S4" s="440"/>
      <c r="T4" s="440"/>
      <c r="U4" s="440"/>
      <c r="V4" s="440"/>
      <c r="W4" s="440"/>
      <c r="X4" s="440"/>
      <c r="Y4" s="440"/>
      <c r="Z4" s="440"/>
    </row>
    <row r="5" spans="1:26" s="915" customFormat="1" ht="24.95" customHeight="1">
      <c r="A5" s="445"/>
      <c r="B5" s="1210" t="s">
        <v>1350</v>
      </c>
      <c r="C5" s="1210"/>
      <c r="D5" s="1211"/>
      <c r="E5" s="1211"/>
      <c r="F5" s="1211"/>
      <c r="G5" s="1211"/>
      <c r="H5" s="1212"/>
      <c r="I5" s="1215" t="s">
        <v>1351</v>
      </c>
      <c r="J5" s="1216"/>
      <c r="K5" s="1216"/>
      <c r="L5" s="1217"/>
      <c r="M5" s="1213" t="s">
        <v>1352</v>
      </c>
      <c r="N5" s="1214"/>
      <c r="O5" s="445"/>
      <c r="P5" s="445"/>
      <c r="Q5" s="445"/>
      <c r="R5" s="445"/>
      <c r="S5" s="445"/>
      <c r="T5" s="445"/>
      <c r="U5" s="445"/>
      <c r="V5" s="445"/>
      <c r="W5" s="445"/>
      <c r="X5" s="445"/>
      <c r="Y5" s="445"/>
      <c r="Z5" s="445"/>
    </row>
    <row r="6" spans="1:26" s="914" customFormat="1" ht="24.95" customHeight="1">
      <c r="A6" s="440"/>
      <c r="B6" s="320" t="s">
        <v>32</v>
      </c>
      <c r="C6" s="452" t="s">
        <v>677</v>
      </c>
      <c r="D6" s="452" t="s">
        <v>678</v>
      </c>
      <c r="E6" s="452" t="s">
        <v>679</v>
      </c>
      <c r="F6" s="452" t="s">
        <v>680</v>
      </c>
      <c r="G6" s="452" t="s">
        <v>681</v>
      </c>
      <c r="H6" s="700" t="s">
        <v>682</v>
      </c>
      <c r="I6" s="931" t="s">
        <v>1473</v>
      </c>
      <c r="J6" s="932" t="s">
        <v>1474</v>
      </c>
      <c r="K6" s="933" t="s">
        <v>1475</v>
      </c>
      <c r="L6" s="724" t="s">
        <v>1356</v>
      </c>
      <c r="M6" s="708" t="s">
        <v>1353</v>
      </c>
      <c r="N6" s="705" t="s">
        <v>1354</v>
      </c>
      <c r="O6" s="440"/>
      <c r="P6" s="440"/>
      <c r="Q6" s="440"/>
      <c r="R6" s="440"/>
      <c r="S6" s="440"/>
      <c r="T6" s="440"/>
      <c r="U6" s="440"/>
      <c r="V6" s="440"/>
      <c r="W6" s="440"/>
      <c r="X6" s="440"/>
      <c r="Y6" s="440"/>
      <c r="Z6" s="440"/>
    </row>
    <row r="7" spans="1:26" s="914" customFormat="1" ht="24.95" customHeight="1">
      <c r="A7" s="440"/>
      <c r="B7" s="702" t="str">
        <f>IF(표4_8[[#This Row],[사원명]]="","",ROW()-6)</f>
        <v/>
      </c>
      <c r="C7" s="703"/>
      <c r="D7" s="702"/>
      <c r="E7" s="702"/>
      <c r="F7" s="702"/>
      <c r="G7" s="702"/>
      <c r="H7" s="704"/>
      <c r="I7" s="910"/>
      <c r="J7" s="911"/>
      <c r="K7" s="912"/>
      <c r="L7" s="715"/>
      <c r="M7" s="710" t="str">
        <f>IF(표4_8[[#This Row],[사원명]]="","","⬆️")</f>
        <v/>
      </c>
      <c r="N7" s="698" t="str">
        <f>IF(표4_8[[#This Row],[사원명]]="","","⬇️")</f>
        <v/>
      </c>
      <c r="O7" s="440"/>
      <c r="P7" s="440"/>
      <c r="Q7" s="440"/>
      <c r="R7" s="440"/>
      <c r="S7" s="440"/>
      <c r="T7" s="440"/>
      <c r="U7" s="440"/>
      <c r="V7" s="440"/>
      <c r="W7" s="440"/>
      <c r="X7" s="440"/>
      <c r="Y7" s="440"/>
      <c r="Z7" s="440"/>
    </row>
    <row r="8" spans="1:26" s="914" customFormat="1" ht="24.95" customHeight="1">
      <c r="A8" s="440"/>
      <c r="B8" s="8" t="str">
        <f>IF(표4_8[[#This Row],[사원명]]="","",ROW()-6)</f>
        <v/>
      </c>
      <c r="C8" s="697"/>
      <c r="D8" s="8"/>
      <c r="E8" s="8"/>
      <c r="F8" s="8"/>
      <c r="G8" s="8"/>
      <c r="H8" s="701"/>
      <c r="I8" s="709"/>
      <c r="J8" s="706"/>
      <c r="K8" s="711"/>
      <c r="L8" s="715"/>
      <c r="M8" s="710" t="str">
        <f>IF(표4_8[[#This Row],[사원명]]="","","⬆️")</f>
        <v/>
      </c>
      <c r="N8" s="698" t="str">
        <f>IF(표4_8[[#This Row],[사원명]]="","","⬇️")</f>
        <v/>
      </c>
      <c r="O8" s="440"/>
      <c r="P8" s="440"/>
      <c r="Q8" s="440"/>
      <c r="R8" s="440"/>
      <c r="S8" s="440"/>
      <c r="T8" s="440"/>
      <c r="U8" s="440"/>
      <c r="V8" s="440"/>
      <c r="W8" s="440"/>
      <c r="X8" s="440"/>
      <c r="Y8" s="440"/>
      <c r="Z8" s="440"/>
    </row>
    <row r="9" spans="1:26" s="914" customFormat="1" ht="24.95" customHeight="1">
      <c r="A9" s="440"/>
      <c r="B9" s="8" t="str">
        <f>IF(표4_8[[#This Row],[사원명]]="","",ROW()-6)</f>
        <v/>
      </c>
      <c r="C9" s="697"/>
      <c r="D9" s="8"/>
      <c r="E9" s="8"/>
      <c r="F9" s="8"/>
      <c r="G9" s="8"/>
      <c r="H9" s="701"/>
      <c r="I9" s="709"/>
      <c r="J9" s="706"/>
      <c r="K9" s="711"/>
      <c r="L9" s="715"/>
      <c r="M9" s="710" t="str">
        <f>IF(표4_8[[#This Row],[사원명]]="","","⬆️")</f>
        <v/>
      </c>
      <c r="N9" s="698" t="str">
        <f>IF(표4_8[[#This Row],[사원명]]="","","⬇️")</f>
        <v/>
      </c>
      <c r="O9" s="440"/>
      <c r="P9" s="440"/>
      <c r="Q9" s="440"/>
      <c r="R9" s="440"/>
      <c r="S9" s="440"/>
      <c r="T9" s="440"/>
      <c r="U9" s="440"/>
      <c r="V9" s="440"/>
      <c r="W9" s="440"/>
      <c r="X9" s="440"/>
      <c r="Y9" s="440"/>
      <c r="Z9" s="440"/>
    </row>
    <row r="10" spans="1:26" s="914" customFormat="1" ht="24.95" customHeight="1">
      <c r="A10" s="440"/>
      <c r="B10" s="8" t="str">
        <f>IF(표4_8[[#This Row],[사원명]]="","",ROW()-6)</f>
        <v/>
      </c>
      <c r="C10" s="697"/>
      <c r="D10" s="8"/>
      <c r="E10" s="8"/>
      <c r="F10" s="8"/>
      <c r="G10" s="8"/>
      <c r="H10" s="701"/>
      <c r="I10" s="709"/>
      <c r="J10" s="706"/>
      <c r="K10" s="711"/>
      <c r="L10" s="712"/>
      <c r="M10" s="710" t="str">
        <f>IF(표4_8[[#This Row],[사원명]]="","","⬆️")</f>
        <v/>
      </c>
      <c r="N10" s="698" t="str">
        <f>IF(표4_8[[#This Row],[사원명]]="","","⬇️")</f>
        <v/>
      </c>
      <c r="O10" s="440"/>
      <c r="P10" s="440"/>
      <c r="Q10" s="440"/>
      <c r="R10" s="440"/>
      <c r="S10" s="440"/>
      <c r="T10" s="440"/>
      <c r="U10" s="440"/>
      <c r="V10" s="440"/>
      <c r="W10" s="440"/>
      <c r="X10" s="440"/>
      <c r="Y10" s="440"/>
      <c r="Z10" s="440"/>
    </row>
    <row r="11" spans="1:26" s="914" customFormat="1" ht="24.95" customHeight="1">
      <c r="A11" s="440"/>
      <c r="B11" s="8" t="str">
        <f>IF(표4_8[[#This Row],[사원명]]="","",ROW()-6)</f>
        <v/>
      </c>
      <c r="C11" s="697"/>
      <c r="D11" s="8"/>
      <c r="E11" s="8"/>
      <c r="F11" s="8"/>
      <c r="G11" s="8"/>
      <c r="H11" s="701"/>
      <c r="I11" s="709"/>
      <c r="J11" s="706"/>
      <c r="K11" s="711"/>
      <c r="L11" s="712"/>
      <c r="M11" s="710" t="str">
        <f>IF(표4_8[[#This Row],[사원명]]="","","⬆️")</f>
        <v/>
      </c>
      <c r="N11" s="698" t="str">
        <f>IF(표4_8[[#This Row],[사원명]]="","","⬇️")</f>
        <v/>
      </c>
      <c r="O11" s="440"/>
      <c r="P11" s="440"/>
      <c r="Q11" s="440"/>
      <c r="R11" s="440"/>
      <c r="S11" s="440"/>
      <c r="T11" s="440"/>
      <c r="U11" s="440"/>
      <c r="V11" s="440"/>
      <c r="W11" s="440"/>
      <c r="X11" s="440"/>
      <c r="Y11" s="440"/>
      <c r="Z11" s="440"/>
    </row>
    <row r="12" spans="1:26" s="914" customFormat="1" ht="24.95" customHeight="1">
      <c r="A12" s="440"/>
      <c r="B12" s="8" t="str">
        <f>IF(표4_8[[#This Row],[사원명]]="","",ROW()-6)</f>
        <v/>
      </c>
      <c r="C12" s="697"/>
      <c r="D12" s="8"/>
      <c r="E12" s="8"/>
      <c r="F12" s="8"/>
      <c r="G12" s="8"/>
      <c r="H12" s="701"/>
      <c r="I12" s="709"/>
      <c r="J12" s="706"/>
      <c r="K12" s="711"/>
      <c r="L12" s="712"/>
      <c r="M12" s="710" t="str">
        <f>IF(표4_8[[#This Row],[사원명]]="","","⬆️")</f>
        <v/>
      </c>
      <c r="N12" s="698" t="str">
        <f>IF(표4_8[[#This Row],[사원명]]="","","⬇️")</f>
        <v/>
      </c>
      <c r="O12" s="440"/>
      <c r="P12" s="440"/>
      <c r="Q12" s="440"/>
      <c r="R12" s="440"/>
      <c r="S12" s="440"/>
      <c r="T12" s="440"/>
      <c r="U12" s="440"/>
      <c r="V12" s="440"/>
      <c r="W12" s="440"/>
      <c r="X12" s="440"/>
      <c r="Y12" s="440"/>
      <c r="Z12" s="440"/>
    </row>
    <row r="13" spans="1:26" s="914" customFormat="1" ht="24.95" customHeight="1">
      <c r="A13" s="440"/>
      <c r="B13" s="8" t="str">
        <f>IF(표4_8[[#This Row],[사원명]]="","",ROW()-6)</f>
        <v/>
      </c>
      <c r="C13" s="697"/>
      <c r="D13" s="8"/>
      <c r="E13" s="8"/>
      <c r="F13" s="8"/>
      <c r="G13" s="8"/>
      <c r="H13" s="701"/>
      <c r="I13" s="709"/>
      <c r="J13" s="706"/>
      <c r="K13" s="711"/>
      <c r="L13" s="712"/>
      <c r="M13" s="710" t="str">
        <f>IF(표4_8[[#This Row],[사원명]]="","","⬆️")</f>
        <v/>
      </c>
      <c r="N13" s="698" t="str">
        <f>IF(표4_8[[#This Row],[사원명]]="","","⬇️")</f>
        <v/>
      </c>
      <c r="O13" s="440"/>
      <c r="P13" s="440"/>
      <c r="Q13" s="440"/>
      <c r="R13" s="440"/>
      <c r="S13" s="440"/>
      <c r="T13" s="440"/>
      <c r="U13" s="440"/>
      <c r="V13" s="440"/>
      <c r="W13" s="440"/>
      <c r="X13" s="440"/>
      <c r="Y13" s="440"/>
      <c r="Z13" s="440"/>
    </row>
    <row r="14" spans="1:26" s="914" customFormat="1" ht="24.95" customHeight="1">
      <c r="A14" s="440"/>
      <c r="B14" s="8" t="str">
        <f>IF(표4_8[[#This Row],[사원명]]="","",ROW()-6)</f>
        <v/>
      </c>
      <c r="C14" s="697"/>
      <c r="D14" s="8"/>
      <c r="E14" s="8"/>
      <c r="F14" s="8"/>
      <c r="G14" s="8"/>
      <c r="H14" s="701"/>
      <c r="I14" s="709"/>
      <c r="J14" s="706"/>
      <c r="K14" s="711"/>
      <c r="L14" s="712"/>
      <c r="M14" s="710" t="str">
        <f>IF(표4_8[[#This Row],[사원명]]="","","⬆️")</f>
        <v/>
      </c>
      <c r="N14" s="698" t="str">
        <f>IF(표4_8[[#This Row],[사원명]]="","","⬇️")</f>
        <v/>
      </c>
      <c r="O14" s="440"/>
      <c r="P14" s="440"/>
      <c r="Q14" s="440"/>
      <c r="R14" s="440"/>
      <c r="S14" s="440"/>
      <c r="T14" s="440"/>
      <c r="U14" s="440"/>
      <c r="V14" s="440"/>
      <c r="W14" s="440"/>
      <c r="X14" s="440"/>
      <c r="Y14" s="440"/>
      <c r="Z14" s="440"/>
    </row>
    <row r="15" spans="1:26" s="914" customFormat="1" ht="24.95" customHeight="1">
      <c r="A15" s="440"/>
      <c r="B15" s="8" t="str">
        <f>IF(표4_8[[#This Row],[사원명]]="","",ROW()-6)</f>
        <v/>
      </c>
      <c r="C15" s="697"/>
      <c r="D15" s="8"/>
      <c r="E15" s="8"/>
      <c r="F15" s="8"/>
      <c r="G15" s="8"/>
      <c r="H15" s="701"/>
      <c r="I15" s="709"/>
      <c r="J15" s="706"/>
      <c r="K15" s="711"/>
      <c r="L15" s="712"/>
      <c r="M15" s="710" t="str">
        <f>IF(표4_8[[#This Row],[사원명]]="","","⬆️")</f>
        <v/>
      </c>
      <c r="N15" s="698" t="str">
        <f>IF(표4_8[[#This Row],[사원명]]="","","⬇️")</f>
        <v/>
      </c>
      <c r="O15" s="440"/>
      <c r="P15" s="440"/>
      <c r="Q15" s="440"/>
      <c r="R15" s="440"/>
      <c r="S15" s="440"/>
      <c r="T15" s="440"/>
      <c r="U15" s="440"/>
      <c r="V15" s="440"/>
      <c r="W15" s="440"/>
      <c r="X15" s="440"/>
      <c r="Y15" s="440"/>
      <c r="Z15" s="440"/>
    </row>
    <row r="16" spans="1:26" s="914" customFormat="1" ht="24.95" customHeight="1">
      <c r="A16" s="440"/>
      <c r="B16" s="8" t="str">
        <f>IF(표4_8[[#This Row],[사원명]]="","",ROW()-6)</f>
        <v/>
      </c>
      <c r="C16" s="697"/>
      <c r="D16" s="8"/>
      <c r="E16" s="8"/>
      <c r="F16" s="8"/>
      <c r="G16" s="8"/>
      <c r="H16" s="701"/>
      <c r="I16" s="709"/>
      <c r="J16" s="706"/>
      <c r="K16" s="711"/>
      <c r="L16" s="712"/>
      <c r="M16" s="710" t="str">
        <f>IF(표4_8[[#This Row],[사원명]]="","","⬆️")</f>
        <v/>
      </c>
      <c r="N16" s="698" t="str">
        <f>IF(표4_8[[#This Row],[사원명]]="","","⬇️")</f>
        <v/>
      </c>
      <c r="O16" s="440"/>
      <c r="P16" s="440"/>
      <c r="Q16" s="440"/>
      <c r="R16" s="440"/>
      <c r="S16" s="440"/>
      <c r="T16" s="440"/>
      <c r="U16" s="440"/>
      <c r="V16" s="440"/>
      <c r="W16" s="440"/>
      <c r="X16" s="440"/>
      <c r="Y16" s="440"/>
      <c r="Z16" s="440"/>
    </row>
    <row r="17" spans="1:35" s="914" customFormat="1" ht="24.95" customHeight="1">
      <c r="A17" s="440"/>
      <c r="B17" s="8" t="str">
        <f>IF(표4_8[[#This Row],[사원명]]="","",ROW()-6)</f>
        <v/>
      </c>
      <c r="C17" s="697"/>
      <c r="D17" s="8"/>
      <c r="E17" s="8"/>
      <c r="F17" s="8"/>
      <c r="G17" s="8"/>
      <c r="H17" s="701"/>
      <c r="I17" s="709"/>
      <c r="J17" s="706"/>
      <c r="K17" s="711"/>
      <c r="L17" s="712"/>
      <c r="M17" s="710" t="str">
        <f>IF(표4_8[[#This Row],[사원명]]="","","⬆️")</f>
        <v/>
      </c>
      <c r="N17" s="698" t="str">
        <f>IF(표4_8[[#This Row],[사원명]]="","","⬇️")</f>
        <v/>
      </c>
      <c r="O17" s="440"/>
      <c r="P17" s="440"/>
      <c r="Q17" s="440"/>
      <c r="R17" s="440"/>
      <c r="S17" s="440"/>
      <c r="T17" s="440"/>
      <c r="U17" s="440"/>
      <c r="V17" s="440"/>
      <c r="W17" s="440"/>
      <c r="X17" s="440"/>
      <c r="Y17" s="440"/>
      <c r="Z17" s="440"/>
    </row>
    <row r="18" spans="1:35" s="914" customFormat="1" ht="24.95" customHeight="1">
      <c r="A18" s="440"/>
      <c r="B18" s="8" t="str">
        <f>IF(표4_8[[#This Row],[사원명]]="","",ROW()-6)</f>
        <v/>
      </c>
      <c r="C18" s="697"/>
      <c r="D18" s="8"/>
      <c r="E18" s="8"/>
      <c r="F18" s="8"/>
      <c r="G18" s="8"/>
      <c r="H18" s="701"/>
      <c r="I18" s="709"/>
      <c r="J18" s="706"/>
      <c r="K18" s="711"/>
      <c r="L18" s="712"/>
      <c r="M18" s="710" t="str">
        <f>IF(표4_8[[#This Row],[사원명]]="","","⬆️")</f>
        <v/>
      </c>
      <c r="N18" s="698" t="str">
        <f>IF(표4_8[[#This Row],[사원명]]="","","⬇️")</f>
        <v/>
      </c>
      <c r="O18" s="440"/>
      <c r="P18" s="440"/>
      <c r="Q18" s="440"/>
      <c r="R18" s="440"/>
      <c r="S18" s="440"/>
      <c r="T18" s="440"/>
      <c r="U18" s="440"/>
      <c r="V18" s="440"/>
      <c r="W18" s="440"/>
      <c r="X18" s="440"/>
      <c r="Y18" s="440"/>
      <c r="Z18" s="440"/>
    </row>
    <row r="19" spans="1:35" s="914" customFormat="1" ht="24.95" customHeight="1">
      <c r="A19" s="440"/>
      <c r="B19" s="8" t="str">
        <f>IF(표4_8[[#This Row],[사원명]]="","",ROW()-6)</f>
        <v/>
      </c>
      <c r="C19" s="697"/>
      <c r="D19" s="8"/>
      <c r="E19" s="8"/>
      <c r="F19" s="8"/>
      <c r="G19" s="8"/>
      <c r="H19" s="701"/>
      <c r="I19" s="709"/>
      <c r="J19" s="706"/>
      <c r="K19" s="711"/>
      <c r="L19" s="712"/>
      <c r="M19" s="710" t="str">
        <f>IF(표4_8[[#This Row],[사원명]]="","","⬆️")</f>
        <v/>
      </c>
      <c r="N19" s="698" t="str">
        <f>IF(표4_8[[#This Row],[사원명]]="","","⬇️")</f>
        <v/>
      </c>
      <c r="O19" s="440"/>
      <c r="P19" s="440"/>
      <c r="Q19" s="440"/>
      <c r="R19" s="440"/>
      <c r="S19" s="440"/>
      <c r="T19" s="440"/>
      <c r="U19" s="440"/>
      <c r="V19" s="440"/>
      <c r="W19" s="440"/>
      <c r="X19" s="440"/>
      <c r="Y19" s="440"/>
      <c r="Z19" s="440"/>
    </row>
    <row r="20" spans="1:35" s="914" customFormat="1" ht="24.95" customHeight="1">
      <c r="A20" s="440"/>
      <c r="B20" s="8" t="str">
        <f>IF(표4_8[[#This Row],[사원명]]="","",ROW()-6)</f>
        <v/>
      </c>
      <c r="C20" s="697"/>
      <c r="D20" s="8"/>
      <c r="E20" s="8"/>
      <c r="F20" s="8"/>
      <c r="G20" s="8"/>
      <c r="H20" s="701"/>
      <c r="I20" s="709"/>
      <c r="J20" s="706"/>
      <c r="K20" s="711"/>
      <c r="L20" s="712"/>
      <c r="M20" s="710" t="str">
        <f>IF(표4_8[[#This Row],[사원명]]="","","⬆️")</f>
        <v/>
      </c>
      <c r="N20" s="698" t="str">
        <f>IF(표4_8[[#This Row],[사원명]]="","","⬇️")</f>
        <v/>
      </c>
      <c r="O20" s="440"/>
      <c r="P20" s="440"/>
      <c r="Q20" s="440"/>
      <c r="R20" s="440"/>
      <c r="S20" s="440"/>
      <c r="T20" s="440"/>
      <c r="U20" s="440"/>
      <c r="V20" s="440"/>
      <c r="W20" s="440"/>
      <c r="X20" s="440"/>
      <c r="Y20" s="440"/>
      <c r="Z20" s="440"/>
    </row>
    <row r="21" spans="1:35" s="914" customFormat="1" ht="24.95" customHeight="1">
      <c r="A21" s="440"/>
      <c r="B21" s="8" t="str">
        <f>IF(표4_8[[#This Row],[사원명]]="","",ROW()-6)</f>
        <v/>
      </c>
      <c r="C21" s="697"/>
      <c r="D21" s="8"/>
      <c r="E21" s="8"/>
      <c r="F21" s="8"/>
      <c r="G21" s="8"/>
      <c r="H21" s="701"/>
      <c r="I21" s="709"/>
      <c r="J21" s="706"/>
      <c r="K21" s="711"/>
      <c r="L21" s="712"/>
      <c r="M21" s="710" t="str">
        <f>IF(표4_8[[#This Row],[사원명]]="","","⬆️")</f>
        <v/>
      </c>
      <c r="N21" s="698" t="str">
        <f>IF(표4_8[[#This Row],[사원명]]="","","⬇️")</f>
        <v/>
      </c>
      <c r="O21" s="440"/>
      <c r="P21" s="440"/>
      <c r="Q21" s="440"/>
      <c r="R21" s="440"/>
      <c r="S21" s="440"/>
      <c r="T21" s="440"/>
      <c r="U21" s="440"/>
      <c r="V21" s="440"/>
      <c r="W21" s="440"/>
      <c r="X21" s="440"/>
      <c r="Y21" s="440"/>
      <c r="Z21" s="440"/>
    </row>
    <row r="22" spans="1:35" s="914" customFormat="1" ht="24.95" customHeight="1">
      <c r="A22" s="440"/>
      <c r="B22" s="8" t="str">
        <f>IF(표4_8[[#This Row],[사원명]]="","",ROW()-6)</f>
        <v/>
      </c>
      <c r="C22" s="698"/>
      <c r="D22" s="8"/>
      <c r="E22" s="8"/>
      <c r="F22" s="8"/>
      <c r="G22" s="8"/>
      <c r="H22" s="701"/>
      <c r="I22" s="709"/>
      <c r="J22" s="706"/>
      <c r="K22" s="706"/>
      <c r="L22" s="713"/>
      <c r="M22" s="907" t="str">
        <f>IF(표4_8[[#This Row],[사원명]]="","","⬆️")</f>
        <v/>
      </c>
      <c r="N22" s="699" t="str">
        <f>IF(표4_8[[#This Row],[사원명]]="","","⬇️")</f>
        <v/>
      </c>
      <c r="O22" s="440"/>
      <c r="P22" s="440"/>
      <c r="Q22" s="440"/>
      <c r="R22" s="440"/>
      <c r="S22" s="440"/>
      <c r="T22" s="440"/>
      <c r="U22" s="440"/>
      <c r="V22" s="440"/>
      <c r="W22" s="440"/>
      <c r="X22" s="440"/>
      <c r="Y22" s="440"/>
      <c r="Z22" s="440"/>
    </row>
    <row r="23" spans="1:35" s="914" customFormat="1" ht="24.95" customHeight="1">
      <c r="A23" s="440"/>
      <c r="B23" s="8" t="str">
        <f>IF(표4_8[[#This Row],[사원명]]="","",ROW()-6)</f>
        <v/>
      </c>
      <c r="C23" s="699"/>
      <c r="D23" s="8"/>
      <c r="E23" s="8"/>
      <c r="F23" s="8"/>
      <c r="G23" s="8"/>
      <c r="H23" s="701"/>
      <c r="I23" s="709"/>
      <c r="J23" s="707"/>
      <c r="K23" s="707"/>
      <c r="L23" s="714"/>
      <c r="M23" s="907" t="str">
        <f>IF(표4_8[[#This Row],[사원명]]="","","⬆️")</f>
        <v/>
      </c>
      <c r="N23" s="699" t="str">
        <f>IF(표4_8[[#This Row],[사원명]]="","","⬇️")</f>
        <v/>
      </c>
      <c r="O23" s="440"/>
      <c r="P23" s="440"/>
      <c r="Q23" s="440"/>
      <c r="R23" s="440"/>
      <c r="S23" s="440"/>
      <c r="T23" s="440"/>
      <c r="U23" s="440"/>
      <c r="V23" s="440"/>
      <c r="W23" s="440"/>
      <c r="X23" s="440"/>
      <c r="Y23" s="440"/>
      <c r="Z23" s="440"/>
    </row>
    <row r="24" spans="1:35" s="914" customFormat="1" ht="24.95" customHeight="1">
      <c r="A24" s="440"/>
      <c r="B24" s="8" t="str">
        <f>IF(표4_8[[#This Row],[사원명]]="","",ROW()-6)</f>
        <v/>
      </c>
      <c r="C24" s="699"/>
      <c r="D24" s="8"/>
      <c r="E24" s="8"/>
      <c r="F24" s="8"/>
      <c r="G24" s="8"/>
      <c r="H24" s="701"/>
      <c r="I24" s="709"/>
      <c r="J24" s="707"/>
      <c r="K24" s="707"/>
      <c r="L24" s="714"/>
      <c r="M24" s="907" t="str">
        <f>IF(표4_8[[#This Row],[사원명]]="","","⬆️")</f>
        <v/>
      </c>
      <c r="N24" s="699" t="str">
        <f>IF(표4_8[[#This Row],[사원명]]="","","⬇️")</f>
        <v/>
      </c>
      <c r="O24" s="440"/>
      <c r="P24" s="440"/>
      <c r="Q24" s="440"/>
      <c r="R24" s="440"/>
      <c r="S24" s="440"/>
      <c r="T24" s="440"/>
      <c r="U24" s="440"/>
      <c r="V24" s="440"/>
      <c r="W24" s="440"/>
      <c r="X24" s="440"/>
      <c r="Y24" s="440"/>
      <c r="Z24" s="440"/>
    </row>
    <row r="25" spans="1:35" s="914" customFormat="1" ht="24.95" customHeight="1">
      <c r="A25" s="440"/>
      <c r="B25" s="8" t="str">
        <f>IF(표4_8[[#This Row],[사원명]]="","",ROW()-6)</f>
        <v/>
      </c>
      <c r="C25" s="699"/>
      <c r="D25" s="8"/>
      <c r="E25" s="8"/>
      <c r="F25" s="8"/>
      <c r="G25" s="8"/>
      <c r="H25" s="701"/>
      <c r="I25" s="709"/>
      <c r="J25" s="707"/>
      <c r="K25" s="707"/>
      <c r="L25" s="714"/>
      <c r="M25" s="907" t="str">
        <f>IF(표4_8[[#This Row],[사원명]]="","","⬆️")</f>
        <v/>
      </c>
      <c r="N25" s="699" t="str">
        <f>IF(표4_8[[#This Row],[사원명]]="","","⬇️")</f>
        <v/>
      </c>
      <c r="O25" s="440"/>
      <c r="P25" s="440"/>
      <c r="Q25" s="440"/>
      <c r="R25" s="440"/>
      <c r="S25" s="440"/>
      <c r="T25" s="440"/>
      <c r="U25" s="440"/>
      <c r="V25" s="440"/>
      <c r="W25" s="440"/>
      <c r="X25" s="440"/>
      <c r="Y25" s="440"/>
      <c r="Z25" s="440"/>
    </row>
    <row r="26" spans="1:35" s="914" customFormat="1" ht="24.95" customHeight="1">
      <c r="A26" s="440"/>
      <c r="B26" s="8" t="str">
        <f>IF(표4_8[[#This Row],[사원명]]="","",ROW()-6)</f>
        <v/>
      </c>
      <c r="C26" s="699"/>
      <c r="D26" s="8"/>
      <c r="E26" s="8"/>
      <c r="F26" s="8"/>
      <c r="G26" s="8"/>
      <c r="H26" s="701"/>
      <c r="I26" s="709"/>
      <c r="J26" s="707"/>
      <c r="K26" s="707"/>
      <c r="L26" s="714"/>
      <c r="M26" s="907" t="str">
        <f>IF(표4_8[[#This Row],[사원명]]="","","⬆️")</f>
        <v/>
      </c>
      <c r="N26" s="699" t="str">
        <f>IF(표4_8[[#This Row],[사원명]]="","","⬇️")</f>
        <v/>
      </c>
      <c r="O26" s="440"/>
      <c r="P26" s="440"/>
      <c r="Q26" s="440"/>
      <c r="R26" s="440"/>
      <c r="S26" s="440"/>
      <c r="T26" s="440"/>
      <c r="U26" s="440"/>
      <c r="V26" s="440"/>
      <c r="W26" s="440"/>
      <c r="X26" s="440"/>
      <c r="Y26" s="440"/>
      <c r="Z26" s="440"/>
      <c r="AA26" s="914" t="s">
        <v>1422</v>
      </c>
      <c r="AB26" s="914" t="s">
        <v>1361</v>
      </c>
      <c r="AC26" s="914" t="s">
        <v>798</v>
      </c>
      <c r="AD26" s="914" t="s">
        <v>1423</v>
      </c>
      <c r="AE26" s="914" t="s">
        <v>1345</v>
      </c>
      <c r="AF26" s="914">
        <v>43689</v>
      </c>
      <c r="AG26" s="914" t="s">
        <v>1456</v>
      </c>
      <c r="AH26" s="914" t="s">
        <v>1457</v>
      </c>
      <c r="AI26" s="914" t="s">
        <v>1458</v>
      </c>
    </row>
    <row r="27" spans="1:35" ht="24.95" customHeight="1">
      <c r="A27" s="440"/>
      <c r="B27" s="8" t="str">
        <f>IF(표4_8[[#This Row],[사원명]]="","",ROW()-6)</f>
        <v/>
      </c>
      <c r="H27" s="701"/>
      <c r="I27" s="709"/>
      <c r="M27" s="907" t="str">
        <f>IF(표4_8[[#This Row],[사원명]]="","","⬆️")</f>
        <v/>
      </c>
      <c r="N27" s="699" t="str">
        <f>IF(표4_8[[#This Row],[사원명]]="","","⬇️")</f>
        <v/>
      </c>
    </row>
    <row r="28" spans="1:35" ht="24.95" customHeight="1">
      <c r="A28" s="440"/>
      <c r="B28" s="8" t="str">
        <f>IF(표4_8[[#This Row],[사원명]]="","",ROW()-6)</f>
        <v/>
      </c>
      <c r="H28" s="701"/>
      <c r="I28" s="709"/>
      <c r="M28" s="907" t="str">
        <f>IF(표4_8[[#This Row],[사원명]]="","","⬆️")</f>
        <v/>
      </c>
      <c r="N28" s="699" t="str">
        <f>IF(표4_8[[#This Row],[사원명]]="","","⬇️")</f>
        <v/>
      </c>
    </row>
    <row r="29" spans="1:35" ht="24.95" customHeight="1">
      <c r="A29" s="440"/>
      <c r="B29" s="8" t="str">
        <f>IF(표4_8[[#This Row],[사원명]]="","",ROW()-6)</f>
        <v/>
      </c>
      <c r="H29" s="701"/>
      <c r="I29" s="709"/>
      <c r="M29" s="907" t="str">
        <f>IF(표4_8[[#This Row],[사원명]]="","","⬆️")</f>
        <v/>
      </c>
      <c r="N29" s="699" t="str">
        <f>IF(표4_8[[#This Row],[사원명]]="","","⬇️")</f>
        <v/>
      </c>
    </row>
    <row r="30" spans="1:35" ht="24.95" customHeight="1">
      <c r="A30" s="440"/>
      <c r="B30" s="8" t="str">
        <f>IF(표4_8[[#This Row],[사원명]]="","",ROW()-6)</f>
        <v/>
      </c>
      <c r="H30" s="701"/>
      <c r="I30" s="709"/>
      <c r="M30" s="907" t="str">
        <f>IF(표4_8[[#This Row],[사원명]]="","","⬆️")</f>
        <v/>
      </c>
      <c r="N30" s="699" t="str">
        <f>IF(표4_8[[#This Row],[사원명]]="","","⬇️")</f>
        <v/>
      </c>
    </row>
    <row r="31" spans="1:35" ht="24.95" customHeight="1">
      <c r="A31" s="440"/>
    </row>
    <row r="32" spans="1:35" ht="24.95" customHeight="1">
      <c r="A32" s="440"/>
    </row>
    <row r="33" spans="1:1" ht="24.95" customHeight="1">
      <c r="A33" s="440"/>
    </row>
    <row r="34" spans="1:1" ht="24.95" customHeight="1">
      <c r="A34" s="440"/>
    </row>
    <row r="35" spans="1:1" ht="24.95" customHeight="1">
      <c r="A35" s="440"/>
    </row>
    <row r="36" spans="1:1" ht="24.95" customHeight="1">
      <c r="A36" s="440"/>
    </row>
    <row r="37" spans="1:1" ht="24.95" customHeight="1">
      <c r="A37" s="440"/>
    </row>
    <row r="38" spans="1:1" ht="24.95" customHeight="1">
      <c r="A38" s="440"/>
    </row>
    <row r="39" spans="1:1" ht="24.95" customHeight="1">
      <c r="A39" s="440"/>
    </row>
    <row r="40" spans="1:1" ht="24.95" customHeight="1">
      <c r="A40" s="440"/>
    </row>
    <row r="41" spans="1:1" ht="24.95" customHeight="1">
      <c r="A41" s="440"/>
    </row>
    <row r="42" spans="1:1" ht="24.95" customHeight="1">
      <c r="A42" s="440"/>
    </row>
    <row r="43" spans="1:1" ht="24.95" customHeight="1">
      <c r="A43" s="440"/>
    </row>
    <row r="44" spans="1:1" ht="24.95" customHeight="1">
      <c r="A44" s="440"/>
    </row>
    <row r="45" spans="1:1" ht="24.95" customHeight="1">
      <c r="A45" s="440"/>
    </row>
    <row r="46" spans="1:1" ht="24.95" customHeight="1">
      <c r="A46" s="440"/>
    </row>
    <row r="47" spans="1:1" ht="24.95" customHeight="1">
      <c r="A47" s="440"/>
    </row>
    <row r="48" spans="1:1" ht="24.95" customHeight="1">
      <c r="A48" s="440"/>
    </row>
    <row r="49" spans="1:1" ht="24.95" customHeight="1">
      <c r="A49" s="440"/>
    </row>
    <row r="50" spans="1:1" ht="24.95" customHeight="1">
      <c r="A50" s="440"/>
    </row>
    <row r="51" spans="1:1" ht="24.95" customHeight="1">
      <c r="A51" s="440"/>
    </row>
    <row r="52" spans="1:1" ht="24.95" customHeight="1">
      <c r="A52" s="440"/>
    </row>
    <row r="53" spans="1:1" ht="24.95" customHeight="1">
      <c r="A53" s="440"/>
    </row>
    <row r="54" spans="1:1" ht="24.95" customHeight="1">
      <c r="A54" s="440"/>
    </row>
    <row r="55" spans="1:1" ht="24.95" customHeight="1">
      <c r="A55" s="440"/>
    </row>
    <row r="56" spans="1:1" ht="24.95" customHeight="1">
      <c r="A56" s="440"/>
    </row>
    <row r="57" spans="1:1" ht="24.95" customHeight="1">
      <c r="A57" s="440"/>
    </row>
    <row r="58" spans="1:1" ht="24.95" customHeight="1">
      <c r="A58" s="440"/>
    </row>
    <row r="59" spans="1:1" ht="24.95" customHeight="1">
      <c r="A59" s="440"/>
    </row>
  </sheetData>
  <mergeCells count="4">
    <mergeCell ref="B3:C3"/>
    <mergeCell ref="B5:H5"/>
    <mergeCell ref="M5:N5"/>
    <mergeCell ref="I5:L5"/>
  </mergeCells>
  <phoneticPr fontId="7" type="noConversion"/>
  <printOptions horizontalCentered="1"/>
  <pageMargins left="0.39370078740157483" right="0.39370078740157483" top="0.78740157480314965" bottom="0.78740157480314965" header="0.39370078740157483" footer="0.39370078740157483"/>
  <pageSetup paperSize="9" scale="89" fitToHeight="0" orientation="landscape" horizontalDpi="0" verticalDpi="0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AZ90"/>
  <sheetViews>
    <sheetView showGridLines="0" showRowColHeaders="0" zoomScaleNormal="100" workbookViewId="0">
      <selection activeCell="B5" sqref="B5:O5"/>
    </sheetView>
  </sheetViews>
  <sheetFormatPr defaultColWidth="5.625" defaultRowHeight="24.95" customHeight="1"/>
  <cols>
    <col min="1" max="1" width="2.625" style="731" customWidth="1"/>
    <col min="2" max="3" width="15.625" style="725" customWidth="1"/>
    <col min="4" max="4" width="5.625" style="725"/>
    <col min="5" max="6" width="15.625" style="725" customWidth="1"/>
    <col min="7" max="7" width="5.625" style="725"/>
    <col min="8" max="9" width="15.625" style="725" customWidth="1"/>
    <col min="10" max="10" width="5.625" style="725"/>
    <col min="11" max="12" width="15.625" style="725" customWidth="1"/>
    <col min="13" max="13" width="5.625" style="725"/>
    <col min="14" max="15" width="15.625" style="725" customWidth="1"/>
    <col min="16" max="16" width="5.625" style="725" hidden="1" customWidth="1"/>
    <col min="17" max="18" width="15.625" style="725" hidden="1" customWidth="1"/>
    <col min="19" max="19" width="5.625" style="725" hidden="1" customWidth="1"/>
    <col min="20" max="21" width="15.625" style="725" hidden="1" customWidth="1"/>
    <col min="22" max="22" width="5.625" style="725" hidden="1" customWidth="1"/>
    <col min="23" max="24" width="15.625" style="725" hidden="1" customWidth="1"/>
    <col min="25" max="25" width="5.625" style="725" hidden="1" customWidth="1"/>
    <col min="26" max="27" width="15.625" style="725" hidden="1" customWidth="1"/>
    <col min="28" max="28" width="5.625" style="725" hidden="1" customWidth="1"/>
    <col min="29" max="30" width="15.625" style="725" hidden="1" customWidth="1"/>
    <col min="31" max="200" width="0" style="725" hidden="1" customWidth="1"/>
    <col min="201" max="16384" width="5.625" style="725"/>
  </cols>
  <sheetData>
    <row r="1" spans="1:52" s="338" customFormat="1" ht="39.950000000000003" customHeight="1">
      <c r="B1" s="947" t="s">
        <v>1487</v>
      </c>
      <c r="C1" s="335"/>
      <c r="D1" s="336"/>
    </row>
    <row r="2" spans="1:52" s="440" customFormat="1" ht="9.9499999999999993" customHeight="1">
      <c r="D2" s="441"/>
      <c r="E2" s="670"/>
      <c r="G2" s="670"/>
      <c r="I2" s="670"/>
      <c r="K2" s="670"/>
      <c r="M2" s="670"/>
      <c r="O2" s="670"/>
      <c r="Q2" s="670"/>
      <c r="T2" s="670"/>
      <c r="W2" s="670"/>
      <c r="Z2" s="670"/>
      <c r="AC2" s="670"/>
    </row>
    <row r="3" spans="1:52" s="440" customFormat="1" ht="24.95" customHeight="1">
      <c r="B3" s="948" t="s">
        <v>1488</v>
      </c>
      <c r="C3" s="671"/>
      <c r="D3" s="672"/>
      <c r="E3" s="673"/>
      <c r="G3" s="673"/>
      <c r="I3" s="673"/>
      <c r="J3" s="674"/>
      <c r="K3" s="673"/>
      <c r="M3" s="673"/>
      <c r="O3" s="673"/>
      <c r="Q3" s="673"/>
      <c r="T3" s="673"/>
      <c r="W3" s="673"/>
      <c r="Z3" s="673"/>
      <c r="AC3" s="673"/>
      <c r="AD3" s="440">
        <v>1</v>
      </c>
    </row>
    <row r="4" spans="1:52" s="440" customFormat="1" ht="14.25">
      <c r="E4" s="670"/>
      <c r="G4" s="670"/>
      <c r="I4" s="670"/>
      <c r="K4" s="670"/>
      <c r="M4" s="670"/>
      <c r="O4" s="670"/>
      <c r="Q4" s="670"/>
      <c r="T4" s="670"/>
      <c r="W4" s="670"/>
      <c r="Z4" s="670"/>
      <c r="AC4" s="670"/>
    </row>
    <row r="5" spans="1:52" s="696" customFormat="1" ht="30" customHeight="1">
      <c r="A5" s="679"/>
      <c r="B5" s="1218" t="s">
        <v>647</v>
      </c>
      <c r="C5" s="1219"/>
      <c r="D5" s="1219"/>
      <c r="E5" s="1219"/>
      <c r="F5" s="1219"/>
      <c r="G5" s="1219"/>
      <c r="H5" s="1219"/>
      <c r="I5" s="1219"/>
      <c r="J5" s="1219"/>
      <c r="K5" s="1219"/>
      <c r="L5" s="1219"/>
      <c r="M5" s="1219"/>
      <c r="N5" s="1219"/>
      <c r="O5" s="1219"/>
      <c r="P5" s="726"/>
      <c r="Q5" s="726"/>
      <c r="R5" s="726"/>
      <c r="S5" s="726"/>
      <c r="T5" s="726"/>
      <c r="U5" s="726"/>
      <c r="V5" s="726"/>
      <c r="W5" s="726"/>
      <c r="X5" s="726"/>
      <c r="Y5" s="726"/>
      <c r="Z5" s="726"/>
      <c r="AA5" s="726"/>
      <c r="AB5" s="726"/>
      <c r="AC5" s="726"/>
      <c r="AD5" s="726"/>
      <c r="AE5" s="726"/>
      <c r="AF5" s="726"/>
      <c r="AG5" s="726"/>
      <c r="AH5" s="726"/>
      <c r="AI5" s="726"/>
      <c r="AJ5" s="726"/>
      <c r="AK5" s="726"/>
      <c r="AL5" s="726"/>
      <c r="AM5" s="726"/>
      <c r="AN5" s="726"/>
      <c r="AO5" s="726"/>
      <c r="AP5" s="726"/>
      <c r="AQ5" s="726"/>
      <c r="AR5" s="726"/>
      <c r="AS5" s="726"/>
      <c r="AT5" s="726"/>
      <c r="AU5" s="726"/>
      <c r="AV5" s="726"/>
      <c r="AW5" s="726"/>
      <c r="AX5" s="726"/>
      <c r="AY5" s="726"/>
      <c r="AZ5" s="726"/>
    </row>
    <row r="6" spans="1:52" s="680" customFormat="1" ht="30" customHeight="1">
      <c r="B6" s="681"/>
      <c r="C6" s="681"/>
      <c r="H6" s="683"/>
      <c r="I6" s="683"/>
      <c r="J6" s="682"/>
      <c r="R6" s="683"/>
      <c r="U6" s="683"/>
      <c r="X6" s="683"/>
      <c r="AA6" s="683"/>
      <c r="AD6" s="683"/>
    </row>
    <row r="7" spans="1:52" s="684" customFormat="1" ht="24.95" customHeight="1">
      <c r="B7" s="685"/>
      <c r="C7" s="686"/>
      <c r="D7" s="727"/>
      <c r="E7" s="685"/>
      <c r="F7" s="727"/>
      <c r="G7" s="686"/>
      <c r="H7" s="728"/>
      <c r="I7" s="686"/>
      <c r="J7" s="686"/>
      <c r="K7" s="685"/>
      <c r="L7" s="727"/>
      <c r="M7" s="686"/>
      <c r="N7" s="728"/>
      <c r="O7" s="686"/>
      <c r="P7" s="727"/>
      <c r="Q7" s="685"/>
      <c r="S7" s="727"/>
      <c r="T7" s="685"/>
      <c r="V7" s="727"/>
      <c r="W7" s="685"/>
      <c r="Y7" s="727"/>
      <c r="Z7" s="685"/>
      <c r="AB7" s="727"/>
      <c r="AC7" s="685"/>
    </row>
    <row r="8" spans="1:52" s="688" customFormat="1" ht="24.95" customHeight="1">
      <c r="A8" s="687" t="s">
        <v>793</v>
      </c>
      <c r="B8" s="1220"/>
      <c r="C8" s="1221"/>
      <c r="E8" s="1220"/>
      <c r="F8" s="1221"/>
      <c r="G8" s="689"/>
      <c r="H8" s="1220"/>
      <c r="I8" s="1221"/>
      <c r="K8" s="1220"/>
      <c r="L8" s="1221"/>
      <c r="M8" s="689"/>
      <c r="N8" s="1220"/>
      <c r="O8" s="1221"/>
      <c r="Q8" s="1220"/>
      <c r="R8" s="1221"/>
      <c r="T8" s="1220"/>
      <c r="U8" s="1221"/>
      <c r="W8" s="1220"/>
      <c r="X8" s="1221"/>
      <c r="Z8" s="1220"/>
      <c r="AA8" s="1221"/>
      <c r="AC8" s="1220"/>
      <c r="AD8" s="1221"/>
    </row>
    <row r="9" spans="1:52" s="690" customFormat="1" ht="24.95" customHeight="1">
      <c r="A9" s="680"/>
      <c r="B9" s="1222"/>
      <c r="C9" s="1223"/>
      <c r="E9" s="1222"/>
      <c r="F9" s="1223"/>
      <c r="H9" s="1222"/>
      <c r="I9" s="1223"/>
      <c r="K9" s="1222"/>
      <c r="L9" s="1223"/>
      <c r="N9" s="1222"/>
      <c r="O9" s="1223"/>
      <c r="Q9" s="1222"/>
      <c r="R9" s="1223"/>
      <c r="T9" s="1222"/>
      <c r="U9" s="1223"/>
      <c r="W9" s="1223"/>
      <c r="X9" s="1223"/>
      <c r="Z9" s="1222"/>
      <c r="AA9" s="1222"/>
      <c r="AC9" s="1222"/>
      <c r="AD9" s="1222"/>
    </row>
    <row r="10" spans="1:52" s="690" customFormat="1" ht="24.95" customHeight="1">
      <c r="A10" s="732"/>
      <c r="B10" s="733"/>
      <c r="E10" s="733"/>
      <c r="H10" s="733"/>
      <c r="K10" s="733"/>
      <c r="N10" s="733"/>
      <c r="Q10" s="733"/>
      <c r="T10" s="733"/>
      <c r="W10" s="691"/>
    </row>
    <row r="11" spans="1:52" ht="5.0999999999999996" customHeight="1"/>
    <row r="12" spans="1:52" ht="50.1" customHeight="1">
      <c r="A12" s="725"/>
    </row>
    <row r="13" spans="1:52" ht="5.0999999999999996" customHeight="1">
      <c r="A13" s="725"/>
    </row>
    <row r="14" spans="1:52" ht="24.95" customHeight="1">
      <c r="A14" s="725"/>
    </row>
    <row r="15" spans="1:52" ht="24.95" customHeight="1">
      <c r="A15" s="725"/>
    </row>
    <row r="16" spans="1:52" ht="24.95" customHeight="1">
      <c r="A16" s="725"/>
    </row>
    <row r="17" spans="1:1" ht="24.95" customHeight="1">
      <c r="A17" s="725"/>
    </row>
    <row r="18" spans="1:1" ht="24.95" customHeight="1">
      <c r="A18" s="725"/>
    </row>
    <row r="20" spans="1:1" ht="5.0999999999999996" customHeight="1"/>
    <row r="21" spans="1:1" ht="50.1" customHeight="1">
      <c r="A21" s="725"/>
    </row>
    <row r="22" spans="1:1" ht="5.0999999999999996" customHeight="1">
      <c r="A22" s="725"/>
    </row>
    <row r="23" spans="1:1" ht="24.95" customHeight="1">
      <c r="A23" s="725"/>
    </row>
    <row r="24" spans="1:1" ht="24.95" customHeight="1">
      <c r="A24" s="725"/>
    </row>
    <row r="25" spans="1:1" ht="24.95" customHeight="1">
      <c r="A25" s="725"/>
    </row>
    <row r="26" spans="1:1" ht="24.95" customHeight="1">
      <c r="A26" s="725"/>
    </row>
    <row r="27" spans="1:1" ht="24.95" customHeight="1">
      <c r="A27" s="725"/>
    </row>
    <row r="29" spans="1:1" ht="5.0999999999999996" customHeight="1"/>
    <row r="30" spans="1:1" ht="50.1" customHeight="1">
      <c r="A30" s="725"/>
    </row>
    <row r="31" spans="1:1" ht="5.0999999999999996" customHeight="1">
      <c r="A31" s="725"/>
    </row>
    <row r="32" spans="1:1" ht="24.95" customHeight="1">
      <c r="A32" s="725"/>
    </row>
    <row r="33" spans="1:1" ht="24.95" customHeight="1">
      <c r="A33" s="725"/>
    </row>
    <row r="34" spans="1:1" ht="24.95" customHeight="1">
      <c r="A34" s="725"/>
    </row>
    <row r="35" spans="1:1" ht="24.95" customHeight="1">
      <c r="A35" s="725"/>
    </row>
    <row r="36" spans="1:1" ht="24.95" customHeight="1">
      <c r="A36" s="725"/>
    </row>
    <row r="38" spans="1:1" ht="5.0999999999999996" customHeight="1"/>
    <row r="39" spans="1:1" ht="50.1" customHeight="1">
      <c r="A39" s="725"/>
    </row>
    <row r="40" spans="1:1" ht="5.0999999999999996" customHeight="1">
      <c r="A40" s="725"/>
    </row>
    <row r="41" spans="1:1" ht="24.95" customHeight="1">
      <c r="A41" s="725"/>
    </row>
    <row r="42" spans="1:1" ht="24.95" customHeight="1">
      <c r="A42" s="725"/>
    </row>
    <row r="43" spans="1:1" ht="24.95" customHeight="1">
      <c r="A43" s="725"/>
    </row>
    <row r="44" spans="1:1" ht="24.95" customHeight="1">
      <c r="A44" s="725"/>
    </row>
    <row r="45" spans="1:1" ht="24.95" customHeight="1">
      <c r="A45" s="725"/>
    </row>
    <row r="47" spans="1:1" ht="5.0999999999999996" customHeight="1"/>
    <row r="48" spans="1:1" ht="50.1" customHeight="1">
      <c r="A48" s="725"/>
    </row>
    <row r="49" spans="1:1" ht="5.0999999999999996" customHeight="1">
      <c r="A49" s="725"/>
    </row>
    <row r="50" spans="1:1" ht="24.95" customHeight="1">
      <c r="A50" s="725"/>
    </row>
    <row r="51" spans="1:1" ht="24.95" customHeight="1">
      <c r="A51" s="725"/>
    </row>
    <row r="52" spans="1:1" ht="24.95" customHeight="1">
      <c r="A52" s="725"/>
    </row>
    <row r="53" spans="1:1" ht="24.95" customHeight="1">
      <c r="A53" s="725"/>
    </row>
    <row r="54" spans="1:1" ht="24.95" customHeight="1">
      <c r="A54" s="725"/>
    </row>
    <row r="56" spans="1:1" ht="5.0999999999999996" customHeight="1"/>
    <row r="57" spans="1:1" ht="50.1" customHeight="1">
      <c r="A57" s="725"/>
    </row>
    <row r="58" spans="1:1" ht="5.0999999999999996" customHeight="1">
      <c r="A58" s="725"/>
    </row>
    <row r="59" spans="1:1" ht="24.95" customHeight="1">
      <c r="A59" s="725"/>
    </row>
    <row r="60" spans="1:1" ht="24.95" customHeight="1">
      <c r="A60" s="725"/>
    </row>
    <row r="61" spans="1:1" ht="24.95" customHeight="1">
      <c r="A61" s="725"/>
    </row>
    <row r="62" spans="1:1" ht="24.95" customHeight="1">
      <c r="A62" s="725"/>
    </row>
    <row r="63" spans="1:1" ht="24.95" customHeight="1">
      <c r="A63" s="725"/>
    </row>
    <row r="65" spans="1:1" ht="5.0999999999999996" customHeight="1"/>
    <row r="66" spans="1:1" ht="50.1" customHeight="1">
      <c r="A66" s="725"/>
    </row>
    <row r="67" spans="1:1" ht="5.0999999999999996" customHeight="1">
      <c r="A67" s="725"/>
    </row>
    <row r="68" spans="1:1" ht="24.95" customHeight="1">
      <c r="A68" s="725"/>
    </row>
    <row r="69" spans="1:1" ht="24.95" customHeight="1">
      <c r="A69" s="725"/>
    </row>
    <row r="70" spans="1:1" ht="24.95" customHeight="1">
      <c r="A70" s="725"/>
    </row>
    <row r="71" spans="1:1" ht="24.95" customHeight="1">
      <c r="A71" s="725"/>
    </row>
    <row r="72" spans="1:1" ht="24.95" customHeight="1">
      <c r="A72" s="725"/>
    </row>
    <row r="74" spans="1:1" ht="5.0999999999999996" customHeight="1"/>
    <row r="75" spans="1:1" ht="50.1" customHeight="1">
      <c r="A75" s="725"/>
    </row>
    <row r="76" spans="1:1" ht="5.0999999999999996" customHeight="1">
      <c r="A76" s="725"/>
    </row>
    <row r="77" spans="1:1" ht="24.95" customHeight="1">
      <c r="A77" s="725"/>
    </row>
    <row r="78" spans="1:1" ht="24.95" customHeight="1">
      <c r="A78" s="725"/>
    </row>
    <row r="79" spans="1:1" ht="24.95" customHeight="1">
      <c r="A79" s="725"/>
    </row>
    <row r="80" spans="1:1" ht="24.95" customHeight="1">
      <c r="A80" s="725"/>
    </row>
    <row r="81" spans="1:1" ht="24.95" customHeight="1">
      <c r="A81" s="725"/>
    </row>
    <row r="83" spans="1:1" ht="5.0999999999999996" customHeight="1"/>
    <row r="84" spans="1:1" ht="50.1" customHeight="1">
      <c r="A84" s="725"/>
    </row>
    <row r="85" spans="1:1" ht="5.0999999999999996" customHeight="1">
      <c r="A85" s="725"/>
    </row>
    <row r="86" spans="1:1" ht="24.95" customHeight="1">
      <c r="A86" s="725"/>
    </row>
    <row r="87" spans="1:1" ht="24.95" customHeight="1">
      <c r="A87" s="725"/>
    </row>
    <row r="88" spans="1:1" ht="24.95" customHeight="1">
      <c r="A88" s="725"/>
    </row>
    <row r="89" spans="1:1" ht="24.95" customHeight="1">
      <c r="A89" s="725"/>
    </row>
    <row r="90" spans="1:1" ht="24.95" customHeight="1">
      <c r="A90" s="725"/>
    </row>
  </sheetData>
  <mergeCells count="21">
    <mergeCell ref="Q9:R9"/>
    <mergeCell ref="K8:L8"/>
    <mergeCell ref="AC8:AD8"/>
    <mergeCell ref="AC9:AD9"/>
    <mergeCell ref="T8:U8"/>
    <mergeCell ref="T9:U9"/>
    <mergeCell ref="W8:X8"/>
    <mergeCell ref="W9:X9"/>
    <mergeCell ref="Z8:AA8"/>
    <mergeCell ref="Z9:AA9"/>
    <mergeCell ref="B9:C9"/>
    <mergeCell ref="E9:F9"/>
    <mergeCell ref="H9:I9"/>
    <mergeCell ref="K9:L9"/>
    <mergeCell ref="N9:O9"/>
    <mergeCell ref="B5:O5"/>
    <mergeCell ref="N8:O8"/>
    <mergeCell ref="B8:C8"/>
    <mergeCell ref="E8:F8"/>
    <mergeCell ref="Q8:R8"/>
    <mergeCell ref="H8:I8"/>
  </mergeCells>
  <phoneticPr fontId="7" type="noConversion"/>
  <printOptions horizontalCentered="1"/>
  <pageMargins left="0.39370078740157483" right="0.39370078740157483" top="0.39370078740157483" bottom="0.39370078740157483" header="0.39370078740157483" footer="0.39370078740157483"/>
  <pageSetup paperSize="9" scale="71" orientation="landscape" horizontalDpi="0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W56"/>
  <sheetViews>
    <sheetView showGridLines="0" showRowColHeaders="0" showZeros="0" zoomScaleNormal="100" workbookViewId="0">
      <selection activeCell="B3" sqref="B3"/>
    </sheetView>
  </sheetViews>
  <sheetFormatPr defaultColWidth="9" defaultRowHeight="20.100000000000001" customHeight="1"/>
  <cols>
    <col min="1" max="1" width="2.375" style="767" customWidth="1"/>
    <col min="2" max="3" width="5.625" style="803" customWidth="1"/>
    <col min="4" max="4" width="12.625" style="804" customWidth="1"/>
    <col min="5" max="5" width="13.625" style="804" customWidth="1"/>
    <col min="6" max="6" width="10.625" style="804" customWidth="1"/>
    <col min="7" max="11" width="13.625" style="804" customWidth="1"/>
    <col min="12" max="12" width="10.625" style="804" customWidth="1"/>
    <col min="13" max="15" width="13.625" style="804" customWidth="1"/>
    <col min="16" max="16" width="4.625" style="804" customWidth="1"/>
    <col min="17" max="17" width="13.625" style="804" customWidth="1"/>
    <col min="18" max="21" width="12.625" style="804" customWidth="1"/>
    <col min="22" max="16384" width="9" style="804"/>
  </cols>
  <sheetData>
    <row r="1" spans="1:23" s="758" customFormat="1" ht="39.950000000000003" customHeight="1">
      <c r="A1" s="753"/>
      <c r="B1" s="908" t="s">
        <v>1459</v>
      </c>
      <c r="C1" s="754"/>
      <c r="D1" s="755"/>
      <c r="E1" s="755"/>
      <c r="F1" s="755"/>
      <c r="G1" s="755"/>
      <c r="H1" s="756"/>
      <c r="I1" s="755"/>
      <c r="J1" s="755"/>
      <c r="K1" s="755"/>
      <c r="L1" s="757"/>
      <c r="M1" s="757"/>
      <c r="N1" s="757"/>
    </row>
    <row r="2" spans="1:23" s="761" customFormat="1" ht="9.9499999999999993" customHeight="1">
      <c r="A2" s="759"/>
      <c r="B2" s="760"/>
      <c r="C2" s="760"/>
      <c r="D2" s="759"/>
      <c r="E2" s="759"/>
      <c r="F2" s="759"/>
      <c r="G2" s="759"/>
      <c r="H2" s="759"/>
      <c r="I2" s="759"/>
      <c r="J2" s="759"/>
      <c r="K2" s="759"/>
      <c r="O2" s="762"/>
      <c r="W2" s="763"/>
    </row>
    <row r="3" spans="1:23" s="767" customFormat="1" ht="30" customHeight="1">
      <c r="A3" s="764"/>
      <c r="B3" s="765" t="s">
        <v>1363</v>
      </c>
      <c r="C3" s="766"/>
      <c r="D3" s="764"/>
      <c r="E3" s="764"/>
      <c r="F3" s="764"/>
      <c r="G3" s="764"/>
      <c r="H3" s="764"/>
      <c r="I3" s="764"/>
      <c r="J3" s="764"/>
      <c r="K3" s="764"/>
      <c r="O3" s="768">
        <v>2026</v>
      </c>
    </row>
    <row r="4" spans="1:23" s="767" customFormat="1" ht="20.100000000000001" customHeight="1">
      <c r="B4" s="769"/>
      <c r="C4" s="769"/>
      <c r="Q4" s="764"/>
      <c r="R4" s="764"/>
    </row>
    <row r="5" spans="1:23" s="767" customFormat="1" ht="20.100000000000001" customHeight="1">
      <c r="B5" s="769"/>
      <c r="C5" s="769"/>
      <c r="Q5" s="764"/>
      <c r="R5" s="764"/>
    </row>
    <row r="6" spans="1:23" s="767" customFormat="1" ht="20.100000000000001" customHeight="1">
      <c r="B6" s="769"/>
      <c r="C6" s="769"/>
      <c r="Q6" s="764"/>
    </row>
    <row r="7" spans="1:23" s="767" customFormat="1" ht="20.100000000000001" customHeight="1">
      <c r="B7" s="769"/>
      <c r="C7" s="769"/>
      <c r="Q7" s="764"/>
    </row>
    <row r="8" spans="1:23" s="767" customFormat="1" ht="20.100000000000001" customHeight="1">
      <c r="B8" s="769"/>
      <c r="C8" s="769"/>
    </row>
    <row r="9" spans="1:23" s="767" customFormat="1" ht="20.100000000000001" customHeight="1">
      <c r="B9" s="769"/>
      <c r="C9" s="769"/>
    </row>
    <row r="10" spans="1:23" s="767" customFormat="1" ht="20.100000000000001" customHeight="1">
      <c r="B10" s="769"/>
      <c r="C10" s="769"/>
    </row>
    <row r="11" spans="1:23" s="767" customFormat="1" ht="20.100000000000001" customHeight="1">
      <c r="B11" s="769"/>
      <c r="C11" s="769"/>
    </row>
    <row r="12" spans="1:23" s="767" customFormat="1" ht="20.100000000000001" customHeight="1">
      <c r="B12" s="769"/>
      <c r="C12" s="769"/>
    </row>
    <row r="13" spans="1:23" s="767" customFormat="1" ht="20.100000000000001" customHeight="1">
      <c r="B13" s="769"/>
      <c r="C13" s="769"/>
    </row>
    <row r="14" spans="1:23" s="767" customFormat="1" ht="20.100000000000001" customHeight="1">
      <c r="B14" s="769"/>
      <c r="C14" s="769"/>
    </row>
    <row r="15" spans="1:23" s="767" customFormat="1" ht="20.100000000000001" customHeight="1">
      <c r="B15" s="769"/>
      <c r="C15" s="769"/>
    </row>
    <row r="16" spans="1:23" s="767" customFormat="1" ht="20.100000000000001" customHeight="1">
      <c r="B16" s="769"/>
      <c r="C16" s="769"/>
    </row>
    <row r="17" spans="1:21" s="767" customFormat="1" ht="20.100000000000001" customHeight="1">
      <c r="B17" s="769"/>
      <c r="C17" s="769"/>
      <c r="R17" s="848"/>
      <c r="S17" s="848"/>
      <c r="T17" s="848"/>
      <c r="U17" s="848"/>
    </row>
    <row r="18" spans="1:21" s="767" customFormat="1" ht="20.100000000000001" customHeight="1">
      <c r="B18" s="769"/>
      <c r="C18" s="769"/>
      <c r="R18" s="848"/>
      <c r="S18" s="848"/>
      <c r="T18" s="848"/>
      <c r="U18" s="848"/>
    </row>
    <row r="19" spans="1:21" s="767" customFormat="1" ht="20.100000000000001" customHeight="1">
      <c r="B19" s="769"/>
      <c r="C19" s="769"/>
      <c r="R19" s="848"/>
      <c r="S19" s="848"/>
      <c r="T19" s="848"/>
      <c r="U19" s="848"/>
    </row>
    <row r="20" spans="1:21" s="767" customFormat="1" ht="14.45" customHeight="1">
      <c r="B20" s="769"/>
      <c r="C20" s="769"/>
      <c r="R20" s="848"/>
      <c r="S20" s="848"/>
      <c r="T20" s="848"/>
      <c r="U20" s="848"/>
    </row>
    <row r="21" spans="1:21" s="767" customFormat="1" ht="3.6" customHeight="1" thickBot="1">
      <c r="A21" s="770"/>
      <c r="B21" s="771"/>
      <c r="C21" s="771"/>
      <c r="D21" s="771"/>
      <c r="E21" s="771"/>
      <c r="F21" s="771"/>
      <c r="G21" s="771"/>
      <c r="H21" s="771"/>
      <c r="I21" s="771"/>
      <c r="J21" s="771"/>
      <c r="K21" s="771"/>
      <c r="L21" s="771"/>
      <c r="M21" s="771"/>
      <c r="N21" s="771"/>
      <c r="O21" s="771"/>
      <c r="R21" s="848"/>
      <c r="S21" s="848"/>
      <c r="T21" s="848"/>
      <c r="U21" s="848"/>
    </row>
    <row r="22" spans="1:21" s="767" customFormat="1" ht="23.1" customHeight="1" thickTop="1" thickBot="1">
      <c r="B22" s="772"/>
      <c r="C22" s="773" t="s">
        <v>322</v>
      </c>
      <c r="D22" s="773" t="s">
        <v>51</v>
      </c>
      <c r="E22" s="773" t="s">
        <v>323</v>
      </c>
      <c r="F22" s="773" t="s">
        <v>324</v>
      </c>
      <c r="G22" s="774" t="s">
        <v>6</v>
      </c>
      <c r="H22" s="773" t="s">
        <v>190</v>
      </c>
      <c r="I22" s="773" t="s">
        <v>3</v>
      </c>
      <c r="J22" s="773" t="s">
        <v>191</v>
      </c>
      <c r="K22" s="773" t="s">
        <v>4</v>
      </c>
      <c r="L22" s="775" t="s">
        <v>1399</v>
      </c>
      <c r="M22" s="773" t="s">
        <v>325</v>
      </c>
      <c r="N22" s="773" t="s">
        <v>7</v>
      </c>
      <c r="O22" s="773" t="s">
        <v>203</v>
      </c>
      <c r="R22" s="848"/>
      <c r="S22" s="849"/>
      <c r="T22" s="848"/>
      <c r="U22" s="848"/>
    </row>
    <row r="23" spans="1:21" s="767" customFormat="1" ht="3.6" customHeight="1" thickTop="1">
      <c r="A23" s="770"/>
      <c r="B23" s="771"/>
      <c r="C23" s="771"/>
      <c r="D23" s="771"/>
      <c r="E23" s="771"/>
      <c r="F23" s="771"/>
      <c r="G23" s="776"/>
      <c r="H23" s="771"/>
      <c r="I23" s="771"/>
      <c r="J23" s="771"/>
      <c r="K23" s="771"/>
      <c r="L23" s="771"/>
      <c r="M23" s="771"/>
      <c r="N23" s="771"/>
      <c r="O23" s="771"/>
      <c r="R23" s="848"/>
      <c r="S23" s="848"/>
      <c r="T23" s="848"/>
      <c r="U23" s="848"/>
    </row>
    <row r="24" spans="1:21" s="767" customFormat="1" ht="3.6" customHeight="1">
      <c r="A24" s="770"/>
      <c r="B24" s="771"/>
      <c r="C24" s="771"/>
      <c r="D24" s="771"/>
      <c r="E24" s="771"/>
      <c r="F24" s="771"/>
      <c r="G24" s="776"/>
      <c r="H24" s="771"/>
      <c r="I24" s="771"/>
      <c r="J24" s="771"/>
      <c r="K24" s="771"/>
      <c r="L24" s="771"/>
      <c r="M24" s="771"/>
      <c r="N24" s="771"/>
      <c r="O24" s="771"/>
      <c r="R24" s="848"/>
      <c r="S24" s="848"/>
      <c r="T24" s="848"/>
      <c r="U24" s="848"/>
    </row>
    <row r="25" spans="1:21" s="767" customFormat="1" ht="20.100000000000001" customHeight="1" thickBot="1">
      <c r="B25" s="777"/>
      <c r="C25" s="778">
        <f>SUM(C27:C38)</f>
        <v>0</v>
      </c>
      <c r="D25" s="779">
        <f>SUM(D27:D38)</f>
        <v>0</v>
      </c>
      <c r="E25" s="779">
        <f>SUM(E27:E38)</f>
        <v>0</v>
      </c>
      <c r="F25" s="779">
        <f t="shared" ref="F25:M25" si="0">SUM(F27:F38)</f>
        <v>0</v>
      </c>
      <c r="G25" s="780">
        <f t="shared" si="0"/>
        <v>0</v>
      </c>
      <c r="H25" s="779">
        <f t="shared" si="0"/>
        <v>0</v>
      </c>
      <c r="I25" s="779">
        <f t="shared" si="0"/>
        <v>0</v>
      </c>
      <c r="J25" s="779">
        <f t="shared" si="0"/>
        <v>0</v>
      </c>
      <c r="K25" s="779">
        <f t="shared" si="0"/>
        <v>0</v>
      </c>
      <c r="L25" s="779">
        <f t="shared" si="0"/>
        <v>0</v>
      </c>
      <c r="M25" s="779">
        <f t="shared" si="0"/>
        <v>0</v>
      </c>
      <c r="N25" s="780">
        <f>SUM(N27:N38)</f>
        <v>0</v>
      </c>
      <c r="O25" s="780">
        <f>SUM(O27:O38)</f>
        <v>0</v>
      </c>
      <c r="R25" s="848"/>
      <c r="S25" s="850"/>
      <c r="T25" s="848"/>
      <c r="U25" s="848"/>
    </row>
    <row r="26" spans="1:21" s="767" customFormat="1" ht="3.6" customHeight="1" thickTop="1">
      <c r="A26" s="770"/>
      <c r="B26" s="781"/>
      <c r="C26" s="782"/>
      <c r="D26" s="782"/>
      <c r="E26" s="782"/>
      <c r="F26" s="782"/>
      <c r="G26" s="783"/>
      <c r="H26" s="782"/>
      <c r="I26" s="782"/>
      <c r="J26" s="782"/>
      <c r="K26" s="782"/>
      <c r="L26" s="782"/>
      <c r="M26" s="782"/>
      <c r="N26" s="782"/>
      <c r="O26" s="782"/>
      <c r="R26" s="848"/>
      <c r="S26" s="848"/>
      <c r="T26" s="848"/>
      <c r="U26" s="848"/>
    </row>
    <row r="27" spans="1:21" s="767" customFormat="1" ht="20.100000000000001" customHeight="1">
      <c r="B27" s="784">
        <v>1</v>
      </c>
      <c r="C27" s="785"/>
      <c r="D27" s="786"/>
      <c r="E27" s="787"/>
      <c r="F27" s="787"/>
      <c r="G27" s="788"/>
      <c r="H27" s="787"/>
      <c r="I27" s="787"/>
      <c r="J27" s="787"/>
      <c r="K27" s="787"/>
      <c r="L27" s="787"/>
      <c r="M27" s="787"/>
      <c r="N27" s="788"/>
      <c r="O27" s="789"/>
      <c r="R27" s="848"/>
      <c r="S27" s="850"/>
      <c r="T27" s="848"/>
      <c r="U27" s="848"/>
    </row>
    <row r="28" spans="1:21" s="767" customFormat="1" ht="20.100000000000001" customHeight="1">
      <c r="B28" s="790">
        <v>2</v>
      </c>
      <c r="C28" s="791"/>
      <c r="D28" s="792"/>
      <c r="E28" s="793"/>
      <c r="F28" s="793"/>
      <c r="G28" s="794"/>
      <c r="H28" s="793"/>
      <c r="I28" s="793"/>
      <c r="J28" s="793"/>
      <c r="K28" s="793"/>
      <c r="L28" s="793"/>
      <c r="M28" s="793"/>
      <c r="N28" s="794"/>
      <c r="O28" s="795"/>
      <c r="R28" s="848"/>
      <c r="S28" s="848"/>
      <c r="T28" s="848"/>
      <c r="U28" s="848"/>
    </row>
    <row r="29" spans="1:21" s="767" customFormat="1" ht="20.100000000000001" customHeight="1">
      <c r="B29" s="790">
        <v>3</v>
      </c>
      <c r="C29" s="791"/>
      <c r="D29" s="792"/>
      <c r="E29" s="793"/>
      <c r="F29" s="793"/>
      <c r="G29" s="794"/>
      <c r="H29" s="793"/>
      <c r="I29" s="793"/>
      <c r="J29" s="793"/>
      <c r="K29" s="793"/>
      <c r="L29" s="793"/>
      <c r="M29" s="793"/>
      <c r="N29" s="794"/>
      <c r="O29" s="795"/>
      <c r="R29" s="848"/>
      <c r="S29" s="848"/>
      <c r="T29" s="848"/>
      <c r="U29" s="848"/>
    </row>
    <row r="30" spans="1:21" s="767" customFormat="1" ht="20.100000000000001" customHeight="1">
      <c r="B30" s="790">
        <v>4</v>
      </c>
      <c r="C30" s="791"/>
      <c r="D30" s="792"/>
      <c r="E30" s="793"/>
      <c r="F30" s="793"/>
      <c r="G30" s="794"/>
      <c r="H30" s="793"/>
      <c r="I30" s="793"/>
      <c r="J30" s="793"/>
      <c r="K30" s="793"/>
      <c r="L30" s="793"/>
      <c r="M30" s="793"/>
      <c r="N30" s="794"/>
      <c r="O30" s="795"/>
      <c r="R30" s="848"/>
      <c r="S30" s="848"/>
      <c r="T30" s="848"/>
      <c r="U30" s="848"/>
    </row>
    <row r="31" spans="1:21" s="767" customFormat="1" ht="20.100000000000001" customHeight="1">
      <c r="B31" s="790">
        <v>5</v>
      </c>
      <c r="C31" s="791"/>
      <c r="D31" s="792"/>
      <c r="E31" s="793"/>
      <c r="F31" s="793"/>
      <c r="G31" s="794"/>
      <c r="H31" s="793"/>
      <c r="I31" s="793"/>
      <c r="J31" s="793"/>
      <c r="K31" s="793"/>
      <c r="L31" s="793"/>
      <c r="M31" s="793"/>
      <c r="N31" s="794"/>
      <c r="O31" s="795"/>
      <c r="R31" s="848"/>
      <c r="S31" s="848"/>
      <c r="T31" s="848"/>
      <c r="U31" s="848"/>
    </row>
    <row r="32" spans="1:21" s="767" customFormat="1" ht="20.100000000000001" customHeight="1">
      <c r="B32" s="790">
        <v>6</v>
      </c>
      <c r="C32" s="791"/>
      <c r="D32" s="792"/>
      <c r="E32" s="793"/>
      <c r="F32" s="793"/>
      <c r="G32" s="794"/>
      <c r="H32" s="793"/>
      <c r="I32" s="793"/>
      <c r="J32" s="793"/>
      <c r="K32" s="793"/>
      <c r="L32" s="793"/>
      <c r="M32" s="793"/>
      <c r="N32" s="794"/>
      <c r="O32" s="795"/>
    </row>
    <row r="33" spans="2:17" s="767" customFormat="1" ht="20.100000000000001" customHeight="1">
      <c r="B33" s="790">
        <v>7</v>
      </c>
      <c r="C33" s="791"/>
      <c r="D33" s="792"/>
      <c r="E33" s="793"/>
      <c r="F33" s="793"/>
      <c r="G33" s="794"/>
      <c r="H33" s="793"/>
      <c r="I33" s="793"/>
      <c r="J33" s="793"/>
      <c r="K33" s="793"/>
      <c r="L33" s="793"/>
      <c r="M33" s="793"/>
      <c r="N33" s="794"/>
      <c r="O33" s="795"/>
    </row>
    <row r="34" spans="2:17" s="767" customFormat="1" ht="20.100000000000001" customHeight="1">
      <c r="B34" s="790">
        <v>8</v>
      </c>
      <c r="C34" s="791"/>
      <c r="D34" s="792"/>
      <c r="E34" s="793"/>
      <c r="F34" s="793"/>
      <c r="G34" s="794"/>
      <c r="H34" s="793"/>
      <c r="I34" s="793"/>
      <c r="J34" s="793"/>
      <c r="K34" s="793"/>
      <c r="L34" s="793"/>
      <c r="M34" s="793"/>
      <c r="N34" s="794"/>
      <c r="O34" s="795"/>
    </row>
    <row r="35" spans="2:17" s="767" customFormat="1" ht="20.100000000000001" customHeight="1">
      <c r="B35" s="790">
        <v>9</v>
      </c>
      <c r="C35" s="791"/>
      <c r="D35" s="792"/>
      <c r="E35" s="793"/>
      <c r="F35" s="793"/>
      <c r="G35" s="794"/>
      <c r="H35" s="793"/>
      <c r="I35" s="793"/>
      <c r="J35" s="793"/>
      <c r="K35" s="793"/>
      <c r="L35" s="793"/>
      <c r="M35" s="793"/>
      <c r="N35" s="794"/>
      <c r="O35" s="795"/>
      <c r="Q35" s="796"/>
    </row>
    <row r="36" spans="2:17" s="767" customFormat="1" ht="20.100000000000001" customHeight="1">
      <c r="B36" s="790">
        <v>10</v>
      </c>
      <c r="C36" s="791"/>
      <c r="D36" s="792"/>
      <c r="E36" s="793"/>
      <c r="F36" s="793"/>
      <c r="G36" s="794"/>
      <c r="H36" s="793"/>
      <c r="I36" s="793"/>
      <c r="J36" s="793"/>
      <c r="K36" s="793"/>
      <c r="L36" s="793"/>
      <c r="M36" s="793"/>
      <c r="N36" s="794"/>
      <c r="O36" s="795"/>
    </row>
    <row r="37" spans="2:17" s="767" customFormat="1" ht="20.100000000000001" customHeight="1">
      <c r="B37" s="790">
        <v>11</v>
      </c>
      <c r="C37" s="791"/>
      <c r="D37" s="792"/>
      <c r="E37" s="793"/>
      <c r="F37" s="793"/>
      <c r="G37" s="794"/>
      <c r="H37" s="793"/>
      <c r="I37" s="793"/>
      <c r="J37" s="793"/>
      <c r="K37" s="793"/>
      <c r="L37" s="793"/>
      <c r="M37" s="793"/>
      <c r="N37" s="794"/>
      <c r="O37" s="795"/>
    </row>
    <row r="38" spans="2:17" s="767" customFormat="1" ht="20.100000000000001" customHeight="1">
      <c r="B38" s="797" t="s">
        <v>1400</v>
      </c>
      <c r="C38" s="798"/>
      <c r="D38" s="799"/>
      <c r="E38" s="800"/>
      <c r="F38" s="800"/>
      <c r="G38" s="801"/>
      <c r="H38" s="800"/>
      <c r="I38" s="800"/>
      <c r="J38" s="800"/>
      <c r="K38" s="800"/>
      <c r="L38" s="800"/>
      <c r="M38" s="800"/>
      <c r="N38" s="801"/>
      <c r="O38" s="802"/>
    </row>
    <row r="39" spans="2:17" s="767" customFormat="1" ht="20.100000000000001" customHeight="1">
      <c r="B39" s="769"/>
    </row>
    <row r="40" spans="2:17" s="767" customFormat="1" ht="20.100000000000001" customHeight="1"/>
    <row r="41" spans="2:17" s="767" customFormat="1" ht="20.100000000000001" customHeight="1">
      <c r="B41" s="769"/>
      <c r="C41" s="769"/>
    </row>
    <row r="42" spans="2:17" s="767" customFormat="1" ht="20.100000000000001" customHeight="1">
      <c r="B42" s="769"/>
      <c r="C42" s="769"/>
    </row>
    <row r="43" spans="2:17" s="767" customFormat="1" ht="20.100000000000001" customHeight="1">
      <c r="B43" s="769"/>
      <c r="C43" s="769"/>
    </row>
    <row r="44" spans="2:17" s="767" customFormat="1" ht="20.100000000000001" customHeight="1">
      <c r="B44" s="769"/>
      <c r="C44" s="769"/>
    </row>
    <row r="45" spans="2:17" s="767" customFormat="1" ht="20.100000000000001" customHeight="1">
      <c r="B45" s="769"/>
      <c r="C45" s="769"/>
    </row>
    <row r="46" spans="2:17" s="767" customFormat="1" ht="20.100000000000001" customHeight="1">
      <c r="B46" s="769"/>
      <c r="C46" s="769"/>
    </row>
    <row r="47" spans="2:17" s="767" customFormat="1" ht="20.100000000000001" customHeight="1">
      <c r="B47" s="769"/>
      <c r="C47" s="769"/>
    </row>
    <row r="48" spans="2:17" s="767" customFormat="1" ht="20.100000000000001" customHeight="1">
      <c r="B48" s="769"/>
      <c r="C48" s="769"/>
    </row>
    <row r="49" spans="2:3" s="767" customFormat="1" ht="20.100000000000001" customHeight="1">
      <c r="B49" s="769"/>
      <c r="C49" s="769"/>
    </row>
    <row r="50" spans="2:3" s="767" customFormat="1" ht="20.100000000000001" customHeight="1">
      <c r="B50" s="769"/>
      <c r="C50" s="769"/>
    </row>
    <row r="51" spans="2:3" s="767" customFormat="1" ht="20.100000000000001" customHeight="1">
      <c r="B51" s="769"/>
      <c r="C51" s="769"/>
    </row>
    <row r="52" spans="2:3" s="767" customFormat="1" ht="20.100000000000001" customHeight="1">
      <c r="B52" s="769"/>
      <c r="C52" s="769"/>
    </row>
    <row r="53" spans="2:3" s="767" customFormat="1" ht="20.100000000000001" customHeight="1">
      <c r="B53" s="769"/>
      <c r="C53" s="769"/>
    </row>
    <row r="54" spans="2:3" s="767" customFormat="1" ht="20.100000000000001" customHeight="1">
      <c r="B54" s="769"/>
      <c r="C54" s="769"/>
    </row>
    <row r="55" spans="2:3" s="767" customFormat="1" ht="20.100000000000001" customHeight="1">
      <c r="B55" s="769"/>
      <c r="C55" s="769"/>
    </row>
    <row r="56" spans="2:3" s="767" customFormat="1" ht="20.100000000000001" customHeight="1">
      <c r="B56" s="769"/>
      <c r="C56" s="769"/>
    </row>
  </sheetData>
  <phoneticPr fontId="7" type="noConversion"/>
  <pageMargins left="0.7" right="0.7" top="0.75" bottom="0.75" header="0.3" footer="0.3"/>
  <pageSetup paperSize="9" orientation="portrait" horizontalDpi="0" verticalDpi="0" r:id="rId1"/>
  <ignoredErrors>
    <ignoredError sqref="C23:O25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Dashboard_option!$A$1:$A$57</xm:f>
          </x14:formula1>
          <xm:sqref>O3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W56"/>
  <sheetViews>
    <sheetView showGridLines="0" showRowColHeaders="0" showZeros="0" zoomScaleNormal="100" workbookViewId="0">
      <selection activeCell="M27" sqref="M27"/>
    </sheetView>
  </sheetViews>
  <sheetFormatPr defaultColWidth="9" defaultRowHeight="20.100000000000001" customHeight="1"/>
  <cols>
    <col min="1" max="1" width="2.375" style="819" customWidth="1"/>
    <col min="2" max="3" width="5.625" style="841" customWidth="1"/>
    <col min="4" max="4" width="12.625" style="842" customWidth="1"/>
    <col min="5" max="5" width="13.625" style="842" customWidth="1"/>
    <col min="6" max="6" width="10.625" style="842" customWidth="1"/>
    <col min="7" max="11" width="13.625" style="842" customWidth="1"/>
    <col min="12" max="12" width="10.625" style="842" customWidth="1"/>
    <col min="13" max="17" width="13.625" style="842" customWidth="1"/>
    <col min="18" max="21" width="12.625" style="842" customWidth="1"/>
    <col min="22" max="16384" width="9" style="842"/>
  </cols>
  <sheetData>
    <row r="1" spans="1:23" s="810" customFormat="1" ht="39.950000000000003" customHeight="1">
      <c r="A1" s="805"/>
      <c r="B1" s="909" t="s">
        <v>1460</v>
      </c>
      <c r="C1" s="806"/>
      <c r="D1" s="807"/>
      <c r="E1" s="807"/>
      <c r="F1" s="807"/>
      <c r="G1" s="807"/>
      <c r="H1" s="808"/>
      <c r="I1" s="807"/>
      <c r="J1" s="807"/>
      <c r="K1" s="807"/>
      <c r="L1" s="809"/>
      <c r="M1" s="809"/>
      <c r="N1" s="809"/>
    </row>
    <row r="2" spans="1:23" s="813" customFormat="1" ht="9.9499999999999993" customHeight="1">
      <c r="A2" s="811"/>
      <c r="B2" s="812"/>
      <c r="C2" s="812"/>
      <c r="D2" s="811"/>
      <c r="E2" s="811"/>
      <c r="F2" s="811"/>
      <c r="G2" s="811"/>
      <c r="H2" s="811"/>
      <c r="I2" s="811"/>
      <c r="J2" s="811"/>
      <c r="K2" s="811"/>
      <c r="O2" s="814"/>
      <c r="W2" s="815"/>
    </row>
    <row r="3" spans="1:23" s="819" customFormat="1" ht="30" customHeight="1">
      <c r="A3" s="816"/>
      <c r="B3" s="817" t="s">
        <v>1363</v>
      </c>
      <c r="C3" s="818"/>
      <c r="D3" s="816"/>
      <c r="E3" s="816"/>
      <c r="F3" s="816"/>
      <c r="G3" s="816"/>
      <c r="H3" s="816"/>
      <c r="I3" s="816"/>
      <c r="J3" s="816"/>
      <c r="K3" s="816"/>
      <c r="O3" s="820">
        <v>2026</v>
      </c>
    </row>
    <row r="4" spans="1:23" s="819" customFormat="1" ht="20.100000000000001" customHeight="1">
      <c r="B4" s="821"/>
      <c r="C4" s="821"/>
      <c r="Q4" s="816"/>
      <c r="R4" s="816"/>
    </row>
    <row r="5" spans="1:23" s="819" customFormat="1" ht="20.100000000000001" customHeight="1">
      <c r="B5" s="821"/>
      <c r="C5" s="821"/>
    </row>
    <row r="6" spans="1:23" s="819" customFormat="1" ht="20.100000000000001" customHeight="1">
      <c r="B6" s="821"/>
      <c r="C6" s="821"/>
    </row>
    <row r="7" spans="1:23" s="819" customFormat="1" ht="20.100000000000001" customHeight="1">
      <c r="B7" s="821"/>
      <c r="C7" s="821"/>
    </row>
    <row r="8" spans="1:23" s="819" customFormat="1" ht="20.100000000000001" customHeight="1">
      <c r="B8" s="821"/>
      <c r="C8" s="821"/>
    </row>
    <row r="9" spans="1:23" s="819" customFormat="1" ht="20.100000000000001" customHeight="1">
      <c r="B9" s="821"/>
      <c r="C9" s="821"/>
    </row>
    <row r="10" spans="1:23" s="819" customFormat="1" ht="20.100000000000001" customHeight="1">
      <c r="B10" s="821"/>
      <c r="C10" s="821"/>
    </row>
    <row r="11" spans="1:23" s="819" customFormat="1" ht="20.100000000000001" customHeight="1">
      <c r="B11" s="821"/>
      <c r="C11" s="821"/>
    </row>
    <row r="12" spans="1:23" s="819" customFormat="1" ht="20.100000000000001" customHeight="1">
      <c r="B12" s="821"/>
      <c r="C12" s="821"/>
    </row>
    <row r="13" spans="1:23" s="819" customFormat="1" ht="20.100000000000001" customHeight="1">
      <c r="B13" s="821"/>
      <c r="C13" s="821"/>
    </row>
    <row r="14" spans="1:23" s="819" customFormat="1" ht="20.100000000000001" customHeight="1">
      <c r="B14" s="821"/>
      <c r="C14" s="821"/>
    </row>
    <row r="15" spans="1:23" s="819" customFormat="1" ht="20.100000000000001" customHeight="1">
      <c r="B15" s="821"/>
      <c r="C15" s="821"/>
    </row>
    <row r="16" spans="1:23" s="819" customFormat="1" ht="20.100000000000001" customHeight="1">
      <c r="B16" s="821"/>
      <c r="C16" s="821"/>
    </row>
    <row r="17" spans="1:15" s="819" customFormat="1" ht="20.100000000000001" customHeight="1">
      <c r="B17" s="821"/>
      <c r="C17" s="821"/>
    </row>
    <row r="18" spans="1:15" s="819" customFormat="1" ht="20.100000000000001" customHeight="1">
      <c r="B18" s="821"/>
      <c r="C18" s="821"/>
    </row>
    <row r="19" spans="1:15" s="819" customFormat="1" ht="20.100000000000001" customHeight="1">
      <c r="B19" s="821"/>
      <c r="C19" s="821"/>
    </row>
    <row r="20" spans="1:15" s="819" customFormat="1" ht="14.45" customHeight="1">
      <c r="B20" s="821"/>
      <c r="C20" s="821"/>
    </row>
    <row r="21" spans="1:15" s="819" customFormat="1" ht="3.6" customHeight="1" thickBot="1">
      <c r="A21" s="822"/>
      <c r="B21" s="824"/>
      <c r="C21" s="824"/>
      <c r="D21" s="824"/>
      <c r="E21" s="824"/>
      <c r="F21" s="824"/>
      <c r="G21" s="824"/>
      <c r="H21" s="824"/>
      <c r="I21" s="824"/>
      <c r="J21" s="824"/>
      <c r="K21" s="824"/>
      <c r="L21" s="824"/>
      <c r="M21" s="824"/>
      <c r="N21" s="824"/>
      <c r="O21" s="824"/>
    </row>
    <row r="22" spans="1:15" s="819" customFormat="1" ht="23.1" customHeight="1" thickTop="1">
      <c r="B22" s="823"/>
      <c r="C22" s="845" t="s">
        <v>322</v>
      </c>
      <c r="D22" s="845" t="s">
        <v>51</v>
      </c>
      <c r="E22" s="845" t="s">
        <v>323</v>
      </c>
      <c r="F22" s="845" t="s">
        <v>324</v>
      </c>
      <c r="G22" s="846" t="s">
        <v>6</v>
      </c>
      <c r="H22" s="845" t="s">
        <v>190</v>
      </c>
      <c r="I22" s="845" t="s">
        <v>3</v>
      </c>
      <c r="J22" s="845" t="s">
        <v>191</v>
      </c>
      <c r="K22" s="845" t="s">
        <v>4</v>
      </c>
      <c r="L22" s="847" t="s">
        <v>1399</v>
      </c>
      <c r="M22" s="845" t="s">
        <v>325</v>
      </c>
      <c r="N22" s="845" t="s">
        <v>7</v>
      </c>
      <c r="O22" s="845" t="s">
        <v>203</v>
      </c>
    </row>
    <row r="23" spans="1:15" s="819" customFormat="1" ht="3.6" customHeight="1">
      <c r="A23" s="822"/>
      <c r="B23" s="824"/>
      <c r="C23" s="824"/>
      <c r="D23" s="824"/>
      <c r="E23" s="824"/>
      <c r="F23" s="824"/>
      <c r="G23" s="824"/>
      <c r="H23" s="824"/>
      <c r="I23" s="824"/>
      <c r="J23" s="824"/>
      <c r="K23" s="824"/>
      <c r="L23" s="824"/>
      <c r="M23" s="824"/>
      <c r="N23" s="824"/>
      <c r="O23" s="824"/>
    </row>
    <row r="24" spans="1:15" s="819" customFormat="1" ht="3.6" customHeight="1">
      <c r="A24" s="822"/>
      <c r="B24" s="824"/>
      <c r="C24" s="824"/>
      <c r="D24" s="824"/>
      <c r="E24" s="824"/>
      <c r="F24" s="824"/>
      <c r="G24" s="824"/>
      <c r="H24" s="824"/>
      <c r="I24" s="824"/>
      <c r="J24" s="824"/>
      <c r="K24" s="824"/>
      <c r="L24" s="824"/>
      <c r="M24" s="824"/>
      <c r="N24" s="824"/>
      <c r="O24" s="824"/>
    </row>
    <row r="25" spans="1:15" s="819" customFormat="1" ht="20.100000000000001" customHeight="1" thickBot="1">
      <c r="B25" s="825"/>
      <c r="C25" s="778">
        <f>SUM(C27:C38)</f>
        <v>0</v>
      </c>
      <c r="D25" s="779">
        <f>SUM(D27:D38)</f>
        <v>0</v>
      </c>
      <c r="E25" s="779">
        <f>SUM(E27:E38)</f>
        <v>0</v>
      </c>
      <c r="F25" s="779">
        <f t="shared" ref="F25:M25" si="0">SUM(F27:F38)</f>
        <v>0</v>
      </c>
      <c r="G25" s="780">
        <f t="shared" si="0"/>
        <v>0</v>
      </c>
      <c r="H25" s="779">
        <f t="shared" si="0"/>
        <v>0</v>
      </c>
      <c r="I25" s="779">
        <f t="shared" si="0"/>
        <v>0</v>
      </c>
      <c r="J25" s="779">
        <f t="shared" si="0"/>
        <v>0</v>
      </c>
      <c r="K25" s="779">
        <f t="shared" si="0"/>
        <v>0</v>
      </c>
      <c r="L25" s="779">
        <f t="shared" si="0"/>
        <v>0</v>
      </c>
      <c r="M25" s="779">
        <f t="shared" si="0"/>
        <v>0</v>
      </c>
      <c r="N25" s="780">
        <f>SUM(N27:N38)</f>
        <v>0</v>
      </c>
      <c r="O25" s="780">
        <f>SUM(O27:O38)</f>
        <v>0</v>
      </c>
    </row>
    <row r="26" spans="1:15" s="819" customFormat="1" ht="3.6" customHeight="1" thickTop="1">
      <c r="A26" s="822"/>
      <c r="B26" s="826"/>
      <c r="C26" s="827"/>
      <c r="D26" s="827"/>
      <c r="E26" s="827"/>
      <c r="F26" s="827"/>
      <c r="G26" s="828"/>
      <c r="H26" s="827"/>
      <c r="I26" s="827"/>
      <c r="J26" s="827"/>
      <c r="K26" s="827"/>
      <c r="L26" s="827"/>
      <c r="M26" s="827"/>
      <c r="N26" s="827"/>
      <c r="O26" s="829"/>
    </row>
    <row r="27" spans="1:15" s="819" customFormat="1" ht="20.100000000000001" customHeight="1">
      <c r="B27" s="830">
        <v>1</v>
      </c>
      <c r="C27" s="843"/>
      <c r="D27" s="831"/>
      <c r="E27" s="832"/>
      <c r="F27" s="832"/>
      <c r="G27" s="833"/>
      <c r="H27" s="832"/>
      <c r="I27" s="832"/>
      <c r="J27" s="832"/>
      <c r="K27" s="832"/>
      <c r="L27" s="832"/>
      <c r="M27" s="832"/>
      <c r="N27" s="833"/>
      <c r="O27" s="834"/>
    </row>
    <row r="28" spans="1:15" s="819" customFormat="1" ht="20.100000000000001" customHeight="1">
      <c r="B28" s="830">
        <v>2</v>
      </c>
      <c r="C28" s="843"/>
      <c r="D28" s="831"/>
      <c r="E28" s="832"/>
      <c r="F28" s="832"/>
      <c r="G28" s="833"/>
      <c r="H28" s="832"/>
      <c r="I28" s="832"/>
      <c r="J28" s="832"/>
      <c r="K28" s="832"/>
      <c r="L28" s="832"/>
      <c r="M28" s="832"/>
      <c r="N28" s="833"/>
      <c r="O28" s="834"/>
    </row>
    <row r="29" spans="1:15" s="819" customFormat="1" ht="20.100000000000001" customHeight="1">
      <c r="B29" s="830">
        <v>3</v>
      </c>
      <c r="C29" s="843"/>
      <c r="D29" s="831"/>
      <c r="E29" s="832"/>
      <c r="F29" s="832"/>
      <c r="G29" s="833"/>
      <c r="H29" s="832"/>
      <c r="I29" s="832"/>
      <c r="J29" s="832"/>
      <c r="K29" s="832"/>
      <c r="L29" s="832"/>
      <c r="M29" s="832"/>
      <c r="N29" s="833"/>
      <c r="O29" s="834"/>
    </row>
    <row r="30" spans="1:15" s="819" customFormat="1" ht="20.100000000000001" customHeight="1">
      <c r="B30" s="830">
        <v>4</v>
      </c>
      <c r="C30" s="843"/>
      <c r="D30" s="831"/>
      <c r="E30" s="832"/>
      <c r="F30" s="832"/>
      <c r="G30" s="833"/>
      <c r="H30" s="832"/>
      <c r="I30" s="832"/>
      <c r="J30" s="832"/>
      <c r="K30" s="832"/>
      <c r="L30" s="832"/>
      <c r="M30" s="832"/>
      <c r="N30" s="833"/>
      <c r="O30" s="834"/>
    </row>
    <row r="31" spans="1:15" s="819" customFormat="1" ht="20.100000000000001" customHeight="1">
      <c r="B31" s="830">
        <v>5</v>
      </c>
      <c r="C31" s="843"/>
      <c r="D31" s="831"/>
      <c r="E31" s="832"/>
      <c r="F31" s="832"/>
      <c r="G31" s="833"/>
      <c r="H31" s="832"/>
      <c r="I31" s="832"/>
      <c r="J31" s="832"/>
      <c r="K31" s="832"/>
      <c r="L31" s="832"/>
      <c r="M31" s="832"/>
      <c r="N31" s="833"/>
      <c r="O31" s="834"/>
    </row>
    <row r="32" spans="1:15" s="819" customFormat="1" ht="20.100000000000001" customHeight="1">
      <c r="B32" s="830">
        <v>6</v>
      </c>
      <c r="C32" s="843"/>
      <c r="D32" s="831"/>
      <c r="E32" s="832"/>
      <c r="F32" s="832"/>
      <c r="G32" s="833"/>
      <c r="H32" s="832"/>
      <c r="I32" s="832"/>
      <c r="J32" s="832"/>
      <c r="K32" s="832"/>
      <c r="L32" s="832"/>
      <c r="M32" s="832"/>
      <c r="N32" s="833"/>
      <c r="O32" s="834"/>
    </row>
    <row r="33" spans="2:17" s="819" customFormat="1" ht="20.100000000000001" customHeight="1">
      <c r="B33" s="830">
        <v>7</v>
      </c>
      <c r="C33" s="843"/>
      <c r="D33" s="831"/>
      <c r="E33" s="832"/>
      <c r="F33" s="832"/>
      <c r="G33" s="833"/>
      <c r="H33" s="832"/>
      <c r="I33" s="832"/>
      <c r="J33" s="832"/>
      <c r="K33" s="832"/>
      <c r="L33" s="832"/>
      <c r="M33" s="832"/>
      <c r="N33" s="833"/>
      <c r="O33" s="834"/>
    </row>
    <row r="34" spans="2:17" s="819" customFormat="1" ht="20.100000000000001" customHeight="1">
      <c r="B34" s="830">
        <v>8</v>
      </c>
      <c r="C34" s="843"/>
      <c r="D34" s="831"/>
      <c r="E34" s="832"/>
      <c r="F34" s="832"/>
      <c r="G34" s="833"/>
      <c r="H34" s="832"/>
      <c r="I34" s="832"/>
      <c r="J34" s="832"/>
      <c r="K34" s="832"/>
      <c r="L34" s="832"/>
      <c r="M34" s="832"/>
      <c r="N34" s="833"/>
      <c r="O34" s="834"/>
    </row>
    <row r="35" spans="2:17" s="819" customFormat="1" ht="20.100000000000001" customHeight="1">
      <c r="B35" s="830">
        <v>9</v>
      </c>
      <c r="C35" s="843"/>
      <c r="D35" s="831"/>
      <c r="E35" s="832"/>
      <c r="F35" s="832"/>
      <c r="G35" s="833"/>
      <c r="H35" s="832"/>
      <c r="I35" s="832"/>
      <c r="J35" s="832"/>
      <c r="K35" s="832"/>
      <c r="L35" s="832"/>
      <c r="M35" s="832"/>
      <c r="N35" s="833"/>
      <c r="O35" s="834"/>
      <c r="Q35" s="835"/>
    </row>
    <row r="36" spans="2:17" s="819" customFormat="1" ht="20.100000000000001" customHeight="1">
      <c r="B36" s="830">
        <v>10</v>
      </c>
      <c r="C36" s="843"/>
      <c r="D36" s="831"/>
      <c r="E36" s="832"/>
      <c r="F36" s="832"/>
      <c r="G36" s="833"/>
      <c r="H36" s="832"/>
      <c r="I36" s="832"/>
      <c r="J36" s="832"/>
      <c r="K36" s="832"/>
      <c r="L36" s="832"/>
      <c r="M36" s="832"/>
      <c r="N36" s="833"/>
      <c r="O36" s="834"/>
    </row>
    <row r="37" spans="2:17" s="819" customFormat="1" ht="20.100000000000001" customHeight="1">
      <c r="B37" s="830">
        <v>11</v>
      </c>
      <c r="C37" s="843"/>
      <c r="D37" s="831"/>
      <c r="E37" s="832"/>
      <c r="F37" s="832"/>
      <c r="G37" s="833"/>
      <c r="H37" s="832"/>
      <c r="I37" s="832"/>
      <c r="J37" s="832"/>
      <c r="K37" s="832"/>
      <c r="L37" s="832"/>
      <c r="M37" s="832"/>
      <c r="N37" s="833"/>
      <c r="O37" s="834"/>
    </row>
    <row r="38" spans="2:17" s="819" customFormat="1" ht="20.100000000000001" customHeight="1">
      <c r="B38" s="836" t="s">
        <v>1401</v>
      </c>
      <c r="C38" s="844"/>
      <c r="D38" s="837"/>
      <c r="E38" s="838"/>
      <c r="F38" s="838"/>
      <c r="G38" s="839"/>
      <c r="H38" s="838"/>
      <c r="I38" s="838"/>
      <c r="J38" s="838"/>
      <c r="K38" s="838"/>
      <c r="L38" s="838"/>
      <c r="M38" s="838"/>
      <c r="N38" s="839"/>
      <c r="O38" s="840"/>
    </row>
    <row r="39" spans="2:17" s="819" customFormat="1" ht="20.100000000000001" customHeight="1">
      <c r="B39" s="821"/>
    </row>
    <row r="40" spans="2:17" s="819" customFormat="1" ht="20.100000000000001" customHeight="1"/>
    <row r="41" spans="2:17" s="819" customFormat="1" ht="20.100000000000001" customHeight="1">
      <c r="B41" s="821"/>
      <c r="C41" s="821"/>
    </row>
    <row r="42" spans="2:17" s="819" customFormat="1" ht="20.100000000000001" customHeight="1">
      <c r="B42" s="821"/>
      <c r="C42" s="821"/>
    </row>
    <row r="43" spans="2:17" s="819" customFormat="1" ht="20.100000000000001" customHeight="1">
      <c r="B43" s="821"/>
      <c r="C43" s="821"/>
    </row>
    <row r="44" spans="2:17" s="819" customFormat="1" ht="20.100000000000001" customHeight="1">
      <c r="B44" s="821"/>
      <c r="C44" s="821"/>
    </row>
    <row r="45" spans="2:17" s="819" customFormat="1" ht="20.100000000000001" customHeight="1">
      <c r="B45" s="821"/>
      <c r="C45" s="821"/>
    </row>
    <row r="46" spans="2:17" s="819" customFormat="1" ht="20.100000000000001" customHeight="1">
      <c r="B46" s="821"/>
      <c r="C46" s="821"/>
    </row>
    <row r="47" spans="2:17" s="819" customFormat="1" ht="20.100000000000001" customHeight="1">
      <c r="B47" s="821"/>
      <c r="C47" s="821"/>
    </row>
    <row r="48" spans="2:17" s="819" customFormat="1" ht="20.100000000000001" customHeight="1">
      <c r="B48" s="821"/>
      <c r="C48" s="821"/>
    </row>
    <row r="49" spans="2:3" s="819" customFormat="1" ht="20.100000000000001" customHeight="1">
      <c r="B49" s="821"/>
      <c r="C49" s="821"/>
    </row>
    <row r="50" spans="2:3" s="819" customFormat="1" ht="20.100000000000001" customHeight="1">
      <c r="B50" s="821"/>
      <c r="C50" s="821"/>
    </row>
    <row r="51" spans="2:3" s="819" customFormat="1" ht="20.100000000000001" customHeight="1">
      <c r="B51" s="821"/>
      <c r="C51" s="821"/>
    </row>
    <row r="52" spans="2:3" s="819" customFormat="1" ht="20.100000000000001" customHeight="1">
      <c r="B52" s="821"/>
      <c r="C52" s="821"/>
    </row>
    <row r="53" spans="2:3" s="819" customFormat="1" ht="20.100000000000001" customHeight="1">
      <c r="B53" s="821"/>
      <c r="C53" s="821"/>
    </row>
    <row r="54" spans="2:3" s="819" customFormat="1" ht="20.100000000000001" customHeight="1">
      <c r="B54" s="821"/>
      <c r="C54" s="821"/>
    </row>
    <row r="55" spans="2:3" s="819" customFormat="1" ht="20.100000000000001" customHeight="1">
      <c r="B55" s="821"/>
      <c r="C55" s="821"/>
    </row>
    <row r="56" spans="2:3" s="819" customFormat="1" ht="20.100000000000001" customHeight="1">
      <c r="B56" s="821"/>
      <c r="C56" s="821"/>
    </row>
  </sheetData>
  <phoneticPr fontId="7" type="noConversion"/>
  <hyperlinks>
    <hyperlink ref="Q8" r:id="rId1" display="wjlee@dhsisul.org"/>
  </hyperlinks>
  <pageMargins left="0.7" right="0.7" top="0.75" bottom="0.75" header="0.3" footer="0.3"/>
  <pageSetup paperSize="9" orientation="portrait" horizontalDpi="0" verticalDpi="0" r:id="rId2"/>
  <ignoredErrors>
    <ignoredError sqref="C25" unlockedFormula="1"/>
  </ignoredErrors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Dashboard_option!$A$1:$A$57</xm:f>
          </x14:formula1>
          <xm:sqref>O3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FFFF00"/>
  </sheetPr>
  <dimension ref="A1:AI57"/>
  <sheetViews>
    <sheetView workbookViewId="0">
      <selection activeCell="A8" sqref="A8"/>
    </sheetView>
  </sheetViews>
  <sheetFormatPr defaultColWidth="8.625" defaultRowHeight="11.25"/>
  <cols>
    <col min="1" max="1" width="8.75" style="749" bestFit="1" customWidth="1"/>
    <col min="2" max="2" width="8.625" style="736"/>
    <col min="3" max="3" width="8.75" style="736" bestFit="1" customWidth="1"/>
    <col min="4" max="4" width="12.75" style="736" bestFit="1" customWidth="1"/>
    <col min="5" max="5" width="11.25" style="736" bestFit="1" customWidth="1"/>
    <col min="6" max="6" width="11.375" style="736" bestFit="1" customWidth="1"/>
    <col min="7" max="7" width="10.125" style="736" bestFit="1" customWidth="1"/>
    <col min="8" max="8" width="11.25" style="736" bestFit="1" customWidth="1"/>
    <col min="9" max="9" width="10" style="736" customWidth="1"/>
    <col min="10" max="10" width="9.625" style="736" bestFit="1" customWidth="1"/>
    <col min="11" max="11" width="8.625" style="736"/>
    <col min="12" max="12" width="11.375" style="736" bestFit="1" customWidth="1"/>
    <col min="13" max="14" width="14.625" style="736" bestFit="1" customWidth="1"/>
    <col min="15" max="15" width="10.625" style="736" customWidth="1"/>
    <col min="16" max="18" width="15.625" style="736" customWidth="1"/>
    <col min="19" max="16384" width="8.625" style="736"/>
  </cols>
  <sheetData>
    <row r="1" spans="1:35" ht="12">
      <c r="A1" s="748">
        <v>2023</v>
      </c>
      <c r="C1" s="736" t="s">
        <v>1376</v>
      </c>
      <c r="G1" s="736" t="s">
        <v>1377</v>
      </c>
      <c r="I1" s="736" t="s">
        <v>1378</v>
      </c>
      <c r="L1" s="736" t="s">
        <v>1379</v>
      </c>
      <c r="M1" s="736" t="s">
        <v>1380</v>
      </c>
      <c r="P1" s="637" t="s">
        <v>998</v>
      </c>
      <c r="Q1" s="637" t="s">
        <v>998</v>
      </c>
      <c r="S1" s="637" t="s">
        <v>998</v>
      </c>
      <c r="T1" s="637" t="s">
        <v>1001</v>
      </c>
      <c r="U1" s="637" t="s">
        <v>1004</v>
      </c>
      <c r="W1" s="752" t="s">
        <v>1395</v>
      </c>
      <c r="Y1" s="637" t="s">
        <v>998</v>
      </c>
      <c r="Z1" s="637" t="s">
        <v>1001</v>
      </c>
      <c r="AA1" s="637" t="s">
        <v>1004</v>
      </c>
      <c r="AC1" s="752" t="s">
        <v>1395</v>
      </c>
      <c r="AE1" s="637" t="s">
        <v>1001</v>
      </c>
      <c r="AF1" s="637" t="s">
        <v>1004</v>
      </c>
      <c r="AH1" s="637" t="s">
        <v>1001</v>
      </c>
      <c r="AI1" s="637" t="s">
        <v>1004</v>
      </c>
    </row>
    <row r="2" spans="1:35" ht="13.5">
      <c r="A2" s="748">
        <v>2024</v>
      </c>
      <c r="C2" s="737" t="s">
        <v>1381</v>
      </c>
      <c r="D2" s="737" t="s">
        <v>1382</v>
      </c>
      <c r="E2" s="737" t="s">
        <v>1383</v>
      </c>
      <c r="G2" s="737">
        <f>$C$4-1</f>
        <v>2025</v>
      </c>
      <c r="H2" s="738"/>
      <c r="I2" s="739"/>
      <c r="L2" s="735" t="s">
        <v>1384</v>
      </c>
      <c r="M2" s="863" t="s">
        <v>1407</v>
      </c>
      <c r="N2" s="862" t="s">
        <v>1406</v>
      </c>
      <c r="P2" s="749" t="s">
        <v>1404</v>
      </c>
      <c r="Q2" s="749" t="s">
        <v>1405</v>
      </c>
      <c r="S2" s="16"/>
      <c r="T2" s="8"/>
      <c r="U2" s="22"/>
      <c r="Y2" s="16"/>
      <c r="Z2" s="8"/>
      <c r="AA2" s="22"/>
      <c r="AE2" s="11" t="s">
        <v>59</v>
      </c>
      <c r="AF2" s="539"/>
      <c r="AH2" s="11" t="s">
        <v>59</v>
      </c>
      <c r="AI2" s="539"/>
    </row>
    <row r="3" spans="1:35" ht="12">
      <c r="A3" s="748">
        <v>2025</v>
      </c>
      <c r="C3" s="737">
        <f>$C$4-1</f>
        <v>2025</v>
      </c>
      <c r="D3" s="738"/>
      <c r="G3" s="737">
        <f>$C$4</f>
        <v>2026</v>
      </c>
      <c r="H3" s="738"/>
      <c r="I3" s="740">
        <f>IF(AND(H3&lt;&gt;0,H2&lt;&gt;0),(H3-H2)/H2,0)</f>
        <v>0</v>
      </c>
      <c r="L3" s="735" t="s">
        <v>1364</v>
      </c>
      <c r="M3" s="751"/>
      <c r="N3" s="751"/>
      <c r="O3" s="741"/>
      <c r="P3" s="637" t="s">
        <v>998</v>
      </c>
      <c r="Q3" s="637" t="s">
        <v>998</v>
      </c>
      <c r="S3" s="16"/>
      <c r="T3" s="8"/>
      <c r="U3" s="22"/>
      <c r="Y3" s="16"/>
      <c r="Z3" s="8"/>
      <c r="AA3" s="22"/>
      <c r="AE3" s="11"/>
      <c r="AF3" s="539"/>
    </row>
    <row r="4" spans="1:35">
      <c r="A4" s="748">
        <v>2026</v>
      </c>
      <c r="C4" s="737">
        <v>2026</v>
      </c>
      <c r="D4" s="738"/>
      <c r="E4" s="742">
        <f>D4-D3</f>
        <v>0</v>
      </c>
      <c r="F4" s="741"/>
      <c r="H4" s="742">
        <f>H3-H2</f>
        <v>0</v>
      </c>
      <c r="I4" s="741"/>
      <c r="J4" s="741"/>
      <c r="K4" s="741"/>
      <c r="L4" s="735" t="s">
        <v>1365</v>
      </c>
      <c r="M4" s="751"/>
      <c r="N4" s="751"/>
      <c r="O4" s="741"/>
      <c r="P4" s="749" t="s">
        <v>1479</v>
      </c>
      <c r="Q4" s="749" t="s">
        <v>1480</v>
      </c>
      <c r="S4" s="16"/>
      <c r="T4" s="8"/>
      <c r="U4" s="22"/>
      <c r="Y4" s="16"/>
      <c r="Z4" s="8"/>
      <c r="AA4" s="22"/>
      <c r="AE4" s="11"/>
      <c r="AF4" s="539"/>
    </row>
    <row r="5" spans="1:35">
      <c r="A5" s="748">
        <v>2027</v>
      </c>
      <c r="E5" s="740">
        <f>IF(AND(D4&lt;&gt;0,D3&lt;&gt;0),(D4-D3)/D3,0)</f>
        <v>0</v>
      </c>
      <c r="F5" s="741"/>
      <c r="H5" s="741"/>
      <c r="I5" s="741"/>
      <c r="J5" s="741"/>
      <c r="K5" s="741"/>
      <c r="L5" s="735" t="s">
        <v>1366</v>
      </c>
      <c r="M5" s="751"/>
      <c r="N5" s="751"/>
      <c r="O5" s="741"/>
      <c r="S5" s="16"/>
      <c r="T5" s="8"/>
      <c r="U5" s="22"/>
      <c r="Y5" s="16"/>
      <c r="Z5" s="8"/>
      <c r="AA5" s="22"/>
      <c r="AE5" s="11"/>
      <c r="AF5" s="539"/>
    </row>
    <row r="6" spans="1:35" ht="12">
      <c r="A6" s="748">
        <v>2028</v>
      </c>
      <c r="G6" s="736" t="s">
        <v>1385</v>
      </c>
      <c r="H6" s="741"/>
      <c r="I6" s="741"/>
      <c r="J6" s="741"/>
      <c r="K6" s="741"/>
      <c r="L6" s="735" t="s">
        <v>1367</v>
      </c>
      <c r="M6" s="751"/>
      <c r="N6" s="751"/>
      <c r="O6" s="741"/>
      <c r="P6" s="853" t="s">
        <v>36</v>
      </c>
      <c r="Q6" s="853" t="s">
        <v>36</v>
      </c>
      <c r="R6" s="853" t="s">
        <v>92</v>
      </c>
      <c r="S6" s="16"/>
      <c r="T6" s="8"/>
      <c r="U6" s="22"/>
      <c r="Y6" s="16"/>
      <c r="Z6" s="8"/>
      <c r="AA6" s="22"/>
      <c r="AE6" s="11"/>
      <c r="AF6" s="539"/>
    </row>
    <row r="7" spans="1:35" ht="12">
      <c r="A7" s="748">
        <v>2029</v>
      </c>
      <c r="G7" s="737">
        <f>$C$4-1</f>
        <v>2025</v>
      </c>
      <c r="H7" s="738"/>
      <c r="L7" s="735" t="s">
        <v>1368</v>
      </c>
      <c r="M7" s="751"/>
      <c r="N7" s="751"/>
      <c r="O7" s="741"/>
      <c r="P7" s="854"/>
      <c r="Q7" s="748"/>
      <c r="R7" s="853" t="s">
        <v>548</v>
      </c>
      <c r="S7" s="16"/>
      <c r="T7" s="8"/>
      <c r="U7" s="22"/>
      <c r="Y7" s="16"/>
      <c r="Z7" s="8"/>
      <c r="AA7" s="22"/>
      <c r="AE7" s="11"/>
      <c r="AF7" s="539"/>
    </row>
    <row r="8" spans="1:35" ht="12">
      <c r="A8" s="748">
        <v>2030</v>
      </c>
      <c r="C8" s="734" t="s">
        <v>1394</v>
      </c>
      <c r="G8" s="737">
        <f>$C$4</f>
        <v>2026</v>
      </c>
      <c r="H8" s="738"/>
      <c r="I8" s="740">
        <f>IF(AND(H8&lt;&gt;0,H7&lt;&gt;0),(H8-H7)/H7,0)</f>
        <v>0</v>
      </c>
      <c r="L8" s="735" t="s">
        <v>1369</v>
      </c>
      <c r="M8" s="751"/>
      <c r="N8" s="751"/>
      <c r="O8" s="741"/>
      <c r="P8" s="853" t="s">
        <v>36</v>
      </c>
      <c r="Q8" s="853" t="s">
        <v>36</v>
      </c>
      <c r="R8" s="853" t="s">
        <v>92</v>
      </c>
      <c r="S8" s="16"/>
      <c r="T8" s="8"/>
      <c r="U8" s="22"/>
      <c r="Y8" s="16"/>
      <c r="Z8" s="8"/>
      <c r="AA8" s="22"/>
      <c r="AE8" s="11"/>
      <c r="AF8" s="539"/>
    </row>
    <row r="9" spans="1:35" ht="12">
      <c r="A9" s="748">
        <v>2031</v>
      </c>
      <c r="C9" s="737" t="s">
        <v>1386</v>
      </c>
      <c r="D9" s="743">
        <f>D24</f>
        <v>0</v>
      </c>
      <c r="E9" s="744">
        <f>IF(D9&lt;&gt;0,D9/SUM($D$9:$D$11),0)</f>
        <v>0</v>
      </c>
      <c r="F9" s="745"/>
      <c r="G9" s="741"/>
      <c r="H9" s="742">
        <f>H8-H7</f>
        <v>0</v>
      </c>
      <c r="L9" s="735" t="s">
        <v>1370</v>
      </c>
      <c r="M9" s="751"/>
      <c r="N9" s="751"/>
      <c r="O9" s="741"/>
      <c r="P9" s="854" t="s">
        <v>1479</v>
      </c>
      <c r="Q9" s="748" t="s">
        <v>1480</v>
      </c>
      <c r="R9" s="853" t="s">
        <v>548</v>
      </c>
      <c r="S9" s="16"/>
      <c r="T9" s="8"/>
      <c r="U9" s="22"/>
      <c r="Y9" s="16"/>
      <c r="Z9" s="8"/>
      <c r="AA9" s="22"/>
      <c r="AE9" s="11"/>
      <c r="AF9" s="539"/>
    </row>
    <row r="10" spans="1:35" ht="16.5">
      <c r="A10" s="748">
        <v>2032</v>
      </c>
      <c r="C10" s="737" t="s">
        <v>1387</v>
      </c>
      <c r="D10" s="743">
        <f>D28</f>
        <v>0</v>
      </c>
      <c r="E10" s="744">
        <f>IF(D10&lt;&gt;0,D10/SUM($D$9:$D$11),0)</f>
        <v>0</v>
      </c>
      <c r="F10" s="745"/>
      <c r="G10" s="741"/>
      <c r="L10" s="735" t="s">
        <v>1371</v>
      </c>
      <c r="M10" s="751"/>
      <c r="N10" s="751"/>
      <c r="O10" s="741"/>
      <c r="S10" s="16"/>
      <c r="T10" s="8"/>
      <c r="U10" s="22"/>
      <c r="Y10" s="16"/>
      <c r="Z10" s="8"/>
      <c r="AA10" s="22"/>
      <c r="AE10" s="11"/>
      <c r="AF10"/>
    </row>
    <row r="11" spans="1:35" ht="12">
      <c r="A11" s="748">
        <v>2033</v>
      </c>
      <c r="C11" s="737" t="s">
        <v>1388</v>
      </c>
      <c r="D11" s="743">
        <f>D32</f>
        <v>0</v>
      </c>
      <c r="E11" s="744">
        <f>IF(D11&lt;&gt;0,D11/SUM($D$9:$D$11),0)</f>
        <v>0</v>
      </c>
      <c r="G11" s="852" t="s">
        <v>1403</v>
      </c>
      <c r="H11" s="736">
        <v>2026</v>
      </c>
      <c r="L11" s="735" t="s">
        <v>1372</v>
      </c>
      <c r="M11" s="751"/>
      <c r="N11" s="751"/>
      <c r="O11" s="741"/>
      <c r="S11" s="16"/>
      <c r="T11" s="8"/>
      <c r="U11" s="22"/>
      <c r="Y11" s="16"/>
      <c r="Z11" s="8"/>
      <c r="AA11" s="22"/>
      <c r="AE11" s="11"/>
      <c r="AF11" s="539"/>
    </row>
    <row r="12" spans="1:35">
      <c r="A12" s="748">
        <v>2034</v>
      </c>
      <c r="E12" s="750"/>
      <c r="L12" s="735" t="s">
        <v>1373</v>
      </c>
      <c r="M12" s="751"/>
      <c r="N12" s="751"/>
      <c r="O12" s="741"/>
      <c r="S12" s="16"/>
      <c r="T12" s="8"/>
      <c r="U12" s="22"/>
      <c r="Y12" s="16"/>
      <c r="Z12" s="8"/>
      <c r="AA12" s="22"/>
      <c r="AE12" s="11"/>
      <c r="AF12" s="539"/>
    </row>
    <row r="13" spans="1:35">
      <c r="A13" s="748">
        <v>2035</v>
      </c>
      <c r="L13" s="735" t="s">
        <v>1374</v>
      </c>
      <c r="M13" s="751"/>
      <c r="N13" s="751"/>
      <c r="O13" s="741"/>
      <c r="S13" s="16"/>
      <c r="T13" s="8"/>
      <c r="U13" s="22"/>
      <c r="Y13" s="16"/>
      <c r="Z13" s="8"/>
      <c r="AA13" s="22"/>
      <c r="AE13" s="11"/>
      <c r="AF13" s="539"/>
    </row>
    <row r="14" spans="1:35" ht="12">
      <c r="A14" s="748">
        <v>2036</v>
      </c>
      <c r="C14" s="736" t="s">
        <v>1389</v>
      </c>
      <c r="L14" s="735" t="s">
        <v>1375</v>
      </c>
      <c r="M14" s="751"/>
      <c r="N14" s="751"/>
      <c r="O14" s="741"/>
      <c r="S14" s="16"/>
      <c r="T14" s="8"/>
      <c r="U14" s="22"/>
      <c r="Y14" s="16"/>
      <c r="Z14" s="8"/>
      <c r="AA14" s="22"/>
      <c r="AE14" s="11"/>
      <c r="AF14" s="539"/>
    </row>
    <row r="15" spans="1:35" ht="12">
      <c r="A15" s="748">
        <v>2037</v>
      </c>
      <c r="C15" s="737">
        <f>$C$4-1</f>
        <v>2025</v>
      </c>
      <c r="D15" s="746"/>
      <c r="E15" s="737" t="s">
        <v>1390</v>
      </c>
      <c r="S15" s="16"/>
      <c r="T15" s="8"/>
      <c r="U15" s="22"/>
      <c r="Y15" s="16"/>
      <c r="Z15" s="8"/>
      <c r="AA15" s="22"/>
      <c r="AE15" s="11"/>
      <c r="AF15" s="539"/>
    </row>
    <row r="16" spans="1:35">
      <c r="A16" s="748">
        <v>2038</v>
      </c>
      <c r="C16" s="737">
        <f>$C$4</f>
        <v>2026</v>
      </c>
      <c r="D16" s="746"/>
      <c r="E16" s="740">
        <f>IF(AND(D16&lt;&gt;0,D15&lt;&gt;0),(D16-D15)/D15,0)</f>
        <v>0</v>
      </c>
      <c r="S16" s="16"/>
      <c r="T16" s="8"/>
      <c r="U16" s="22"/>
      <c r="Y16" s="16"/>
      <c r="Z16" s="8"/>
      <c r="AA16" s="22"/>
      <c r="AE16" s="11"/>
      <c r="AF16" s="539"/>
    </row>
    <row r="17" spans="1:32" ht="12">
      <c r="A17" s="748">
        <v>2039</v>
      </c>
      <c r="C17" s="855" t="s">
        <v>1402</v>
      </c>
      <c r="D17" s="746">
        <v>1</v>
      </c>
      <c r="E17" s="851">
        <f>D16-D15</f>
        <v>0</v>
      </c>
      <c r="S17" s="16"/>
      <c r="T17" s="8"/>
      <c r="U17" s="22"/>
      <c r="Y17" s="16"/>
      <c r="Z17" s="8"/>
      <c r="AA17" s="22"/>
      <c r="AE17" s="11"/>
      <c r="AF17" s="539"/>
    </row>
    <row r="18" spans="1:32" ht="12">
      <c r="A18" s="748">
        <v>2040</v>
      </c>
      <c r="C18" s="855" t="s">
        <v>1455</v>
      </c>
      <c r="D18" s="746">
        <v>1</v>
      </c>
      <c r="S18" s="16"/>
      <c r="T18" s="8"/>
      <c r="U18" s="22"/>
      <c r="Y18" s="16"/>
      <c r="Z18" s="8"/>
      <c r="AA18" s="22"/>
      <c r="AE18" s="11"/>
      <c r="AF18" s="539"/>
    </row>
    <row r="19" spans="1:32">
      <c r="A19" s="748">
        <v>2041</v>
      </c>
      <c r="C19" s="737">
        <f>$C$4-1</f>
        <v>2025</v>
      </c>
      <c r="D19" s="747">
        <f>D17</f>
        <v>1</v>
      </c>
      <c r="S19" s="16"/>
      <c r="T19" s="8"/>
      <c r="U19" s="22"/>
      <c r="Y19" s="16"/>
      <c r="Z19" s="8"/>
      <c r="AA19" s="22"/>
      <c r="AE19" s="11"/>
      <c r="AF19" s="539"/>
    </row>
    <row r="20" spans="1:32">
      <c r="A20" s="748">
        <v>2042</v>
      </c>
      <c r="C20" s="737">
        <f>$C$4</f>
        <v>2026</v>
      </c>
      <c r="D20" s="747">
        <f>D18</f>
        <v>1</v>
      </c>
      <c r="S20" s="16"/>
      <c r="T20" s="8"/>
      <c r="U20" s="22"/>
      <c r="Y20" s="16"/>
      <c r="Z20" s="8"/>
      <c r="AA20" s="22"/>
      <c r="AE20" s="11"/>
      <c r="AF20" s="539"/>
    </row>
    <row r="21" spans="1:32">
      <c r="A21" s="748">
        <v>2043</v>
      </c>
      <c r="D21" s="741"/>
      <c r="S21" s="16"/>
      <c r="T21" s="8"/>
      <c r="U21" s="22"/>
      <c r="Y21" s="16"/>
      <c r="Z21" s="8"/>
      <c r="AA21" s="22"/>
    </row>
    <row r="22" spans="1:32" ht="12">
      <c r="A22" s="748">
        <v>2044</v>
      </c>
      <c r="C22" s="857" t="s">
        <v>1381</v>
      </c>
      <c r="D22" s="857" t="s">
        <v>1391</v>
      </c>
      <c r="E22" s="857" t="s">
        <v>1390</v>
      </c>
      <c r="S22" s="16"/>
      <c r="T22" s="8"/>
      <c r="U22" s="22"/>
      <c r="Y22" s="16"/>
      <c r="Z22" s="8"/>
      <c r="AA22" s="22"/>
    </row>
    <row r="23" spans="1:32">
      <c r="A23" s="748">
        <v>2045</v>
      </c>
      <c r="C23" s="857">
        <f>$C$4-1</f>
        <v>2025</v>
      </c>
      <c r="D23" s="858"/>
      <c r="E23" s="859"/>
      <c r="S23" s="16"/>
      <c r="T23" s="8"/>
      <c r="U23" s="22"/>
      <c r="Y23" s="16"/>
      <c r="Z23" s="8"/>
      <c r="AA23" s="22"/>
    </row>
    <row r="24" spans="1:32">
      <c r="A24" s="748">
        <v>2046</v>
      </c>
      <c r="C24" s="857">
        <f>$C$4</f>
        <v>2026</v>
      </c>
      <c r="D24" s="858"/>
      <c r="E24" s="860">
        <f>IF(AND(D24&lt;&gt;0,D23&lt;&gt;0),(D24-D23)/D23,0)</f>
        <v>0</v>
      </c>
      <c r="S24" s="16"/>
      <c r="T24" s="8"/>
      <c r="U24" s="22"/>
      <c r="Y24" s="16"/>
      <c r="Z24" s="8"/>
      <c r="AA24" s="22"/>
    </row>
    <row r="25" spans="1:32">
      <c r="A25" s="748">
        <v>2047</v>
      </c>
      <c r="C25" s="859"/>
      <c r="D25" s="861"/>
      <c r="E25" s="859"/>
    </row>
    <row r="26" spans="1:32" ht="12">
      <c r="A26" s="748">
        <v>2048</v>
      </c>
      <c r="C26" s="857" t="s">
        <v>1381</v>
      </c>
      <c r="D26" s="857" t="s">
        <v>1392</v>
      </c>
      <c r="E26" s="859"/>
    </row>
    <row r="27" spans="1:32">
      <c r="A27" s="748">
        <v>2049</v>
      </c>
      <c r="C27" s="857">
        <f>$C$4-1</f>
        <v>2025</v>
      </c>
      <c r="D27" s="858"/>
      <c r="E27" s="859"/>
    </row>
    <row r="28" spans="1:32">
      <c r="A28" s="748">
        <v>2050</v>
      </c>
      <c r="C28" s="857">
        <f>$C$4</f>
        <v>2026</v>
      </c>
      <c r="D28" s="858"/>
      <c r="E28" s="860">
        <f>IF(AND(D28&lt;&gt;0,D27&lt;&gt;0),(D28-D27)/D27,0)</f>
        <v>0</v>
      </c>
    </row>
    <row r="29" spans="1:32">
      <c r="A29" s="748">
        <v>2051</v>
      </c>
      <c r="C29" s="859"/>
      <c r="D29" s="859"/>
      <c r="E29" s="859"/>
    </row>
    <row r="30" spans="1:32" ht="12">
      <c r="A30" s="748">
        <v>2052</v>
      </c>
      <c r="C30" s="857" t="s">
        <v>1381</v>
      </c>
      <c r="D30" s="857" t="s">
        <v>1393</v>
      </c>
      <c r="E30" s="859"/>
    </row>
    <row r="31" spans="1:32">
      <c r="A31" s="748">
        <v>2053</v>
      </c>
      <c r="C31" s="857">
        <f>$C$4-1</f>
        <v>2025</v>
      </c>
      <c r="D31" s="858"/>
      <c r="E31" s="859"/>
    </row>
    <row r="32" spans="1:32">
      <c r="A32" s="748">
        <v>2054</v>
      </c>
      <c r="C32" s="857">
        <f>$C$4</f>
        <v>2026</v>
      </c>
      <c r="D32" s="858"/>
      <c r="E32" s="860">
        <f>IF(AND(D32&lt;&gt;0,D31&lt;&gt;0),(D32-D31)/D31,0)</f>
        <v>0</v>
      </c>
    </row>
    <row r="33" spans="1:17">
      <c r="A33" s="748">
        <v>2055</v>
      </c>
    </row>
    <row r="34" spans="1:17">
      <c r="A34" s="748">
        <v>2056</v>
      </c>
    </row>
    <row r="35" spans="1:17">
      <c r="A35" s="748">
        <v>2057</v>
      </c>
    </row>
    <row r="36" spans="1:17">
      <c r="A36" s="748">
        <v>2058</v>
      </c>
    </row>
    <row r="37" spans="1:17">
      <c r="A37" s="748">
        <v>2059</v>
      </c>
    </row>
    <row r="38" spans="1:17">
      <c r="A38" s="748">
        <v>2060</v>
      </c>
      <c r="C38" s="856"/>
      <c r="D38" s="856"/>
      <c r="E38" s="856"/>
      <c r="F38" s="856"/>
      <c r="G38" s="856"/>
      <c r="H38" s="856"/>
      <c r="I38" s="856"/>
      <c r="J38" s="856"/>
      <c r="K38" s="856"/>
      <c r="L38" s="856"/>
      <c r="M38" s="856"/>
      <c r="N38" s="856"/>
      <c r="O38" s="856"/>
      <c r="P38" s="856"/>
      <c r="Q38" s="856"/>
    </row>
    <row r="39" spans="1:17">
      <c r="A39" s="748">
        <v>2061</v>
      </c>
    </row>
    <row r="40" spans="1:17">
      <c r="A40" s="748">
        <v>2062</v>
      </c>
    </row>
    <row r="41" spans="1:17">
      <c r="A41" s="748">
        <v>2063</v>
      </c>
    </row>
    <row r="42" spans="1:17">
      <c r="A42" s="748">
        <v>2064</v>
      </c>
    </row>
    <row r="43" spans="1:17">
      <c r="A43" s="748">
        <v>2065</v>
      </c>
    </row>
    <row r="44" spans="1:17">
      <c r="A44" s="748">
        <v>2066</v>
      </c>
    </row>
    <row r="45" spans="1:17">
      <c r="A45" s="748">
        <v>2067</v>
      </c>
    </row>
    <row r="46" spans="1:17">
      <c r="A46" s="748">
        <v>2068</v>
      </c>
    </row>
    <row r="47" spans="1:17">
      <c r="A47" s="748">
        <v>2069</v>
      </c>
    </row>
    <row r="48" spans="1:17">
      <c r="A48" s="748">
        <v>2070</v>
      </c>
    </row>
    <row r="49" spans="1:1">
      <c r="A49" s="748">
        <v>2071</v>
      </c>
    </row>
    <row r="50" spans="1:1">
      <c r="A50" s="748">
        <v>2072</v>
      </c>
    </row>
    <row r="51" spans="1:1">
      <c r="A51" s="748">
        <v>2073</v>
      </c>
    </row>
    <row r="52" spans="1:1">
      <c r="A52" s="748">
        <v>2074</v>
      </c>
    </row>
    <row r="53" spans="1:1">
      <c r="A53" s="748">
        <v>2075</v>
      </c>
    </row>
    <row r="54" spans="1:1">
      <c r="A54" s="748">
        <v>2076</v>
      </c>
    </row>
    <row r="55" spans="1:1">
      <c r="A55" s="748">
        <v>2077</v>
      </c>
    </row>
    <row r="56" spans="1:1">
      <c r="A56" s="748">
        <v>2078</v>
      </c>
    </row>
    <row r="57" spans="1:1">
      <c r="A57" s="748">
        <v>2079</v>
      </c>
    </row>
  </sheetData>
  <phoneticPr fontId="7" type="noConversion"/>
  <pageMargins left="0.7" right="0.7" top="0.75" bottom="0.75" header="0.3" footer="0.3"/>
  <pageSetup paperSize="9"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B1:M5"/>
  <sheetViews>
    <sheetView showGridLines="0" showRowColHeaders="0" workbookViewId="0">
      <selection activeCell="B6" sqref="B6"/>
    </sheetView>
  </sheetViews>
  <sheetFormatPr defaultColWidth="9" defaultRowHeight="24.95" customHeight="1"/>
  <cols>
    <col min="1" max="1" width="2.375" style="1" customWidth="1"/>
    <col min="2" max="2" width="20.625" style="8" customWidth="1"/>
    <col min="3" max="3" width="13.625" style="207" customWidth="1"/>
    <col min="4" max="4" width="15.625" style="2" customWidth="1"/>
    <col min="5" max="5" width="11.625" style="2" customWidth="1"/>
    <col min="6" max="6" width="11.625" style="4" customWidth="1"/>
    <col min="7" max="7" width="11.625" style="22" customWidth="1"/>
    <col min="8" max="9" width="13.625" style="208" customWidth="1"/>
    <col min="10" max="10" width="13.625" style="209" customWidth="1"/>
    <col min="11" max="11" width="25.625" style="8" customWidth="1"/>
    <col min="12" max="12" width="9" style="2"/>
    <col min="13" max="13" width="20.625" style="2" customWidth="1"/>
    <col min="14" max="16384" width="9" style="1"/>
  </cols>
  <sheetData>
    <row r="1" spans="2:13" s="145" customFormat="1" ht="39.950000000000003" customHeight="1">
      <c r="B1" s="146" t="s">
        <v>208</v>
      </c>
      <c r="C1" s="147"/>
      <c r="D1" s="147"/>
      <c r="E1" s="147"/>
      <c r="F1" s="147"/>
      <c r="G1" s="147"/>
      <c r="H1" s="147"/>
      <c r="I1" s="147"/>
      <c r="J1" s="148"/>
      <c r="K1" s="147"/>
      <c r="L1" s="147"/>
      <c r="M1" s="147"/>
    </row>
    <row r="2" spans="2:13" customFormat="1" ht="9.9499999999999993" customHeight="1"/>
    <row r="3" spans="2:13" customFormat="1" ht="24.95" customHeight="1">
      <c r="B3" s="205" t="s">
        <v>204</v>
      </c>
      <c r="C3" s="205"/>
      <c r="D3" s="205"/>
      <c r="E3" s="205"/>
      <c r="F3" s="205"/>
      <c r="G3" s="205"/>
      <c r="H3" s="205"/>
      <c r="I3" s="205"/>
      <c r="J3" s="205"/>
      <c r="K3" s="205"/>
      <c r="L3" s="205"/>
      <c r="M3" s="210"/>
    </row>
    <row r="4" spans="2:13" customFormat="1" ht="9.9499999999999993" customHeight="1">
      <c r="B4" s="206"/>
    </row>
    <row r="5" spans="2:13" ht="24.95" customHeight="1">
      <c r="B5" s="331" t="s">
        <v>205</v>
      </c>
      <c r="C5" s="331" t="s">
        <v>33</v>
      </c>
      <c r="D5" s="331" t="s">
        <v>20</v>
      </c>
      <c r="E5" s="331" t="s">
        <v>42</v>
      </c>
      <c r="F5" s="331" t="s">
        <v>38</v>
      </c>
      <c r="G5" s="331" t="s">
        <v>8</v>
      </c>
      <c r="H5" s="331" t="s">
        <v>67</v>
      </c>
      <c r="I5" s="331" t="s">
        <v>68</v>
      </c>
      <c r="J5" s="331" t="s">
        <v>31</v>
      </c>
      <c r="K5" s="331" t="s">
        <v>206</v>
      </c>
      <c r="L5" s="331" t="s">
        <v>92</v>
      </c>
      <c r="M5" s="331" t="s">
        <v>207</v>
      </c>
    </row>
  </sheetData>
  <phoneticPr fontId="7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 fitToPage="1"/>
  </sheetPr>
  <dimension ref="B2:O674"/>
  <sheetViews>
    <sheetView showGridLines="0" showRowColHeaders="0" workbookViewId="0">
      <selection activeCell="B2" sqref="B2:N2"/>
    </sheetView>
  </sheetViews>
  <sheetFormatPr defaultColWidth="9" defaultRowHeight="13.5"/>
  <cols>
    <col min="1" max="1" width="1.625" style="3" customWidth="1"/>
    <col min="2" max="3" width="10.625" style="19" customWidth="1"/>
    <col min="4" max="14" width="9.75" style="19" bestFit="1" customWidth="1"/>
    <col min="15" max="15" width="9.375" style="3" bestFit="1" customWidth="1"/>
    <col min="16" max="16384" width="9" style="3"/>
  </cols>
  <sheetData>
    <row r="2" spans="2:15" ht="50.1" customHeight="1">
      <c r="B2" s="1230" t="s">
        <v>202</v>
      </c>
      <c r="C2" s="1230"/>
      <c r="D2" s="1230"/>
      <c r="E2" s="1230"/>
      <c r="F2" s="1230"/>
      <c r="G2" s="1230"/>
      <c r="H2" s="1230"/>
      <c r="I2" s="1230"/>
      <c r="J2" s="1230"/>
      <c r="K2" s="1230"/>
      <c r="L2" s="1230"/>
      <c r="M2" s="1230"/>
      <c r="N2" s="1230"/>
    </row>
    <row r="3" spans="2:15" ht="16.5" customHeight="1" thickBot="1">
      <c r="B3" s="81"/>
      <c r="C3" s="82"/>
      <c r="D3" s="82"/>
      <c r="E3" s="82"/>
      <c r="F3" s="82"/>
      <c r="G3" s="82"/>
      <c r="H3" s="82"/>
      <c r="I3" s="82"/>
      <c r="J3" s="82"/>
      <c r="K3" s="82"/>
      <c r="L3" s="82"/>
      <c r="M3" s="82"/>
      <c r="N3" s="84" t="s">
        <v>196</v>
      </c>
      <c r="O3" s="83"/>
    </row>
    <row r="4" spans="2:15" ht="18.75" customHeight="1">
      <c r="B4" s="1231" t="s">
        <v>197</v>
      </c>
      <c r="C4" s="1232"/>
      <c r="D4" s="1233" t="s">
        <v>198</v>
      </c>
      <c r="E4" s="1233"/>
      <c r="F4" s="1233"/>
      <c r="G4" s="1233"/>
      <c r="H4" s="1233"/>
      <c r="I4" s="1233"/>
      <c r="J4" s="1233"/>
      <c r="K4" s="1233"/>
      <c r="L4" s="1233"/>
      <c r="M4" s="1233"/>
      <c r="N4" s="1233"/>
    </row>
    <row r="5" spans="2:15" ht="18.75" customHeight="1">
      <c r="B5" s="1234" t="s">
        <v>64</v>
      </c>
      <c r="C5" s="1235"/>
      <c r="D5" s="85">
        <v>1</v>
      </c>
      <c r="E5" s="85">
        <v>2</v>
      </c>
      <c r="F5" s="85">
        <v>3</v>
      </c>
      <c r="G5" s="85">
        <v>4</v>
      </c>
      <c r="H5" s="85">
        <v>5</v>
      </c>
      <c r="I5" s="85">
        <v>6</v>
      </c>
      <c r="J5" s="85">
        <v>7</v>
      </c>
      <c r="K5" s="85">
        <v>8</v>
      </c>
      <c r="L5" s="85">
        <v>9</v>
      </c>
      <c r="M5" s="85">
        <v>10</v>
      </c>
      <c r="N5" s="85">
        <v>11</v>
      </c>
    </row>
    <row r="6" spans="2:15" ht="15" customHeight="1">
      <c r="B6" s="86" t="s">
        <v>65</v>
      </c>
      <c r="C6" s="87" t="s">
        <v>87</v>
      </c>
      <c r="D6" s="86"/>
      <c r="E6" s="86"/>
      <c r="F6" s="86"/>
      <c r="G6" s="86"/>
      <c r="H6" s="86"/>
      <c r="I6" s="86"/>
      <c r="J6" s="86"/>
      <c r="K6" s="86"/>
      <c r="L6" s="86"/>
      <c r="M6" s="86"/>
      <c r="N6" s="86"/>
    </row>
    <row r="7" spans="2:15" ht="15" customHeight="1">
      <c r="B7" s="79">
        <v>770</v>
      </c>
      <c r="C7" s="88">
        <v>775</v>
      </c>
      <c r="D7" s="79">
        <v>0</v>
      </c>
      <c r="E7" s="79">
        <v>0</v>
      </c>
      <c r="F7" s="79">
        <v>0</v>
      </c>
      <c r="G7" s="79">
        <v>0</v>
      </c>
      <c r="H7" s="79">
        <v>0</v>
      </c>
      <c r="I7" s="79">
        <v>0</v>
      </c>
      <c r="J7" s="79">
        <v>0</v>
      </c>
      <c r="K7" s="79">
        <v>0</v>
      </c>
      <c r="L7" s="79">
        <v>0</v>
      </c>
      <c r="M7" s="79">
        <v>0</v>
      </c>
      <c r="N7" s="79">
        <v>0</v>
      </c>
    </row>
    <row r="8" spans="2:15" ht="15" customHeight="1">
      <c r="B8" s="75">
        <v>775</v>
      </c>
      <c r="C8" s="89">
        <v>780</v>
      </c>
      <c r="D8" s="75">
        <v>0</v>
      </c>
      <c r="E8" s="75">
        <v>0</v>
      </c>
      <c r="F8" s="75">
        <v>0</v>
      </c>
      <c r="G8" s="75">
        <v>0</v>
      </c>
      <c r="H8" s="75">
        <v>0</v>
      </c>
      <c r="I8" s="75">
        <v>0</v>
      </c>
      <c r="J8" s="75">
        <v>0</v>
      </c>
      <c r="K8" s="75">
        <v>0</v>
      </c>
      <c r="L8" s="75">
        <v>0</v>
      </c>
      <c r="M8" s="75">
        <v>0</v>
      </c>
      <c r="N8" s="75">
        <v>0</v>
      </c>
    </row>
    <row r="9" spans="2:15" ht="15" customHeight="1">
      <c r="B9" s="75">
        <v>780</v>
      </c>
      <c r="C9" s="89">
        <v>785</v>
      </c>
      <c r="D9" s="75">
        <v>0</v>
      </c>
      <c r="E9" s="75">
        <v>0</v>
      </c>
      <c r="F9" s="75">
        <v>0</v>
      </c>
      <c r="G9" s="75">
        <v>0</v>
      </c>
      <c r="H9" s="75">
        <v>0</v>
      </c>
      <c r="I9" s="75">
        <v>0</v>
      </c>
      <c r="J9" s="75">
        <v>0</v>
      </c>
      <c r="K9" s="75">
        <v>0</v>
      </c>
      <c r="L9" s="75">
        <v>0</v>
      </c>
      <c r="M9" s="75">
        <v>0</v>
      </c>
      <c r="N9" s="75">
        <v>0</v>
      </c>
    </row>
    <row r="10" spans="2:15" ht="15" customHeight="1">
      <c r="B10" s="75">
        <v>785</v>
      </c>
      <c r="C10" s="89">
        <v>790</v>
      </c>
      <c r="D10" s="75">
        <v>0</v>
      </c>
      <c r="E10" s="75">
        <v>0</v>
      </c>
      <c r="F10" s="75">
        <v>0</v>
      </c>
      <c r="G10" s="75">
        <v>0</v>
      </c>
      <c r="H10" s="75">
        <v>0</v>
      </c>
      <c r="I10" s="75">
        <v>0</v>
      </c>
      <c r="J10" s="75">
        <v>0</v>
      </c>
      <c r="K10" s="75">
        <v>0</v>
      </c>
      <c r="L10" s="75">
        <v>0</v>
      </c>
      <c r="M10" s="75">
        <v>0</v>
      </c>
      <c r="N10" s="75">
        <v>0</v>
      </c>
    </row>
    <row r="11" spans="2:15" ht="15" customHeight="1">
      <c r="B11" s="75">
        <v>790</v>
      </c>
      <c r="C11" s="89">
        <v>795</v>
      </c>
      <c r="D11" s="75">
        <v>0</v>
      </c>
      <c r="E11" s="75">
        <v>0</v>
      </c>
      <c r="F11" s="75">
        <v>0</v>
      </c>
      <c r="G11" s="75">
        <v>0</v>
      </c>
      <c r="H11" s="75">
        <v>0</v>
      </c>
      <c r="I11" s="75">
        <v>0</v>
      </c>
      <c r="J11" s="75">
        <v>0</v>
      </c>
      <c r="K11" s="75">
        <v>0</v>
      </c>
      <c r="L11" s="75">
        <v>0</v>
      </c>
      <c r="M11" s="75">
        <v>0</v>
      </c>
      <c r="N11" s="75">
        <v>0</v>
      </c>
    </row>
    <row r="12" spans="2:15" ht="15" customHeight="1">
      <c r="B12" s="75">
        <v>795</v>
      </c>
      <c r="C12" s="89">
        <v>800</v>
      </c>
      <c r="D12" s="75">
        <v>0</v>
      </c>
      <c r="E12" s="75">
        <v>0</v>
      </c>
      <c r="F12" s="75">
        <v>0</v>
      </c>
      <c r="G12" s="75">
        <v>0</v>
      </c>
      <c r="H12" s="75">
        <v>0</v>
      </c>
      <c r="I12" s="75">
        <v>0</v>
      </c>
      <c r="J12" s="75">
        <v>0</v>
      </c>
      <c r="K12" s="75">
        <v>0</v>
      </c>
      <c r="L12" s="75">
        <v>0</v>
      </c>
      <c r="M12" s="75">
        <v>0</v>
      </c>
      <c r="N12" s="75">
        <v>0</v>
      </c>
    </row>
    <row r="13" spans="2:15" ht="15" customHeight="1">
      <c r="B13" s="75">
        <v>800</v>
      </c>
      <c r="C13" s="89">
        <v>805</v>
      </c>
      <c r="D13" s="75">
        <v>0</v>
      </c>
      <c r="E13" s="75">
        <v>0</v>
      </c>
      <c r="F13" s="75">
        <v>0</v>
      </c>
      <c r="G13" s="75">
        <v>0</v>
      </c>
      <c r="H13" s="75">
        <v>0</v>
      </c>
      <c r="I13" s="75">
        <v>0</v>
      </c>
      <c r="J13" s="75">
        <v>0</v>
      </c>
      <c r="K13" s="75">
        <v>0</v>
      </c>
      <c r="L13" s="75">
        <v>0</v>
      </c>
      <c r="M13" s="75">
        <v>0</v>
      </c>
      <c r="N13" s="75">
        <v>0</v>
      </c>
    </row>
    <row r="14" spans="2:15" ht="15" customHeight="1">
      <c r="B14" s="75">
        <v>805</v>
      </c>
      <c r="C14" s="89">
        <v>810</v>
      </c>
      <c r="D14" s="75">
        <v>0</v>
      </c>
      <c r="E14" s="75">
        <v>0</v>
      </c>
      <c r="F14" s="75">
        <v>0</v>
      </c>
      <c r="G14" s="75">
        <v>0</v>
      </c>
      <c r="H14" s="75">
        <v>0</v>
      </c>
      <c r="I14" s="75">
        <v>0</v>
      </c>
      <c r="J14" s="75">
        <v>0</v>
      </c>
      <c r="K14" s="75">
        <v>0</v>
      </c>
      <c r="L14" s="75">
        <v>0</v>
      </c>
      <c r="M14" s="75">
        <v>0</v>
      </c>
      <c r="N14" s="75">
        <v>0</v>
      </c>
    </row>
    <row r="15" spans="2:15" ht="15" customHeight="1">
      <c r="B15" s="75">
        <v>810</v>
      </c>
      <c r="C15" s="89">
        <v>815</v>
      </c>
      <c r="D15" s="75">
        <v>0</v>
      </c>
      <c r="E15" s="75">
        <v>0</v>
      </c>
      <c r="F15" s="75">
        <v>0</v>
      </c>
      <c r="G15" s="75">
        <v>0</v>
      </c>
      <c r="H15" s="75">
        <v>0</v>
      </c>
      <c r="I15" s="75">
        <v>0</v>
      </c>
      <c r="J15" s="75">
        <v>0</v>
      </c>
      <c r="K15" s="75">
        <v>0</v>
      </c>
      <c r="L15" s="75">
        <v>0</v>
      </c>
      <c r="M15" s="75">
        <v>0</v>
      </c>
      <c r="N15" s="75">
        <v>0</v>
      </c>
    </row>
    <row r="16" spans="2:15" ht="15" customHeight="1">
      <c r="B16" s="75">
        <v>815</v>
      </c>
      <c r="C16" s="89">
        <v>820</v>
      </c>
      <c r="D16" s="75">
        <v>0</v>
      </c>
      <c r="E16" s="75">
        <v>0</v>
      </c>
      <c r="F16" s="75">
        <v>0</v>
      </c>
      <c r="G16" s="75">
        <v>0</v>
      </c>
      <c r="H16" s="75">
        <v>0</v>
      </c>
      <c r="I16" s="75">
        <v>0</v>
      </c>
      <c r="J16" s="75">
        <v>0</v>
      </c>
      <c r="K16" s="75">
        <v>0</v>
      </c>
      <c r="L16" s="75">
        <v>0</v>
      </c>
      <c r="M16" s="75">
        <v>0</v>
      </c>
      <c r="N16" s="75">
        <v>0</v>
      </c>
    </row>
    <row r="17" spans="2:14" ht="15" customHeight="1">
      <c r="B17" s="75">
        <v>820</v>
      </c>
      <c r="C17" s="89">
        <v>825</v>
      </c>
      <c r="D17" s="75">
        <v>0</v>
      </c>
      <c r="E17" s="75">
        <v>0</v>
      </c>
      <c r="F17" s="75">
        <v>0</v>
      </c>
      <c r="G17" s="75">
        <v>0</v>
      </c>
      <c r="H17" s="75">
        <v>0</v>
      </c>
      <c r="I17" s="75">
        <v>0</v>
      </c>
      <c r="J17" s="75">
        <v>0</v>
      </c>
      <c r="K17" s="75">
        <v>0</v>
      </c>
      <c r="L17" s="75">
        <v>0</v>
      </c>
      <c r="M17" s="75">
        <v>0</v>
      </c>
      <c r="N17" s="75">
        <v>0</v>
      </c>
    </row>
    <row r="18" spans="2:14" ht="15" customHeight="1">
      <c r="B18" s="75">
        <v>825</v>
      </c>
      <c r="C18" s="89">
        <v>830</v>
      </c>
      <c r="D18" s="75">
        <v>0</v>
      </c>
      <c r="E18" s="75">
        <v>0</v>
      </c>
      <c r="F18" s="75">
        <v>0</v>
      </c>
      <c r="G18" s="75">
        <v>0</v>
      </c>
      <c r="H18" s="75">
        <v>0</v>
      </c>
      <c r="I18" s="75">
        <v>0</v>
      </c>
      <c r="J18" s="75">
        <v>0</v>
      </c>
      <c r="K18" s="75">
        <v>0</v>
      </c>
      <c r="L18" s="75">
        <v>0</v>
      </c>
      <c r="M18" s="75">
        <v>0</v>
      </c>
      <c r="N18" s="75">
        <v>0</v>
      </c>
    </row>
    <row r="19" spans="2:14" ht="15" customHeight="1">
      <c r="B19" s="75">
        <v>830</v>
      </c>
      <c r="C19" s="89">
        <v>835</v>
      </c>
      <c r="D19" s="75">
        <v>0</v>
      </c>
      <c r="E19" s="75">
        <v>0</v>
      </c>
      <c r="F19" s="75">
        <v>0</v>
      </c>
      <c r="G19" s="75">
        <v>0</v>
      </c>
      <c r="H19" s="75">
        <v>0</v>
      </c>
      <c r="I19" s="75">
        <v>0</v>
      </c>
      <c r="J19" s="75">
        <v>0</v>
      </c>
      <c r="K19" s="75">
        <v>0</v>
      </c>
      <c r="L19" s="75">
        <v>0</v>
      </c>
      <c r="M19" s="75">
        <v>0</v>
      </c>
      <c r="N19" s="75">
        <v>0</v>
      </c>
    </row>
    <row r="20" spans="2:14" ht="15" customHeight="1">
      <c r="B20" s="75">
        <v>835</v>
      </c>
      <c r="C20" s="89">
        <v>840</v>
      </c>
      <c r="D20" s="75">
        <v>0</v>
      </c>
      <c r="E20" s="75">
        <v>0</v>
      </c>
      <c r="F20" s="75">
        <v>0</v>
      </c>
      <c r="G20" s="75">
        <v>0</v>
      </c>
      <c r="H20" s="75">
        <v>0</v>
      </c>
      <c r="I20" s="75">
        <v>0</v>
      </c>
      <c r="J20" s="75">
        <v>0</v>
      </c>
      <c r="K20" s="75">
        <v>0</v>
      </c>
      <c r="L20" s="75">
        <v>0</v>
      </c>
      <c r="M20" s="75">
        <v>0</v>
      </c>
      <c r="N20" s="75">
        <v>0</v>
      </c>
    </row>
    <row r="21" spans="2:14" ht="15" customHeight="1">
      <c r="B21" s="75">
        <v>840</v>
      </c>
      <c r="C21" s="89">
        <v>845</v>
      </c>
      <c r="D21" s="75">
        <v>0</v>
      </c>
      <c r="E21" s="75">
        <v>0</v>
      </c>
      <c r="F21" s="75">
        <v>0</v>
      </c>
      <c r="G21" s="75">
        <v>0</v>
      </c>
      <c r="H21" s="75">
        <v>0</v>
      </c>
      <c r="I21" s="75">
        <v>0</v>
      </c>
      <c r="J21" s="75">
        <v>0</v>
      </c>
      <c r="K21" s="75">
        <v>0</v>
      </c>
      <c r="L21" s="75">
        <v>0</v>
      </c>
      <c r="M21" s="75">
        <v>0</v>
      </c>
      <c r="N21" s="75">
        <v>0</v>
      </c>
    </row>
    <row r="22" spans="2:14" ht="15" customHeight="1">
      <c r="B22" s="75">
        <v>845</v>
      </c>
      <c r="C22" s="89">
        <v>850</v>
      </c>
      <c r="D22" s="75">
        <v>0</v>
      </c>
      <c r="E22" s="75">
        <v>0</v>
      </c>
      <c r="F22" s="75">
        <v>0</v>
      </c>
      <c r="G22" s="75">
        <v>0</v>
      </c>
      <c r="H22" s="75">
        <v>0</v>
      </c>
      <c r="I22" s="75">
        <v>0</v>
      </c>
      <c r="J22" s="75">
        <v>0</v>
      </c>
      <c r="K22" s="75">
        <v>0</v>
      </c>
      <c r="L22" s="75">
        <v>0</v>
      </c>
      <c r="M22" s="75">
        <v>0</v>
      </c>
      <c r="N22" s="75">
        <v>0</v>
      </c>
    </row>
    <row r="23" spans="2:14" ht="15" customHeight="1">
      <c r="B23" s="75">
        <v>850</v>
      </c>
      <c r="C23" s="89">
        <v>855</v>
      </c>
      <c r="D23" s="75">
        <v>0</v>
      </c>
      <c r="E23" s="75">
        <v>0</v>
      </c>
      <c r="F23" s="75">
        <v>0</v>
      </c>
      <c r="G23" s="75">
        <v>0</v>
      </c>
      <c r="H23" s="75">
        <v>0</v>
      </c>
      <c r="I23" s="75">
        <v>0</v>
      </c>
      <c r="J23" s="75">
        <v>0</v>
      </c>
      <c r="K23" s="75">
        <v>0</v>
      </c>
      <c r="L23" s="75">
        <v>0</v>
      </c>
      <c r="M23" s="75">
        <v>0</v>
      </c>
      <c r="N23" s="75">
        <v>0</v>
      </c>
    </row>
    <row r="24" spans="2:14" ht="15" customHeight="1">
      <c r="B24" s="75">
        <v>855</v>
      </c>
      <c r="C24" s="89">
        <v>860</v>
      </c>
      <c r="D24" s="75">
        <v>0</v>
      </c>
      <c r="E24" s="75">
        <v>0</v>
      </c>
      <c r="F24" s="75">
        <v>0</v>
      </c>
      <c r="G24" s="75">
        <v>0</v>
      </c>
      <c r="H24" s="75">
        <v>0</v>
      </c>
      <c r="I24" s="75">
        <v>0</v>
      </c>
      <c r="J24" s="75">
        <v>0</v>
      </c>
      <c r="K24" s="75">
        <v>0</v>
      </c>
      <c r="L24" s="75">
        <v>0</v>
      </c>
      <c r="M24" s="75">
        <v>0</v>
      </c>
      <c r="N24" s="75">
        <v>0</v>
      </c>
    </row>
    <row r="25" spans="2:14" ht="15" customHeight="1">
      <c r="B25" s="75">
        <v>860</v>
      </c>
      <c r="C25" s="89">
        <v>865</v>
      </c>
      <c r="D25" s="75">
        <v>0</v>
      </c>
      <c r="E25" s="75">
        <v>0</v>
      </c>
      <c r="F25" s="75">
        <v>0</v>
      </c>
      <c r="G25" s="75">
        <v>0</v>
      </c>
      <c r="H25" s="75">
        <v>0</v>
      </c>
      <c r="I25" s="75">
        <v>0</v>
      </c>
      <c r="J25" s="75">
        <v>0</v>
      </c>
      <c r="K25" s="75">
        <v>0</v>
      </c>
      <c r="L25" s="75">
        <v>0</v>
      </c>
      <c r="M25" s="75">
        <v>0</v>
      </c>
      <c r="N25" s="75">
        <v>0</v>
      </c>
    </row>
    <row r="26" spans="2:14" ht="15" customHeight="1">
      <c r="B26" s="75">
        <v>865</v>
      </c>
      <c r="C26" s="89">
        <v>870</v>
      </c>
      <c r="D26" s="75">
        <v>0</v>
      </c>
      <c r="E26" s="75">
        <v>0</v>
      </c>
      <c r="F26" s="75">
        <v>0</v>
      </c>
      <c r="G26" s="75">
        <v>0</v>
      </c>
      <c r="H26" s="75">
        <v>0</v>
      </c>
      <c r="I26" s="75">
        <v>0</v>
      </c>
      <c r="J26" s="75">
        <v>0</v>
      </c>
      <c r="K26" s="75">
        <v>0</v>
      </c>
      <c r="L26" s="75">
        <v>0</v>
      </c>
      <c r="M26" s="75">
        <v>0</v>
      </c>
      <c r="N26" s="75">
        <v>0</v>
      </c>
    </row>
    <row r="27" spans="2:14" ht="15" customHeight="1">
      <c r="B27" s="75">
        <v>870</v>
      </c>
      <c r="C27" s="89">
        <v>875</v>
      </c>
      <c r="D27" s="75">
        <v>0</v>
      </c>
      <c r="E27" s="75">
        <v>0</v>
      </c>
      <c r="F27" s="75">
        <v>0</v>
      </c>
      <c r="G27" s="75">
        <v>0</v>
      </c>
      <c r="H27" s="75">
        <v>0</v>
      </c>
      <c r="I27" s="75">
        <v>0</v>
      </c>
      <c r="J27" s="75">
        <v>0</v>
      </c>
      <c r="K27" s="75">
        <v>0</v>
      </c>
      <c r="L27" s="75">
        <v>0</v>
      </c>
      <c r="M27" s="75">
        <v>0</v>
      </c>
      <c r="N27" s="75">
        <v>0</v>
      </c>
    </row>
    <row r="28" spans="2:14" ht="15" customHeight="1">
      <c r="B28" s="75">
        <v>875</v>
      </c>
      <c r="C28" s="89">
        <v>880</v>
      </c>
      <c r="D28" s="75">
        <v>0</v>
      </c>
      <c r="E28" s="75">
        <v>0</v>
      </c>
      <c r="F28" s="75">
        <v>0</v>
      </c>
      <c r="G28" s="75">
        <v>0</v>
      </c>
      <c r="H28" s="75">
        <v>0</v>
      </c>
      <c r="I28" s="75">
        <v>0</v>
      </c>
      <c r="J28" s="75">
        <v>0</v>
      </c>
      <c r="K28" s="75">
        <v>0</v>
      </c>
      <c r="L28" s="75">
        <v>0</v>
      </c>
      <c r="M28" s="75">
        <v>0</v>
      </c>
      <c r="N28" s="75">
        <v>0</v>
      </c>
    </row>
    <row r="29" spans="2:14" ht="15" customHeight="1">
      <c r="B29" s="75">
        <v>880</v>
      </c>
      <c r="C29" s="89">
        <v>885</v>
      </c>
      <c r="D29" s="75">
        <v>0</v>
      </c>
      <c r="E29" s="75">
        <v>0</v>
      </c>
      <c r="F29" s="75">
        <v>0</v>
      </c>
      <c r="G29" s="75">
        <v>0</v>
      </c>
      <c r="H29" s="75">
        <v>0</v>
      </c>
      <c r="I29" s="75">
        <v>0</v>
      </c>
      <c r="J29" s="75">
        <v>0</v>
      </c>
      <c r="K29" s="75">
        <v>0</v>
      </c>
      <c r="L29" s="75">
        <v>0</v>
      </c>
      <c r="M29" s="75">
        <v>0</v>
      </c>
      <c r="N29" s="75">
        <v>0</v>
      </c>
    </row>
    <row r="30" spans="2:14" ht="15" customHeight="1">
      <c r="B30" s="75">
        <v>885</v>
      </c>
      <c r="C30" s="89">
        <v>890</v>
      </c>
      <c r="D30" s="75">
        <v>0</v>
      </c>
      <c r="E30" s="75">
        <v>0</v>
      </c>
      <c r="F30" s="75">
        <v>0</v>
      </c>
      <c r="G30" s="75">
        <v>0</v>
      </c>
      <c r="H30" s="75">
        <v>0</v>
      </c>
      <c r="I30" s="75">
        <v>0</v>
      </c>
      <c r="J30" s="75">
        <v>0</v>
      </c>
      <c r="K30" s="75">
        <v>0</v>
      </c>
      <c r="L30" s="75">
        <v>0</v>
      </c>
      <c r="M30" s="75">
        <v>0</v>
      </c>
      <c r="N30" s="75">
        <v>0</v>
      </c>
    </row>
    <row r="31" spans="2:14" ht="15" customHeight="1">
      <c r="B31" s="75">
        <v>890</v>
      </c>
      <c r="C31" s="89">
        <v>895</v>
      </c>
      <c r="D31" s="75">
        <v>0</v>
      </c>
      <c r="E31" s="75">
        <v>0</v>
      </c>
      <c r="F31" s="75">
        <v>0</v>
      </c>
      <c r="G31" s="75">
        <v>0</v>
      </c>
      <c r="H31" s="75">
        <v>0</v>
      </c>
      <c r="I31" s="75">
        <v>0</v>
      </c>
      <c r="J31" s="75">
        <v>0</v>
      </c>
      <c r="K31" s="75">
        <v>0</v>
      </c>
      <c r="L31" s="75">
        <v>0</v>
      </c>
      <c r="M31" s="75">
        <v>0</v>
      </c>
      <c r="N31" s="75">
        <v>0</v>
      </c>
    </row>
    <row r="32" spans="2:14" ht="15" customHeight="1">
      <c r="B32" s="75">
        <v>895</v>
      </c>
      <c r="C32" s="89">
        <v>900</v>
      </c>
      <c r="D32" s="75">
        <v>0</v>
      </c>
      <c r="E32" s="75">
        <v>0</v>
      </c>
      <c r="F32" s="75">
        <v>0</v>
      </c>
      <c r="G32" s="75">
        <v>0</v>
      </c>
      <c r="H32" s="75">
        <v>0</v>
      </c>
      <c r="I32" s="75">
        <v>0</v>
      </c>
      <c r="J32" s="75">
        <v>0</v>
      </c>
      <c r="K32" s="75">
        <v>0</v>
      </c>
      <c r="L32" s="75">
        <v>0</v>
      </c>
      <c r="M32" s="75">
        <v>0</v>
      </c>
      <c r="N32" s="75">
        <v>0</v>
      </c>
    </row>
    <row r="33" spans="2:14" ht="15" customHeight="1">
      <c r="B33" s="75">
        <v>900</v>
      </c>
      <c r="C33" s="89">
        <v>905</v>
      </c>
      <c r="D33" s="75">
        <v>0</v>
      </c>
      <c r="E33" s="75">
        <v>0</v>
      </c>
      <c r="F33" s="75">
        <v>0</v>
      </c>
      <c r="G33" s="75">
        <v>0</v>
      </c>
      <c r="H33" s="75">
        <v>0</v>
      </c>
      <c r="I33" s="75">
        <v>0</v>
      </c>
      <c r="J33" s="75">
        <v>0</v>
      </c>
      <c r="K33" s="75">
        <v>0</v>
      </c>
      <c r="L33" s="75">
        <v>0</v>
      </c>
      <c r="M33" s="75">
        <v>0</v>
      </c>
      <c r="N33" s="75">
        <v>0</v>
      </c>
    </row>
    <row r="34" spans="2:14" ht="15" customHeight="1">
      <c r="B34" s="75">
        <v>905</v>
      </c>
      <c r="C34" s="89">
        <v>910</v>
      </c>
      <c r="D34" s="75">
        <v>0</v>
      </c>
      <c r="E34" s="75">
        <v>0</v>
      </c>
      <c r="F34" s="75">
        <v>0</v>
      </c>
      <c r="G34" s="75">
        <v>0</v>
      </c>
      <c r="H34" s="75">
        <v>0</v>
      </c>
      <c r="I34" s="75">
        <v>0</v>
      </c>
      <c r="J34" s="75">
        <v>0</v>
      </c>
      <c r="K34" s="75">
        <v>0</v>
      </c>
      <c r="L34" s="75">
        <v>0</v>
      </c>
      <c r="M34" s="75">
        <v>0</v>
      </c>
      <c r="N34" s="75">
        <v>0</v>
      </c>
    </row>
    <row r="35" spans="2:14" ht="15" customHeight="1">
      <c r="B35" s="75">
        <v>910</v>
      </c>
      <c r="C35" s="89">
        <v>915</v>
      </c>
      <c r="D35" s="75">
        <v>0</v>
      </c>
      <c r="E35" s="75">
        <v>0</v>
      </c>
      <c r="F35" s="75">
        <v>0</v>
      </c>
      <c r="G35" s="75">
        <v>0</v>
      </c>
      <c r="H35" s="75">
        <v>0</v>
      </c>
      <c r="I35" s="75">
        <v>0</v>
      </c>
      <c r="J35" s="75">
        <v>0</v>
      </c>
      <c r="K35" s="75">
        <v>0</v>
      </c>
      <c r="L35" s="75">
        <v>0</v>
      </c>
      <c r="M35" s="75">
        <v>0</v>
      </c>
      <c r="N35" s="75">
        <v>0</v>
      </c>
    </row>
    <row r="36" spans="2:14" ht="15" customHeight="1">
      <c r="B36" s="75">
        <v>915</v>
      </c>
      <c r="C36" s="89">
        <v>920</v>
      </c>
      <c r="D36" s="75">
        <v>0</v>
      </c>
      <c r="E36" s="75">
        <v>0</v>
      </c>
      <c r="F36" s="75">
        <v>0</v>
      </c>
      <c r="G36" s="75">
        <v>0</v>
      </c>
      <c r="H36" s="75">
        <v>0</v>
      </c>
      <c r="I36" s="75">
        <v>0</v>
      </c>
      <c r="J36" s="75">
        <v>0</v>
      </c>
      <c r="K36" s="75">
        <v>0</v>
      </c>
      <c r="L36" s="75">
        <v>0</v>
      </c>
      <c r="M36" s="75">
        <v>0</v>
      </c>
      <c r="N36" s="75">
        <v>0</v>
      </c>
    </row>
    <row r="37" spans="2:14" ht="15" customHeight="1">
      <c r="B37" s="75">
        <v>920</v>
      </c>
      <c r="C37" s="89">
        <v>925</v>
      </c>
      <c r="D37" s="75">
        <v>0</v>
      </c>
      <c r="E37" s="75">
        <v>0</v>
      </c>
      <c r="F37" s="75">
        <v>0</v>
      </c>
      <c r="G37" s="75">
        <v>0</v>
      </c>
      <c r="H37" s="75">
        <v>0</v>
      </c>
      <c r="I37" s="75">
        <v>0</v>
      </c>
      <c r="J37" s="75">
        <v>0</v>
      </c>
      <c r="K37" s="75">
        <v>0</v>
      </c>
      <c r="L37" s="75">
        <v>0</v>
      </c>
      <c r="M37" s="75">
        <v>0</v>
      </c>
      <c r="N37" s="75">
        <v>0</v>
      </c>
    </row>
    <row r="38" spans="2:14" ht="15" customHeight="1">
      <c r="B38" s="75">
        <v>925</v>
      </c>
      <c r="C38" s="89">
        <v>930</v>
      </c>
      <c r="D38" s="75">
        <v>0</v>
      </c>
      <c r="E38" s="75">
        <v>0</v>
      </c>
      <c r="F38" s="75">
        <v>0</v>
      </c>
      <c r="G38" s="75">
        <v>0</v>
      </c>
      <c r="H38" s="75">
        <v>0</v>
      </c>
      <c r="I38" s="75">
        <v>0</v>
      </c>
      <c r="J38" s="75">
        <v>0</v>
      </c>
      <c r="K38" s="75">
        <v>0</v>
      </c>
      <c r="L38" s="75">
        <v>0</v>
      </c>
      <c r="M38" s="75">
        <v>0</v>
      </c>
      <c r="N38" s="75">
        <v>0</v>
      </c>
    </row>
    <row r="39" spans="2:14" ht="15" customHeight="1">
      <c r="B39" s="75">
        <v>930</v>
      </c>
      <c r="C39" s="89">
        <v>935</v>
      </c>
      <c r="D39" s="75">
        <v>0</v>
      </c>
      <c r="E39" s="75">
        <v>0</v>
      </c>
      <c r="F39" s="75">
        <v>0</v>
      </c>
      <c r="G39" s="75">
        <v>0</v>
      </c>
      <c r="H39" s="75">
        <v>0</v>
      </c>
      <c r="I39" s="75">
        <v>0</v>
      </c>
      <c r="J39" s="75">
        <v>0</v>
      </c>
      <c r="K39" s="75">
        <v>0</v>
      </c>
      <c r="L39" s="75">
        <v>0</v>
      </c>
      <c r="M39" s="75">
        <v>0</v>
      </c>
      <c r="N39" s="75">
        <v>0</v>
      </c>
    </row>
    <row r="40" spans="2:14" ht="15" customHeight="1">
      <c r="B40" s="75">
        <v>935</v>
      </c>
      <c r="C40" s="89">
        <v>940</v>
      </c>
      <c r="D40" s="75">
        <v>0</v>
      </c>
      <c r="E40" s="75">
        <v>0</v>
      </c>
      <c r="F40" s="75">
        <v>0</v>
      </c>
      <c r="G40" s="75">
        <v>0</v>
      </c>
      <c r="H40" s="75">
        <v>0</v>
      </c>
      <c r="I40" s="75">
        <v>0</v>
      </c>
      <c r="J40" s="75">
        <v>0</v>
      </c>
      <c r="K40" s="75">
        <v>0</v>
      </c>
      <c r="L40" s="75">
        <v>0</v>
      </c>
      <c r="M40" s="75">
        <v>0</v>
      </c>
      <c r="N40" s="75">
        <v>0</v>
      </c>
    </row>
    <row r="41" spans="2:14" ht="15" customHeight="1">
      <c r="B41" s="75">
        <v>940</v>
      </c>
      <c r="C41" s="89">
        <v>945</v>
      </c>
      <c r="D41" s="75">
        <v>0</v>
      </c>
      <c r="E41" s="75">
        <v>0</v>
      </c>
      <c r="F41" s="75">
        <v>0</v>
      </c>
      <c r="G41" s="75">
        <v>0</v>
      </c>
      <c r="H41" s="75">
        <v>0</v>
      </c>
      <c r="I41" s="75">
        <v>0</v>
      </c>
      <c r="J41" s="75">
        <v>0</v>
      </c>
      <c r="K41" s="75">
        <v>0</v>
      </c>
      <c r="L41" s="75">
        <v>0</v>
      </c>
      <c r="M41" s="75">
        <v>0</v>
      </c>
      <c r="N41" s="75">
        <v>0</v>
      </c>
    </row>
    <row r="42" spans="2:14" ht="15" customHeight="1">
      <c r="B42" s="75">
        <v>945</v>
      </c>
      <c r="C42" s="89">
        <v>950</v>
      </c>
      <c r="D42" s="75">
        <v>0</v>
      </c>
      <c r="E42" s="75">
        <v>0</v>
      </c>
      <c r="F42" s="75">
        <v>0</v>
      </c>
      <c r="G42" s="75">
        <v>0</v>
      </c>
      <c r="H42" s="75">
        <v>0</v>
      </c>
      <c r="I42" s="75">
        <v>0</v>
      </c>
      <c r="J42" s="75">
        <v>0</v>
      </c>
      <c r="K42" s="75">
        <v>0</v>
      </c>
      <c r="L42" s="75">
        <v>0</v>
      </c>
      <c r="M42" s="75">
        <v>0</v>
      </c>
      <c r="N42" s="75">
        <v>0</v>
      </c>
    </row>
    <row r="43" spans="2:14" ht="15" customHeight="1">
      <c r="B43" s="75">
        <v>950</v>
      </c>
      <c r="C43" s="89">
        <v>955</v>
      </c>
      <c r="D43" s="75">
        <v>0</v>
      </c>
      <c r="E43" s="75">
        <v>0</v>
      </c>
      <c r="F43" s="75">
        <v>0</v>
      </c>
      <c r="G43" s="75">
        <v>0</v>
      </c>
      <c r="H43" s="75">
        <v>0</v>
      </c>
      <c r="I43" s="75">
        <v>0</v>
      </c>
      <c r="J43" s="75">
        <v>0</v>
      </c>
      <c r="K43" s="75">
        <v>0</v>
      </c>
      <c r="L43" s="75">
        <v>0</v>
      </c>
      <c r="M43" s="75">
        <v>0</v>
      </c>
      <c r="N43" s="75">
        <v>0</v>
      </c>
    </row>
    <row r="44" spans="2:14" ht="15" customHeight="1">
      <c r="B44" s="75">
        <v>955</v>
      </c>
      <c r="C44" s="89">
        <v>960</v>
      </c>
      <c r="D44" s="75">
        <v>0</v>
      </c>
      <c r="E44" s="75">
        <v>0</v>
      </c>
      <c r="F44" s="75">
        <v>0</v>
      </c>
      <c r="G44" s="75">
        <v>0</v>
      </c>
      <c r="H44" s="75">
        <v>0</v>
      </c>
      <c r="I44" s="75">
        <v>0</v>
      </c>
      <c r="J44" s="75">
        <v>0</v>
      </c>
      <c r="K44" s="75">
        <v>0</v>
      </c>
      <c r="L44" s="75">
        <v>0</v>
      </c>
      <c r="M44" s="75">
        <v>0</v>
      </c>
      <c r="N44" s="75">
        <v>0</v>
      </c>
    </row>
    <row r="45" spans="2:14" ht="15" customHeight="1">
      <c r="B45" s="75">
        <v>960</v>
      </c>
      <c r="C45" s="89">
        <v>965</v>
      </c>
      <c r="D45" s="75">
        <v>0</v>
      </c>
      <c r="E45" s="75">
        <v>0</v>
      </c>
      <c r="F45" s="75">
        <v>0</v>
      </c>
      <c r="G45" s="75">
        <v>0</v>
      </c>
      <c r="H45" s="75">
        <v>0</v>
      </c>
      <c r="I45" s="75">
        <v>0</v>
      </c>
      <c r="J45" s="75">
        <v>0</v>
      </c>
      <c r="K45" s="75">
        <v>0</v>
      </c>
      <c r="L45" s="75">
        <v>0</v>
      </c>
      <c r="M45" s="75">
        <v>0</v>
      </c>
      <c r="N45" s="75">
        <v>0</v>
      </c>
    </row>
    <row r="46" spans="2:14" ht="15" customHeight="1">
      <c r="B46" s="75">
        <v>965</v>
      </c>
      <c r="C46" s="89">
        <v>970</v>
      </c>
      <c r="D46" s="75">
        <v>0</v>
      </c>
      <c r="E46" s="75">
        <v>0</v>
      </c>
      <c r="F46" s="75">
        <v>0</v>
      </c>
      <c r="G46" s="75">
        <v>0</v>
      </c>
      <c r="H46" s="75">
        <v>0</v>
      </c>
      <c r="I46" s="75">
        <v>0</v>
      </c>
      <c r="J46" s="75">
        <v>0</v>
      </c>
      <c r="K46" s="75">
        <v>0</v>
      </c>
      <c r="L46" s="75">
        <v>0</v>
      </c>
      <c r="M46" s="75">
        <v>0</v>
      </c>
      <c r="N46" s="75">
        <v>0</v>
      </c>
    </row>
    <row r="47" spans="2:14" ht="15" customHeight="1">
      <c r="B47" s="75">
        <v>970</v>
      </c>
      <c r="C47" s="89">
        <v>975</v>
      </c>
      <c r="D47" s="75">
        <v>0</v>
      </c>
      <c r="E47" s="75">
        <v>0</v>
      </c>
      <c r="F47" s="75">
        <v>0</v>
      </c>
      <c r="G47" s="75">
        <v>0</v>
      </c>
      <c r="H47" s="75">
        <v>0</v>
      </c>
      <c r="I47" s="75">
        <v>0</v>
      </c>
      <c r="J47" s="75">
        <v>0</v>
      </c>
      <c r="K47" s="75">
        <v>0</v>
      </c>
      <c r="L47" s="75">
        <v>0</v>
      </c>
      <c r="M47" s="75">
        <v>0</v>
      </c>
      <c r="N47" s="75">
        <v>0</v>
      </c>
    </row>
    <row r="48" spans="2:14" ht="15" customHeight="1">
      <c r="B48" s="75">
        <v>975</v>
      </c>
      <c r="C48" s="89">
        <v>980</v>
      </c>
      <c r="D48" s="75">
        <v>0</v>
      </c>
      <c r="E48" s="75">
        <v>0</v>
      </c>
      <c r="F48" s="75">
        <v>0</v>
      </c>
      <c r="G48" s="75">
        <v>0</v>
      </c>
      <c r="H48" s="75">
        <v>0</v>
      </c>
      <c r="I48" s="75">
        <v>0</v>
      </c>
      <c r="J48" s="75">
        <v>0</v>
      </c>
      <c r="K48" s="75">
        <v>0</v>
      </c>
      <c r="L48" s="75">
        <v>0</v>
      </c>
      <c r="M48" s="75">
        <v>0</v>
      </c>
      <c r="N48" s="75">
        <v>0</v>
      </c>
    </row>
    <row r="49" spans="2:14" ht="15" customHeight="1">
      <c r="B49" s="75">
        <v>980</v>
      </c>
      <c r="C49" s="89">
        <v>985</v>
      </c>
      <c r="D49" s="75">
        <v>0</v>
      </c>
      <c r="E49" s="75">
        <v>0</v>
      </c>
      <c r="F49" s="75">
        <v>0</v>
      </c>
      <c r="G49" s="75">
        <v>0</v>
      </c>
      <c r="H49" s="75">
        <v>0</v>
      </c>
      <c r="I49" s="75">
        <v>0</v>
      </c>
      <c r="J49" s="75">
        <v>0</v>
      </c>
      <c r="K49" s="75">
        <v>0</v>
      </c>
      <c r="L49" s="75">
        <v>0</v>
      </c>
      <c r="M49" s="75">
        <v>0</v>
      </c>
      <c r="N49" s="75">
        <v>0</v>
      </c>
    </row>
    <row r="50" spans="2:14" ht="15" customHeight="1">
      <c r="B50" s="75">
        <v>985</v>
      </c>
      <c r="C50" s="89">
        <v>990</v>
      </c>
      <c r="D50" s="75">
        <v>0</v>
      </c>
      <c r="E50" s="75">
        <v>0</v>
      </c>
      <c r="F50" s="75">
        <v>0</v>
      </c>
      <c r="G50" s="75">
        <v>0</v>
      </c>
      <c r="H50" s="75">
        <v>0</v>
      </c>
      <c r="I50" s="75">
        <v>0</v>
      </c>
      <c r="J50" s="75">
        <v>0</v>
      </c>
      <c r="K50" s="75">
        <v>0</v>
      </c>
      <c r="L50" s="75">
        <v>0</v>
      </c>
      <c r="M50" s="75">
        <v>0</v>
      </c>
      <c r="N50" s="75">
        <v>0</v>
      </c>
    </row>
    <row r="51" spans="2:14" ht="15" customHeight="1">
      <c r="B51" s="75">
        <v>990</v>
      </c>
      <c r="C51" s="89">
        <v>995</v>
      </c>
      <c r="D51" s="75">
        <v>0</v>
      </c>
      <c r="E51" s="75">
        <v>0</v>
      </c>
      <c r="F51" s="75">
        <v>0</v>
      </c>
      <c r="G51" s="75">
        <v>0</v>
      </c>
      <c r="H51" s="75">
        <v>0</v>
      </c>
      <c r="I51" s="75">
        <v>0</v>
      </c>
      <c r="J51" s="75">
        <v>0</v>
      </c>
      <c r="K51" s="75">
        <v>0</v>
      </c>
      <c r="L51" s="75">
        <v>0</v>
      </c>
      <c r="M51" s="75">
        <v>0</v>
      </c>
      <c r="N51" s="75">
        <v>0</v>
      </c>
    </row>
    <row r="52" spans="2:14" ht="15" customHeight="1">
      <c r="B52" s="75">
        <v>995</v>
      </c>
      <c r="C52" s="90">
        <v>1000</v>
      </c>
      <c r="D52" s="75">
        <v>0</v>
      </c>
      <c r="E52" s="75">
        <v>0</v>
      </c>
      <c r="F52" s="75">
        <v>0</v>
      </c>
      <c r="G52" s="75">
        <v>0</v>
      </c>
      <c r="H52" s="75">
        <v>0</v>
      </c>
      <c r="I52" s="75">
        <v>0</v>
      </c>
      <c r="J52" s="75">
        <v>0</v>
      </c>
      <c r="K52" s="75">
        <v>0</v>
      </c>
      <c r="L52" s="75">
        <v>0</v>
      </c>
      <c r="M52" s="75">
        <v>0</v>
      </c>
      <c r="N52" s="75">
        <v>0</v>
      </c>
    </row>
    <row r="53" spans="2:14" ht="15" customHeight="1">
      <c r="B53" s="76">
        <v>1000</v>
      </c>
      <c r="C53" s="90">
        <v>1005</v>
      </c>
      <c r="D53" s="75">
        <v>0</v>
      </c>
      <c r="E53" s="75">
        <v>0</v>
      </c>
      <c r="F53" s="75">
        <v>0</v>
      </c>
      <c r="G53" s="75">
        <v>0</v>
      </c>
      <c r="H53" s="75">
        <v>0</v>
      </c>
      <c r="I53" s="75">
        <v>0</v>
      </c>
      <c r="J53" s="75">
        <v>0</v>
      </c>
      <c r="K53" s="75">
        <v>0</v>
      </c>
      <c r="L53" s="75">
        <v>0</v>
      </c>
      <c r="M53" s="75">
        <v>0</v>
      </c>
      <c r="N53" s="75">
        <v>0</v>
      </c>
    </row>
    <row r="54" spans="2:14" ht="15" customHeight="1">
      <c r="B54" s="76">
        <v>1005</v>
      </c>
      <c r="C54" s="90">
        <v>1010</v>
      </c>
      <c r="D54" s="75">
        <v>0</v>
      </c>
      <c r="E54" s="75">
        <v>0</v>
      </c>
      <c r="F54" s="75">
        <v>0</v>
      </c>
      <c r="G54" s="75">
        <v>0</v>
      </c>
      <c r="H54" s="75">
        <v>0</v>
      </c>
      <c r="I54" s="75">
        <v>0</v>
      </c>
      <c r="J54" s="75">
        <v>0</v>
      </c>
      <c r="K54" s="75">
        <v>0</v>
      </c>
      <c r="L54" s="75">
        <v>0</v>
      </c>
      <c r="M54" s="75">
        <v>0</v>
      </c>
      <c r="N54" s="75">
        <v>0</v>
      </c>
    </row>
    <row r="55" spans="2:14" ht="15" customHeight="1">
      <c r="B55" s="76">
        <v>1010</v>
      </c>
      <c r="C55" s="90">
        <v>1015</v>
      </c>
      <c r="D55" s="75">
        <v>0</v>
      </c>
      <c r="E55" s="75">
        <v>0</v>
      </c>
      <c r="F55" s="75">
        <v>0</v>
      </c>
      <c r="G55" s="75">
        <v>0</v>
      </c>
      <c r="H55" s="75">
        <v>0</v>
      </c>
      <c r="I55" s="75">
        <v>0</v>
      </c>
      <c r="J55" s="75">
        <v>0</v>
      </c>
      <c r="K55" s="75">
        <v>0</v>
      </c>
      <c r="L55" s="75">
        <v>0</v>
      </c>
      <c r="M55" s="75">
        <v>0</v>
      </c>
      <c r="N55" s="75">
        <v>0</v>
      </c>
    </row>
    <row r="56" spans="2:14" ht="15" customHeight="1">
      <c r="B56" s="76">
        <v>1015</v>
      </c>
      <c r="C56" s="90">
        <v>1020</v>
      </c>
      <c r="D56" s="75">
        <v>0</v>
      </c>
      <c r="E56" s="75">
        <v>0</v>
      </c>
      <c r="F56" s="75">
        <v>0</v>
      </c>
      <c r="G56" s="75">
        <v>0</v>
      </c>
      <c r="H56" s="75">
        <v>0</v>
      </c>
      <c r="I56" s="75">
        <v>0</v>
      </c>
      <c r="J56" s="75">
        <v>0</v>
      </c>
      <c r="K56" s="75">
        <v>0</v>
      </c>
      <c r="L56" s="75">
        <v>0</v>
      </c>
      <c r="M56" s="75">
        <v>0</v>
      </c>
      <c r="N56" s="75">
        <v>0</v>
      </c>
    </row>
    <row r="57" spans="2:14" ht="15" customHeight="1">
      <c r="B57" s="76">
        <v>1020</v>
      </c>
      <c r="C57" s="90">
        <v>1025</v>
      </c>
      <c r="D57" s="75">
        <v>0</v>
      </c>
      <c r="E57" s="75">
        <v>0</v>
      </c>
      <c r="F57" s="75">
        <v>0</v>
      </c>
      <c r="G57" s="75">
        <v>0</v>
      </c>
      <c r="H57" s="75">
        <v>0</v>
      </c>
      <c r="I57" s="75">
        <v>0</v>
      </c>
      <c r="J57" s="75">
        <v>0</v>
      </c>
      <c r="K57" s="75">
        <v>0</v>
      </c>
      <c r="L57" s="75">
        <v>0</v>
      </c>
      <c r="M57" s="75">
        <v>0</v>
      </c>
      <c r="N57" s="75">
        <v>0</v>
      </c>
    </row>
    <row r="58" spans="2:14" ht="15" customHeight="1">
      <c r="B58" s="76">
        <v>1025</v>
      </c>
      <c r="C58" s="90">
        <v>1030</v>
      </c>
      <c r="D58" s="75">
        <v>0</v>
      </c>
      <c r="E58" s="75">
        <v>0</v>
      </c>
      <c r="F58" s="75">
        <v>0</v>
      </c>
      <c r="G58" s="75">
        <v>0</v>
      </c>
      <c r="H58" s="75">
        <v>0</v>
      </c>
      <c r="I58" s="75">
        <v>0</v>
      </c>
      <c r="J58" s="75">
        <v>0</v>
      </c>
      <c r="K58" s="75">
        <v>0</v>
      </c>
      <c r="L58" s="75">
        <v>0</v>
      </c>
      <c r="M58" s="75">
        <v>0</v>
      </c>
      <c r="N58" s="75">
        <v>0</v>
      </c>
    </row>
    <row r="59" spans="2:14" ht="15" customHeight="1">
      <c r="B59" s="76">
        <v>1030</v>
      </c>
      <c r="C59" s="90">
        <v>1035</v>
      </c>
      <c r="D59" s="75">
        <v>0</v>
      </c>
      <c r="E59" s="75">
        <v>0</v>
      </c>
      <c r="F59" s="75">
        <v>0</v>
      </c>
      <c r="G59" s="75">
        <v>0</v>
      </c>
      <c r="H59" s="75">
        <v>0</v>
      </c>
      <c r="I59" s="75">
        <v>0</v>
      </c>
      <c r="J59" s="75">
        <v>0</v>
      </c>
      <c r="K59" s="75">
        <v>0</v>
      </c>
      <c r="L59" s="75">
        <v>0</v>
      </c>
      <c r="M59" s="75">
        <v>0</v>
      </c>
      <c r="N59" s="75">
        <v>0</v>
      </c>
    </row>
    <row r="60" spans="2:14" ht="15" customHeight="1">
      <c r="B60" s="76">
        <v>1035</v>
      </c>
      <c r="C60" s="90">
        <v>1040</v>
      </c>
      <c r="D60" s="75">
        <v>0</v>
      </c>
      <c r="E60" s="75">
        <v>0</v>
      </c>
      <c r="F60" s="75">
        <v>0</v>
      </c>
      <c r="G60" s="75">
        <v>0</v>
      </c>
      <c r="H60" s="75">
        <v>0</v>
      </c>
      <c r="I60" s="75">
        <v>0</v>
      </c>
      <c r="J60" s="75">
        <v>0</v>
      </c>
      <c r="K60" s="75">
        <v>0</v>
      </c>
      <c r="L60" s="75">
        <v>0</v>
      </c>
      <c r="M60" s="75">
        <v>0</v>
      </c>
      <c r="N60" s="75">
        <v>0</v>
      </c>
    </row>
    <row r="61" spans="2:14" ht="15" customHeight="1">
      <c r="B61" s="76">
        <v>1040</v>
      </c>
      <c r="C61" s="90">
        <v>1045</v>
      </c>
      <c r="D61" s="75">
        <v>0</v>
      </c>
      <c r="E61" s="75">
        <v>0</v>
      </c>
      <c r="F61" s="75">
        <v>0</v>
      </c>
      <c r="G61" s="75">
        <v>0</v>
      </c>
      <c r="H61" s="75">
        <v>0</v>
      </c>
      <c r="I61" s="75">
        <v>0</v>
      </c>
      <c r="J61" s="75">
        <v>0</v>
      </c>
      <c r="K61" s="75">
        <v>0</v>
      </c>
      <c r="L61" s="75">
        <v>0</v>
      </c>
      <c r="M61" s="75">
        <v>0</v>
      </c>
      <c r="N61" s="75">
        <v>0</v>
      </c>
    </row>
    <row r="62" spans="2:14" ht="15" customHeight="1">
      <c r="B62" s="76">
        <v>1045</v>
      </c>
      <c r="C62" s="90">
        <v>1050</v>
      </c>
      <c r="D62" s="75">
        <v>0</v>
      </c>
      <c r="E62" s="75">
        <v>0</v>
      </c>
      <c r="F62" s="75">
        <v>0</v>
      </c>
      <c r="G62" s="75">
        <v>0</v>
      </c>
      <c r="H62" s="75">
        <v>0</v>
      </c>
      <c r="I62" s="75">
        <v>0</v>
      </c>
      <c r="J62" s="75">
        <v>0</v>
      </c>
      <c r="K62" s="75">
        <v>0</v>
      </c>
      <c r="L62" s="75">
        <v>0</v>
      </c>
      <c r="M62" s="75">
        <v>0</v>
      </c>
      <c r="N62" s="75">
        <v>0</v>
      </c>
    </row>
    <row r="63" spans="2:14" ht="15" customHeight="1">
      <c r="B63" s="76">
        <v>1050</v>
      </c>
      <c r="C63" s="90">
        <v>1055</v>
      </c>
      <c r="D63" s="75">
        <v>0</v>
      </c>
      <c r="E63" s="75">
        <v>0</v>
      </c>
      <c r="F63" s="75">
        <v>0</v>
      </c>
      <c r="G63" s="75">
        <v>0</v>
      </c>
      <c r="H63" s="75">
        <v>0</v>
      </c>
      <c r="I63" s="75">
        <v>0</v>
      </c>
      <c r="J63" s="75">
        <v>0</v>
      </c>
      <c r="K63" s="75">
        <v>0</v>
      </c>
      <c r="L63" s="75">
        <v>0</v>
      </c>
      <c r="M63" s="75">
        <v>0</v>
      </c>
      <c r="N63" s="75">
        <v>0</v>
      </c>
    </row>
    <row r="64" spans="2:14" ht="15" customHeight="1">
      <c r="B64" s="76">
        <v>1055</v>
      </c>
      <c r="C64" s="90">
        <v>1060</v>
      </c>
      <c r="D64" s="75">
        <v>0</v>
      </c>
      <c r="E64" s="75">
        <v>0</v>
      </c>
      <c r="F64" s="75">
        <v>0</v>
      </c>
      <c r="G64" s="75">
        <v>0</v>
      </c>
      <c r="H64" s="75">
        <v>0</v>
      </c>
      <c r="I64" s="75">
        <v>0</v>
      </c>
      <c r="J64" s="75">
        <v>0</v>
      </c>
      <c r="K64" s="75">
        <v>0</v>
      </c>
      <c r="L64" s="75">
        <v>0</v>
      </c>
      <c r="M64" s="75">
        <v>0</v>
      </c>
      <c r="N64" s="75">
        <v>0</v>
      </c>
    </row>
    <row r="65" spans="2:14" ht="15" customHeight="1">
      <c r="B65" s="76">
        <v>1060</v>
      </c>
      <c r="C65" s="90">
        <v>1065</v>
      </c>
      <c r="D65" s="76">
        <v>1040</v>
      </c>
      <c r="E65" s="75">
        <v>0</v>
      </c>
      <c r="F65" s="75">
        <v>0</v>
      </c>
      <c r="G65" s="75">
        <v>0</v>
      </c>
      <c r="H65" s="75">
        <v>0</v>
      </c>
      <c r="I65" s="75">
        <v>0</v>
      </c>
      <c r="J65" s="75">
        <v>0</v>
      </c>
      <c r="K65" s="75">
        <v>0</v>
      </c>
      <c r="L65" s="75">
        <v>0</v>
      </c>
      <c r="M65" s="75">
        <v>0</v>
      </c>
      <c r="N65" s="75">
        <v>0</v>
      </c>
    </row>
    <row r="66" spans="2:14" ht="15" customHeight="1">
      <c r="B66" s="76">
        <v>1065</v>
      </c>
      <c r="C66" s="90">
        <v>1070</v>
      </c>
      <c r="D66" s="76">
        <v>1110</v>
      </c>
      <c r="E66" s="75">
        <v>0</v>
      </c>
      <c r="F66" s="75">
        <v>0</v>
      </c>
      <c r="G66" s="75">
        <v>0</v>
      </c>
      <c r="H66" s="75">
        <v>0</v>
      </c>
      <c r="I66" s="75">
        <v>0</v>
      </c>
      <c r="J66" s="75">
        <v>0</v>
      </c>
      <c r="K66" s="75">
        <v>0</v>
      </c>
      <c r="L66" s="75">
        <v>0</v>
      </c>
      <c r="M66" s="75">
        <v>0</v>
      </c>
      <c r="N66" s="75">
        <v>0</v>
      </c>
    </row>
    <row r="67" spans="2:14" ht="15" customHeight="1">
      <c r="B67" s="76">
        <v>1070</v>
      </c>
      <c r="C67" s="90">
        <v>1075</v>
      </c>
      <c r="D67" s="76">
        <v>1180</v>
      </c>
      <c r="E67" s="75">
        <v>0</v>
      </c>
      <c r="F67" s="75">
        <v>0</v>
      </c>
      <c r="G67" s="75">
        <v>0</v>
      </c>
      <c r="H67" s="75">
        <v>0</v>
      </c>
      <c r="I67" s="75">
        <v>0</v>
      </c>
      <c r="J67" s="75">
        <v>0</v>
      </c>
      <c r="K67" s="75">
        <v>0</v>
      </c>
      <c r="L67" s="75">
        <v>0</v>
      </c>
      <c r="M67" s="75">
        <v>0</v>
      </c>
      <c r="N67" s="75">
        <v>0</v>
      </c>
    </row>
    <row r="68" spans="2:14" ht="15" customHeight="1">
      <c r="B68" s="76">
        <v>1075</v>
      </c>
      <c r="C68" s="90">
        <v>1080</v>
      </c>
      <c r="D68" s="76">
        <v>1250</v>
      </c>
      <c r="E68" s="75">
        <v>0</v>
      </c>
      <c r="F68" s="75">
        <v>0</v>
      </c>
      <c r="G68" s="75">
        <v>0</v>
      </c>
      <c r="H68" s="75">
        <v>0</v>
      </c>
      <c r="I68" s="75">
        <v>0</v>
      </c>
      <c r="J68" s="75">
        <v>0</v>
      </c>
      <c r="K68" s="75">
        <v>0</v>
      </c>
      <c r="L68" s="75">
        <v>0</v>
      </c>
      <c r="M68" s="75">
        <v>0</v>
      </c>
      <c r="N68" s="75">
        <v>0</v>
      </c>
    </row>
    <row r="69" spans="2:14" ht="15" customHeight="1">
      <c r="B69" s="76">
        <v>1080</v>
      </c>
      <c r="C69" s="90">
        <v>1085</v>
      </c>
      <c r="D69" s="76">
        <v>1320</v>
      </c>
      <c r="E69" s="75">
        <v>0</v>
      </c>
      <c r="F69" s="75">
        <v>0</v>
      </c>
      <c r="G69" s="75">
        <v>0</v>
      </c>
      <c r="H69" s="75">
        <v>0</v>
      </c>
      <c r="I69" s="75">
        <v>0</v>
      </c>
      <c r="J69" s="75">
        <v>0</v>
      </c>
      <c r="K69" s="75">
        <v>0</v>
      </c>
      <c r="L69" s="75">
        <v>0</v>
      </c>
      <c r="M69" s="75">
        <v>0</v>
      </c>
      <c r="N69" s="75">
        <v>0</v>
      </c>
    </row>
    <row r="70" spans="2:14" ht="15" customHeight="1">
      <c r="B70" s="76">
        <v>1085</v>
      </c>
      <c r="C70" s="90">
        <v>1090</v>
      </c>
      <c r="D70" s="76">
        <v>1390</v>
      </c>
      <c r="E70" s="75">
        <v>0</v>
      </c>
      <c r="F70" s="75">
        <v>0</v>
      </c>
      <c r="G70" s="75">
        <v>0</v>
      </c>
      <c r="H70" s="75">
        <v>0</v>
      </c>
      <c r="I70" s="75">
        <v>0</v>
      </c>
      <c r="J70" s="75">
        <v>0</v>
      </c>
      <c r="K70" s="75">
        <v>0</v>
      </c>
      <c r="L70" s="75">
        <v>0</v>
      </c>
      <c r="M70" s="75">
        <v>0</v>
      </c>
      <c r="N70" s="75">
        <v>0</v>
      </c>
    </row>
    <row r="71" spans="2:14" ht="15" customHeight="1">
      <c r="B71" s="76">
        <v>1090</v>
      </c>
      <c r="C71" s="90">
        <v>1095</v>
      </c>
      <c r="D71" s="76">
        <v>1460</v>
      </c>
      <c r="E71" s="75">
        <v>0</v>
      </c>
      <c r="F71" s="75">
        <v>0</v>
      </c>
      <c r="G71" s="75">
        <v>0</v>
      </c>
      <c r="H71" s="75">
        <v>0</v>
      </c>
      <c r="I71" s="75">
        <v>0</v>
      </c>
      <c r="J71" s="75">
        <v>0</v>
      </c>
      <c r="K71" s="75">
        <v>0</v>
      </c>
      <c r="L71" s="75">
        <v>0</v>
      </c>
      <c r="M71" s="75">
        <v>0</v>
      </c>
      <c r="N71" s="75">
        <v>0</v>
      </c>
    </row>
    <row r="72" spans="2:14" ht="15" customHeight="1">
      <c r="B72" s="76">
        <v>1095</v>
      </c>
      <c r="C72" s="90">
        <v>1100</v>
      </c>
      <c r="D72" s="76">
        <v>1530</v>
      </c>
      <c r="E72" s="75">
        <v>0</v>
      </c>
      <c r="F72" s="75">
        <v>0</v>
      </c>
      <c r="G72" s="75">
        <v>0</v>
      </c>
      <c r="H72" s="75">
        <v>0</v>
      </c>
      <c r="I72" s="75">
        <v>0</v>
      </c>
      <c r="J72" s="75">
        <v>0</v>
      </c>
      <c r="K72" s="75">
        <v>0</v>
      </c>
      <c r="L72" s="75">
        <v>0</v>
      </c>
      <c r="M72" s="75">
        <v>0</v>
      </c>
      <c r="N72" s="75">
        <v>0</v>
      </c>
    </row>
    <row r="73" spans="2:14" ht="15" customHeight="1">
      <c r="B73" s="76">
        <v>1100</v>
      </c>
      <c r="C73" s="90">
        <v>1105</v>
      </c>
      <c r="D73" s="76">
        <v>1600</v>
      </c>
      <c r="E73" s="75">
        <v>0</v>
      </c>
      <c r="F73" s="75">
        <v>0</v>
      </c>
      <c r="G73" s="75">
        <v>0</v>
      </c>
      <c r="H73" s="75">
        <v>0</v>
      </c>
      <c r="I73" s="75">
        <v>0</v>
      </c>
      <c r="J73" s="75">
        <v>0</v>
      </c>
      <c r="K73" s="75">
        <v>0</v>
      </c>
      <c r="L73" s="75">
        <v>0</v>
      </c>
      <c r="M73" s="75">
        <v>0</v>
      </c>
      <c r="N73" s="75">
        <v>0</v>
      </c>
    </row>
    <row r="74" spans="2:14" ht="15" customHeight="1">
      <c r="B74" s="76">
        <v>1105</v>
      </c>
      <c r="C74" s="90">
        <v>1110</v>
      </c>
      <c r="D74" s="76">
        <v>1670</v>
      </c>
      <c r="E74" s="75">
        <v>0</v>
      </c>
      <c r="F74" s="75">
        <v>0</v>
      </c>
      <c r="G74" s="75">
        <v>0</v>
      </c>
      <c r="H74" s="75">
        <v>0</v>
      </c>
      <c r="I74" s="75">
        <v>0</v>
      </c>
      <c r="J74" s="75">
        <v>0</v>
      </c>
      <c r="K74" s="75">
        <v>0</v>
      </c>
      <c r="L74" s="75">
        <v>0</v>
      </c>
      <c r="M74" s="75">
        <v>0</v>
      </c>
      <c r="N74" s="75">
        <v>0</v>
      </c>
    </row>
    <row r="75" spans="2:14" ht="15" customHeight="1">
      <c r="B75" s="76">
        <v>1110</v>
      </c>
      <c r="C75" s="90">
        <v>1115</v>
      </c>
      <c r="D75" s="76">
        <v>1740</v>
      </c>
      <c r="E75" s="75">
        <v>0</v>
      </c>
      <c r="F75" s="75">
        <v>0</v>
      </c>
      <c r="G75" s="75">
        <v>0</v>
      </c>
      <c r="H75" s="75">
        <v>0</v>
      </c>
      <c r="I75" s="75">
        <v>0</v>
      </c>
      <c r="J75" s="75">
        <v>0</v>
      </c>
      <c r="K75" s="75">
        <v>0</v>
      </c>
      <c r="L75" s="75">
        <v>0</v>
      </c>
      <c r="M75" s="75">
        <v>0</v>
      </c>
      <c r="N75" s="75">
        <v>0</v>
      </c>
    </row>
    <row r="76" spans="2:14" ht="15" customHeight="1">
      <c r="B76" s="76">
        <v>1115</v>
      </c>
      <c r="C76" s="90">
        <v>1120</v>
      </c>
      <c r="D76" s="76">
        <v>1810</v>
      </c>
      <c r="E76" s="75">
        <v>0</v>
      </c>
      <c r="F76" s="75">
        <v>0</v>
      </c>
      <c r="G76" s="75">
        <v>0</v>
      </c>
      <c r="H76" s="75">
        <v>0</v>
      </c>
      <c r="I76" s="75">
        <v>0</v>
      </c>
      <c r="J76" s="75">
        <v>0</v>
      </c>
      <c r="K76" s="75">
        <v>0</v>
      </c>
      <c r="L76" s="75">
        <v>0</v>
      </c>
      <c r="M76" s="75">
        <v>0</v>
      </c>
      <c r="N76" s="75">
        <v>0</v>
      </c>
    </row>
    <row r="77" spans="2:14" ht="15" customHeight="1">
      <c r="B77" s="76">
        <v>1120</v>
      </c>
      <c r="C77" s="90">
        <v>1125</v>
      </c>
      <c r="D77" s="76">
        <v>1880</v>
      </c>
      <c r="E77" s="75">
        <v>0</v>
      </c>
      <c r="F77" s="75">
        <v>0</v>
      </c>
      <c r="G77" s="75">
        <v>0</v>
      </c>
      <c r="H77" s="75">
        <v>0</v>
      </c>
      <c r="I77" s="75">
        <v>0</v>
      </c>
      <c r="J77" s="75">
        <v>0</v>
      </c>
      <c r="K77" s="75">
        <v>0</v>
      </c>
      <c r="L77" s="75">
        <v>0</v>
      </c>
      <c r="M77" s="75">
        <v>0</v>
      </c>
      <c r="N77" s="75">
        <v>0</v>
      </c>
    </row>
    <row r="78" spans="2:14" ht="15" customHeight="1">
      <c r="B78" s="76">
        <v>1125</v>
      </c>
      <c r="C78" s="90">
        <v>1130</v>
      </c>
      <c r="D78" s="76">
        <v>1950</v>
      </c>
      <c r="E78" s="75">
        <v>0</v>
      </c>
      <c r="F78" s="75">
        <v>0</v>
      </c>
      <c r="G78" s="75">
        <v>0</v>
      </c>
      <c r="H78" s="75">
        <v>0</v>
      </c>
      <c r="I78" s="75">
        <v>0</v>
      </c>
      <c r="J78" s="75">
        <v>0</v>
      </c>
      <c r="K78" s="75">
        <v>0</v>
      </c>
      <c r="L78" s="75">
        <v>0</v>
      </c>
      <c r="M78" s="75">
        <v>0</v>
      </c>
      <c r="N78" s="75">
        <v>0</v>
      </c>
    </row>
    <row r="79" spans="2:14" ht="15" customHeight="1">
      <c r="B79" s="76">
        <v>1130</v>
      </c>
      <c r="C79" s="90">
        <v>1135</v>
      </c>
      <c r="D79" s="76">
        <v>2020</v>
      </c>
      <c r="E79" s="75">
        <v>0</v>
      </c>
      <c r="F79" s="75">
        <v>0</v>
      </c>
      <c r="G79" s="75">
        <v>0</v>
      </c>
      <c r="H79" s="75">
        <v>0</v>
      </c>
      <c r="I79" s="75">
        <v>0</v>
      </c>
      <c r="J79" s="75">
        <v>0</v>
      </c>
      <c r="K79" s="75">
        <v>0</v>
      </c>
      <c r="L79" s="75">
        <v>0</v>
      </c>
      <c r="M79" s="75">
        <v>0</v>
      </c>
      <c r="N79" s="75">
        <v>0</v>
      </c>
    </row>
    <row r="80" spans="2:14" ht="15" customHeight="1">
      <c r="B80" s="76">
        <v>1135</v>
      </c>
      <c r="C80" s="90">
        <v>1140</v>
      </c>
      <c r="D80" s="76">
        <v>2090</v>
      </c>
      <c r="E80" s="75">
        <v>0</v>
      </c>
      <c r="F80" s="75">
        <v>0</v>
      </c>
      <c r="G80" s="75">
        <v>0</v>
      </c>
      <c r="H80" s="75">
        <v>0</v>
      </c>
      <c r="I80" s="75">
        <v>0</v>
      </c>
      <c r="J80" s="75">
        <v>0</v>
      </c>
      <c r="K80" s="75">
        <v>0</v>
      </c>
      <c r="L80" s="75">
        <v>0</v>
      </c>
      <c r="M80" s="75">
        <v>0</v>
      </c>
      <c r="N80" s="75">
        <v>0</v>
      </c>
    </row>
    <row r="81" spans="2:14" ht="15" customHeight="1">
      <c r="B81" s="76">
        <v>1140</v>
      </c>
      <c r="C81" s="90">
        <v>1145</v>
      </c>
      <c r="D81" s="76">
        <v>2160</v>
      </c>
      <c r="E81" s="75">
        <v>0</v>
      </c>
      <c r="F81" s="75">
        <v>0</v>
      </c>
      <c r="G81" s="75">
        <v>0</v>
      </c>
      <c r="H81" s="75">
        <v>0</v>
      </c>
      <c r="I81" s="75">
        <v>0</v>
      </c>
      <c r="J81" s="75">
        <v>0</v>
      </c>
      <c r="K81" s="75">
        <v>0</v>
      </c>
      <c r="L81" s="75">
        <v>0</v>
      </c>
      <c r="M81" s="75">
        <v>0</v>
      </c>
      <c r="N81" s="75">
        <v>0</v>
      </c>
    </row>
    <row r="82" spans="2:14" ht="15" customHeight="1">
      <c r="B82" s="76">
        <v>1145</v>
      </c>
      <c r="C82" s="90">
        <v>1150</v>
      </c>
      <c r="D82" s="76">
        <v>2230</v>
      </c>
      <c r="E82" s="75">
        <v>0</v>
      </c>
      <c r="F82" s="75">
        <v>0</v>
      </c>
      <c r="G82" s="75">
        <v>0</v>
      </c>
      <c r="H82" s="75">
        <v>0</v>
      </c>
      <c r="I82" s="75">
        <v>0</v>
      </c>
      <c r="J82" s="75">
        <v>0</v>
      </c>
      <c r="K82" s="75">
        <v>0</v>
      </c>
      <c r="L82" s="75">
        <v>0</v>
      </c>
      <c r="M82" s="75">
        <v>0</v>
      </c>
      <c r="N82" s="75">
        <v>0</v>
      </c>
    </row>
    <row r="83" spans="2:14" ht="15" customHeight="1">
      <c r="B83" s="76">
        <v>1150</v>
      </c>
      <c r="C83" s="90">
        <v>1155</v>
      </c>
      <c r="D83" s="76">
        <v>2300</v>
      </c>
      <c r="E83" s="75">
        <v>0</v>
      </c>
      <c r="F83" s="75">
        <v>0</v>
      </c>
      <c r="G83" s="75">
        <v>0</v>
      </c>
      <c r="H83" s="75">
        <v>0</v>
      </c>
      <c r="I83" s="75">
        <v>0</v>
      </c>
      <c r="J83" s="75">
        <v>0</v>
      </c>
      <c r="K83" s="75">
        <v>0</v>
      </c>
      <c r="L83" s="75">
        <v>0</v>
      </c>
      <c r="M83" s="75">
        <v>0</v>
      </c>
      <c r="N83" s="75">
        <v>0</v>
      </c>
    </row>
    <row r="84" spans="2:14" ht="15" customHeight="1">
      <c r="B84" s="76">
        <v>1155</v>
      </c>
      <c r="C84" s="90">
        <v>1160</v>
      </c>
      <c r="D84" s="76">
        <v>2370</v>
      </c>
      <c r="E84" s="75">
        <v>0</v>
      </c>
      <c r="F84" s="75">
        <v>0</v>
      </c>
      <c r="G84" s="75">
        <v>0</v>
      </c>
      <c r="H84" s="75">
        <v>0</v>
      </c>
      <c r="I84" s="75">
        <v>0</v>
      </c>
      <c r="J84" s="75">
        <v>0</v>
      </c>
      <c r="K84" s="75">
        <v>0</v>
      </c>
      <c r="L84" s="75">
        <v>0</v>
      </c>
      <c r="M84" s="75">
        <v>0</v>
      </c>
      <c r="N84" s="75">
        <v>0</v>
      </c>
    </row>
    <row r="85" spans="2:14" ht="15" customHeight="1">
      <c r="B85" s="76">
        <v>1160</v>
      </c>
      <c r="C85" s="90">
        <v>1165</v>
      </c>
      <c r="D85" s="76">
        <v>2440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</row>
    <row r="86" spans="2:14" ht="15" customHeight="1">
      <c r="B86" s="76">
        <v>1165</v>
      </c>
      <c r="C86" s="90">
        <v>1170</v>
      </c>
      <c r="D86" s="76">
        <v>2500</v>
      </c>
      <c r="E86" s="75">
        <v>0</v>
      </c>
      <c r="F86" s="75">
        <v>0</v>
      </c>
      <c r="G86" s="75">
        <v>0</v>
      </c>
      <c r="H86" s="75">
        <v>0</v>
      </c>
      <c r="I86" s="75">
        <v>0</v>
      </c>
      <c r="J86" s="75">
        <v>0</v>
      </c>
      <c r="K86" s="75">
        <v>0</v>
      </c>
      <c r="L86" s="75">
        <v>0</v>
      </c>
      <c r="M86" s="75">
        <v>0</v>
      </c>
      <c r="N86" s="75">
        <v>0</v>
      </c>
    </row>
    <row r="87" spans="2:14" ht="15" customHeight="1">
      <c r="B87" s="76">
        <v>1170</v>
      </c>
      <c r="C87" s="90">
        <v>1175</v>
      </c>
      <c r="D87" s="76">
        <v>2570</v>
      </c>
      <c r="E87" s="75">
        <v>0</v>
      </c>
      <c r="F87" s="75">
        <v>0</v>
      </c>
      <c r="G87" s="75">
        <v>0</v>
      </c>
      <c r="H87" s="75">
        <v>0</v>
      </c>
      <c r="I87" s="75">
        <v>0</v>
      </c>
      <c r="J87" s="75">
        <v>0</v>
      </c>
      <c r="K87" s="75">
        <v>0</v>
      </c>
      <c r="L87" s="75">
        <v>0</v>
      </c>
      <c r="M87" s="75">
        <v>0</v>
      </c>
      <c r="N87" s="75">
        <v>0</v>
      </c>
    </row>
    <row r="88" spans="2:14" ht="15" customHeight="1">
      <c r="B88" s="76">
        <v>1175</v>
      </c>
      <c r="C88" s="90">
        <v>1180</v>
      </c>
      <c r="D88" s="76">
        <v>2640</v>
      </c>
      <c r="E88" s="75">
        <v>0</v>
      </c>
      <c r="F88" s="75">
        <v>0</v>
      </c>
      <c r="G88" s="75">
        <v>0</v>
      </c>
      <c r="H88" s="75">
        <v>0</v>
      </c>
      <c r="I88" s="75">
        <v>0</v>
      </c>
      <c r="J88" s="75">
        <v>0</v>
      </c>
      <c r="K88" s="75">
        <v>0</v>
      </c>
      <c r="L88" s="75">
        <v>0</v>
      </c>
      <c r="M88" s="75">
        <v>0</v>
      </c>
      <c r="N88" s="75">
        <v>0</v>
      </c>
    </row>
    <row r="89" spans="2:14" ht="15" customHeight="1">
      <c r="B89" s="76">
        <v>1180</v>
      </c>
      <c r="C89" s="90">
        <v>1185</v>
      </c>
      <c r="D89" s="76">
        <v>2710</v>
      </c>
      <c r="E89" s="75">
        <v>0</v>
      </c>
      <c r="F89" s="75">
        <v>0</v>
      </c>
      <c r="G89" s="75">
        <v>0</v>
      </c>
      <c r="H89" s="75">
        <v>0</v>
      </c>
      <c r="I89" s="75">
        <v>0</v>
      </c>
      <c r="J89" s="75">
        <v>0</v>
      </c>
      <c r="K89" s="75">
        <v>0</v>
      </c>
      <c r="L89" s="75">
        <v>0</v>
      </c>
      <c r="M89" s="75">
        <v>0</v>
      </c>
      <c r="N89" s="75">
        <v>0</v>
      </c>
    </row>
    <row r="90" spans="2:14" ht="15" customHeight="1">
      <c r="B90" s="76">
        <v>1185</v>
      </c>
      <c r="C90" s="90">
        <v>1190</v>
      </c>
      <c r="D90" s="76">
        <v>2780</v>
      </c>
      <c r="E90" s="75">
        <v>0</v>
      </c>
      <c r="F90" s="75">
        <v>0</v>
      </c>
      <c r="G90" s="75">
        <v>0</v>
      </c>
      <c r="H90" s="75">
        <v>0</v>
      </c>
      <c r="I90" s="75">
        <v>0</v>
      </c>
      <c r="J90" s="75">
        <v>0</v>
      </c>
      <c r="K90" s="75">
        <v>0</v>
      </c>
      <c r="L90" s="75">
        <v>0</v>
      </c>
      <c r="M90" s="75">
        <v>0</v>
      </c>
      <c r="N90" s="75">
        <v>0</v>
      </c>
    </row>
    <row r="91" spans="2:14" ht="15" customHeight="1">
      <c r="B91" s="76">
        <v>1190</v>
      </c>
      <c r="C91" s="90">
        <v>1195</v>
      </c>
      <c r="D91" s="76">
        <v>2850</v>
      </c>
      <c r="E91" s="75">
        <v>0</v>
      </c>
      <c r="F91" s="75">
        <v>0</v>
      </c>
      <c r="G91" s="75">
        <v>0</v>
      </c>
      <c r="H91" s="75">
        <v>0</v>
      </c>
      <c r="I91" s="75">
        <v>0</v>
      </c>
      <c r="J91" s="75">
        <v>0</v>
      </c>
      <c r="K91" s="75">
        <v>0</v>
      </c>
      <c r="L91" s="75">
        <v>0</v>
      </c>
      <c r="M91" s="75">
        <v>0</v>
      </c>
      <c r="N91" s="75">
        <v>0</v>
      </c>
    </row>
    <row r="92" spans="2:14" ht="15" customHeight="1">
      <c r="B92" s="76">
        <v>1195</v>
      </c>
      <c r="C92" s="90">
        <v>1200</v>
      </c>
      <c r="D92" s="76">
        <v>2920</v>
      </c>
      <c r="E92" s="75">
        <v>0</v>
      </c>
      <c r="F92" s="75">
        <v>0</v>
      </c>
      <c r="G92" s="75">
        <v>0</v>
      </c>
      <c r="H92" s="75">
        <v>0</v>
      </c>
      <c r="I92" s="75">
        <v>0</v>
      </c>
      <c r="J92" s="75">
        <v>0</v>
      </c>
      <c r="K92" s="75">
        <v>0</v>
      </c>
      <c r="L92" s="75">
        <v>0</v>
      </c>
      <c r="M92" s="75">
        <v>0</v>
      </c>
      <c r="N92" s="75">
        <v>0</v>
      </c>
    </row>
    <row r="93" spans="2:14" ht="15" customHeight="1">
      <c r="B93" s="76">
        <v>1200</v>
      </c>
      <c r="C93" s="90">
        <v>1205</v>
      </c>
      <c r="D93" s="76">
        <v>2990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</row>
    <row r="94" spans="2:14" ht="15" customHeight="1">
      <c r="B94" s="76">
        <v>1205</v>
      </c>
      <c r="C94" s="90">
        <v>1210</v>
      </c>
      <c r="D94" s="76">
        <v>3060</v>
      </c>
      <c r="E94" s="75">
        <v>0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</row>
    <row r="95" spans="2:14" ht="15" customHeight="1">
      <c r="B95" s="76">
        <v>1210</v>
      </c>
      <c r="C95" s="90">
        <v>1215</v>
      </c>
      <c r="D95" s="76">
        <v>3130</v>
      </c>
      <c r="E95" s="75">
        <v>0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</row>
    <row r="96" spans="2:14" ht="15" customHeight="1">
      <c r="B96" s="76">
        <v>1215</v>
      </c>
      <c r="C96" s="90">
        <v>1220</v>
      </c>
      <c r="D96" s="76">
        <v>3200</v>
      </c>
      <c r="E96" s="75">
        <v>0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</row>
    <row r="97" spans="2:14" ht="15" customHeight="1">
      <c r="B97" s="76">
        <v>1220</v>
      </c>
      <c r="C97" s="90">
        <v>1225</v>
      </c>
      <c r="D97" s="76">
        <v>3270</v>
      </c>
      <c r="E97" s="75">
        <v>0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</row>
    <row r="98" spans="2:14" ht="15" customHeight="1">
      <c r="B98" s="76">
        <v>1225</v>
      </c>
      <c r="C98" s="90">
        <v>1230</v>
      </c>
      <c r="D98" s="76">
        <v>3340</v>
      </c>
      <c r="E98" s="75">
        <v>0</v>
      </c>
      <c r="F98" s="75">
        <v>0</v>
      </c>
      <c r="G98" s="75">
        <v>0</v>
      </c>
      <c r="H98" s="75">
        <v>0</v>
      </c>
      <c r="I98" s="75">
        <v>0</v>
      </c>
      <c r="J98" s="75">
        <v>0</v>
      </c>
      <c r="K98" s="75">
        <v>0</v>
      </c>
      <c r="L98" s="75">
        <v>0</v>
      </c>
      <c r="M98" s="75">
        <v>0</v>
      </c>
      <c r="N98" s="75">
        <v>0</v>
      </c>
    </row>
    <row r="99" spans="2:14" ht="15" customHeight="1">
      <c r="B99" s="76">
        <v>1230</v>
      </c>
      <c r="C99" s="90">
        <v>1235</v>
      </c>
      <c r="D99" s="76">
        <v>3410</v>
      </c>
      <c r="E99" s="75">
        <v>0</v>
      </c>
      <c r="F99" s="75">
        <v>0</v>
      </c>
      <c r="G99" s="75">
        <v>0</v>
      </c>
      <c r="H99" s="75">
        <v>0</v>
      </c>
      <c r="I99" s="75">
        <v>0</v>
      </c>
      <c r="J99" s="75">
        <v>0</v>
      </c>
      <c r="K99" s="75">
        <v>0</v>
      </c>
      <c r="L99" s="75">
        <v>0</v>
      </c>
      <c r="M99" s="75">
        <v>0</v>
      </c>
      <c r="N99" s="75">
        <v>0</v>
      </c>
    </row>
    <row r="100" spans="2:14" ht="15" customHeight="1">
      <c r="B100" s="76">
        <v>1235</v>
      </c>
      <c r="C100" s="90">
        <v>1240</v>
      </c>
      <c r="D100" s="76">
        <v>3480</v>
      </c>
      <c r="E100" s="75">
        <v>0</v>
      </c>
      <c r="F100" s="75">
        <v>0</v>
      </c>
      <c r="G100" s="75">
        <v>0</v>
      </c>
      <c r="H100" s="75">
        <v>0</v>
      </c>
      <c r="I100" s="75">
        <v>0</v>
      </c>
      <c r="J100" s="75">
        <v>0</v>
      </c>
      <c r="K100" s="75">
        <v>0</v>
      </c>
      <c r="L100" s="75">
        <v>0</v>
      </c>
      <c r="M100" s="75">
        <v>0</v>
      </c>
      <c r="N100" s="75">
        <v>0</v>
      </c>
    </row>
    <row r="101" spans="2:14" ht="15" customHeight="1">
      <c r="B101" s="76">
        <v>1240</v>
      </c>
      <c r="C101" s="90">
        <v>1245</v>
      </c>
      <c r="D101" s="76">
        <v>3550</v>
      </c>
      <c r="E101" s="75">
        <v>0</v>
      </c>
      <c r="F101" s="75">
        <v>0</v>
      </c>
      <c r="G101" s="75">
        <v>0</v>
      </c>
      <c r="H101" s="75">
        <v>0</v>
      </c>
      <c r="I101" s="75">
        <v>0</v>
      </c>
      <c r="J101" s="75">
        <v>0</v>
      </c>
      <c r="K101" s="75">
        <v>0</v>
      </c>
      <c r="L101" s="75">
        <v>0</v>
      </c>
      <c r="M101" s="75">
        <v>0</v>
      </c>
      <c r="N101" s="75">
        <v>0</v>
      </c>
    </row>
    <row r="102" spans="2:14" ht="15" customHeight="1">
      <c r="B102" s="76">
        <v>1245</v>
      </c>
      <c r="C102" s="90">
        <v>1250</v>
      </c>
      <c r="D102" s="76">
        <v>3620</v>
      </c>
      <c r="E102" s="75">
        <v>0</v>
      </c>
      <c r="F102" s="75">
        <v>0</v>
      </c>
      <c r="G102" s="75">
        <v>0</v>
      </c>
      <c r="H102" s="75">
        <v>0</v>
      </c>
      <c r="I102" s="75">
        <v>0</v>
      </c>
      <c r="J102" s="75">
        <v>0</v>
      </c>
      <c r="K102" s="75">
        <v>0</v>
      </c>
      <c r="L102" s="75">
        <v>0</v>
      </c>
      <c r="M102" s="75">
        <v>0</v>
      </c>
      <c r="N102" s="75">
        <v>0</v>
      </c>
    </row>
    <row r="103" spans="2:14" ht="15" customHeight="1">
      <c r="B103" s="76">
        <v>1250</v>
      </c>
      <c r="C103" s="90">
        <v>1255</v>
      </c>
      <c r="D103" s="76">
        <v>3700</v>
      </c>
      <c r="E103" s="75">
        <v>0</v>
      </c>
      <c r="F103" s="75">
        <v>0</v>
      </c>
      <c r="G103" s="75">
        <v>0</v>
      </c>
      <c r="H103" s="75">
        <v>0</v>
      </c>
      <c r="I103" s="75">
        <v>0</v>
      </c>
      <c r="J103" s="75">
        <v>0</v>
      </c>
      <c r="K103" s="75">
        <v>0</v>
      </c>
      <c r="L103" s="75">
        <v>0</v>
      </c>
      <c r="M103" s="75">
        <v>0</v>
      </c>
      <c r="N103" s="75">
        <v>0</v>
      </c>
    </row>
    <row r="104" spans="2:14" ht="15" customHeight="1">
      <c r="B104" s="76">
        <v>1255</v>
      </c>
      <c r="C104" s="90">
        <v>1260</v>
      </c>
      <c r="D104" s="76">
        <v>3810</v>
      </c>
      <c r="E104" s="75">
        <v>0</v>
      </c>
      <c r="F104" s="75">
        <v>0</v>
      </c>
      <c r="G104" s="75">
        <v>0</v>
      </c>
      <c r="H104" s="75">
        <v>0</v>
      </c>
      <c r="I104" s="75">
        <v>0</v>
      </c>
      <c r="J104" s="75">
        <v>0</v>
      </c>
      <c r="K104" s="75">
        <v>0</v>
      </c>
      <c r="L104" s="75">
        <v>0</v>
      </c>
      <c r="M104" s="75">
        <v>0</v>
      </c>
      <c r="N104" s="75">
        <v>0</v>
      </c>
    </row>
    <row r="105" spans="2:14" ht="15" customHeight="1">
      <c r="B105" s="76">
        <v>1260</v>
      </c>
      <c r="C105" s="90">
        <v>1265</v>
      </c>
      <c r="D105" s="76">
        <v>3910</v>
      </c>
      <c r="E105" s="75">
        <v>0</v>
      </c>
      <c r="F105" s="75">
        <v>0</v>
      </c>
      <c r="G105" s="75">
        <v>0</v>
      </c>
      <c r="H105" s="75">
        <v>0</v>
      </c>
      <c r="I105" s="75">
        <v>0</v>
      </c>
      <c r="J105" s="75">
        <v>0</v>
      </c>
      <c r="K105" s="75">
        <v>0</v>
      </c>
      <c r="L105" s="75">
        <v>0</v>
      </c>
      <c r="M105" s="75">
        <v>0</v>
      </c>
      <c r="N105" s="75">
        <v>0</v>
      </c>
    </row>
    <row r="106" spans="2:14" ht="15" customHeight="1">
      <c r="B106" s="76">
        <v>1265</v>
      </c>
      <c r="C106" s="90">
        <v>1270</v>
      </c>
      <c r="D106" s="76">
        <v>4010</v>
      </c>
      <c r="E106" s="75">
        <v>0</v>
      </c>
      <c r="F106" s="75">
        <v>0</v>
      </c>
      <c r="G106" s="75">
        <v>0</v>
      </c>
      <c r="H106" s="75">
        <v>0</v>
      </c>
      <c r="I106" s="75">
        <v>0</v>
      </c>
      <c r="J106" s="75">
        <v>0</v>
      </c>
      <c r="K106" s="75">
        <v>0</v>
      </c>
      <c r="L106" s="75">
        <v>0</v>
      </c>
      <c r="M106" s="75">
        <v>0</v>
      </c>
      <c r="N106" s="75">
        <v>0</v>
      </c>
    </row>
    <row r="107" spans="2:14" ht="15" customHeight="1">
      <c r="B107" s="76">
        <v>1270</v>
      </c>
      <c r="C107" s="90">
        <v>1275</v>
      </c>
      <c r="D107" s="76">
        <v>4120</v>
      </c>
      <c r="E107" s="75">
        <v>0</v>
      </c>
      <c r="F107" s="75">
        <v>0</v>
      </c>
      <c r="G107" s="75">
        <v>0</v>
      </c>
      <c r="H107" s="75">
        <v>0</v>
      </c>
      <c r="I107" s="75">
        <v>0</v>
      </c>
      <c r="J107" s="75">
        <v>0</v>
      </c>
      <c r="K107" s="75">
        <v>0</v>
      </c>
      <c r="L107" s="75">
        <v>0</v>
      </c>
      <c r="M107" s="75">
        <v>0</v>
      </c>
      <c r="N107" s="75">
        <v>0</v>
      </c>
    </row>
    <row r="108" spans="2:14" ht="15" customHeight="1">
      <c r="B108" s="76">
        <v>1275</v>
      </c>
      <c r="C108" s="90">
        <v>1280</v>
      </c>
      <c r="D108" s="76">
        <v>4220</v>
      </c>
      <c r="E108" s="75">
        <v>0</v>
      </c>
      <c r="F108" s="75">
        <v>0</v>
      </c>
      <c r="G108" s="75">
        <v>0</v>
      </c>
      <c r="H108" s="75">
        <v>0</v>
      </c>
      <c r="I108" s="75">
        <v>0</v>
      </c>
      <c r="J108" s="75">
        <v>0</v>
      </c>
      <c r="K108" s="75">
        <v>0</v>
      </c>
      <c r="L108" s="75">
        <v>0</v>
      </c>
      <c r="M108" s="75">
        <v>0</v>
      </c>
      <c r="N108" s="75">
        <v>0</v>
      </c>
    </row>
    <row r="109" spans="2:14" ht="15" customHeight="1">
      <c r="B109" s="76">
        <v>1280</v>
      </c>
      <c r="C109" s="90">
        <v>1285</v>
      </c>
      <c r="D109" s="76">
        <v>4320</v>
      </c>
      <c r="E109" s="75">
        <v>0</v>
      </c>
      <c r="F109" s="75">
        <v>0</v>
      </c>
      <c r="G109" s="75">
        <v>0</v>
      </c>
      <c r="H109" s="75">
        <v>0</v>
      </c>
      <c r="I109" s="75">
        <v>0</v>
      </c>
      <c r="J109" s="75">
        <v>0</v>
      </c>
      <c r="K109" s="75">
        <v>0</v>
      </c>
      <c r="L109" s="75">
        <v>0</v>
      </c>
      <c r="M109" s="75">
        <v>0</v>
      </c>
      <c r="N109" s="75">
        <v>0</v>
      </c>
    </row>
    <row r="110" spans="2:14" ht="15" customHeight="1">
      <c r="B110" s="76">
        <v>1285</v>
      </c>
      <c r="C110" s="90">
        <v>1290</v>
      </c>
      <c r="D110" s="76">
        <v>4430</v>
      </c>
      <c r="E110" s="75">
        <v>0</v>
      </c>
      <c r="F110" s="75">
        <v>0</v>
      </c>
      <c r="G110" s="75">
        <v>0</v>
      </c>
      <c r="H110" s="75">
        <v>0</v>
      </c>
      <c r="I110" s="75">
        <v>0</v>
      </c>
      <c r="J110" s="75">
        <v>0</v>
      </c>
      <c r="K110" s="75">
        <v>0</v>
      </c>
      <c r="L110" s="75">
        <v>0</v>
      </c>
      <c r="M110" s="75">
        <v>0</v>
      </c>
      <c r="N110" s="75">
        <v>0</v>
      </c>
    </row>
    <row r="111" spans="2:14" ht="15" customHeight="1">
      <c r="B111" s="76">
        <v>1290</v>
      </c>
      <c r="C111" s="90">
        <v>1295</v>
      </c>
      <c r="D111" s="76">
        <v>4530</v>
      </c>
      <c r="E111" s="75">
        <v>0</v>
      </c>
      <c r="F111" s="75">
        <v>0</v>
      </c>
      <c r="G111" s="75">
        <v>0</v>
      </c>
      <c r="H111" s="75">
        <v>0</v>
      </c>
      <c r="I111" s="75">
        <v>0</v>
      </c>
      <c r="J111" s="75">
        <v>0</v>
      </c>
      <c r="K111" s="75">
        <v>0</v>
      </c>
      <c r="L111" s="75">
        <v>0</v>
      </c>
      <c r="M111" s="75">
        <v>0</v>
      </c>
      <c r="N111" s="75">
        <v>0</v>
      </c>
    </row>
    <row r="112" spans="2:14" ht="15" customHeight="1">
      <c r="B112" s="76">
        <v>1295</v>
      </c>
      <c r="C112" s="90">
        <v>1300</v>
      </c>
      <c r="D112" s="76">
        <v>4630</v>
      </c>
      <c r="E112" s="75">
        <v>0</v>
      </c>
      <c r="F112" s="75">
        <v>0</v>
      </c>
      <c r="G112" s="75">
        <v>0</v>
      </c>
      <c r="H112" s="75">
        <v>0</v>
      </c>
      <c r="I112" s="75">
        <v>0</v>
      </c>
      <c r="J112" s="75">
        <v>0</v>
      </c>
      <c r="K112" s="75">
        <v>0</v>
      </c>
      <c r="L112" s="75">
        <v>0</v>
      </c>
      <c r="M112" s="75">
        <v>0</v>
      </c>
      <c r="N112" s="75">
        <v>0</v>
      </c>
    </row>
    <row r="113" spans="2:14" ht="15" customHeight="1">
      <c r="B113" s="76">
        <v>1300</v>
      </c>
      <c r="C113" s="90">
        <v>1305</v>
      </c>
      <c r="D113" s="76">
        <v>4740</v>
      </c>
      <c r="E113" s="75">
        <v>0</v>
      </c>
      <c r="F113" s="75">
        <v>0</v>
      </c>
      <c r="G113" s="75">
        <v>0</v>
      </c>
      <c r="H113" s="75">
        <v>0</v>
      </c>
      <c r="I113" s="75">
        <v>0</v>
      </c>
      <c r="J113" s="75">
        <v>0</v>
      </c>
      <c r="K113" s="75">
        <v>0</v>
      </c>
      <c r="L113" s="75">
        <v>0</v>
      </c>
      <c r="M113" s="75">
        <v>0</v>
      </c>
      <c r="N113" s="75">
        <v>0</v>
      </c>
    </row>
    <row r="114" spans="2:14" ht="15" customHeight="1">
      <c r="B114" s="76">
        <v>1305</v>
      </c>
      <c r="C114" s="90">
        <v>1310</v>
      </c>
      <c r="D114" s="76">
        <v>4840</v>
      </c>
      <c r="E114" s="75">
        <v>0</v>
      </c>
      <c r="F114" s="75">
        <v>0</v>
      </c>
      <c r="G114" s="75">
        <v>0</v>
      </c>
      <c r="H114" s="75">
        <v>0</v>
      </c>
      <c r="I114" s="75">
        <v>0</v>
      </c>
      <c r="J114" s="75">
        <v>0</v>
      </c>
      <c r="K114" s="75">
        <v>0</v>
      </c>
      <c r="L114" s="75">
        <v>0</v>
      </c>
      <c r="M114" s="75">
        <v>0</v>
      </c>
      <c r="N114" s="75">
        <v>0</v>
      </c>
    </row>
    <row r="115" spans="2:14" ht="15" customHeight="1">
      <c r="B115" s="77">
        <v>1310</v>
      </c>
      <c r="C115" s="91">
        <v>1315</v>
      </c>
      <c r="D115" s="77">
        <v>4940</v>
      </c>
      <c r="E115" s="78">
        <v>0</v>
      </c>
      <c r="F115" s="78">
        <v>0</v>
      </c>
      <c r="G115" s="78">
        <v>0</v>
      </c>
      <c r="H115" s="78">
        <v>0</v>
      </c>
      <c r="I115" s="78">
        <v>0</v>
      </c>
      <c r="J115" s="78">
        <v>0</v>
      </c>
      <c r="K115" s="78">
        <v>0</v>
      </c>
      <c r="L115" s="78">
        <v>0</v>
      </c>
      <c r="M115" s="78">
        <v>0</v>
      </c>
      <c r="N115" s="78">
        <v>0</v>
      </c>
    </row>
    <row r="116" spans="2:14" ht="15" customHeight="1">
      <c r="B116" s="76">
        <v>1315</v>
      </c>
      <c r="C116" s="90">
        <v>1320</v>
      </c>
      <c r="D116" s="76">
        <v>5050</v>
      </c>
      <c r="E116" s="75">
        <v>0</v>
      </c>
      <c r="F116" s="75">
        <v>0</v>
      </c>
      <c r="G116" s="75">
        <v>0</v>
      </c>
      <c r="H116" s="75">
        <v>0</v>
      </c>
      <c r="I116" s="75">
        <v>0</v>
      </c>
      <c r="J116" s="75">
        <v>0</v>
      </c>
      <c r="K116" s="75">
        <v>0</v>
      </c>
      <c r="L116" s="75">
        <v>0</v>
      </c>
      <c r="M116" s="75">
        <v>0</v>
      </c>
      <c r="N116" s="75">
        <v>0</v>
      </c>
    </row>
    <row r="117" spans="2:14" ht="15" customHeight="1">
      <c r="B117" s="76">
        <v>1320</v>
      </c>
      <c r="C117" s="90">
        <v>1325</v>
      </c>
      <c r="D117" s="76">
        <v>5150</v>
      </c>
      <c r="E117" s="75">
        <v>0</v>
      </c>
      <c r="F117" s="75">
        <v>0</v>
      </c>
      <c r="G117" s="75">
        <v>0</v>
      </c>
      <c r="H117" s="75">
        <v>0</v>
      </c>
      <c r="I117" s="75">
        <v>0</v>
      </c>
      <c r="J117" s="75">
        <v>0</v>
      </c>
      <c r="K117" s="75">
        <v>0</v>
      </c>
      <c r="L117" s="75">
        <v>0</v>
      </c>
      <c r="M117" s="75">
        <v>0</v>
      </c>
      <c r="N117" s="75">
        <v>0</v>
      </c>
    </row>
    <row r="118" spans="2:14" ht="15" customHeight="1">
      <c r="B118" s="76">
        <v>1325</v>
      </c>
      <c r="C118" s="90">
        <v>1330</v>
      </c>
      <c r="D118" s="76">
        <v>5250</v>
      </c>
      <c r="E118" s="75">
        <v>0</v>
      </c>
      <c r="F118" s="75">
        <v>0</v>
      </c>
      <c r="G118" s="75">
        <v>0</v>
      </c>
      <c r="H118" s="75">
        <v>0</v>
      </c>
      <c r="I118" s="75">
        <v>0</v>
      </c>
      <c r="J118" s="75">
        <v>0</v>
      </c>
      <c r="K118" s="75">
        <v>0</v>
      </c>
      <c r="L118" s="75">
        <v>0</v>
      </c>
      <c r="M118" s="75">
        <v>0</v>
      </c>
      <c r="N118" s="75">
        <v>0</v>
      </c>
    </row>
    <row r="119" spans="2:14" ht="15" customHeight="1">
      <c r="B119" s="76">
        <v>1330</v>
      </c>
      <c r="C119" s="90">
        <v>1335</v>
      </c>
      <c r="D119" s="76">
        <v>5360</v>
      </c>
      <c r="E119" s="75">
        <v>0</v>
      </c>
      <c r="F119" s="75">
        <v>0</v>
      </c>
      <c r="G119" s="75">
        <v>0</v>
      </c>
      <c r="H119" s="75">
        <v>0</v>
      </c>
      <c r="I119" s="75">
        <v>0</v>
      </c>
      <c r="J119" s="75">
        <v>0</v>
      </c>
      <c r="K119" s="75">
        <v>0</v>
      </c>
      <c r="L119" s="75">
        <v>0</v>
      </c>
      <c r="M119" s="75">
        <v>0</v>
      </c>
      <c r="N119" s="75">
        <v>0</v>
      </c>
    </row>
    <row r="120" spans="2:14" ht="15" customHeight="1">
      <c r="B120" s="76">
        <v>1335</v>
      </c>
      <c r="C120" s="90">
        <v>1340</v>
      </c>
      <c r="D120" s="76">
        <v>5460</v>
      </c>
      <c r="E120" s="75">
        <v>0</v>
      </c>
      <c r="F120" s="75">
        <v>0</v>
      </c>
      <c r="G120" s="75">
        <v>0</v>
      </c>
      <c r="H120" s="75">
        <v>0</v>
      </c>
      <c r="I120" s="75">
        <v>0</v>
      </c>
      <c r="J120" s="75">
        <v>0</v>
      </c>
      <c r="K120" s="75">
        <v>0</v>
      </c>
      <c r="L120" s="75">
        <v>0</v>
      </c>
      <c r="M120" s="75">
        <v>0</v>
      </c>
      <c r="N120" s="75">
        <v>0</v>
      </c>
    </row>
    <row r="121" spans="2:14" ht="15" customHeight="1">
      <c r="B121" s="76">
        <v>1340</v>
      </c>
      <c r="C121" s="90">
        <v>1345</v>
      </c>
      <c r="D121" s="76">
        <v>5560</v>
      </c>
      <c r="E121" s="76">
        <v>1060</v>
      </c>
      <c r="F121" s="75">
        <v>0</v>
      </c>
      <c r="G121" s="75">
        <v>0</v>
      </c>
      <c r="H121" s="75">
        <v>0</v>
      </c>
      <c r="I121" s="75">
        <v>0</v>
      </c>
      <c r="J121" s="75">
        <v>0</v>
      </c>
      <c r="K121" s="75">
        <v>0</v>
      </c>
      <c r="L121" s="75">
        <v>0</v>
      </c>
      <c r="M121" s="75">
        <v>0</v>
      </c>
      <c r="N121" s="75">
        <v>0</v>
      </c>
    </row>
    <row r="122" spans="2:14" ht="15" customHeight="1">
      <c r="B122" s="76">
        <v>1345</v>
      </c>
      <c r="C122" s="90">
        <v>1350</v>
      </c>
      <c r="D122" s="76">
        <v>5670</v>
      </c>
      <c r="E122" s="76">
        <v>1170</v>
      </c>
      <c r="F122" s="75">
        <v>0</v>
      </c>
      <c r="G122" s="75">
        <v>0</v>
      </c>
      <c r="H122" s="75">
        <v>0</v>
      </c>
      <c r="I122" s="75">
        <v>0</v>
      </c>
      <c r="J122" s="75">
        <v>0</v>
      </c>
      <c r="K122" s="75">
        <v>0</v>
      </c>
      <c r="L122" s="75">
        <v>0</v>
      </c>
      <c r="M122" s="75">
        <v>0</v>
      </c>
      <c r="N122" s="75">
        <v>0</v>
      </c>
    </row>
    <row r="123" spans="2:14" ht="15" customHeight="1">
      <c r="B123" s="76">
        <v>1350</v>
      </c>
      <c r="C123" s="90">
        <v>1355</v>
      </c>
      <c r="D123" s="76">
        <v>5770</v>
      </c>
      <c r="E123" s="76">
        <v>1270</v>
      </c>
      <c r="F123" s="75">
        <v>0</v>
      </c>
      <c r="G123" s="75">
        <v>0</v>
      </c>
      <c r="H123" s="75">
        <v>0</v>
      </c>
      <c r="I123" s="75">
        <v>0</v>
      </c>
      <c r="J123" s="75">
        <v>0</v>
      </c>
      <c r="K123" s="75">
        <v>0</v>
      </c>
      <c r="L123" s="75">
        <v>0</v>
      </c>
      <c r="M123" s="75">
        <v>0</v>
      </c>
      <c r="N123" s="75">
        <v>0</v>
      </c>
    </row>
    <row r="124" spans="2:14" ht="15" customHeight="1">
      <c r="B124" s="76">
        <v>1355</v>
      </c>
      <c r="C124" s="90">
        <v>1360</v>
      </c>
      <c r="D124" s="76">
        <v>5870</v>
      </c>
      <c r="E124" s="76">
        <v>1370</v>
      </c>
      <c r="F124" s="75">
        <v>0</v>
      </c>
      <c r="G124" s="75">
        <v>0</v>
      </c>
      <c r="H124" s="75">
        <v>0</v>
      </c>
      <c r="I124" s="75">
        <v>0</v>
      </c>
      <c r="J124" s="75">
        <v>0</v>
      </c>
      <c r="K124" s="75">
        <v>0</v>
      </c>
      <c r="L124" s="75">
        <v>0</v>
      </c>
      <c r="M124" s="75">
        <v>0</v>
      </c>
      <c r="N124" s="75">
        <v>0</v>
      </c>
    </row>
    <row r="125" spans="2:14" ht="15" customHeight="1">
      <c r="B125" s="76">
        <v>1360</v>
      </c>
      <c r="C125" s="90">
        <v>1365</v>
      </c>
      <c r="D125" s="76">
        <v>5980</v>
      </c>
      <c r="E125" s="76">
        <v>1480</v>
      </c>
      <c r="F125" s="75">
        <v>0</v>
      </c>
      <c r="G125" s="75">
        <v>0</v>
      </c>
      <c r="H125" s="75">
        <v>0</v>
      </c>
      <c r="I125" s="75">
        <v>0</v>
      </c>
      <c r="J125" s="75">
        <v>0</v>
      </c>
      <c r="K125" s="75">
        <v>0</v>
      </c>
      <c r="L125" s="75">
        <v>0</v>
      </c>
      <c r="M125" s="75">
        <v>0</v>
      </c>
      <c r="N125" s="75">
        <v>0</v>
      </c>
    </row>
    <row r="126" spans="2:14" ht="15" customHeight="1">
      <c r="B126" s="76">
        <v>1365</v>
      </c>
      <c r="C126" s="90">
        <v>1370</v>
      </c>
      <c r="D126" s="76">
        <v>6080</v>
      </c>
      <c r="E126" s="76">
        <v>1580</v>
      </c>
      <c r="F126" s="75">
        <v>0</v>
      </c>
      <c r="G126" s="75">
        <v>0</v>
      </c>
      <c r="H126" s="75">
        <v>0</v>
      </c>
      <c r="I126" s="75">
        <v>0</v>
      </c>
      <c r="J126" s="75">
        <v>0</v>
      </c>
      <c r="K126" s="75">
        <v>0</v>
      </c>
      <c r="L126" s="75">
        <v>0</v>
      </c>
      <c r="M126" s="75">
        <v>0</v>
      </c>
      <c r="N126" s="75">
        <v>0</v>
      </c>
    </row>
    <row r="127" spans="2:14" ht="15" customHeight="1">
      <c r="B127" s="76">
        <v>1370</v>
      </c>
      <c r="C127" s="90">
        <v>1375</v>
      </c>
      <c r="D127" s="76">
        <v>6180</v>
      </c>
      <c r="E127" s="76">
        <v>1680</v>
      </c>
      <c r="F127" s="75">
        <v>0</v>
      </c>
      <c r="G127" s="75">
        <v>0</v>
      </c>
      <c r="H127" s="75">
        <v>0</v>
      </c>
      <c r="I127" s="75">
        <v>0</v>
      </c>
      <c r="J127" s="75">
        <v>0</v>
      </c>
      <c r="K127" s="75">
        <v>0</v>
      </c>
      <c r="L127" s="75">
        <v>0</v>
      </c>
      <c r="M127" s="75">
        <v>0</v>
      </c>
      <c r="N127" s="75">
        <v>0</v>
      </c>
    </row>
    <row r="128" spans="2:14" ht="15" customHeight="1">
      <c r="B128" s="76">
        <v>1375</v>
      </c>
      <c r="C128" s="90">
        <v>1380</v>
      </c>
      <c r="D128" s="76">
        <v>6290</v>
      </c>
      <c r="E128" s="76">
        <v>1790</v>
      </c>
      <c r="F128" s="75">
        <v>0</v>
      </c>
      <c r="G128" s="75">
        <v>0</v>
      </c>
      <c r="H128" s="75">
        <v>0</v>
      </c>
      <c r="I128" s="75">
        <v>0</v>
      </c>
      <c r="J128" s="75">
        <v>0</v>
      </c>
      <c r="K128" s="75">
        <v>0</v>
      </c>
      <c r="L128" s="75">
        <v>0</v>
      </c>
      <c r="M128" s="75">
        <v>0</v>
      </c>
      <c r="N128" s="75">
        <v>0</v>
      </c>
    </row>
    <row r="129" spans="2:14" ht="15" customHeight="1">
      <c r="B129" s="76">
        <v>1380</v>
      </c>
      <c r="C129" s="90">
        <v>1385</v>
      </c>
      <c r="D129" s="76">
        <v>6390</v>
      </c>
      <c r="E129" s="76">
        <v>1890</v>
      </c>
      <c r="F129" s="75">
        <v>0</v>
      </c>
      <c r="G129" s="75">
        <v>0</v>
      </c>
      <c r="H129" s="75">
        <v>0</v>
      </c>
      <c r="I129" s="75">
        <v>0</v>
      </c>
      <c r="J129" s="75">
        <v>0</v>
      </c>
      <c r="K129" s="75">
        <v>0</v>
      </c>
      <c r="L129" s="75">
        <v>0</v>
      </c>
      <c r="M129" s="75">
        <v>0</v>
      </c>
      <c r="N129" s="75">
        <v>0</v>
      </c>
    </row>
    <row r="130" spans="2:14" ht="15" customHeight="1">
      <c r="B130" s="76">
        <v>1385</v>
      </c>
      <c r="C130" s="90">
        <v>1390</v>
      </c>
      <c r="D130" s="76">
        <v>6490</v>
      </c>
      <c r="E130" s="76">
        <v>1990</v>
      </c>
      <c r="F130" s="75">
        <v>0</v>
      </c>
      <c r="G130" s="75">
        <v>0</v>
      </c>
      <c r="H130" s="75">
        <v>0</v>
      </c>
      <c r="I130" s="75">
        <v>0</v>
      </c>
      <c r="J130" s="75">
        <v>0</v>
      </c>
      <c r="K130" s="75">
        <v>0</v>
      </c>
      <c r="L130" s="75">
        <v>0</v>
      </c>
      <c r="M130" s="75">
        <v>0</v>
      </c>
      <c r="N130" s="75">
        <v>0</v>
      </c>
    </row>
    <row r="131" spans="2:14" ht="15" customHeight="1">
      <c r="B131" s="76">
        <v>1390</v>
      </c>
      <c r="C131" s="90">
        <v>1395</v>
      </c>
      <c r="D131" s="76">
        <v>6600</v>
      </c>
      <c r="E131" s="76">
        <v>2100</v>
      </c>
      <c r="F131" s="75">
        <v>0</v>
      </c>
      <c r="G131" s="75">
        <v>0</v>
      </c>
      <c r="H131" s="75">
        <v>0</v>
      </c>
      <c r="I131" s="75">
        <v>0</v>
      </c>
      <c r="J131" s="75">
        <v>0</v>
      </c>
      <c r="K131" s="75">
        <v>0</v>
      </c>
      <c r="L131" s="75">
        <v>0</v>
      </c>
      <c r="M131" s="75">
        <v>0</v>
      </c>
      <c r="N131" s="75">
        <v>0</v>
      </c>
    </row>
    <row r="132" spans="2:14" ht="15" customHeight="1">
      <c r="B132" s="76">
        <v>1395</v>
      </c>
      <c r="C132" s="90">
        <v>1400</v>
      </c>
      <c r="D132" s="76">
        <v>6700</v>
      </c>
      <c r="E132" s="76">
        <v>2200</v>
      </c>
      <c r="F132" s="75">
        <v>0</v>
      </c>
      <c r="G132" s="75">
        <v>0</v>
      </c>
      <c r="H132" s="75">
        <v>0</v>
      </c>
      <c r="I132" s="75">
        <v>0</v>
      </c>
      <c r="J132" s="75">
        <v>0</v>
      </c>
      <c r="K132" s="75">
        <v>0</v>
      </c>
      <c r="L132" s="75">
        <v>0</v>
      </c>
      <c r="M132" s="75">
        <v>0</v>
      </c>
      <c r="N132" s="75">
        <v>0</v>
      </c>
    </row>
    <row r="133" spans="2:14" ht="15" customHeight="1">
      <c r="B133" s="76">
        <v>1400</v>
      </c>
      <c r="C133" s="90">
        <v>1405</v>
      </c>
      <c r="D133" s="76">
        <v>6800</v>
      </c>
      <c r="E133" s="76">
        <v>2300</v>
      </c>
      <c r="F133" s="75">
        <v>0</v>
      </c>
      <c r="G133" s="75">
        <v>0</v>
      </c>
      <c r="H133" s="75">
        <v>0</v>
      </c>
      <c r="I133" s="75">
        <v>0</v>
      </c>
      <c r="J133" s="75">
        <v>0</v>
      </c>
      <c r="K133" s="75">
        <v>0</v>
      </c>
      <c r="L133" s="75">
        <v>0</v>
      </c>
      <c r="M133" s="75">
        <v>0</v>
      </c>
      <c r="N133" s="75">
        <v>0</v>
      </c>
    </row>
    <row r="134" spans="2:14" ht="15" customHeight="1">
      <c r="B134" s="76">
        <v>1405</v>
      </c>
      <c r="C134" s="90">
        <v>1410</v>
      </c>
      <c r="D134" s="76">
        <v>6910</v>
      </c>
      <c r="E134" s="76">
        <v>2410</v>
      </c>
      <c r="F134" s="75">
        <v>0</v>
      </c>
      <c r="G134" s="75">
        <v>0</v>
      </c>
      <c r="H134" s="75">
        <v>0</v>
      </c>
      <c r="I134" s="75">
        <v>0</v>
      </c>
      <c r="J134" s="75">
        <v>0</v>
      </c>
      <c r="K134" s="75">
        <v>0</v>
      </c>
      <c r="L134" s="75">
        <v>0</v>
      </c>
      <c r="M134" s="75">
        <v>0</v>
      </c>
      <c r="N134" s="75">
        <v>0</v>
      </c>
    </row>
    <row r="135" spans="2:14" ht="15" customHeight="1">
      <c r="B135" s="76">
        <v>1410</v>
      </c>
      <c r="C135" s="90">
        <v>1415</v>
      </c>
      <c r="D135" s="76">
        <v>7010</v>
      </c>
      <c r="E135" s="76">
        <v>2510</v>
      </c>
      <c r="F135" s="75">
        <v>0</v>
      </c>
      <c r="G135" s="75">
        <v>0</v>
      </c>
      <c r="H135" s="75">
        <v>0</v>
      </c>
      <c r="I135" s="75">
        <v>0</v>
      </c>
      <c r="J135" s="75">
        <v>0</v>
      </c>
      <c r="K135" s="75">
        <v>0</v>
      </c>
      <c r="L135" s="75">
        <v>0</v>
      </c>
      <c r="M135" s="75">
        <v>0</v>
      </c>
      <c r="N135" s="75">
        <v>0</v>
      </c>
    </row>
    <row r="136" spans="2:14" ht="15" customHeight="1">
      <c r="B136" s="76">
        <v>1415</v>
      </c>
      <c r="C136" s="90">
        <v>1420</v>
      </c>
      <c r="D136" s="76">
        <v>7110</v>
      </c>
      <c r="E136" s="76">
        <v>2610</v>
      </c>
      <c r="F136" s="75">
        <v>0</v>
      </c>
      <c r="G136" s="75">
        <v>0</v>
      </c>
      <c r="H136" s="75">
        <v>0</v>
      </c>
      <c r="I136" s="75">
        <v>0</v>
      </c>
      <c r="J136" s="75">
        <v>0</v>
      </c>
      <c r="K136" s="75">
        <v>0</v>
      </c>
      <c r="L136" s="75">
        <v>0</v>
      </c>
      <c r="M136" s="75">
        <v>0</v>
      </c>
      <c r="N136" s="75">
        <v>0</v>
      </c>
    </row>
    <row r="137" spans="2:14" ht="15" customHeight="1">
      <c r="B137" s="76">
        <v>1420</v>
      </c>
      <c r="C137" s="90">
        <v>1425</v>
      </c>
      <c r="D137" s="76">
        <v>7210</v>
      </c>
      <c r="E137" s="76">
        <v>2710</v>
      </c>
      <c r="F137" s="75">
        <v>0</v>
      </c>
      <c r="G137" s="75">
        <v>0</v>
      </c>
      <c r="H137" s="75">
        <v>0</v>
      </c>
      <c r="I137" s="75">
        <v>0</v>
      </c>
      <c r="J137" s="75">
        <v>0</v>
      </c>
      <c r="K137" s="75">
        <v>0</v>
      </c>
      <c r="L137" s="75">
        <v>0</v>
      </c>
      <c r="M137" s="75">
        <v>0</v>
      </c>
      <c r="N137" s="75">
        <v>0</v>
      </c>
    </row>
    <row r="138" spans="2:14" ht="15" customHeight="1">
      <c r="B138" s="76">
        <v>1425</v>
      </c>
      <c r="C138" s="90">
        <v>1430</v>
      </c>
      <c r="D138" s="76">
        <v>7320</v>
      </c>
      <c r="E138" s="76">
        <v>2820</v>
      </c>
      <c r="F138" s="75">
        <v>0</v>
      </c>
      <c r="G138" s="75">
        <v>0</v>
      </c>
      <c r="H138" s="75">
        <v>0</v>
      </c>
      <c r="I138" s="75">
        <v>0</v>
      </c>
      <c r="J138" s="75">
        <v>0</v>
      </c>
      <c r="K138" s="75">
        <v>0</v>
      </c>
      <c r="L138" s="75">
        <v>0</v>
      </c>
      <c r="M138" s="75">
        <v>0</v>
      </c>
      <c r="N138" s="75">
        <v>0</v>
      </c>
    </row>
    <row r="139" spans="2:14" ht="15" customHeight="1">
      <c r="B139" s="76">
        <v>1430</v>
      </c>
      <c r="C139" s="90">
        <v>1435</v>
      </c>
      <c r="D139" s="76">
        <v>7420</v>
      </c>
      <c r="E139" s="76">
        <v>2920</v>
      </c>
      <c r="F139" s="75">
        <v>0</v>
      </c>
      <c r="G139" s="75">
        <v>0</v>
      </c>
      <c r="H139" s="75">
        <v>0</v>
      </c>
      <c r="I139" s="75">
        <v>0</v>
      </c>
      <c r="J139" s="75">
        <v>0</v>
      </c>
      <c r="K139" s="75">
        <v>0</v>
      </c>
      <c r="L139" s="75">
        <v>0</v>
      </c>
      <c r="M139" s="75">
        <v>0</v>
      </c>
      <c r="N139" s="75">
        <v>0</v>
      </c>
    </row>
    <row r="140" spans="2:14" ht="15" customHeight="1">
      <c r="B140" s="76">
        <v>1435</v>
      </c>
      <c r="C140" s="90">
        <v>1440</v>
      </c>
      <c r="D140" s="76">
        <v>7520</v>
      </c>
      <c r="E140" s="76">
        <v>3020</v>
      </c>
      <c r="F140" s="75">
        <v>0</v>
      </c>
      <c r="G140" s="75">
        <v>0</v>
      </c>
      <c r="H140" s="75">
        <v>0</v>
      </c>
      <c r="I140" s="75">
        <v>0</v>
      </c>
      <c r="J140" s="75">
        <v>0</v>
      </c>
      <c r="K140" s="75">
        <v>0</v>
      </c>
      <c r="L140" s="75">
        <v>0</v>
      </c>
      <c r="M140" s="75">
        <v>0</v>
      </c>
      <c r="N140" s="75">
        <v>0</v>
      </c>
    </row>
    <row r="141" spans="2:14" ht="15" customHeight="1">
      <c r="B141" s="76">
        <v>1440</v>
      </c>
      <c r="C141" s="90">
        <v>1445</v>
      </c>
      <c r="D141" s="76">
        <v>7630</v>
      </c>
      <c r="E141" s="76">
        <v>3130</v>
      </c>
      <c r="F141" s="75">
        <v>0</v>
      </c>
      <c r="G141" s="75">
        <v>0</v>
      </c>
      <c r="H141" s="75">
        <v>0</v>
      </c>
      <c r="I141" s="75">
        <v>0</v>
      </c>
      <c r="J141" s="75">
        <v>0</v>
      </c>
      <c r="K141" s="75">
        <v>0</v>
      </c>
      <c r="L141" s="75">
        <v>0</v>
      </c>
      <c r="M141" s="75">
        <v>0</v>
      </c>
      <c r="N141" s="75">
        <v>0</v>
      </c>
    </row>
    <row r="142" spans="2:14" ht="15" customHeight="1">
      <c r="B142" s="76">
        <v>1445</v>
      </c>
      <c r="C142" s="90">
        <v>1450</v>
      </c>
      <c r="D142" s="76">
        <v>7730</v>
      </c>
      <c r="E142" s="76">
        <v>3230</v>
      </c>
      <c r="F142" s="75">
        <v>0</v>
      </c>
      <c r="G142" s="75">
        <v>0</v>
      </c>
      <c r="H142" s="75">
        <v>0</v>
      </c>
      <c r="I142" s="75">
        <v>0</v>
      </c>
      <c r="J142" s="75">
        <v>0</v>
      </c>
      <c r="K142" s="75">
        <v>0</v>
      </c>
      <c r="L142" s="75">
        <v>0</v>
      </c>
      <c r="M142" s="75">
        <v>0</v>
      </c>
      <c r="N142" s="75">
        <v>0</v>
      </c>
    </row>
    <row r="143" spans="2:14" ht="15" customHeight="1">
      <c r="B143" s="76">
        <v>1450</v>
      </c>
      <c r="C143" s="90">
        <v>1455</v>
      </c>
      <c r="D143" s="76">
        <v>7830</v>
      </c>
      <c r="E143" s="76">
        <v>3330</v>
      </c>
      <c r="F143" s="75">
        <v>0</v>
      </c>
      <c r="G143" s="75">
        <v>0</v>
      </c>
      <c r="H143" s="75">
        <v>0</v>
      </c>
      <c r="I143" s="75">
        <v>0</v>
      </c>
      <c r="J143" s="75">
        <v>0</v>
      </c>
      <c r="K143" s="75">
        <v>0</v>
      </c>
      <c r="L143" s="75">
        <v>0</v>
      </c>
      <c r="M143" s="75">
        <v>0</v>
      </c>
      <c r="N143" s="75">
        <v>0</v>
      </c>
    </row>
    <row r="144" spans="2:14" ht="15" customHeight="1">
      <c r="B144" s="76">
        <v>1455</v>
      </c>
      <c r="C144" s="90">
        <v>1460</v>
      </c>
      <c r="D144" s="76">
        <v>7940</v>
      </c>
      <c r="E144" s="76">
        <v>3440</v>
      </c>
      <c r="F144" s="75">
        <v>0</v>
      </c>
      <c r="G144" s="75">
        <v>0</v>
      </c>
      <c r="H144" s="75">
        <v>0</v>
      </c>
      <c r="I144" s="75">
        <v>0</v>
      </c>
      <c r="J144" s="75">
        <v>0</v>
      </c>
      <c r="K144" s="75">
        <v>0</v>
      </c>
      <c r="L144" s="75">
        <v>0</v>
      </c>
      <c r="M144" s="75">
        <v>0</v>
      </c>
      <c r="N144" s="75">
        <v>0</v>
      </c>
    </row>
    <row r="145" spans="2:14" ht="15" customHeight="1">
      <c r="B145" s="76">
        <v>1460</v>
      </c>
      <c r="C145" s="90">
        <v>1465</v>
      </c>
      <c r="D145" s="76">
        <v>8040</v>
      </c>
      <c r="E145" s="76">
        <v>3540</v>
      </c>
      <c r="F145" s="75">
        <v>0</v>
      </c>
      <c r="G145" s="75">
        <v>0</v>
      </c>
      <c r="H145" s="75">
        <v>0</v>
      </c>
      <c r="I145" s="75">
        <v>0</v>
      </c>
      <c r="J145" s="75">
        <v>0</v>
      </c>
      <c r="K145" s="75">
        <v>0</v>
      </c>
      <c r="L145" s="75">
        <v>0</v>
      </c>
      <c r="M145" s="75">
        <v>0</v>
      </c>
      <c r="N145" s="75">
        <v>0</v>
      </c>
    </row>
    <row r="146" spans="2:14" ht="15" customHeight="1">
      <c r="B146" s="76">
        <v>1465</v>
      </c>
      <c r="C146" s="90">
        <v>1470</v>
      </c>
      <c r="D146" s="76">
        <v>8140</v>
      </c>
      <c r="E146" s="76">
        <v>3640</v>
      </c>
      <c r="F146" s="75">
        <v>0</v>
      </c>
      <c r="G146" s="75">
        <v>0</v>
      </c>
      <c r="H146" s="75">
        <v>0</v>
      </c>
      <c r="I146" s="75">
        <v>0</v>
      </c>
      <c r="J146" s="75">
        <v>0</v>
      </c>
      <c r="K146" s="75">
        <v>0</v>
      </c>
      <c r="L146" s="75">
        <v>0</v>
      </c>
      <c r="M146" s="75">
        <v>0</v>
      </c>
      <c r="N146" s="75">
        <v>0</v>
      </c>
    </row>
    <row r="147" spans="2:14" ht="15" customHeight="1">
      <c r="B147" s="76">
        <v>1470</v>
      </c>
      <c r="C147" s="90">
        <v>1475</v>
      </c>
      <c r="D147" s="76">
        <v>8250</v>
      </c>
      <c r="E147" s="76">
        <v>3750</v>
      </c>
      <c r="F147" s="75">
        <v>0</v>
      </c>
      <c r="G147" s="75">
        <v>0</v>
      </c>
      <c r="H147" s="75">
        <v>0</v>
      </c>
      <c r="I147" s="75">
        <v>0</v>
      </c>
      <c r="J147" s="75">
        <v>0</v>
      </c>
      <c r="K147" s="75">
        <v>0</v>
      </c>
      <c r="L147" s="75">
        <v>0</v>
      </c>
      <c r="M147" s="75">
        <v>0</v>
      </c>
      <c r="N147" s="75">
        <v>0</v>
      </c>
    </row>
    <row r="148" spans="2:14" ht="15" customHeight="1">
      <c r="B148" s="76">
        <v>1475</v>
      </c>
      <c r="C148" s="90">
        <v>1480</v>
      </c>
      <c r="D148" s="76">
        <v>8350</v>
      </c>
      <c r="E148" s="76">
        <v>3850</v>
      </c>
      <c r="F148" s="75">
        <v>0</v>
      </c>
      <c r="G148" s="75">
        <v>0</v>
      </c>
      <c r="H148" s="75">
        <v>0</v>
      </c>
      <c r="I148" s="75">
        <v>0</v>
      </c>
      <c r="J148" s="75">
        <v>0</v>
      </c>
      <c r="K148" s="75">
        <v>0</v>
      </c>
      <c r="L148" s="75">
        <v>0</v>
      </c>
      <c r="M148" s="75">
        <v>0</v>
      </c>
      <c r="N148" s="75">
        <v>0</v>
      </c>
    </row>
    <row r="149" spans="2:14" ht="15" customHeight="1">
      <c r="B149" s="76">
        <v>1480</v>
      </c>
      <c r="C149" s="90">
        <v>1485</v>
      </c>
      <c r="D149" s="76">
        <v>8450</v>
      </c>
      <c r="E149" s="76">
        <v>3950</v>
      </c>
      <c r="F149" s="75">
        <v>0</v>
      </c>
      <c r="G149" s="75">
        <v>0</v>
      </c>
      <c r="H149" s="75">
        <v>0</v>
      </c>
      <c r="I149" s="75">
        <v>0</v>
      </c>
      <c r="J149" s="75">
        <v>0</v>
      </c>
      <c r="K149" s="75">
        <v>0</v>
      </c>
      <c r="L149" s="75">
        <v>0</v>
      </c>
      <c r="M149" s="75">
        <v>0</v>
      </c>
      <c r="N149" s="75">
        <v>0</v>
      </c>
    </row>
    <row r="150" spans="2:14" ht="15" customHeight="1">
      <c r="B150" s="76">
        <v>1485</v>
      </c>
      <c r="C150" s="90">
        <v>1490</v>
      </c>
      <c r="D150" s="76">
        <v>8560</v>
      </c>
      <c r="E150" s="76">
        <v>4060</v>
      </c>
      <c r="F150" s="75">
        <v>0</v>
      </c>
      <c r="G150" s="75">
        <v>0</v>
      </c>
      <c r="H150" s="75">
        <v>0</v>
      </c>
      <c r="I150" s="75">
        <v>0</v>
      </c>
      <c r="J150" s="75">
        <v>0</v>
      </c>
      <c r="K150" s="75">
        <v>0</v>
      </c>
      <c r="L150" s="75">
        <v>0</v>
      </c>
      <c r="M150" s="75">
        <v>0</v>
      </c>
      <c r="N150" s="75">
        <v>0</v>
      </c>
    </row>
    <row r="151" spans="2:14" ht="15" customHeight="1">
      <c r="B151" s="76">
        <v>1490</v>
      </c>
      <c r="C151" s="90">
        <v>1495</v>
      </c>
      <c r="D151" s="76">
        <v>8660</v>
      </c>
      <c r="E151" s="76">
        <v>4160</v>
      </c>
      <c r="F151" s="75">
        <v>0</v>
      </c>
      <c r="G151" s="75">
        <v>0</v>
      </c>
      <c r="H151" s="75">
        <v>0</v>
      </c>
      <c r="I151" s="75">
        <v>0</v>
      </c>
      <c r="J151" s="75">
        <v>0</v>
      </c>
      <c r="K151" s="75">
        <v>0</v>
      </c>
      <c r="L151" s="75">
        <v>0</v>
      </c>
      <c r="M151" s="75">
        <v>0</v>
      </c>
      <c r="N151" s="75">
        <v>0</v>
      </c>
    </row>
    <row r="152" spans="2:14" ht="15" customHeight="1">
      <c r="B152" s="76">
        <v>1495</v>
      </c>
      <c r="C152" s="90">
        <v>1500</v>
      </c>
      <c r="D152" s="76">
        <v>8760</v>
      </c>
      <c r="E152" s="76">
        <v>4260</v>
      </c>
      <c r="F152" s="75">
        <v>0</v>
      </c>
      <c r="G152" s="75">
        <v>0</v>
      </c>
      <c r="H152" s="75">
        <v>0</v>
      </c>
      <c r="I152" s="75">
        <v>0</v>
      </c>
      <c r="J152" s="75">
        <v>0</v>
      </c>
      <c r="K152" s="75">
        <v>0</v>
      </c>
      <c r="L152" s="75">
        <v>0</v>
      </c>
      <c r="M152" s="75">
        <v>0</v>
      </c>
      <c r="N152" s="75">
        <v>0</v>
      </c>
    </row>
    <row r="153" spans="2:14" ht="15" customHeight="1">
      <c r="B153" s="76">
        <v>1500</v>
      </c>
      <c r="C153" s="90">
        <v>1510</v>
      </c>
      <c r="D153" s="76">
        <v>8920</v>
      </c>
      <c r="E153" s="76">
        <v>4420</v>
      </c>
      <c r="F153" s="75">
        <v>0</v>
      </c>
      <c r="G153" s="75">
        <v>0</v>
      </c>
      <c r="H153" s="75">
        <v>0</v>
      </c>
      <c r="I153" s="75">
        <v>0</v>
      </c>
      <c r="J153" s="75">
        <v>0</v>
      </c>
      <c r="K153" s="75">
        <v>0</v>
      </c>
      <c r="L153" s="75">
        <v>0</v>
      </c>
      <c r="M153" s="75">
        <v>0</v>
      </c>
      <c r="N153" s="75">
        <v>0</v>
      </c>
    </row>
    <row r="154" spans="2:14" ht="15" customHeight="1">
      <c r="B154" s="76">
        <v>1510</v>
      </c>
      <c r="C154" s="90">
        <v>1520</v>
      </c>
      <c r="D154" s="76">
        <v>9120</v>
      </c>
      <c r="E154" s="76">
        <v>4620</v>
      </c>
      <c r="F154" s="75">
        <v>0</v>
      </c>
      <c r="G154" s="75">
        <v>0</v>
      </c>
      <c r="H154" s="75">
        <v>0</v>
      </c>
      <c r="I154" s="75">
        <v>0</v>
      </c>
      <c r="J154" s="75">
        <v>0</v>
      </c>
      <c r="K154" s="75">
        <v>0</v>
      </c>
      <c r="L154" s="75">
        <v>0</v>
      </c>
      <c r="M154" s="75">
        <v>0</v>
      </c>
      <c r="N154" s="75">
        <v>0</v>
      </c>
    </row>
    <row r="155" spans="2:14" ht="15" customHeight="1">
      <c r="B155" s="76">
        <v>1520</v>
      </c>
      <c r="C155" s="90">
        <v>1530</v>
      </c>
      <c r="D155" s="76">
        <v>9330</v>
      </c>
      <c r="E155" s="76">
        <v>4830</v>
      </c>
      <c r="F155" s="75">
        <v>0</v>
      </c>
      <c r="G155" s="75">
        <v>0</v>
      </c>
      <c r="H155" s="75">
        <v>0</v>
      </c>
      <c r="I155" s="75">
        <v>0</v>
      </c>
      <c r="J155" s="75">
        <v>0</v>
      </c>
      <c r="K155" s="75">
        <v>0</v>
      </c>
      <c r="L155" s="75">
        <v>0</v>
      </c>
      <c r="M155" s="75">
        <v>0</v>
      </c>
      <c r="N155" s="75">
        <v>0</v>
      </c>
    </row>
    <row r="156" spans="2:14" ht="15" customHeight="1">
      <c r="B156" s="76">
        <v>1530</v>
      </c>
      <c r="C156" s="90">
        <v>1540</v>
      </c>
      <c r="D156" s="76">
        <v>9540</v>
      </c>
      <c r="E156" s="76">
        <v>5040</v>
      </c>
      <c r="F156" s="75">
        <v>0</v>
      </c>
      <c r="G156" s="75">
        <v>0</v>
      </c>
      <c r="H156" s="75">
        <v>0</v>
      </c>
      <c r="I156" s="75">
        <v>0</v>
      </c>
      <c r="J156" s="75">
        <v>0</v>
      </c>
      <c r="K156" s="75">
        <v>0</v>
      </c>
      <c r="L156" s="75">
        <v>0</v>
      </c>
      <c r="M156" s="75">
        <v>0</v>
      </c>
      <c r="N156" s="75">
        <v>0</v>
      </c>
    </row>
    <row r="157" spans="2:14" ht="15" customHeight="1">
      <c r="B157" s="76">
        <v>1540</v>
      </c>
      <c r="C157" s="90">
        <v>1550</v>
      </c>
      <c r="D157" s="76">
        <v>9740</v>
      </c>
      <c r="E157" s="76">
        <v>5240</v>
      </c>
      <c r="F157" s="75">
        <v>0</v>
      </c>
      <c r="G157" s="75">
        <v>0</v>
      </c>
      <c r="H157" s="75">
        <v>0</v>
      </c>
      <c r="I157" s="75">
        <v>0</v>
      </c>
      <c r="J157" s="75">
        <v>0</v>
      </c>
      <c r="K157" s="75">
        <v>0</v>
      </c>
      <c r="L157" s="75">
        <v>0</v>
      </c>
      <c r="M157" s="75">
        <v>0</v>
      </c>
      <c r="N157" s="75">
        <v>0</v>
      </c>
    </row>
    <row r="158" spans="2:14" ht="15" customHeight="1">
      <c r="B158" s="76">
        <v>1550</v>
      </c>
      <c r="C158" s="90">
        <v>1560</v>
      </c>
      <c r="D158" s="76">
        <v>9950</v>
      </c>
      <c r="E158" s="76">
        <v>5450</v>
      </c>
      <c r="F158" s="75">
        <v>0</v>
      </c>
      <c r="G158" s="75">
        <v>0</v>
      </c>
      <c r="H158" s="75">
        <v>0</v>
      </c>
      <c r="I158" s="75">
        <v>0</v>
      </c>
      <c r="J158" s="75">
        <v>0</v>
      </c>
      <c r="K158" s="75">
        <v>0</v>
      </c>
      <c r="L158" s="75">
        <v>0</v>
      </c>
      <c r="M158" s="75">
        <v>0</v>
      </c>
      <c r="N158" s="75">
        <v>0</v>
      </c>
    </row>
    <row r="159" spans="2:14" ht="15" customHeight="1">
      <c r="B159" s="77">
        <v>1560</v>
      </c>
      <c r="C159" s="91">
        <v>1570</v>
      </c>
      <c r="D159" s="77">
        <v>10160</v>
      </c>
      <c r="E159" s="77">
        <v>5660</v>
      </c>
      <c r="F159" s="78">
        <v>0</v>
      </c>
      <c r="G159" s="78">
        <v>0</v>
      </c>
      <c r="H159" s="78">
        <v>0</v>
      </c>
      <c r="I159" s="78">
        <v>0</v>
      </c>
      <c r="J159" s="78">
        <v>0</v>
      </c>
      <c r="K159" s="78">
        <v>0</v>
      </c>
      <c r="L159" s="78">
        <v>0</v>
      </c>
      <c r="M159" s="78">
        <v>0</v>
      </c>
      <c r="N159" s="78">
        <v>0</v>
      </c>
    </row>
    <row r="160" spans="2:14" ht="15" customHeight="1">
      <c r="B160" s="76">
        <v>1570</v>
      </c>
      <c r="C160" s="90">
        <v>1580</v>
      </c>
      <c r="D160" s="76">
        <v>10360</v>
      </c>
      <c r="E160" s="76">
        <v>5860</v>
      </c>
      <c r="F160" s="75">
        <v>0</v>
      </c>
      <c r="G160" s="75">
        <v>0</v>
      </c>
      <c r="H160" s="75">
        <v>0</v>
      </c>
      <c r="I160" s="75">
        <v>0</v>
      </c>
      <c r="J160" s="75">
        <v>0</v>
      </c>
      <c r="K160" s="75">
        <v>0</v>
      </c>
      <c r="L160" s="75">
        <v>0</v>
      </c>
      <c r="M160" s="75">
        <v>0</v>
      </c>
      <c r="N160" s="75">
        <v>0</v>
      </c>
    </row>
    <row r="161" spans="2:14" ht="15" customHeight="1">
      <c r="B161" s="76">
        <v>1580</v>
      </c>
      <c r="C161" s="90">
        <v>1590</v>
      </c>
      <c r="D161" s="76">
        <v>10570</v>
      </c>
      <c r="E161" s="76">
        <v>6070</v>
      </c>
      <c r="F161" s="75">
        <v>0</v>
      </c>
      <c r="G161" s="75">
        <v>0</v>
      </c>
      <c r="H161" s="75">
        <v>0</v>
      </c>
      <c r="I161" s="75">
        <v>0</v>
      </c>
      <c r="J161" s="75">
        <v>0</v>
      </c>
      <c r="K161" s="75">
        <v>0</v>
      </c>
      <c r="L161" s="75">
        <v>0</v>
      </c>
      <c r="M161" s="75">
        <v>0</v>
      </c>
      <c r="N161" s="75">
        <v>0</v>
      </c>
    </row>
    <row r="162" spans="2:14" ht="15" customHeight="1">
      <c r="B162" s="76">
        <v>1590</v>
      </c>
      <c r="C162" s="90">
        <v>1600</v>
      </c>
      <c r="D162" s="76">
        <v>10780</v>
      </c>
      <c r="E162" s="76">
        <v>6280</v>
      </c>
      <c r="F162" s="75">
        <v>0</v>
      </c>
      <c r="G162" s="75">
        <v>0</v>
      </c>
      <c r="H162" s="75">
        <v>0</v>
      </c>
      <c r="I162" s="75">
        <v>0</v>
      </c>
      <c r="J162" s="75">
        <v>0</v>
      </c>
      <c r="K162" s="75">
        <v>0</v>
      </c>
      <c r="L162" s="75">
        <v>0</v>
      </c>
      <c r="M162" s="75">
        <v>0</v>
      </c>
      <c r="N162" s="75">
        <v>0</v>
      </c>
    </row>
    <row r="163" spans="2:14" ht="15" customHeight="1">
      <c r="B163" s="76">
        <v>1600</v>
      </c>
      <c r="C163" s="90">
        <v>1610</v>
      </c>
      <c r="D163" s="76">
        <v>10980</v>
      </c>
      <c r="E163" s="76">
        <v>6480</v>
      </c>
      <c r="F163" s="75">
        <v>0</v>
      </c>
      <c r="G163" s="75">
        <v>0</v>
      </c>
      <c r="H163" s="75">
        <v>0</v>
      </c>
      <c r="I163" s="75">
        <v>0</v>
      </c>
      <c r="J163" s="75">
        <v>0</v>
      </c>
      <c r="K163" s="75">
        <v>0</v>
      </c>
      <c r="L163" s="75">
        <v>0</v>
      </c>
      <c r="M163" s="75">
        <v>0</v>
      </c>
      <c r="N163" s="75">
        <v>0</v>
      </c>
    </row>
    <row r="164" spans="2:14" ht="15" customHeight="1">
      <c r="B164" s="76">
        <v>1610</v>
      </c>
      <c r="C164" s="90">
        <v>1620</v>
      </c>
      <c r="D164" s="76">
        <v>11190</v>
      </c>
      <c r="E164" s="76">
        <v>6690</v>
      </c>
      <c r="F164" s="75">
        <v>0</v>
      </c>
      <c r="G164" s="75">
        <v>0</v>
      </c>
      <c r="H164" s="75">
        <v>0</v>
      </c>
      <c r="I164" s="75">
        <v>0</v>
      </c>
      <c r="J164" s="75">
        <v>0</v>
      </c>
      <c r="K164" s="75">
        <v>0</v>
      </c>
      <c r="L164" s="75">
        <v>0</v>
      </c>
      <c r="M164" s="75">
        <v>0</v>
      </c>
      <c r="N164" s="75">
        <v>0</v>
      </c>
    </row>
    <row r="165" spans="2:14" ht="15" customHeight="1">
      <c r="B165" s="76">
        <v>1620</v>
      </c>
      <c r="C165" s="90">
        <v>1630</v>
      </c>
      <c r="D165" s="76">
        <v>11400</v>
      </c>
      <c r="E165" s="76">
        <v>6900</v>
      </c>
      <c r="F165" s="75">
        <v>0</v>
      </c>
      <c r="G165" s="75">
        <v>0</v>
      </c>
      <c r="H165" s="75">
        <v>0</v>
      </c>
      <c r="I165" s="75">
        <v>0</v>
      </c>
      <c r="J165" s="75">
        <v>0</v>
      </c>
      <c r="K165" s="75">
        <v>0</v>
      </c>
      <c r="L165" s="75">
        <v>0</v>
      </c>
      <c r="M165" s="75">
        <v>0</v>
      </c>
      <c r="N165" s="75">
        <v>0</v>
      </c>
    </row>
    <row r="166" spans="2:14" ht="15" customHeight="1">
      <c r="B166" s="76">
        <v>1630</v>
      </c>
      <c r="C166" s="90">
        <v>1640</v>
      </c>
      <c r="D166" s="76">
        <v>11600</v>
      </c>
      <c r="E166" s="76">
        <v>7100</v>
      </c>
      <c r="F166" s="75">
        <v>0</v>
      </c>
      <c r="G166" s="75">
        <v>0</v>
      </c>
      <c r="H166" s="75">
        <v>0</v>
      </c>
      <c r="I166" s="75">
        <v>0</v>
      </c>
      <c r="J166" s="75">
        <v>0</v>
      </c>
      <c r="K166" s="75">
        <v>0</v>
      </c>
      <c r="L166" s="75">
        <v>0</v>
      </c>
      <c r="M166" s="75">
        <v>0</v>
      </c>
      <c r="N166" s="75">
        <v>0</v>
      </c>
    </row>
    <row r="167" spans="2:14" ht="15" customHeight="1">
      <c r="B167" s="76">
        <v>1640</v>
      </c>
      <c r="C167" s="90">
        <v>1650</v>
      </c>
      <c r="D167" s="76">
        <v>11810</v>
      </c>
      <c r="E167" s="76">
        <v>7310</v>
      </c>
      <c r="F167" s="75">
        <v>0</v>
      </c>
      <c r="G167" s="75">
        <v>0</v>
      </c>
      <c r="H167" s="75">
        <v>0</v>
      </c>
      <c r="I167" s="75">
        <v>0</v>
      </c>
      <c r="J167" s="75">
        <v>0</v>
      </c>
      <c r="K167" s="75">
        <v>0</v>
      </c>
      <c r="L167" s="75">
        <v>0</v>
      </c>
      <c r="M167" s="75">
        <v>0</v>
      </c>
      <c r="N167" s="75">
        <v>0</v>
      </c>
    </row>
    <row r="168" spans="2:14" ht="15" customHeight="1">
      <c r="B168" s="76">
        <v>1650</v>
      </c>
      <c r="C168" s="90">
        <v>1660</v>
      </c>
      <c r="D168" s="76">
        <v>12020</v>
      </c>
      <c r="E168" s="76">
        <v>7520</v>
      </c>
      <c r="F168" s="75">
        <v>0</v>
      </c>
      <c r="G168" s="75">
        <v>0</v>
      </c>
      <c r="H168" s="75">
        <v>0</v>
      </c>
      <c r="I168" s="75">
        <v>0</v>
      </c>
      <c r="J168" s="75">
        <v>0</v>
      </c>
      <c r="K168" s="75">
        <v>0</v>
      </c>
      <c r="L168" s="75">
        <v>0</v>
      </c>
      <c r="M168" s="75">
        <v>0</v>
      </c>
      <c r="N168" s="75">
        <v>0</v>
      </c>
    </row>
    <row r="169" spans="2:14" ht="15" customHeight="1">
      <c r="B169" s="76">
        <v>1660</v>
      </c>
      <c r="C169" s="90">
        <v>1670</v>
      </c>
      <c r="D169" s="76">
        <v>12220</v>
      </c>
      <c r="E169" s="76">
        <v>7720</v>
      </c>
      <c r="F169" s="75">
        <v>0</v>
      </c>
      <c r="G169" s="75">
        <v>0</v>
      </c>
      <c r="H169" s="75">
        <v>0</v>
      </c>
      <c r="I169" s="75">
        <v>0</v>
      </c>
      <c r="J169" s="75">
        <v>0</v>
      </c>
      <c r="K169" s="75">
        <v>0</v>
      </c>
      <c r="L169" s="75">
        <v>0</v>
      </c>
      <c r="M169" s="75">
        <v>0</v>
      </c>
      <c r="N169" s="75">
        <v>0</v>
      </c>
    </row>
    <row r="170" spans="2:14" ht="15" customHeight="1">
      <c r="B170" s="76">
        <v>1670</v>
      </c>
      <c r="C170" s="90">
        <v>1680</v>
      </c>
      <c r="D170" s="76">
        <v>12430</v>
      </c>
      <c r="E170" s="76">
        <v>7930</v>
      </c>
      <c r="F170" s="75">
        <v>0</v>
      </c>
      <c r="G170" s="75">
        <v>0</v>
      </c>
      <c r="H170" s="75">
        <v>0</v>
      </c>
      <c r="I170" s="75">
        <v>0</v>
      </c>
      <c r="J170" s="75">
        <v>0</v>
      </c>
      <c r="K170" s="75">
        <v>0</v>
      </c>
      <c r="L170" s="75">
        <v>0</v>
      </c>
      <c r="M170" s="75">
        <v>0</v>
      </c>
      <c r="N170" s="75">
        <v>0</v>
      </c>
    </row>
    <row r="171" spans="2:14" ht="15" customHeight="1">
      <c r="B171" s="76">
        <v>1680</v>
      </c>
      <c r="C171" s="90">
        <v>1690</v>
      </c>
      <c r="D171" s="76">
        <v>12640</v>
      </c>
      <c r="E171" s="76">
        <v>8140</v>
      </c>
      <c r="F171" s="75">
        <v>0</v>
      </c>
      <c r="G171" s="75">
        <v>0</v>
      </c>
      <c r="H171" s="75">
        <v>0</v>
      </c>
      <c r="I171" s="75">
        <v>0</v>
      </c>
      <c r="J171" s="75">
        <v>0</v>
      </c>
      <c r="K171" s="75">
        <v>0</v>
      </c>
      <c r="L171" s="75">
        <v>0</v>
      </c>
      <c r="M171" s="75">
        <v>0</v>
      </c>
      <c r="N171" s="75">
        <v>0</v>
      </c>
    </row>
    <row r="172" spans="2:14" ht="15" customHeight="1">
      <c r="B172" s="76">
        <v>1690</v>
      </c>
      <c r="C172" s="90">
        <v>1700</v>
      </c>
      <c r="D172" s="76">
        <v>12840</v>
      </c>
      <c r="E172" s="76">
        <v>8340</v>
      </c>
      <c r="F172" s="75">
        <v>0</v>
      </c>
      <c r="G172" s="75">
        <v>0</v>
      </c>
      <c r="H172" s="75">
        <v>0</v>
      </c>
      <c r="I172" s="75">
        <v>0</v>
      </c>
      <c r="J172" s="75">
        <v>0</v>
      </c>
      <c r="K172" s="75">
        <v>0</v>
      </c>
      <c r="L172" s="75">
        <v>0</v>
      </c>
      <c r="M172" s="75">
        <v>0</v>
      </c>
      <c r="N172" s="75">
        <v>0</v>
      </c>
    </row>
    <row r="173" spans="2:14" ht="15" customHeight="1">
      <c r="B173" s="76">
        <v>1700</v>
      </c>
      <c r="C173" s="90">
        <v>1710</v>
      </c>
      <c r="D173" s="76">
        <v>13050</v>
      </c>
      <c r="E173" s="76">
        <v>8550</v>
      </c>
      <c r="F173" s="75">
        <v>0</v>
      </c>
      <c r="G173" s="75">
        <v>0</v>
      </c>
      <c r="H173" s="75">
        <v>0</v>
      </c>
      <c r="I173" s="75">
        <v>0</v>
      </c>
      <c r="J173" s="75">
        <v>0</v>
      </c>
      <c r="K173" s="75">
        <v>0</v>
      </c>
      <c r="L173" s="75">
        <v>0</v>
      </c>
      <c r="M173" s="75">
        <v>0</v>
      </c>
      <c r="N173" s="75">
        <v>0</v>
      </c>
    </row>
    <row r="174" spans="2:14" ht="15" customHeight="1">
      <c r="B174" s="76">
        <v>1710</v>
      </c>
      <c r="C174" s="90">
        <v>1720</v>
      </c>
      <c r="D174" s="76">
        <v>13260</v>
      </c>
      <c r="E174" s="76">
        <v>8760</v>
      </c>
      <c r="F174" s="75">
        <v>0</v>
      </c>
      <c r="G174" s="75">
        <v>0</v>
      </c>
      <c r="H174" s="75">
        <v>0</v>
      </c>
      <c r="I174" s="75">
        <v>0</v>
      </c>
      <c r="J174" s="75">
        <v>0</v>
      </c>
      <c r="K174" s="75">
        <v>0</v>
      </c>
      <c r="L174" s="75">
        <v>0</v>
      </c>
      <c r="M174" s="75">
        <v>0</v>
      </c>
      <c r="N174" s="75">
        <v>0</v>
      </c>
    </row>
    <row r="175" spans="2:14" ht="15" customHeight="1">
      <c r="B175" s="76">
        <v>1720</v>
      </c>
      <c r="C175" s="90">
        <v>1730</v>
      </c>
      <c r="D175" s="76">
        <v>13460</v>
      </c>
      <c r="E175" s="76">
        <v>8960</v>
      </c>
      <c r="F175" s="76">
        <v>1040</v>
      </c>
      <c r="G175" s="75">
        <v>0</v>
      </c>
      <c r="H175" s="75">
        <v>0</v>
      </c>
      <c r="I175" s="75">
        <v>0</v>
      </c>
      <c r="J175" s="75">
        <v>0</v>
      </c>
      <c r="K175" s="75">
        <v>0</v>
      </c>
      <c r="L175" s="75">
        <v>0</v>
      </c>
      <c r="M175" s="75">
        <v>0</v>
      </c>
      <c r="N175" s="75">
        <v>0</v>
      </c>
    </row>
    <row r="176" spans="2:14" ht="15" customHeight="1">
      <c r="B176" s="76">
        <v>1730</v>
      </c>
      <c r="C176" s="90">
        <v>1740</v>
      </c>
      <c r="D176" s="76">
        <v>13670</v>
      </c>
      <c r="E176" s="76">
        <v>9170</v>
      </c>
      <c r="F176" s="76">
        <v>1240</v>
      </c>
      <c r="G176" s="75">
        <v>0</v>
      </c>
      <c r="H176" s="75">
        <v>0</v>
      </c>
      <c r="I176" s="75">
        <v>0</v>
      </c>
      <c r="J176" s="75">
        <v>0</v>
      </c>
      <c r="K176" s="75">
        <v>0</v>
      </c>
      <c r="L176" s="75">
        <v>0</v>
      </c>
      <c r="M176" s="75">
        <v>0</v>
      </c>
      <c r="N176" s="75">
        <v>0</v>
      </c>
    </row>
    <row r="177" spans="2:14" ht="15" customHeight="1">
      <c r="B177" s="76">
        <v>1740</v>
      </c>
      <c r="C177" s="90">
        <v>1750</v>
      </c>
      <c r="D177" s="76">
        <v>13880</v>
      </c>
      <c r="E177" s="76">
        <v>9380</v>
      </c>
      <c r="F177" s="76">
        <v>1440</v>
      </c>
      <c r="G177" s="75">
        <v>0</v>
      </c>
      <c r="H177" s="75">
        <v>0</v>
      </c>
      <c r="I177" s="75">
        <v>0</v>
      </c>
      <c r="J177" s="75">
        <v>0</v>
      </c>
      <c r="K177" s="75">
        <v>0</v>
      </c>
      <c r="L177" s="75">
        <v>0</v>
      </c>
      <c r="M177" s="75">
        <v>0</v>
      </c>
      <c r="N177" s="75">
        <v>0</v>
      </c>
    </row>
    <row r="178" spans="2:14" ht="15" customHeight="1">
      <c r="B178" s="76">
        <v>1750</v>
      </c>
      <c r="C178" s="90">
        <v>1760</v>
      </c>
      <c r="D178" s="76">
        <v>14080</v>
      </c>
      <c r="E178" s="76">
        <v>9580</v>
      </c>
      <c r="F178" s="76">
        <v>1640</v>
      </c>
      <c r="G178" s="75">
        <v>0</v>
      </c>
      <c r="H178" s="75">
        <v>0</v>
      </c>
      <c r="I178" s="75">
        <v>0</v>
      </c>
      <c r="J178" s="75">
        <v>0</v>
      </c>
      <c r="K178" s="75">
        <v>0</v>
      </c>
      <c r="L178" s="75">
        <v>0</v>
      </c>
      <c r="M178" s="75">
        <v>0</v>
      </c>
      <c r="N178" s="75">
        <v>0</v>
      </c>
    </row>
    <row r="179" spans="2:14" ht="15" customHeight="1">
      <c r="B179" s="76">
        <v>1760</v>
      </c>
      <c r="C179" s="90">
        <v>1770</v>
      </c>
      <c r="D179" s="76">
        <v>14290</v>
      </c>
      <c r="E179" s="76">
        <v>9790</v>
      </c>
      <c r="F179" s="76">
        <v>1830</v>
      </c>
      <c r="G179" s="75">
        <v>0</v>
      </c>
      <c r="H179" s="75">
        <v>0</v>
      </c>
      <c r="I179" s="75">
        <v>0</v>
      </c>
      <c r="J179" s="75">
        <v>0</v>
      </c>
      <c r="K179" s="75">
        <v>0</v>
      </c>
      <c r="L179" s="75">
        <v>0</v>
      </c>
      <c r="M179" s="75">
        <v>0</v>
      </c>
      <c r="N179" s="75">
        <v>0</v>
      </c>
    </row>
    <row r="180" spans="2:14" ht="15" customHeight="1">
      <c r="B180" s="76">
        <v>1770</v>
      </c>
      <c r="C180" s="90">
        <v>1780</v>
      </c>
      <c r="D180" s="76">
        <v>14500</v>
      </c>
      <c r="E180" s="76">
        <v>10000</v>
      </c>
      <c r="F180" s="76">
        <v>2030</v>
      </c>
      <c r="G180" s="75">
        <v>0</v>
      </c>
      <c r="H180" s="75">
        <v>0</v>
      </c>
      <c r="I180" s="75">
        <v>0</v>
      </c>
      <c r="J180" s="75">
        <v>0</v>
      </c>
      <c r="K180" s="75">
        <v>0</v>
      </c>
      <c r="L180" s="75">
        <v>0</v>
      </c>
      <c r="M180" s="75">
        <v>0</v>
      </c>
      <c r="N180" s="75">
        <v>0</v>
      </c>
    </row>
    <row r="181" spans="2:14" ht="15" customHeight="1">
      <c r="B181" s="76">
        <v>1780</v>
      </c>
      <c r="C181" s="90">
        <v>1790</v>
      </c>
      <c r="D181" s="76">
        <v>14700</v>
      </c>
      <c r="E181" s="76">
        <v>10200</v>
      </c>
      <c r="F181" s="76">
        <v>2230</v>
      </c>
      <c r="G181" s="75">
        <v>0</v>
      </c>
      <c r="H181" s="75">
        <v>0</v>
      </c>
      <c r="I181" s="75">
        <v>0</v>
      </c>
      <c r="J181" s="75">
        <v>0</v>
      </c>
      <c r="K181" s="75">
        <v>0</v>
      </c>
      <c r="L181" s="75">
        <v>0</v>
      </c>
      <c r="M181" s="75">
        <v>0</v>
      </c>
      <c r="N181" s="75">
        <v>0</v>
      </c>
    </row>
    <row r="182" spans="2:14" ht="15" customHeight="1">
      <c r="B182" s="76">
        <v>1790</v>
      </c>
      <c r="C182" s="90">
        <v>1800</v>
      </c>
      <c r="D182" s="76">
        <v>14910</v>
      </c>
      <c r="E182" s="76">
        <v>10410</v>
      </c>
      <c r="F182" s="76">
        <v>2430</v>
      </c>
      <c r="G182" s="75">
        <v>0</v>
      </c>
      <c r="H182" s="75">
        <v>0</v>
      </c>
      <c r="I182" s="75">
        <v>0</v>
      </c>
      <c r="J182" s="75">
        <v>0</v>
      </c>
      <c r="K182" s="75">
        <v>0</v>
      </c>
      <c r="L182" s="75">
        <v>0</v>
      </c>
      <c r="M182" s="75">
        <v>0</v>
      </c>
      <c r="N182" s="75">
        <v>0</v>
      </c>
    </row>
    <row r="183" spans="2:14" ht="15" customHeight="1">
      <c r="B183" s="76">
        <v>1800</v>
      </c>
      <c r="C183" s="90">
        <v>1810</v>
      </c>
      <c r="D183" s="76">
        <v>15110</v>
      </c>
      <c r="E183" s="76">
        <v>10610</v>
      </c>
      <c r="F183" s="76">
        <v>2630</v>
      </c>
      <c r="G183" s="75">
        <v>0</v>
      </c>
      <c r="H183" s="75">
        <v>0</v>
      </c>
      <c r="I183" s="75">
        <v>0</v>
      </c>
      <c r="J183" s="75">
        <v>0</v>
      </c>
      <c r="K183" s="75">
        <v>0</v>
      </c>
      <c r="L183" s="75">
        <v>0</v>
      </c>
      <c r="M183" s="75">
        <v>0</v>
      </c>
      <c r="N183" s="75">
        <v>0</v>
      </c>
    </row>
    <row r="184" spans="2:14" ht="15" customHeight="1">
      <c r="B184" s="76">
        <v>1810</v>
      </c>
      <c r="C184" s="90">
        <v>1820</v>
      </c>
      <c r="D184" s="76">
        <v>15320</v>
      </c>
      <c r="E184" s="76">
        <v>10820</v>
      </c>
      <c r="F184" s="76">
        <v>2830</v>
      </c>
      <c r="G184" s="75">
        <v>0</v>
      </c>
      <c r="H184" s="75">
        <v>0</v>
      </c>
      <c r="I184" s="75">
        <v>0</v>
      </c>
      <c r="J184" s="75">
        <v>0</v>
      </c>
      <c r="K184" s="75">
        <v>0</v>
      </c>
      <c r="L184" s="75">
        <v>0</v>
      </c>
      <c r="M184" s="75">
        <v>0</v>
      </c>
      <c r="N184" s="75">
        <v>0</v>
      </c>
    </row>
    <row r="185" spans="2:14" ht="15" customHeight="1">
      <c r="B185" s="76">
        <v>1820</v>
      </c>
      <c r="C185" s="90">
        <v>1830</v>
      </c>
      <c r="D185" s="76">
        <v>15530</v>
      </c>
      <c r="E185" s="76">
        <v>11030</v>
      </c>
      <c r="F185" s="76">
        <v>3020</v>
      </c>
      <c r="G185" s="75">
        <v>0</v>
      </c>
      <c r="H185" s="75">
        <v>0</v>
      </c>
      <c r="I185" s="75">
        <v>0</v>
      </c>
      <c r="J185" s="75">
        <v>0</v>
      </c>
      <c r="K185" s="75">
        <v>0</v>
      </c>
      <c r="L185" s="75">
        <v>0</v>
      </c>
      <c r="M185" s="75">
        <v>0</v>
      </c>
      <c r="N185" s="75">
        <v>0</v>
      </c>
    </row>
    <row r="186" spans="2:14" ht="15" customHeight="1">
      <c r="B186" s="76">
        <v>1830</v>
      </c>
      <c r="C186" s="90">
        <v>1840</v>
      </c>
      <c r="D186" s="76">
        <v>15730</v>
      </c>
      <c r="E186" s="76">
        <v>11230</v>
      </c>
      <c r="F186" s="76">
        <v>3220</v>
      </c>
      <c r="G186" s="75">
        <v>0</v>
      </c>
      <c r="H186" s="75">
        <v>0</v>
      </c>
      <c r="I186" s="75">
        <v>0</v>
      </c>
      <c r="J186" s="75">
        <v>0</v>
      </c>
      <c r="K186" s="75">
        <v>0</v>
      </c>
      <c r="L186" s="75">
        <v>0</v>
      </c>
      <c r="M186" s="75">
        <v>0</v>
      </c>
      <c r="N186" s="75">
        <v>0</v>
      </c>
    </row>
    <row r="187" spans="2:14" ht="15" customHeight="1">
      <c r="B187" s="76">
        <v>1840</v>
      </c>
      <c r="C187" s="90">
        <v>1850</v>
      </c>
      <c r="D187" s="76">
        <v>15940</v>
      </c>
      <c r="E187" s="76">
        <v>11440</v>
      </c>
      <c r="F187" s="76">
        <v>3420</v>
      </c>
      <c r="G187" s="75">
        <v>0</v>
      </c>
      <c r="H187" s="75">
        <v>0</v>
      </c>
      <c r="I187" s="75">
        <v>0</v>
      </c>
      <c r="J187" s="75">
        <v>0</v>
      </c>
      <c r="K187" s="75">
        <v>0</v>
      </c>
      <c r="L187" s="75">
        <v>0</v>
      </c>
      <c r="M187" s="75">
        <v>0</v>
      </c>
      <c r="N187" s="75">
        <v>0</v>
      </c>
    </row>
    <row r="188" spans="2:14" ht="15" customHeight="1">
      <c r="B188" s="76">
        <v>1850</v>
      </c>
      <c r="C188" s="90">
        <v>1860</v>
      </c>
      <c r="D188" s="76">
        <v>16150</v>
      </c>
      <c r="E188" s="76">
        <v>11650</v>
      </c>
      <c r="F188" s="76">
        <v>3620</v>
      </c>
      <c r="G188" s="75">
        <v>0</v>
      </c>
      <c r="H188" s="75">
        <v>0</v>
      </c>
      <c r="I188" s="75">
        <v>0</v>
      </c>
      <c r="J188" s="75">
        <v>0</v>
      </c>
      <c r="K188" s="75">
        <v>0</v>
      </c>
      <c r="L188" s="75">
        <v>0</v>
      </c>
      <c r="M188" s="75">
        <v>0</v>
      </c>
      <c r="N188" s="75">
        <v>0</v>
      </c>
    </row>
    <row r="189" spans="2:14" ht="15" customHeight="1">
      <c r="B189" s="76">
        <v>1860</v>
      </c>
      <c r="C189" s="90">
        <v>1870</v>
      </c>
      <c r="D189" s="76">
        <v>16350</v>
      </c>
      <c r="E189" s="76">
        <v>11850</v>
      </c>
      <c r="F189" s="76">
        <v>3820</v>
      </c>
      <c r="G189" s="75">
        <v>0</v>
      </c>
      <c r="H189" s="75">
        <v>0</v>
      </c>
      <c r="I189" s="75">
        <v>0</v>
      </c>
      <c r="J189" s="75">
        <v>0</v>
      </c>
      <c r="K189" s="75">
        <v>0</v>
      </c>
      <c r="L189" s="75">
        <v>0</v>
      </c>
      <c r="M189" s="75">
        <v>0</v>
      </c>
      <c r="N189" s="75">
        <v>0</v>
      </c>
    </row>
    <row r="190" spans="2:14" ht="15" customHeight="1">
      <c r="B190" s="76">
        <v>1870</v>
      </c>
      <c r="C190" s="90">
        <v>1880</v>
      </c>
      <c r="D190" s="76">
        <v>16560</v>
      </c>
      <c r="E190" s="76">
        <v>12060</v>
      </c>
      <c r="F190" s="76">
        <v>4020</v>
      </c>
      <c r="G190" s="75">
        <v>0</v>
      </c>
      <c r="H190" s="75">
        <v>0</v>
      </c>
      <c r="I190" s="75">
        <v>0</v>
      </c>
      <c r="J190" s="75">
        <v>0</v>
      </c>
      <c r="K190" s="75">
        <v>0</v>
      </c>
      <c r="L190" s="75">
        <v>0</v>
      </c>
      <c r="M190" s="75">
        <v>0</v>
      </c>
      <c r="N190" s="75">
        <v>0</v>
      </c>
    </row>
    <row r="191" spans="2:14" ht="15" customHeight="1">
      <c r="B191" s="76">
        <v>1880</v>
      </c>
      <c r="C191" s="90">
        <v>1890</v>
      </c>
      <c r="D191" s="76">
        <v>16770</v>
      </c>
      <c r="E191" s="76">
        <v>12270</v>
      </c>
      <c r="F191" s="76">
        <v>4220</v>
      </c>
      <c r="G191" s="75">
        <v>0</v>
      </c>
      <c r="H191" s="75">
        <v>0</v>
      </c>
      <c r="I191" s="75">
        <v>0</v>
      </c>
      <c r="J191" s="75">
        <v>0</v>
      </c>
      <c r="K191" s="75">
        <v>0</v>
      </c>
      <c r="L191" s="75">
        <v>0</v>
      </c>
      <c r="M191" s="75">
        <v>0</v>
      </c>
      <c r="N191" s="75">
        <v>0</v>
      </c>
    </row>
    <row r="192" spans="2:14" ht="15" customHeight="1">
      <c r="B192" s="76">
        <v>1890</v>
      </c>
      <c r="C192" s="90">
        <v>1900</v>
      </c>
      <c r="D192" s="76">
        <v>16970</v>
      </c>
      <c r="E192" s="76">
        <v>12470</v>
      </c>
      <c r="F192" s="76">
        <v>4410</v>
      </c>
      <c r="G192" s="76">
        <v>1040</v>
      </c>
      <c r="H192" s="75">
        <v>0</v>
      </c>
      <c r="I192" s="75">
        <v>0</v>
      </c>
      <c r="J192" s="75">
        <v>0</v>
      </c>
      <c r="K192" s="75">
        <v>0</v>
      </c>
      <c r="L192" s="75">
        <v>0</v>
      </c>
      <c r="M192" s="75">
        <v>0</v>
      </c>
      <c r="N192" s="75">
        <v>0</v>
      </c>
    </row>
    <row r="193" spans="2:14" ht="15" customHeight="1">
      <c r="B193" s="76">
        <v>1900</v>
      </c>
      <c r="C193" s="90">
        <v>1910</v>
      </c>
      <c r="D193" s="76">
        <v>17180</v>
      </c>
      <c r="E193" s="76">
        <v>12680</v>
      </c>
      <c r="F193" s="76">
        <v>4610</v>
      </c>
      <c r="G193" s="76">
        <v>1240</v>
      </c>
      <c r="H193" s="75">
        <v>0</v>
      </c>
      <c r="I193" s="75">
        <v>0</v>
      </c>
      <c r="J193" s="75">
        <v>0</v>
      </c>
      <c r="K193" s="75">
        <v>0</v>
      </c>
      <c r="L193" s="75">
        <v>0</v>
      </c>
      <c r="M193" s="75">
        <v>0</v>
      </c>
      <c r="N193" s="75">
        <v>0</v>
      </c>
    </row>
    <row r="194" spans="2:14" ht="15" customHeight="1">
      <c r="B194" s="76">
        <v>1910</v>
      </c>
      <c r="C194" s="90">
        <v>1920</v>
      </c>
      <c r="D194" s="76">
        <v>17390</v>
      </c>
      <c r="E194" s="76">
        <v>12890</v>
      </c>
      <c r="F194" s="76">
        <v>4810</v>
      </c>
      <c r="G194" s="76">
        <v>1440</v>
      </c>
      <c r="H194" s="75">
        <v>0</v>
      </c>
      <c r="I194" s="75">
        <v>0</v>
      </c>
      <c r="J194" s="75">
        <v>0</v>
      </c>
      <c r="K194" s="75">
        <v>0</v>
      </c>
      <c r="L194" s="75">
        <v>0</v>
      </c>
      <c r="M194" s="75">
        <v>0</v>
      </c>
      <c r="N194" s="75">
        <v>0</v>
      </c>
    </row>
    <row r="195" spans="2:14" ht="15" customHeight="1">
      <c r="B195" s="76">
        <v>1920</v>
      </c>
      <c r="C195" s="90">
        <v>1930</v>
      </c>
      <c r="D195" s="76">
        <v>17590</v>
      </c>
      <c r="E195" s="76">
        <v>13090</v>
      </c>
      <c r="F195" s="76">
        <v>5010</v>
      </c>
      <c r="G195" s="76">
        <v>1630</v>
      </c>
      <c r="H195" s="75">
        <v>0</v>
      </c>
      <c r="I195" s="75">
        <v>0</v>
      </c>
      <c r="J195" s="75">
        <v>0</v>
      </c>
      <c r="K195" s="75">
        <v>0</v>
      </c>
      <c r="L195" s="75">
        <v>0</v>
      </c>
      <c r="M195" s="75">
        <v>0</v>
      </c>
      <c r="N195" s="75">
        <v>0</v>
      </c>
    </row>
    <row r="196" spans="2:14" ht="15" customHeight="1">
      <c r="B196" s="76">
        <v>1930</v>
      </c>
      <c r="C196" s="90">
        <v>1940</v>
      </c>
      <c r="D196" s="76">
        <v>17800</v>
      </c>
      <c r="E196" s="76">
        <v>13300</v>
      </c>
      <c r="F196" s="76">
        <v>5210</v>
      </c>
      <c r="G196" s="76">
        <v>1830</v>
      </c>
      <c r="H196" s="75">
        <v>0</v>
      </c>
      <c r="I196" s="75">
        <v>0</v>
      </c>
      <c r="J196" s="75">
        <v>0</v>
      </c>
      <c r="K196" s="75">
        <v>0</v>
      </c>
      <c r="L196" s="75">
        <v>0</v>
      </c>
      <c r="M196" s="75">
        <v>0</v>
      </c>
      <c r="N196" s="75">
        <v>0</v>
      </c>
    </row>
    <row r="197" spans="2:14" ht="15" customHeight="1">
      <c r="B197" s="76">
        <v>1940</v>
      </c>
      <c r="C197" s="90">
        <v>1950</v>
      </c>
      <c r="D197" s="76">
        <v>18010</v>
      </c>
      <c r="E197" s="76">
        <v>13510</v>
      </c>
      <c r="F197" s="76">
        <v>5410</v>
      </c>
      <c r="G197" s="76">
        <v>2030</v>
      </c>
      <c r="H197" s="75">
        <v>0</v>
      </c>
      <c r="I197" s="75">
        <v>0</v>
      </c>
      <c r="J197" s="75">
        <v>0</v>
      </c>
      <c r="K197" s="75">
        <v>0</v>
      </c>
      <c r="L197" s="75">
        <v>0</v>
      </c>
      <c r="M197" s="75">
        <v>0</v>
      </c>
      <c r="N197" s="75">
        <v>0</v>
      </c>
    </row>
    <row r="198" spans="2:14" ht="15" customHeight="1">
      <c r="B198" s="76">
        <v>1950</v>
      </c>
      <c r="C198" s="90">
        <v>1960</v>
      </c>
      <c r="D198" s="76">
        <v>18210</v>
      </c>
      <c r="E198" s="76">
        <v>13710</v>
      </c>
      <c r="F198" s="76">
        <v>5600</v>
      </c>
      <c r="G198" s="76">
        <v>2230</v>
      </c>
      <c r="H198" s="75">
        <v>0</v>
      </c>
      <c r="I198" s="75">
        <v>0</v>
      </c>
      <c r="J198" s="75">
        <v>0</v>
      </c>
      <c r="K198" s="75">
        <v>0</v>
      </c>
      <c r="L198" s="75">
        <v>0</v>
      </c>
      <c r="M198" s="75">
        <v>0</v>
      </c>
      <c r="N198" s="75">
        <v>0</v>
      </c>
    </row>
    <row r="199" spans="2:14" ht="15" customHeight="1">
      <c r="B199" s="76">
        <v>1960</v>
      </c>
      <c r="C199" s="90">
        <v>1970</v>
      </c>
      <c r="D199" s="76">
        <v>18420</v>
      </c>
      <c r="E199" s="76">
        <v>13920</v>
      </c>
      <c r="F199" s="76">
        <v>5800</v>
      </c>
      <c r="G199" s="76">
        <v>2430</v>
      </c>
      <c r="H199" s="75">
        <v>0</v>
      </c>
      <c r="I199" s="75">
        <v>0</v>
      </c>
      <c r="J199" s="75">
        <v>0</v>
      </c>
      <c r="K199" s="75">
        <v>0</v>
      </c>
      <c r="L199" s="75">
        <v>0</v>
      </c>
      <c r="M199" s="75">
        <v>0</v>
      </c>
      <c r="N199" s="75">
        <v>0</v>
      </c>
    </row>
    <row r="200" spans="2:14" ht="15" customHeight="1">
      <c r="B200" s="76">
        <v>1970</v>
      </c>
      <c r="C200" s="90">
        <v>1980</v>
      </c>
      <c r="D200" s="76">
        <v>18630</v>
      </c>
      <c r="E200" s="76">
        <v>14130</v>
      </c>
      <c r="F200" s="76">
        <v>6000</v>
      </c>
      <c r="G200" s="76">
        <v>2630</v>
      </c>
      <c r="H200" s="75">
        <v>0</v>
      </c>
      <c r="I200" s="75">
        <v>0</v>
      </c>
      <c r="J200" s="75">
        <v>0</v>
      </c>
      <c r="K200" s="75">
        <v>0</v>
      </c>
      <c r="L200" s="75">
        <v>0</v>
      </c>
      <c r="M200" s="75">
        <v>0</v>
      </c>
      <c r="N200" s="75">
        <v>0</v>
      </c>
    </row>
    <row r="201" spans="2:14" ht="15" customHeight="1">
      <c r="B201" s="76">
        <v>1980</v>
      </c>
      <c r="C201" s="90">
        <v>1990</v>
      </c>
      <c r="D201" s="76">
        <v>18880</v>
      </c>
      <c r="E201" s="76">
        <v>14330</v>
      </c>
      <c r="F201" s="76">
        <v>6200</v>
      </c>
      <c r="G201" s="76">
        <v>2820</v>
      </c>
      <c r="H201" s="75">
        <v>0</v>
      </c>
      <c r="I201" s="75">
        <v>0</v>
      </c>
      <c r="J201" s="75">
        <v>0</v>
      </c>
      <c r="K201" s="75">
        <v>0</v>
      </c>
      <c r="L201" s="75">
        <v>0</v>
      </c>
      <c r="M201" s="75">
        <v>0</v>
      </c>
      <c r="N201" s="75">
        <v>0</v>
      </c>
    </row>
    <row r="202" spans="2:14" ht="15" customHeight="1">
      <c r="B202" s="76">
        <v>1990</v>
      </c>
      <c r="C202" s="90">
        <v>2000</v>
      </c>
      <c r="D202" s="76">
        <v>19200</v>
      </c>
      <c r="E202" s="76">
        <v>14540</v>
      </c>
      <c r="F202" s="76">
        <v>6400</v>
      </c>
      <c r="G202" s="76">
        <v>3020</v>
      </c>
      <c r="H202" s="75">
        <v>0</v>
      </c>
      <c r="I202" s="75">
        <v>0</v>
      </c>
      <c r="J202" s="75">
        <v>0</v>
      </c>
      <c r="K202" s="75">
        <v>0</v>
      </c>
      <c r="L202" s="75">
        <v>0</v>
      </c>
      <c r="M202" s="75">
        <v>0</v>
      </c>
      <c r="N202" s="75">
        <v>0</v>
      </c>
    </row>
    <row r="203" spans="2:14" ht="15" customHeight="1">
      <c r="B203" s="76">
        <v>2000</v>
      </c>
      <c r="C203" s="90">
        <v>2010</v>
      </c>
      <c r="D203" s="76">
        <v>19520</v>
      </c>
      <c r="E203" s="76">
        <v>14750</v>
      </c>
      <c r="F203" s="76">
        <v>6600</v>
      </c>
      <c r="G203" s="76">
        <v>3220</v>
      </c>
      <c r="H203" s="75">
        <v>0</v>
      </c>
      <c r="I203" s="75">
        <v>0</v>
      </c>
      <c r="J203" s="75">
        <v>0</v>
      </c>
      <c r="K203" s="75">
        <v>0</v>
      </c>
      <c r="L203" s="75">
        <v>0</v>
      </c>
      <c r="M203" s="75">
        <v>0</v>
      </c>
      <c r="N203" s="75">
        <v>0</v>
      </c>
    </row>
    <row r="204" spans="2:14" ht="15" customHeight="1">
      <c r="B204" s="76">
        <v>2010</v>
      </c>
      <c r="C204" s="90">
        <v>2020</v>
      </c>
      <c r="D204" s="76">
        <v>19850</v>
      </c>
      <c r="E204" s="76">
        <v>14950</v>
      </c>
      <c r="F204" s="76">
        <v>6800</v>
      </c>
      <c r="G204" s="76">
        <v>3420</v>
      </c>
      <c r="H204" s="75">
        <v>0</v>
      </c>
      <c r="I204" s="75">
        <v>0</v>
      </c>
      <c r="J204" s="75">
        <v>0</v>
      </c>
      <c r="K204" s="75">
        <v>0</v>
      </c>
      <c r="L204" s="75">
        <v>0</v>
      </c>
      <c r="M204" s="75">
        <v>0</v>
      </c>
      <c r="N204" s="75">
        <v>0</v>
      </c>
    </row>
    <row r="205" spans="2:14" ht="15" customHeight="1">
      <c r="B205" s="76">
        <v>2020</v>
      </c>
      <c r="C205" s="90">
        <v>2030</v>
      </c>
      <c r="D205" s="76">
        <v>20170</v>
      </c>
      <c r="E205" s="76">
        <v>15160</v>
      </c>
      <c r="F205" s="76">
        <v>6990</v>
      </c>
      <c r="G205" s="76">
        <v>3620</v>
      </c>
      <c r="H205" s="75">
        <v>0</v>
      </c>
      <c r="I205" s="75">
        <v>0</v>
      </c>
      <c r="J205" s="75">
        <v>0</v>
      </c>
      <c r="K205" s="75">
        <v>0</v>
      </c>
      <c r="L205" s="75">
        <v>0</v>
      </c>
      <c r="M205" s="75">
        <v>0</v>
      </c>
      <c r="N205" s="75">
        <v>0</v>
      </c>
    </row>
    <row r="206" spans="2:14" ht="15" customHeight="1">
      <c r="B206" s="76">
        <v>2030</v>
      </c>
      <c r="C206" s="90">
        <v>2040</v>
      </c>
      <c r="D206" s="76">
        <v>20490</v>
      </c>
      <c r="E206" s="76">
        <v>15370</v>
      </c>
      <c r="F206" s="76">
        <v>7190</v>
      </c>
      <c r="G206" s="76">
        <v>3820</v>
      </c>
      <c r="H206" s="75">
        <v>0</v>
      </c>
      <c r="I206" s="75">
        <v>0</v>
      </c>
      <c r="J206" s="75">
        <v>0</v>
      </c>
      <c r="K206" s="75">
        <v>0</v>
      </c>
      <c r="L206" s="75">
        <v>0</v>
      </c>
      <c r="M206" s="75">
        <v>0</v>
      </c>
      <c r="N206" s="75">
        <v>0</v>
      </c>
    </row>
    <row r="207" spans="2:14" ht="15" customHeight="1">
      <c r="B207" s="76">
        <v>2040</v>
      </c>
      <c r="C207" s="90">
        <v>2050</v>
      </c>
      <c r="D207" s="76">
        <v>20810</v>
      </c>
      <c r="E207" s="76">
        <v>15570</v>
      </c>
      <c r="F207" s="76">
        <v>7390</v>
      </c>
      <c r="G207" s="76">
        <v>4020</v>
      </c>
      <c r="H207" s="75">
        <v>0</v>
      </c>
      <c r="I207" s="75">
        <v>0</v>
      </c>
      <c r="J207" s="75">
        <v>0</v>
      </c>
      <c r="K207" s="75">
        <v>0</v>
      </c>
      <c r="L207" s="75">
        <v>0</v>
      </c>
      <c r="M207" s="75">
        <v>0</v>
      </c>
      <c r="N207" s="75">
        <v>0</v>
      </c>
    </row>
    <row r="208" spans="2:14" ht="15" customHeight="1">
      <c r="B208" s="76">
        <v>2050</v>
      </c>
      <c r="C208" s="90">
        <v>2060</v>
      </c>
      <c r="D208" s="76">
        <v>21130</v>
      </c>
      <c r="E208" s="76">
        <v>15780</v>
      </c>
      <c r="F208" s="76">
        <v>7590</v>
      </c>
      <c r="G208" s="76">
        <v>4210</v>
      </c>
      <c r="H208" s="75">
        <v>0</v>
      </c>
      <c r="I208" s="75">
        <v>0</v>
      </c>
      <c r="J208" s="75">
        <v>0</v>
      </c>
      <c r="K208" s="75">
        <v>0</v>
      </c>
      <c r="L208" s="75">
        <v>0</v>
      </c>
      <c r="M208" s="75">
        <v>0</v>
      </c>
      <c r="N208" s="75">
        <v>0</v>
      </c>
    </row>
    <row r="209" spans="2:14" ht="15" customHeight="1">
      <c r="B209" s="76">
        <v>2060</v>
      </c>
      <c r="C209" s="90">
        <v>2070</v>
      </c>
      <c r="D209" s="76">
        <v>21450</v>
      </c>
      <c r="E209" s="76">
        <v>15990</v>
      </c>
      <c r="F209" s="76">
        <v>7790</v>
      </c>
      <c r="G209" s="76">
        <v>4410</v>
      </c>
      <c r="H209" s="76">
        <v>1040</v>
      </c>
      <c r="I209" s="75">
        <v>0</v>
      </c>
      <c r="J209" s="75">
        <v>0</v>
      </c>
      <c r="K209" s="75">
        <v>0</v>
      </c>
      <c r="L209" s="75">
        <v>0</v>
      </c>
      <c r="M209" s="75">
        <v>0</v>
      </c>
      <c r="N209" s="75">
        <v>0</v>
      </c>
    </row>
    <row r="210" spans="2:14" ht="15" customHeight="1">
      <c r="B210" s="76">
        <v>2070</v>
      </c>
      <c r="C210" s="90">
        <v>2080</v>
      </c>
      <c r="D210" s="76">
        <v>21770</v>
      </c>
      <c r="E210" s="76">
        <v>16190</v>
      </c>
      <c r="F210" s="76">
        <v>7990</v>
      </c>
      <c r="G210" s="76">
        <v>4610</v>
      </c>
      <c r="H210" s="76">
        <v>1240</v>
      </c>
      <c r="I210" s="75">
        <v>0</v>
      </c>
      <c r="J210" s="75">
        <v>0</v>
      </c>
      <c r="K210" s="75">
        <v>0</v>
      </c>
      <c r="L210" s="75">
        <v>0</v>
      </c>
      <c r="M210" s="75">
        <v>0</v>
      </c>
      <c r="N210" s="75">
        <v>0</v>
      </c>
    </row>
    <row r="211" spans="2:14" ht="15" customHeight="1">
      <c r="B211" s="76">
        <v>2080</v>
      </c>
      <c r="C211" s="90">
        <v>2090</v>
      </c>
      <c r="D211" s="76">
        <v>22090</v>
      </c>
      <c r="E211" s="76">
        <v>16400</v>
      </c>
      <c r="F211" s="76">
        <v>8180</v>
      </c>
      <c r="G211" s="76">
        <v>4810</v>
      </c>
      <c r="H211" s="76">
        <v>1430</v>
      </c>
      <c r="I211" s="75">
        <v>0</v>
      </c>
      <c r="J211" s="75">
        <v>0</v>
      </c>
      <c r="K211" s="75">
        <v>0</v>
      </c>
      <c r="L211" s="75">
        <v>0</v>
      </c>
      <c r="M211" s="75">
        <v>0</v>
      </c>
      <c r="N211" s="75">
        <v>0</v>
      </c>
    </row>
    <row r="212" spans="2:14" ht="15" customHeight="1">
      <c r="B212" s="76">
        <v>2090</v>
      </c>
      <c r="C212" s="90">
        <v>2100</v>
      </c>
      <c r="D212" s="76">
        <v>22420</v>
      </c>
      <c r="E212" s="76">
        <v>16600</v>
      </c>
      <c r="F212" s="76">
        <v>8380</v>
      </c>
      <c r="G212" s="76">
        <v>5010</v>
      </c>
      <c r="H212" s="76">
        <v>1630</v>
      </c>
      <c r="I212" s="75">
        <v>0</v>
      </c>
      <c r="J212" s="75">
        <v>0</v>
      </c>
      <c r="K212" s="75">
        <v>0</v>
      </c>
      <c r="L212" s="75">
        <v>0</v>
      </c>
      <c r="M212" s="75">
        <v>0</v>
      </c>
      <c r="N212" s="75">
        <v>0</v>
      </c>
    </row>
    <row r="213" spans="2:14" ht="15" customHeight="1">
      <c r="B213" s="76">
        <v>2100</v>
      </c>
      <c r="C213" s="90">
        <v>2110</v>
      </c>
      <c r="D213" s="76">
        <v>22740</v>
      </c>
      <c r="E213" s="76">
        <v>16810</v>
      </c>
      <c r="F213" s="76">
        <v>8580</v>
      </c>
      <c r="G213" s="76">
        <v>5210</v>
      </c>
      <c r="H213" s="76">
        <v>1830</v>
      </c>
      <c r="I213" s="75">
        <v>0</v>
      </c>
      <c r="J213" s="75">
        <v>0</v>
      </c>
      <c r="K213" s="75">
        <v>0</v>
      </c>
      <c r="L213" s="75">
        <v>0</v>
      </c>
      <c r="M213" s="75">
        <v>0</v>
      </c>
      <c r="N213" s="75">
        <v>0</v>
      </c>
    </row>
    <row r="214" spans="2:14" ht="15" customHeight="1">
      <c r="B214" s="76">
        <v>2110</v>
      </c>
      <c r="C214" s="90">
        <v>2120</v>
      </c>
      <c r="D214" s="76">
        <v>23060</v>
      </c>
      <c r="E214" s="76">
        <v>17020</v>
      </c>
      <c r="F214" s="76">
        <v>8780</v>
      </c>
      <c r="G214" s="76">
        <v>5400</v>
      </c>
      <c r="H214" s="76">
        <v>2030</v>
      </c>
      <c r="I214" s="75">
        <v>0</v>
      </c>
      <c r="J214" s="75">
        <v>0</v>
      </c>
      <c r="K214" s="75">
        <v>0</v>
      </c>
      <c r="L214" s="75">
        <v>0</v>
      </c>
      <c r="M214" s="75">
        <v>0</v>
      </c>
      <c r="N214" s="75">
        <v>0</v>
      </c>
    </row>
    <row r="215" spans="2:14" ht="15" customHeight="1">
      <c r="B215" s="76">
        <v>2120</v>
      </c>
      <c r="C215" s="90">
        <v>2130</v>
      </c>
      <c r="D215" s="76">
        <v>23380</v>
      </c>
      <c r="E215" s="76">
        <v>17220</v>
      </c>
      <c r="F215" s="76">
        <v>8980</v>
      </c>
      <c r="G215" s="76">
        <v>5600</v>
      </c>
      <c r="H215" s="76">
        <v>2230</v>
      </c>
      <c r="I215" s="75">
        <v>0</v>
      </c>
      <c r="J215" s="75">
        <v>0</v>
      </c>
      <c r="K215" s="75">
        <v>0</v>
      </c>
      <c r="L215" s="75">
        <v>0</v>
      </c>
      <c r="M215" s="75">
        <v>0</v>
      </c>
      <c r="N215" s="75">
        <v>0</v>
      </c>
    </row>
    <row r="216" spans="2:14" ht="15" customHeight="1">
      <c r="B216" s="76">
        <v>2130</v>
      </c>
      <c r="C216" s="90">
        <v>2140</v>
      </c>
      <c r="D216" s="76">
        <v>23700</v>
      </c>
      <c r="E216" s="76">
        <v>17430</v>
      </c>
      <c r="F216" s="76">
        <v>9180</v>
      </c>
      <c r="G216" s="76">
        <v>5800</v>
      </c>
      <c r="H216" s="76">
        <v>2430</v>
      </c>
      <c r="I216" s="75">
        <v>0</v>
      </c>
      <c r="J216" s="75">
        <v>0</v>
      </c>
      <c r="K216" s="75">
        <v>0</v>
      </c>
      <c r="L216" s="75">
        <v>0</v>
      </c>
      <c r="M216" s="75">
        <v>0</v>
      </c>
      <c r="N216" s="75">
        <v>0</v>
      </c>
    </row>
    <row r="217" spans="2:14" ht="15" customHeight="1">
      <c r="B217" s="76">
        <v>2140</v>
      </c>
      <c r="C217" s="90">
        <v>2150</v>
      </c>
      <c r="D217" s="76">
        <v>24020</v>
      </c>
      <c r="E217" s="76">
        <v>17640</v>
      </c>
      <c r="F217" s="76">
        <v>9380</v>
      </c>
      <c r="G217" s="76">
        <v>6000</v>
      </c>
      <c r="H217" s="76">
        <v>2630</v>
      </c>
      <c r="I217" s="75">
        <v>0</v>
      </c>
      <c r="J217" s="75">
        <v>0</v>
      </c>
      <c r="K217" s="75">
        <v>0</v>
      </c>
      <c r="L217" s="75">
        <v>0</v>
      </c>
      <c r="M217" s="75">
        <v>0</v>
      </c>
      <c r="N217" s="75">
        <v>0</v>
      </c>
    </row>
    <row r="218" spans="2:14" ht="15" customHeight="1">
      <c r="B218" s="76">
        <v>2150</v>
      </c>
      <c r="C218" s="90">
        <v>2160</v>
      </c>
      <c r="D218" s="76">
        <v>24340</v>
      </c>
      <c r="E218" s="76">
        <v>17840</v>
      </c>
      <c r="F218" s="76">
        <v>9570</v>
      </c>
      <c r="G218" s="76">
        <v>6200</v>
      </c>
      <c r="H218" s="76">
        <v>2820</v>
      </c>
      <c r="I218" s="75">
        <v>0</v>
      </c>
      <c r="J218" s="75">
        <v>0</v>
      </c>
      <c r="K218" s="75">
        <v>0</v>
      </c>
      <c r="L218" s="75">
        <v>0</v>
      </c>
      <c r="M218" s="75">
        <v>0</v>
      </c>
      <c r="N218" s="75">
        <v>0</v>
      </c>
    </row>
    <row r="219" spans="2:14" ht="15" customHeight="1">
      <c r="B219" s="76">
        <v>2160</v>
      </c>
      <c r="C219" s="90">
        <v>2170</v>
      </c>
      <c r="D219" s="76">
        <v>24660</v>
      </c>
      <c r="E219" s="76">
        <v>18050</v>
      </c>
      <c r="F219" s="76">
        <v>9770</v>
      </c>
      <c r="G219" s="76">
        <v>6400</v>
      </c>
      <c r="H219" s="76">
        <v>3020</v>
      </c>
      <c r="I219" s="75">
        <v>0</v>
      </c>
      <c r="J219" s="75">
        <v>0</v>
      </c>
      <c r="K219" s="75">
        <v>0</v>
      </c>
      <c r="L219" s="75">
        <v>0</v>
      </c>
      <c r="M219" s="75">
        <v>0</v>
      </c>
      <c r="N219" s="75">
        <v>0</v>
      </c>
    </row>
    <row r="220" spans="2:14" ht="15" customHeight="1">
      <c r="B220" s="76">
        <v>2170</v>
      </c>
      <c r="C220" s="90">
        <v>2180</v>
      </c>
      <c r="D220" s="76">
        <v>24990</v>
      </c>
      <c r="E220" s="76">
        <v>18260</v>
      </c>
      <c r="F220" s="76">
        <v>9970</v>
      </c>
      <c r="G220" s="76">
        <v>6600</v>
      </c>
      <c r="H220" s="76">
        <v>3220</v>
      </c>
      <c r="I220" s="75">
        <v>0</v>
      </c>
      <c r="J220" s="75">
        <v>0</v>
      </c>
      <c r="K220" s="75">
        <v>0</v>
      </c>
      <c r="L220" s="75">
        <v>0</v>
      </c>
      <c r="M220" s="75">
        <v>0</v>
      </c>
      <c r="N220" s="75">
        <v>0</v>
      </c>
    </row>
    <row r="221" spans="2:14" ht="15" customHeight="1">
      <c r="B221" s="76">
        <v>2180</v>
      </c>
      <c r="C221" s="90">
        <v>2190</v>
      </c>
      <c r="D221" s="76">
        <v>25310</v>
      </c>
      <c r="E221" s="76">
        <v>18460</v>
      </c>
      <c r="F221" s="76">
        <v>10170</v>
      </c>
      <c r="G221" s="76">
        <v>6790</v>
      </c>
      <c r="H221" s="76">
        <v>3420</v>
      </c>
      <c r="I221" s="75">
        <v>0</v>
      </c>
      <c r="J221" s="75">
        <v>0</v>
      </c>
      <c r="K221" s="75">
        <v>0</v>
      </c>
      <c r="L221" s="75">
        <v>0</v>
      </c>
      <c r="M221" s="75">
        <v>0</v>
      </c>
      <c r="N221" s="75">
        <v>0</v>
      </c>
    </row>
    <row r="222" spans="2:14" ht="15" customHeight="1">
      <c r="B222" s="76">
        <v>2190</v>
      </c>
      <c r="C222" s="90">
        <v>2200</v>
      </c>
      <c r="D222" s="76">
        <v>25630</v>
      </c>
      <c r="E222" s="76">
        <v>18670</v>
      </c>
      <c r="F222" s="76">
        <v>10370</v>
      </c>
      <c r="G222" s="76">
        <v>6990</v>
      </c>
      <c r="H222" s="76">
        <v>3620</v>
      </c>
      <c r="I222" s="75">
        <v>0</v>
      </c>
      <c r="J222" s="75">
        <v>0</v>
      </c>
      <c r="K222" s="75">
        <v>0</v>
      </c>
      <c r="L222" s="75">
        <v>0</v>
      </c>
      <c r="M222" s="75">
        <v>0</v>
      </c>
      <c r="N222" s="75">
        <v>0</v>
      </c>
    </row>
    <row r="223" spans="2:14" ht="15" customHeight="1">
      <c r="B223" s="76">
        <v>2200</v>
      </c>
      <c r="C223" s="90">
        <v>2210</v>
      </c>
      <c r="D223" s="76">
        <v>25950</v>
      </c>
      <c r="E223" s="76">
        <v>18950</v>
      </c>
      <c r="F223" s="76">
        <v>10570</v>
      </c>
      <c r="G223" s="76">
        <v>7190</v>
      </c>
      <c r="H223" s="76">
        <v>3820</v>
      </c>
      <c r="I223" s="75">
        <v>0</v>
      </c>
      <c r="J223" s="75">
        <v>0</v>
      </c>
      <c r="K223" s="75">
        <v>0</v>
      </c>
      <c r="L223" s="75">
        <v>0</v>
      </c>
      <c r="M223" s="75">
        <v>0</v>
      </c>
      <c r="N223" s="75">
        <v>0</v>
      </c>
    </row>
    <row r="224" spans="2:14" ht="15" customHeight="1">
      <c r="B224" s="76">
        <v>2210</v>
      </c>
      <c r="C224" s="90">
        <v>2220</v>
      </c>
      <c r="D224" s="76">
        <v>26270</v>
      </c>
      <c r="E224" s="76">
        <v>19270</v>
      </c>
      <c r="F224" s="76">
        <v>10760</v>
      </c>
      <c r="G224" s="76">
        <v>7390</v>
      </c>
      <c r="H224" s="76">
        <v>4010</v>
      </c>
      <c r="I224" s="75">
        <v>0</v>
      </c>
      <c r="J224" s="75">
        <v>0</v>
      </c>
      <c r="K224" s="75">
        <v>0</v>
      </c>
      <c r="L224" s="75">
        <v>0</v>
      </c>
      <c r="M224" s="75">
        <v>0</v>
      </c>
      <c r="N224" s="75">
        <v>0</v>
      </c>
    </row>
    <row r="225" spans="2:14" ht="15" customHeight="1">
      <c r="B225" s="76">
        <v>2220</v>
      </c>
      <c r="C225" s="90">
        <v>2230</v>
      </c>
      <c r="D225" s="76">
        <v>26590</v>
      </c>
      <c r="E225" s="76">
        <v>19590</v>
      </c>
      <c r="F225" s="76">
        <v>10960</v>
      </c>
      <c r="G225" s="76">
        <v>7590</v>
      </c>
      <c r="H225" s="76">
        <v>4210</v>
      </c>
      <c r="I225" s="75">
        <v>0</v>
      </c>
      <c r="J225" s="75">
        <v>0</v>
      </c>
      <c r="K225" s="75">
        <v>0</v>
      </c>
      <c r="L225" s="75">
        <v>0</v>
      </c>
      <c r="M225" s="75">
        <v>0</v>
      </c>
      <c r="N225" s="75">
        <v>0</v>
      </c>
    </row>
    <row r="226" spans="2:14" ht="15" customHeight="1">
      <c r="B226" s="76">
        <v>2230</v>
      </c>
      <c r="C226" s="90">
        <v>2240</v>
      </c>
      <c r="D226" s="76">
        <v>26910</v>
      </c>
      <c r="E226" s="76">
        <v>19910</v>
      </c>
      <c r="F226" s="76">
        <v>11160</v>
      </c>
      <c r="G226" s="76">
        <v>7790</v>
      </c>
      <c r="H226" s="76">
        <v>4410</v>
      </c>
      <c r="I226" s="76">
        <v>1040</v>
      </c>
      <c r="J226" s="75">
        <v>0</v>
      </c>
      <c r="K226" s="75">
        <v>0</v>
      </c>
      <c r="L226" s="75">
        <v>0</v>
      </c>
      <c r="M226" s="75">
        <v>0</v>
      </c>
      <c r="N226" s="75">
        <v>0</v>
      </c>
    </row>
    <row r="227" spans="2:14" ht="15" customHeight="1">
      <c r="B227" s="76">
        <v>2240</v>
      </c>
      <c r="C227" s="90">
        <v>2250</v>
      </c>
      <c r="D227" s="76">
        <v>27240</v>
      </c>
      <c r="E227" s="76">
        <v>20240</v>
      </c>
      <c r="F227" s="76">
        <v>11360</v>
      </c>
      <c r="G227" s="76">
        <v>7980</v>
      </c>
      <c r="H227" s="76">
        <v>4610</v>
      </c>
      <c r="I227" s="76">
        <v>1230</v>
      </c>
      <c r="J227" s="75">
        <v>0</v>
      </c>
      <c r="K227" s="75">
        <v>0</v>
      </c>
      <c r="L227" s="75">
        <v>0</v>
      </c>
      <c r="M227" s="75">
        <v>0</v>
      </c>
      <c r="N227" s="75">
        <v>0</v>
      </c>
    </row>
    <row r="228" spans="2:14" ht="15" customHeight="1">
      <c r="B228" s="76">
        <v>2250</v>
      </c>
      <c r="C228" s="90">
        <v>2260</v>
      </c>
      <c r="D228" s="76">
        <v>27560</v>
      </c>
      <c r="E228" s="76">
        <v>20560</v>
      </c>
      <c r="F228" s="76">
        <v>11560</v>
      </c>
      <c r="G228" s="76">
        <v>8180</v>
      </c>
      <c r="H228" s="76">
        <v>4810</v>
      </c>
      <c r="I228" s="76">
        <v>1430</v>
      </c>
      <c r="J228" s="75">
        <v>0</v>
      </c>
      <c r="K228" s="75">
        <v>0</v>
      </c>
      <c r="L228" s="75">
        <v>0</v>
      </c>
      <c r="M228" s="75">
        <v>0</v>
      </c>
      <c r="N228" s="75">
        <v>0</v>
      </c>
    </row>
    <row r="229" spans="2:14" ht="15" customHeight="1">
      <c r="B229" s="76">
        <v>2260</v>
      </c>
      <c r="C229" s="90">
        <v>2270</v>
      </c>
      <c r="D229" s="76">
        <v>27880</v>
      </c>
      <c r="E229" s="76">
        <v>20880</v>
      </c>
      <c r="F229" s="76">
        <v>11760</v>
      </c>
      <c r="G229" s="76">
        <v>8380</v>
      </c>
      <c r="H229" s="76">
        <v>5010</v>
      </c>
      <c r="I229" s="76">
        <v>1630</v>
      </c>
      <c r="J229" s="75">
        <v>0</v>
      </c>
      <c r="K229" s="75">
        <v>0</v>
      </c>
      <c r="L229" s="75">
        <v>0</v>
      </c>
      <c r="M229" s="75">
        <v>0</v>
      </c>
      <c r="N229" s="75">
        <v>0</v>
      </c>
    </row>
    <row r="230" spans="2:14" ht="15" customHeight="1">
      <c r="B230" s="76">
        <v>2270</v>
      </c>
      <c r="C230" s="90">
        <v>2280</v>
      </c>
      <c r="D230" s="76">
        <v>28200</v>
      </c>
      <c r="E230" s="76">
        <v>21200</v>
      </c>
      <c r="F230" s="76">
        <v>11960</v>
      </c>
      <c r="G230" s="76">
        <v>8580</v>
      </c>
      <c r="H230" s="76">
        <v>5210</v>
      </c>
      <c r="I230" s="76">
        <v>1830</v>
      </c>
      <c r="J230" s="75">
        <v>0</v>
      </c>
      <c r="K230" s="75">
        <v>0</v>
      </c>
      <c r="L230" s="75">
        <v>0</v>
      </c>
      <c r="M230" s="75">
        <v>0</v>
      </c>
      <c r="N230" s="75">
        <v>0</v>
      </c>
    </row>
    <row r="231" spans="2:14" ht="15" customHeight="1">
      <c r="B231" s="76">
        <v>2280</v>
      </c>
      <c r="C231" s="90">
        <v>2290</v>
      </c>
      <c r="D231" s="76">
        <v>28520</v>
      </c>
      <c r="E231" s="76">
        <v>21520</v>
      </c>
      <c r="F231" s="76">
        <v>12150</v>
      </c>
      <c r="G231" s="76">
        <v>8780</v>
      </c>
      <c r="H231" s="76">
        <v>5400</v>
      </c>
      <c r="I231" s="76">
        <v>2030</v>
      </c>
      <c r="J231" s="75">
        <v>0</v>
      </c>
      <c r="K231" s="75">
        <v>0</v>
      </c>
      <c r="L231" s="75">
        <v>0</v>
      </c>
      <c r="M231" s="75">
        <v>0</v>
      </c>
      <c r="N231" s="75">
        <v>0</v>
      </c>
    </row>
    <row r="232" spans="2:14" ht="15" customHeight="1">
      <c r="B232" s="76">
        <v>2290</v>
      </c>
      <c r="C232" s="90">
        <v>2300</v>
      </c>
      <c r="D232" s="76">
        <v>28840</v>
      </c>
      <c r="E232" s="76">
        <v>21840</v>
      </c>
      <c r="F232" s="76">
        <v>12350</v>
      </c>
      <c r="G232" s="76">
        <v>8980</v>
      </c>
      <c r="H232" s="76">
        <v>5600</v>
      </c>
      <c r="I232" s="76">
        <v>2230</v>
      </c>
      <c r="J232" s="75">
        <v>0</v>
      </c>
      <c r="K232" s="75">
        <v>0</v>
      </c>
      <c r="L232" s="75">
        <v>0</v>
      </c>
      <c r="M232" s="75">
        <v>0</v>
      </c>
      <c r="N232" s="75">
        <v>0</v>
      </c>
    </row>
    <row r="233" spans="2:14" ht="15" customHeight="1">
      <c r="B233" s="76">
        <v>2300</v>
      </c>
      <c r="C233" s="90">
        <v>2310</v>
      </c>
      <c r="D233" s="76">
        <v>29160</v>
      </c>
      <c r="E233" s="76">
        <v>22160</v>
      </c>
      <c r="F233" s="76">
        <v>12550</v>
      </c>
      <c r="G233" s="76">
        <v>9180</v>
      </c>
      <c r="H233" s="76">
        <v>5800</v>
      </c>
      <c r="I233" s="76">
        <v>2430</v>
      </c>
      <c r="J233" s="75">
        <v>0</v>
      </c>
      <c r="K233" s="75">
        <v>0</v>
      </c>
      <c r="L233" s="75">
        <v>0</v>
      </c>
      <c r="M233" s="75">
        <v>0</v>
      </c>
      <c r="N233" s="75">
        <v>0</v>
      </c>
    </row>
    <row r="234" spans="2:14" ht="15" customHeight="1">
      <c r="B234" s="76">
        <v>2310</v>
      </c>
      <c r="C234" s="90">
        <v>2320</v>
      </c>
      <c r="D234" s="76">
        <v>29480</v>
      </c>
      <c r="E234" s="76">
        <v>22480</v>
      </c>
      <c r="F234" s="76">
        <v>12750</v>
      </c>
      <c r="G234" s="76">
        <v>9370</v>
      </c>
      <c r="H234" s="76">
        <v>6000</v>
      </c>
      <c r="I234" s="76">
        <v>2620</v>
      </c>
      <c r="J234" s="75">
        <v>0</v>
      </c>
      <c r="K234" s="75">
        <v>0</v>
      </c>
      <c r="L234" s="75">
        <v>0</v>
      </c>
      <c r="M234" s="75">
        <v>0</v>
      </c>
      <c r="N234" s="75">
        <v>0</v>
      </c>
    </row>
    <row r="235" spans="2:14" ht="15" customHeight="1">
      <c r="B235" s="76">
        <v>2320</v>
      </c>
      <c r="C235" s="90">
        <v>2330</v>
      </c>
      <c r="D235" s="76">
        <v>29810</v>
      </c>
      <c r="E235" s="76">
        <v>22810</v>
      </c>
      <c r="F235" s="76">
        <v>12950</v>
      </c>
      <c r="G235" s="76">
        <v>9570</v>
      </c>
      <c r="H235" s="76">
        <v>6200</v>
      </c>
      <c r="I235" s="76">
        <v>2820</v>
      </c>
      <c r="J235" s="75">
        <v>0</v>
      </c>
      <c r="K235" s="75">
        <v>0</v>
      </c>
      <c r="L235" s="75">
        <v>0</v>
      </c>
      <c r="M235" s="75">
        <v>0</v>
      </c>
      <c r="N235" s="75">
        <v>0</v>
      </c>
    </row>
    <row r="236" spans="2:14" ht="15" customHeight="1">
      <c r="B236" s="76">
        <v>2330</v>
      </c>
      <c r="C236" s="90">
        <v>2340</v>
      </c>
      <c r="D236" s="76">
        <v>30130</v>
      </c>
      <c r="E236" s="76">
        <v>23130</v>
      </c>
      <c r="F236" s="76">
        <v>13150</v>
      </c>
      <c r="G236" s="76">
        <v>9770</v>
      </c>
      <c r="H236" s="76">
        <v>6400</v>
      </c>
      <c r="I236" s="76">
        <v>3020</v>
      </c>
      <c r="J236" s="75">
        <v>0</v>
      </c>
      <c r="K236" s="75">
        <v>0</v>
      </c>
      <c r="L236" s="75">
        <v>0</v>
      </c>
      <c r="M236" s="75">
        <v>0</v>
      </c>
      <c r="N236" s="75">
        <v>0</v>
      </c>
    </row>
    <row r="237" spans="2:14" ht="15" customHeight="1">
      <c r="B237" s="76">
        <v>2340</v>
      </c>
      <c r="C237" s="90">
        <v>2350</v>
      </c>
      <c r="D237" s="76">
        <v>30450</v>
      </c>
      <c r="E237" s="76">
        <v>23450</v>
      </c>
      <c r="F237" s="76">
        <v>13340</v>
      </c>
      <c r="G237" s="76">
        <v>9970</v>
      </c>
      <c r="H237" s="76">
        <v>6590</v>
      </c>
      <c r="I237" s="76">
        <v>3220</v>
      </c>
      <c r="J237" s="75">
        <v>0</v>
      </c>
      <c r="K237" s="75">
        <v>0</v>
      </c>
      <c r="L237" s="75">
        <v>0</v>
      </c>
      <c r="M237" s="75">
        <v>0</v>
      </c>
      <c r="N237" s="75">
        <v>0</v>
      </c>
    </row>
    <row r="238" spans="2:14" ht="15" customHeight="1">
      <c r="B238" s="76">
        <v>2350</v>
      </c>
      <c r="C238" s="90">
        <v>2360</v>
      </c>
      <c r="D238" s="76">
        <v>30770</v>
      </c>
      <c r="E238" s="76">
        <v>23770</v>
      </c>
      <c r="F238" s="76">
        <v>13540</v>
      </c>
      <c r="G238" s="76">
        <v>10170</v>
      </c>
      <c r="H238" s="76">
        <v>6790</v>
      </c>
      <c r="I238" s="76">
        <v>3420</v>
      </c>
      <c r="J238" s="75">
        <v>0</v>
      </c>
      <c r="K238" s="75">
        <v>0</v>
      </c>
      <c r="L238" s="75">
        <v>0</v>
      </c>
      <c r="M238" s="75">
        <v>0</v>
      </c>
      <c r="N238" s="75">
        <v>0</v>
      </c>
    </row>
    <row r="239" spans="2:14" ht="15" customHeight="1">
      <c r="B239" s="76">
        <v>2360</v>
      </c>
      <c r="C239" s="90">
        <v>2370</v>
      </c>
      <c r="D239" s="76">
        <v>31090</v>
      </c>
      <c r="E239" s="76">
        <v>24090</v>
      </c>
      <c r="F239" s="76">
        <v>13740</v>
      </c>
      <c r="G239" s="76">
        <v>10370</v>
      </c>
      <c r="H239" s="76">
        <v>6990</v>
      </c>
      <c r="I239" s="76">
        <v>3620</v>
      </c>
      <c r="J239" s="75">
        <v>0</v>
      </c>
      <c r="K239" s="75">
        <v>0</v>
      </c>
      <c r="L239" s="75">
        <v>0</v>
      </c>
      <c r="M239" s="75">
        <v>0</v>
      </c>
      <c r="N239" s="75">
        <v>0</v>
      </c>
    </row>
    <row r="240" spans="2:14" ht="15" customHeight="1">
      <c r="B240" s="76">
        <v>2370</v>
      </c>
      <c r="C240" s="90">
        <v>2380</v>
      </c>
      <c r="D240" s="76">
        <v>31410</v>
      </c>
      <c r="E240" s="76">
        <v>24410</v>
      </c>
      <c r="F240" s="76">
        <v>13940</v>
      </c>
      <c r="G240" s="76">
        <v>10560</v>
      </c>
      <c r="H240" s="76">
        <v>7190</v>
      </c>
      <c r="I240" s="76">
        <v>3810</v>
      </c>
      <c r="J240" s="75">
        <v>0</v>
      </c>
      <c r="K240" s="75">
        <v>0</v>
      </c>
      <c r="L240" s="75">
        <v>0</v>
      </c>
      <c r="M240" s="75">
        <v>0</v>
      </c>
      <c r="N240" s="75">
        <v>0</v>
      </c>
    </row>
    <row r="241" spans="2:14" ht="15" customHeight="1">
      <c r="B241" s="76">
        <v>2380</v>
      </c>
      <c r="C241" s="90">
        <v>2390</v>
      </c>
      <c r="D241" s="76">
        <v>31730</v>
      </c>
      <c r="E241" s="76">
        <v>24730</v>
      </c>
      <c r="F241" s="76">
        <v>14140</v>
      </c>
      <c r="G241" s="76">
        <v>10760</v>
      </c>
      <c r="H241" s="76">
        <v>7390</v>
      </c>
      <c r="I241" s="76">
        <v>4010</v>
      </c>
      <c r="J241" s="75">
        <v>0</v>
      </c>
      <c r="K241" s="75">
        <v>0</v>
      </c>
      <c r="L241" s="75">
        <v>0</v>
      </c>
      <c r="M241" s="75">
        <v>0</v>
      </c>
      <c r="N241" s="75">
        <v>0</v>
      </c>
    </row>
    <row r="242" spans="2:14" ht="15" customHeight="1">
      <c r="B242" s="76">
        <v>2390</v>
      </c>
      <c r="C242" s="90">
        <v>2400</v>
      </c>
      <c r="D242" s="76">
        <v>32050</v>
      </c>
      <c r="E242" s="76">
        <v>25050</v>
      </c>
      <c r="F242" s="76">
        <v>14340</v>
      </c>
      <c r="G242" s="76">
        <v>10960</v>
      </c>
      <c r="H242" s="76">
        <v>7590</v>
      </c>
      <c r="I242" s="76">
        <v>4210</v>
      </c>
      <c r="J242" s="75">
        <v>0</v>
      </c>
      <c r="K242" s="75">
        <v>0</v>
      </c>
      <c r="L242" s="75">
        <v>0</v>
      </c>
      <c r="M242" s="75">
        <v>0</v>
      </c>
      <c r="N242" s="75">
        <v>0</v>
      </c>
    </row>
    <row r="243" spans="2:14" ht="15" customHeight="1">
      <c r="B243" s="76">
        <v>2400</v>
      </c>
      <c r="C243" s="90">
        <v>2410</v>
      </c>
      <c r="D243" s="76">
        <v>32380</v>
      </c>
      <c r="E243" s="76">
        <v>25380</v>
      </c>
      <c r="F243" s="76">
        <v>14530</v>
      </c>
      <c r="G243" s="76">
        <v>11160</v>
      </c>
      <c r="H243" s="76">
        <v>7780</v>
      </c>
      <c r="I243" s="76">
        <v>4410</v>
      </c>
      <c r="J243" s="76">
        <v>1030</v>
      </c>
      <c r="K243" s="75">
        <v>0</v>
      </c>
      <c r="L243" s="75">
        <v>0</v>
      </c>
      <c r="M243" s="75">
        <v>0</v>
      </c>
      <c r="N243" s="75">
        <v>0</v>
      </c>
    </row>
    <row r="244" spans="2:14" ht="15" customHeight="1">
      <c r="B244" s="76">
        <v>2410</v>
      </c>
      <c r="C244" s="90">
        <v>2420</v>
      </c>
      <c r="D244" s="76">
        <v>32700</v>
      </c>
      <c r="E244" s="76">
        <v>25700</v>
      </c>
      <c r="F244" s="76">
        <v>14730</v>
      </c>
      <c r="G244" s="76">
        <v>11360</v>
      </c>
      <c r="H244" s="76">
        <v>7980</v>
      </c>
      <c r="I244" s="76">
        <v>4610</v>
      </c>
      <c r="J244" s="76">
        <v>1230</v>
      </c>
      <c r="K244" s="75">
        <v>0</v>
      </c>
      <c r="L244" s="75">
        <v>0</v>
      </c>
      <c r="M244" s="75">
        <v>0</v>
      </c>
      <c r="N244" s="75">
        <v>0</v>
      </c>
    </row>
    <row r="245" spans="2:14" ht="15" customHeight="1">
      <c r="B245" s="76">
        <v>2420</v>
      </c>
      <c r="C245" s="90">
        <v>2430</v>
      </c>
      <c r="D245" s="76">
        <v>33020</v>
      </c>
      <c r="E245" s="76">
        <v>26020</v>
      </c>
      <c r="F245" s="76">
        <v>14930</v>
      </c>
      <c r="G245" s="76">
        <v>11560</v>
      </c>
      <c r="H245" s="76">
        <v>8180</v>
      </c>
      <c r="I245" s="76">
        <v>4810</v>
      </c>
      <c r="J245" s="76">
        <v>1430</v>
      </c>
      <c r="K245" s="75">
        <v>0</v>
      </c>
      <c r="L245" s="75">
        <v>0</v>
      </c>
      <c r="M245" s="75">
        <v>0</v>
      </c>
      <c r="N245" s="75">
        <v>0</v>
      </c>
    </row>
    <row r="246" spans="2:14" ht="15" customHeight="1">
      <c r="B246" s="76">
        <v>2430</v>
      </c>
      <c r="C246" s="90">
        <v>2440</v>
      </c>
      <c r="D246" s="76">
        <v>33340</v>
      </c>
      <c r="E246" s="76">
        <v>26340</v>
      </c>
      <c r="F246" s="76">
        <v>15130</v>
      </c>
      <c r="G246" s="76">
        <v>11760</v>
      </c>
      <c r="H246" s="76">
        <v>8380</v>
      </c>
      <c r="I246" s="76">
        <v>5010</v>
      </c>
      <c r="J246" s="76">
        <v>1630</v>
      </c>
      <c r="K246" s="75">
        <v>0</v>
      </c>
      <c r="L246" s="75">
        <v>0</v>
      </c>
      <c r="M246" s="75">
        <v>0</v>
      </c>
      <c r="N246" s="75">
        <v>0</v>
      </c>
    </row>
    <row r="247" spans="2:14" ht="15" customHeight="1">
      <c r="B247" s="76">
        <v>2440</v>
      </c>
      <c r="C247" s="90">
        <v>2450</v>
      </c>
      <c r="D247" s="76">
        <v>33660</v>
      </c>
      <c r="E247" s="76">
        <v>26660</v>
      </c>
      <c r="F247" s="76">
        <v>15330</v>
      </c>
      <c r="G247" s="76">
        <v>11950</v>
      </c>
      <c r="H247" s="76">
        <v>8580</v>
      </c>
      <c r="I247" s="76">
        <v>5200</v>
      </c>
      <c r="J247" s="76">
        <v>1830</v>
      </c>
      <c r="K247" s="75">
        <v>0</v>
      </c>
      <c r="L247" s="75">
        <v>0</v>
      </c>
      <c r="M247" s="75">
        <v>0</v>
      </c>
      <c r="N247" s="75">
        <v>0</v>
      </c>
    </row>
    <row r="248" spans="2:14" ht="15" customHeight="1">
      <c r="B248" s="76">
        <v>2450</v>
      </c>
      <c r="C248" s="90">
        <v>2460</v>
      </c>
      <c r="D248" s="76">
        <v>33980</v>
      </c>
      <c r="E248" s="76">
        <v>26980</v>
      </c>
      <c r="F248" s="76">
        <v>15530</v>
      </c>
      <c r="G248" s="76">
        <v>12150</v>
      </c>
      <c r="H248" s="76">
        <v>8780</v>
      </c>
      <c r="I248" s="76">
        <v>5400</v>
      </c>
      <c r="J248" s="76">
        <v>2030</v>
      </c>
      <c r="K248" s="75">
        <v>0</v>
      </c>
      <c r="L248" s="75">
        <v>0</v>
      </c>
      <c r="M248" s="75">
        <v>0</v>
      </c>
      <c r="N248" s="75">
        <v>0</v>
      </c>
    </row>
    <row r="249" spans="2:14" ht="15" customHeight="1">
      <c r="B249" s="76">
        <v>2460</v>
      </c>
      <c r="C249" s="90">
        <v>2470</v>
      </c>
      <c r="D249" s="76">
        <v>34300</v>
      </c>
      <c r="E249" s="76">
        <v>27300</v>
      </c>
      <c r="F249" s="76">
        <v>15730</v>
      </c>
      <c r="G249" s="76">
        <v>12350</v>
      </c>
      <c r="H249" s="76">
        <v>8980</v>
      </c>
      <c r="I249" s="76">
        <v>5600</v>
      </c>
      <c r="J249" s="76">
        <v>2230</v>
      </c>
      <c r="K249" s="75">
        <v>0</v>
      </c>
      <c r="L249" s="75">
        <v>0</v>
      </c>
      <c r="M249" s="75">
        <v>0</v>
      </c>
      <c r="N249" s="75">
        <v>0</v>
      </c>
    </row>
    <row r="250" spans="2:14" ht="15" customHeight="1">
      <c r="B250" s="76">
        <v>2470</v>
      </c>
      <c r="C250" s="90">
        <v>2480</v>
      </c>
      <c r="D250" s="76">
        <v>34630</v>
      </c>
      <c r="E250" s="76">
        <v>27630</v>
      </c>
      <c r="F250" s="76">
        <v>15920</v>
      </c>
      <c r="G250" s="76">
        <v>12550</v>
      </c>
      <c r="H250" s="76">
        <v>9170</v>
      </c>
      <c r="I250" s="76">
        <v>5800</v>
      </c>
      <c r="J250" s="76">
        <v>2420</v>
      </c>
      <c r="K250" s="75">
        <v>0</v>
      </c>
      <c r="L250" s="75">
        <v>0</v>
      </c>
      <c r="M250" s="75">
        <v>0</v>
      </c>
      <c r="N250" s="75">
        <v>0</v>
      </c>
    </row>
    <row r="251" spans="2:14" ht="15" customHeight="1">
      <c r="B251" s="76">
        <v>2480</v>
      </c>
      <c r="C251" s="90">
        <v>2490</v>
      </c>
      <c r="D251" s="76">
        <v>34950</v>
      </c>
      <c r="E251" s="76">
        <v>27950</v>
      </c>
      <c r="F251" s="76">
        <v>16120</v>
      </c>
      <c r="G251" s="76">
        <v>12750</v>
      </c>
      <c r="H251" s="76">
        <v>9370</v>
      </c>
      <c r="I251" s="76">
        <v>6000</v>
      </c>
      <c r="J251" s="76">
        <v>2620</v>
      </c>
      <c r="K251" s="75">
        <v>0</v>
      </c>
      <c r="L251" s="75">
        <v>0</v>
      </c>
      <c r="M251" s="75">
        <v>0</v>
      </c>
      <c r="N251" s="75">
        <v>0</v>
      </c>
    </row>
    <row r="252" spans="2:14" ht="15" customHeight="1">
      <c r="B252" s="76">
        <v>2490</v>
      </c>
      <c r="C252" s="90">
        <v>2500</v>
      </c>
      <c r="D252" s="76">
        <v>35270</v>
      </c>
      <c r="E252" s="76">
        <v>28270</v>
      </c>
      <c r="F252" s="76">
        <v>16320</v>
      </c>
      <c r="G252" s="76">
        <v>12950</v>
      </c>
      <c r="H252" s="76">
        <v>9570</v>
      </c>
      <c r="I252" s="76">
        <v>6200</v>
      </c>
      <c r="J252" s="76">
        <v>2820</v>
      </c>
      <c r="K252" s="75">
        <v>0</v>
      </c>
      <c r="L252" s="75">
        <v>0</v>
      </c>
      <c r="M252" s="75">
        <v>0</v>
      </c>
      <c r="N252" s="75">
        <v>0</v>
      </c>
    </row>
    <row r="253" spans="2:14" ht="15" customHeight="1">
      <c r="B253" s="76">
        <v>2500</v>
      </c>
      <c r="C253" s="90">
        <v>2510</v>
      </c>
      <c r="D253" s="76">
        <v>35600</v>
      </c>
      <c r="E253" s="76">
        <v>28600</v>
      </c>
      <c r="F253" s="76">
        <v>16530</v>
      </c>
      <c r="G253" s="76">
        <v>13150</v>
      </c>
      <c r="H253" s="76">
        <v>9780</v>
      </c>
      <c r="I253" s="76">
        <v>6400</v>
      </c>
      <c r="J253" s="76">
        <v>3030</v>
      </c>
      <c r="K253" s="75">
        <v>0</v>
      </c>
      <c r="L253" s="75">
        <v>0</v>
      </c>
      <c r="M253" s="75">
        <v>0</v>
      </c>
      <c r="N253" s="75">
        <v>0</v>
      </c>
    </row>
    <row r="254" spans="2:14" ht="15" customHeight="1">
      <c r="B254" s="76">
        <v>2510</v>
      </c>
      <c r="C254" s="90">
        <v>2520</v>
      </c>
      <c r="D254" s="76">
        <v>35940</v>
      </c>
      <c r="E254" s="76">
        <v>28940</v>
      </c>
      <c r="F254" s="76">
        <v>16740</v>
      </c>
      <c r="G254" s="76">
        <v>13360</v>
      </c>
      <c r="H254" s="76">
        <v>9990</v>
      </c>
      <c r="I254" s="76">
        <v>6610</v>
      </c>
      <c r="J254" s="76">
        <v>3240</v>
      </c>
      <c r="K254" s="75">
        <v>0</v>
      </c>
      <c r="L254" s="75">
        <v>0</v>
      </c>
      <c r="M254" s="75">
        <v>0</v>
      </c>
      <c r="N254" s="75">
        <v>0</v>
      </c>
    </row>
    <row r="255" spans="2:14" ht="15" customHeight="1">
      <c r="B255" s="76">
        <v>2520</v>
      </c>
      <c r="C255" s="90">
        <v>2530</v>
      </c>
      <c r="D255" s="76">
        <v>36280</v>
      </c>
      <c r="E255" s="76">
        <v>29280</v>
      </c>
      <c r="F255" s="76">
        <v>16950</v>
      </c>
      <c r="G255" s="76">
        <v>13580</v>
      </c>
      <c r="H255" s="76">
        <v>10200</v>
      </c>
      <c r="I255" s="76">
        <v>6830</v>
      </c>
      <c r="J255" s="76">
        <v>3450</v>
      </c>
      <c r="K255" s="75">
        <v>0</v>
      </c>
      <c r="L255" s="75">
        <v>0</v>
      </c>
      <c r="M255" s="75">
        <v>0</v>
      </c>
      <c r="N255" s="75">
        <v>0</v>
      </c>
    </row>
    <row r="256" spans="2:14" ht="15" customHeight="1">
      <c r="B256" s="76">
        <v>2530</v>
      </c>
      <c r="C256" s="90">
        <v>2540</v>
      </c>
      <c r="D256" s="76">
        <v>36630</v>
      </c>
      <c r="E256" s="76">
        <v>29630</v>
      </c>
      <c r="F256" s="76">
        <v>17160</v>
      </c>
      <c r="G256" s="76">
        <v>13790</v>
      </c>
      <c r="H256" s="76">
        <v>10410</v>
      </c>
      <c r="I256" s="76">
        <v>7040</v>
      </c>
      <c r="J256" s="76">
        <v>3660</v>
      </c>
      <c r="K256" s="75">
        <v>0</v>
      </c>
      <c r="L256" s="75">
        <v>0</v>
      </c>
      <c r="M256" s="75">
        <v>0</v>
      </c>
      <c r="N256" s="75">
        <v>0</v>
      </c>
    </row>
    <row r="257" spans="2:14" ht="15" customHeight="1">
      <c r="B257" s="76">
        <v>2540</v>
      </c>
      <c r="C257" s="90">
        <v>2550</v>
      </c>
      <c r="D257" s="76">
        <v>36970</v>
      </c>
      <c r="E257" s="76">
        <v>29970</v>
      </c>
      <c r="F257" s="76">
        <v>17370</v>
      </c>
      <c r="G257" s="76">
        <v>14000</v>
      </c>
      <c r="H257" s="76">
        <v>10620</v>
      </c>
      <c r="I257" s="76">
        <v>7250</v>
      </c>
      <c r="J257" s="76">
        <v>3870</v>
      </c>
      <c r="K257" s="75">
        <v>0</v>
      </c>
      <c r="L257" s="75">
        <v>0</v>
      </c>
      <c r="M257" s="75">
        <v>0</v>
      </c>
      <c r="N257" s="75">
        <v>0</v>
      </c>
    </row>
    <row r="258" spans="2:14" ht="15" customHeight="1">
      <c r="B258" s="76">
        <v>2550</v>
      </c>
      <c r="C258" s="90">
        <v>2560</v>
      </c>
      <c r="D258" s="76">
        <v>37310</v>
      </c>
      <c r="E258" s="76">
        <v>30310</v>
      </c>
      <c r="F258" s="76">
        <v>17590</v>
      </c>
      <c r="G258" s="76">
        <v>14210</v>
      </c>
      <c r="H258" s="76">
        <v>10840</v>
      </c>
      <c r="I258" s="76">
        <v>7460</v>
      </c>
      <c r="J258" s="76">
        <v>4090</v>
      </c>
      <c r="K258" s="75">
        <v>0</v>
      </c>
      <c r="L258" s="75">
        <v>0</v>
      </c>
      <c r="M258" s="75">
        <v>0</v>
      </c>
      <c r="N258" s="75">
        <v>0</v>
      </c>
    </row>
    <row r="259" spans="2:14" ht="15" customHeight="1">
      <c r="B259" s="76">
        <v>2560</v>
      </c>
      <c r="C259" s="90">
        <v>2570</v>
      </c>
      <c r="D259" s="76">
        <v>37650</v>
      </c>
      <c r="E259" s="76">
        <v>30650</v>
      </c>
      <c r="F259" s="76">
        <v>17800</v>
      </c>
      <c r="G259" s="76">
        <v>14420</v>
      </c>
      <c r="H259" s="76">
        <v>11050</v>
      </c>
      <c r="I259" s="76">
        <v>7670</v>
      </c>
      <c r="J259" s="76">
        <v>4300</v>
      </c>
      <c r="K259" s="75">
        <v>0</v>
      </c>
      <c r="L259" s="75">
        <v>0</v>
      </c>
      <c r="M259" s="75">
        <v>0</v>
      </c>
      <c r="N259" s="75">
        <v>0</v>
      </c>
    </row>
    <row r="260" spans="2:14" ht="15" customHeight="1">
      <c r="B260" s="76">
        <v>2570</v>
      </c>
      <c r="C260" s="90">
        <v>2580</v>
      </c>
      <c r="D260" s="76">
        <v>38000</v>
      </c>
      <c r="E260" s="76">
        <v>31000</v>
      </c>
      <c r="F260" s="76">
        <v>18010</v>
      </c>
      <c r="G260" s="76">
        <v>14630</v>
      </c>
      <c r="H260" s="76">
        <v>11260</v>
      </c>
      <c r="I260" s="76">
        <v>7880</v>
      </c>
      <c r="J260" s="76">
        <v>4510</v>
      </c>
      <c r="K260" s="76">
        <v>1130</v>
      </c>
      <c r="L260" s="75">
        <v>0</v>
      </c>
      <c r="M260" s="75">
        <v>0</v>
      </c>
      <c r="N260" s="75">
        <v>0</v>
      </c>
    </row>
    <row r="261" spans="2:14" ht="15" customHeight="1">
      <c r="B261" s="76">
        <v>2580</v>
      </c>
      <c r="C261" s="90">
        <v>2590</v>
      </c>
      <c r="D261" s="76">
        <v>38340</v>
      </c>
      <c r="E261" s="76">
        <v>31340</v>
      </c>
      <c r="F261" s="76">
        <v>18220</v>
      </c>
      <c r="G261" s="76">
        <v>14850</v>
      </c>
      <c r="H261" s="76">
        <v>11470</v>
      </c>
      <c r="I261" s="76">
        <v>8100</v>
      </c>
      <c r="J261" s="76">
        <v>4720</v>
      </c>
      <c r="K261" s="76">
        <v>1350</v>
      </c>
      <c r="L261" s="75">
        <v>0</v>
      </c>
      <c r="M261" s="75">
        <v>0</v>
      </c>
      <c r="N261" s="75">
        <v>0</v>
      </c>
    </row>
    <row r="262" spans="2:14" ht="15" customHeight="1">
      <c r="B262" s="76">
        <v>2590</v>
      </c>
      <c r="C262" s="90">
        <v>2600</v>
      </c>
      <c r="D262" s="76">
        <v>38830</v>
      </c>
      <c r="E262" s="76">
        <v>31680</v>
      </c>
      <c r="F262" s="76">
        <v>18430</v>
      </c>
      <c r="G262" s="76">
        <v>15060</v>
      </c>
      <c r="H262" s="76">
        <v>11680</v>
      </c>
      <c r="I262" s="76">
        <v>8310</v>
      </c>
      <c r="J262" s="76">
        <v>4930</v>
      </c>
      <c r="K262" s="76">
        <v>1560</v>
      </c>
      <c r="L262" s="75">
        <v>0</v>
      </c>
      <c r="M262" s="75">
        <v>0</v>
      </c>
      <c r="N262" s="75">
        <v>0</v>
      </c>
    </row>
    <row r="263" spans="2:14" ht="15" customHeight="1">
      <c r="B263" s="76">
        <v>2600</v>
      </c>
      <c r="C263" s="90">
        <v>2610</v>
      </c>
      <c r="D263" s="76">
        <v>39690</v>
      </c>
      <c r="E263" s="76">
        <v>32020</v>
      </c>
      <c r="F263" s="76">
        <v>18650</v>
      </c>
      <c r="G263" s="76">
        <v>15270</v>
      </c>
      <c r="H263" s="76">
        <v>11900</v>
      </c>
      <c r="I263" s="76">
        <v>8520</v>
      </c>
      <c r="J263" s="76">
        <v>5150</v>
      </c>
      <c r="K263" s="76">
        <v>1770</v>
      </c>
      <c r="L263" s="75">
        <v>0</v>
      </c>
      <c r="M263" s="75">
        <v>0</v>
      </c>
      <c r="N263" s="75">
        <v>0</v>
      </c>
    </row>
    <row r="264" spans="2:14" ht="15" customHeight="1">
      <c r="B264" s="76">
        <v>2610</v>
      </c>
      <c r="C264" s="90">
        <v>2620</v>
      </c>
      <c r="D264" s="76">
        <v>40540</v>
      </c>
      <c r="E264" s="76">
        <v>32360</v>
      </c>
      <c r="F264" s="76">
        <v>18920</v>
      </c>
      <c r="G264" s="76">
        <v>15480</v>
      </c>
      <c r="H264" s="76">
        <v>12110</v>
      </c>
      <c r="I264" s="76">
        <v>8730</v>
      </c>
      <c r="J264" s="76">
        <v>5360</v>
      </c>
      <c r="K264" s="76">
        <v>1980</v>
      </c>
      <c r="L264" s="75">
        <v>0</v>
      </c>
      <c r="M264" s="75">
        <v>0</v>
      </c>
      <c r="N264" s="75">
        <v>0</v>
      </c>
    </row>
    <row r="265" spans="2:14" ht="15" customHeight="1">
      <c r="B265" s="76">
        <v>2620</v>
      </c>
      <c r="C265" s="90">
        <v>2630</v>
      </c>
      <c r="D265" s="76">
        <v>41400</v>
      </c>
      <c r="E265" s="76">
        <v>32710</v>
      </c>
      <c r="F265" s="76">
        <v>19250</v>
      </c>
      <c r="G265" s="76">
        <v>15690</v>
      </c>
      <c r="H265" s="76">
        <v>12320</v>
      </c>
      <c r="I265" s="76">
        <v>8940</v>
      </c>
      <c r="J265" s="76">
        <v>5570</v>
      </c>
      <c r="K265" s="76">
        <v>2190</v>
      </c>
      <c r="L265" s="75">
        <v>0</v>
      </c>
      <c r="M265" s="75">
        <v>0</v>
      </c>
      <c r="N265" s="75">
        <v>0</v>
      </c>
    </row>
    <row r="266" spans="2:14" ht="15" customHeight="1">
      <c r="B266" s="76">
        <v>2630</v>
      </c>
      <c r="C266" s="90">
        <v>2640</v>
      </c>
      <c r="D266" s="76">
        <v>42260</v>
      </c>
      <c r="E266" s="76">
        <v>33050</v>
      </c>
      <c r="F266" s="76">
        <v>19580</v>
      </c>
      <c r="G266" s="76">
        <v>15910</v>
      </c>
      <c r="H266" s="76">
        <v>12530</v>
      </c>
      <c r="I266" s="76">
        <v>9160</v>
      </c>
      <c r="J266" s="76">
        <v>5780</v>
      </c>
      <c r="K266" s="76">
        <v>2410</v>
      </c>
      <c r="L266" s="75">
        <v>0</v>
      </c>
      <c r="M266" s="75">
        <v>0</v>
      </c>
      <c r="N266" s="75">
        <v>0</v>
      </c>
    </row>
    <row r="267" spans="2:14" ht="15" customHeight="1">
      <c r="B267" s="76">
        <v>2640</v>
      </c>
      <c r="C267" s="90">
        <v>2650</v>
      </c>
      <c r="D267" s="76">
        <v>43110</v>
      </c>
      <c r="E267" s="76">
        <v>33390</v>
      </c>
      <c r="F267" s="76">
        <v>19910</v>
      </c>
      <c r="G267" s="76">
        <v>16120</v>
      </c>
      <c r="H267" s="76">
        <v>12740</v>
      </c>
      <c r="I267" s="76">
        <v>9370</v>
      </c>
      <c r="J267" s="76">
        <v>5990</v>
      </c>
      <c r="K267" s="76">
        <v>2620</v>
      </c>
      <c r="L267" s="75">
        <v>0</v>
      </c>
      <c r="M267" s="75">
        <v>0</v>
      </c>
      <c r="N267" s="75">
        <v>0</v>
      </c>
    </row>
    <row r="268" spans="2:14" ht="15" customHeight="1">
      <c r="B268" s="76">
        <v>2650</v>
      </c>
      <c r="C268" s="90">
        <v>2660</v>
      </c>
      <c r="D268" s="76">
        <v>43970</v>
      </c>
      <c r="E268" s="76">
        <v>33730</v>
      </c>
      <c r="F268" s="76">
        <v>20240</v>
      </c>
      <c r="G268" s="76">
        <v>16330</v>
      </c>
      <c r="H268" s="76">
        <v>12960</v>
      </c>
      <c r="I268" s="76">
        <v>9580</v>
      </c>
      <c r="J268" s="76">
        <v>6210</v>
      </c>
      <c r="K268" s="76">
        <v>2830</v>
      </c>
      <c r="L268" s="75">
        <v>0</v>
      </c>
      <c r="M268" s="75">
        <v>0</v>
      </c>
      <c r="N268" s="75">
        <v>0</v>
      </c>
    </row>
    <row r="269" spans="2:14" ht="15" customHeight="1">
      <c r="B269" s="76">
        <v>2660</v>
      </c>
      <c r="C269" s="90">
        <v>2670</v>
      </c>
      <c r="D269" s="76">
        <v>44820</v>
      </c>
      <c r="E269" s="76">
        <v>34080</v>
      </c>
      <c r="F269" s="76">
        <v>20570</v>
      </c>
      <c r="G269" s="76">
        <v>16540</v>
      </c>
      <c r="H269" s="76">
        <v>13170</v>
      </c>
      <c r="I269" s="76">
        <v>9790</v>
      </c>
      <c r="J269" s="76">
        <v>6420</v>
      </c>
      <c r="K269" s="76">
        <v>3040</v>
      </c>
      <c r="L269" s="75">
        <v>0</v>
      </c>
      <c r="M269" s="75">
        <v>0</v>
      </c>
      <c r="N269" s="75">
        <v>0</v>
      </c>
    </row>
    <row r="270" spans="2:14" ht="15" customHeight="1">
      <c r="B270" s="76">
        <v>2670</v>
      </c>
      <c r="C270" s="90">
        <v>2680</v>
      </c>
      <c r="D270" s="76">
        <v>45680</v>
      </c>
      <c r="E270" s="76">
        <v>34420</v>
      </c>
      <c r="F270" s="76">
        <v>20900</v>
      </c>
      <c r="G270" s="76">
        <v>16750</v>
      </c>
      <c r="H270" s="76">
        <v>13380</v>
      </c>
      <c r="I270" s="76">
        <v>10000</v>
      </c>
      <c r="J270" s="76">
        <v>6630</v>
      </c>
      <c r="K270" s="76">
        <v>3250</v>
      </c>
      <c r="L270" s="75">
        <v>0</v>
      </c>
      <c r="M270" s="75">
        <v>0</v>
      </c>
      <c r="N270" s="75">
        <v>0</v>
      </c>
    </row>
    <row r="271" spans="2:14" ht="15" customHeight="1">
      <c r="B271" s="76">
        <v>2680</v>
      </c>
      <c r="C271" s="90">
        <v>2690</v>
      </c>
      <c r="D271" s="76">
        <v>46540</v>
      </c>
      <c r="E271" s="76">
        <v>34760</v>
      </c>
      <c r="F271" s="76">
        <v>21230</v>
      </c>
      <c r="G271" s="76">
        <v>16970</v>
      </c>
      <c r="H271" s="76">
        <v>13590</v>
      </c>
      <c r="I271" s="76">
        <v>10220</v>
      </c>
      <c r="J271" s="76">
        <v>6840</v>
      </c>
      <c r="K271" s="76">
        <v>3470</v>
      </c>
      <c r="L271" s="75">
        <v>0</v>
      </c>
      <c r="M271" s="75">
        <v>0</v>
      </c>
      <c r="N271" s="75">
        <v>0</v>
      </c>
    </row>
    <row r="272" spans="2:14" ht="15" customHeight="1">
      <c r="B272" s="76">
        <v>2690</v>
      </c>
      <c r="C272" s="90">
        <v>2700</v>
      </c>
      <c r="D272" s="76">
        <v>47390</v>
      </c>
      <c r="E272" s="76">
        <v>35100</v>
      </c>
      <c r="F272" s="76">
        <v>21560</v>
      </c>
      <c r="G272" s="76">
        <v>17180</v>
      </c>
      <c r="H272" s="76">
        <v>13800</v>
      </c>
      <c r="I272" s="76">
        <v>10430</v>
      </c>
      <c r="J272" s="76">
        <v>7050</v>
      </c>
      <c r="K272" s="76">
        <v>3680</v>
      </c>
      <c r="L272" s="75">
        <v>0</v>
      </c>
      <c r="M272" s="75">
        <v>0</v>
      </c>
      <c r="N272" s="75">
        <v>0</v>
      </c>
    </row>
    <row r="273" spans="2:14" ht="15" customHeight="1">
      <c r="B273" s="76">
        <v>2700</v>
      </c>
      <c r="C273" s="90">
        <v>2710</v>
      </c>
      <c r="D273" s="76">
        <v>48250</v>
      </c>
      <c r="E273" s="76">
        <v>35450</v>
      </c>
      <c r="F273" s="76">
        <v>21890</v>
      </c>
      <c r="G273" s="76">
        <v>17390</v>
      </c>
      <c r="H273" s="76">
        <v>14020</v>
      </c>
      <c r="I273" s="76">
        <v>10640</v>
      </c>
      <c r="J273" s="76">
        <v>7270</v>
      </c>
      <c r="K273" s="76">
        <v>3890</v>
      </c>
      <c r="L273" s="75">
        <v>0</v>
      </c>
      <c r="M273" s="75">
        <v>0</v>
      </c>
      <c r="N273" s="75">
        <v>0</v>
      </c>
    </row>
    <row r="274" spans="2:14" ht="15" customHeight="1">
      <c r="B274" s="76">
        <v>2710</v>
      </c>
      <c r="C274" s="90">
        <v>2720</v>
      </c>
      <c r="D274" s="76">
        <v>49100</v>
      </c>
      <c r="E274" s="76">
        <v>35790</v>
      </c>
      <c r="F274" s="76">
        <v>22220</v>
      </c>
      <c r="G274" s="76">
        <v>17600</v>
      </c>
      <c r="H274" s="76">
        <v>14230</v>
      </c>
      <c r="I274" s="76">
        <v>10850</v>
      </c>
      <c r="J274" s="76">
        <v>7480</v>
      </c>
      <c r="K274" s="76">
        <v>4100</v>
      </c>
      <c r="L274" s="75">
        <v>0</v>
      </c>
      <c r="M274" s="75">
        <v>0</v>
      </c>
      <c r="N274" s="75">
        <v>0</v>
      </c>
    </row>
    <row r="275" spans="2:14" ht="15" customHeight="1">
      <c r="B275" s="76">
        <v>2720</v>
      </c>
      <c r="C275" s="90">
        <v>2730</v>
      </c>
      <c r="D275" s="76">
        <v>49960</v>
      </c>
      <c r="E275" s="76">
        <v>36130</v>
      </c>
      <c r="F275" s="76">
        <v>22550</v>
      </c>
      <c r="G275" s="76">
        <v>17810</v>
      </c>
      <c r="H275" s="76">
        <v>14440</v>
      </c>
      <c r="I275" s="76">
        <v>11060</v>
      </c>
      <c r="J275" s="76">
        <v>7690</v>
      </c>
      <c r="K275" s="76">
        <v>4310</v>
      </c>
      <c r="L275" s="75">
        <v>0</v>
      </c>
      <c r="M275" s="75">
        <v>0</v>
      </c>
      <c r="N275" s="75">
        <v>0</v>
      </c>
    </row>
    <row r="276" spans="2:14" ht="15" customHeight="1">
      <c r="B276" s="76">
        <v>2730</v>
      </c>
      <c r="C276" s="90">
        <v>2740</v>
      </c>
      <c r="D276" s="76">
        <v>50810</v>
      </c>
      <c r="E276" s="76">
        <v>36470</v>
      </c>
      <c r="F276" s="76">
        <v>22880</v>
      </c>
      <c r="G276" s="76">
        <v>18030</v>
      </c>
      <c r="H276" s="76">
        <v>14650</v>
      </c>
      <c r="I276" s="76">
        <v>11280</v>
      </c>
      <c r="J276" s="76">
        <v>7900</v>
      </c>
      <c r="K276" s="76">
        <v>4530</v>
      </c>
      <c r="L276" s="76">
        <v>1150</v>
      </c>
      <c r="M276" s="75">
        <v>0</v>
      </c>
      <c r="N276" s="75">
        <v>0</v>
      </c>
    </row>
    <row r="277" spans="2:14" ht="15" customHeight="1">
      <c r="B277" s="76">
        <v>2740</v>
      </c>
      <c r="C277" s="90">
        <v>2750</v>
      </c>
      <c r="D277" s="76">
        <v>51670</v>
      </c>
      <c r="E277" s="76">
        <v>36810</v>
      </c>
      <c r="F277" s="76">
        <v>23210</v>
      </c>
      <c r="G277" s="76">
        <v>18240</v>
      </c>
      <c r="H277" s="76">
        <v>14860</v>
      </c>
      <c r="I277" s="76">
        <v>11490</v>
      </c>
      <c r="J277" s="76">
        <v>8110</v>
      </c>
      <c r="K277" s="76">
        <v>4740</v>
      </c>
      <c r="L277" s="76">
        <v>1360</v>
      </c>
      <c r="M277" s="75">
        <v>0</v>
      </c>
      <c r="N277" s="75">
        <v>0</v>
      </c>
    </row>
    <row r="278" spans="2:14" ht="15" customHeight="1">
      <c r="B278" s="76">
        <v>2750</v>
      </c>
      <c r="C278" s="90">
        <v>2760</v>
      </c>
      <c r="D278" s="76">
        <v>52530</v>
      </c>
      <c r="E278" s="76">
        <v>37160</v>
      </c>
      <c r="F278" s="76">
        <v>23540</v>
      </c>
      <c r="G278" s="76">
        <v>18450</v>
      </c>
      <c r="H278" s="76">
        <v>15070</v>
      </c>
      <c r="I278" s="76">
        <v>11700</v>
      </c>
      <c r="J278" s="76">
        <v>8320</v>
      </c>
      <c r="K278" s="76">
        <v>4950</v>
      </c>
      <c r="L278" s="76">
        <v>1570</v>
      </c>
      <c r="M278" s="75">
        <v>0</v>
      </c>
      <c r="N278" s="75">
        <v>0</v>
      </c>
    </row>
    <row r="279" spans="2:14" ht="15" customHeight="1">
      <c r="B279" s="76">
        <v>2760</v>
      </c>
      <c r="C279" s="90">
        <v>2770</v>
      </c>
      <c r="D279" s="76">
        <v>53380</v>
      </c>
      <c r="E279" s="76">
        <v>37500</v>
      </c>
      <c r="F279" s="76">
        <v>23870</v>
      </c>
      <c r="G279" s="76">
        <v>18660</v>
      </c>
      <c r="H279" s="76">
        <v>15290</v>
      </c>
      <c r="I279" s="76">
        <v>11910</v>
      </c>
      <c r="J279" s="76">
        <v>8540</v>
      </c>
      <c r="K279" s="76">
        <v>5160</v>
      </c>
      <c r="L279" s="76">
        <v>1790</v>
      </c>
      <c r="M279" s="75">
        <v>0</v>
      </c>
      <c r="N279" s="75">
        <v>0</v>
      </c>
    </row>
    <row r="280" spans="2:14" ht="15" customHeight="1">
      <c r="B280" s="76">
        <v>2770</v>
      </c>
      <c r="C280" s="90">
        <v>2780</v>
      </c>
      <c r="D280" s="76">
        <v>54240</v>
      </c>
      <c r="E280" s="76">
        <v>37840</v>
      </c>
      <c r="F280" s="76">
        <v>24200</v>
      </c>
      <c r="G280" s="76">
        <v>18950</v>
      </c>
      <c r="H280" s="76">
        <v>15500</v>
      </c>
      <c r="I280" s="76">
        <v>12120</v>
      </c>
      <c r="J280" s="76">
        <v>8750</v>
      </c>
      <c r="K280" s="76">
        <v>5370</v>
      </c>
      <c r="L280" s="76">
        <v>2000</v>
      </c>
      <c r="M280" s="75">
        <v>0</v>
      </c>
      <c r="N280" s="75">
        <v>0</v>
      </c>
    </row>
    <row r="281" spans="2:14" ht="15" customHeight="1">
      <c r="B281" s="76">
        <v>2780</v>
      </c>
      <c r="C281" s="90">
        <v>2790</v>
      </c>
      <c r="D281" s="76">
        <v>55090</v>
      </c>
      <c r="E281" s="76">
        <v>38180</v>
      </c>
      <c r="F281" s="76">
        <v>24520</v>
      </c>
      <c r="G281" s="76">
        <v>19270</v>
      </c>
      <c r="H281" s="76">
        <v>15710</v>
      </c>
      <c r="I281" s="76">
        <v>12340</v>
      </c>
      <c r="J281" s="76">
        <v>8960</v>
      </c>
      <c r="K281" s="76">
        <v>5590</v>
      </c>
      <c r="L281" s="76">
        <v>2210</v>
      </c>
      <c r="M281" s="75">
        <v>0</v>
      </c>
      <c r="N281" s="75">
        <v>0</v>
      </c>
    </row>
    <row r="282" spans="2:14" ht="15" customHeight="1">
      <c r="B282" s="76">
        <v>2790</v>
      </c>
      <c r="C282" s="90">
        <v>2800</v>
      </c>
      <c r="D282" s="76">
        <v>55950</v>
      </c>
      <c r="E282" s="76">
        <v>38530</v>
      </c>
      <c r="F282" s="76">
        <v>24850</v>
      </c>
      <c r="G282" s="76">
        <v>19600</v>
      </c>
      <c r="H282" s="76">
        <v>15920</v>
      </c>
      <c r="I282" s="76">
        <v>12550</v>
      </c>
      <c r="J282" s="76">
        <v>9170</v>
      </c>
      <c r="K282" s="76">
        <v>5800</v>
      </c>
      <c r="L282" s="76">
        <v>2420</v>
      </c>
      <c r="M282" s="75">
        <v>0</v>
      </c>
      <c r="N282" s="75">
        <v>0</v>
      </c>
    </row>
    <row r="283" spans="2:14" ht="15" customHeight="1">
      <c r="B283" s="76">
        <v>2800</v>
      </c>
      <c r="C283" s="90">
        <v>2810</v>
      </c>
      <c r="D283" s="76">
        <v>56800</v>
      </c>
      <c r="E283" s="76">
        <v>39300</v>
      </c>
      <c r="F283" s="76">
        <v>25180</v>
      </c>
      <c r="G283" s="76">
        <v>19930</v>
      </c>
      <c r="H283" s="76">
        <v>16130</v>
      </c>
      <c r="I283" s="76">
        <v>12760</v>
      </c>
      <c r="J283" s="76">
        <v>9380</v>
      </c>
      <c r="K283" s="76">
        <v>6010</v>
      </c>
      <c r="L283" s="76">
        <v>2630</v>
      </c>
      <c r="M283" s="75">
        <v>0</v>
      </c>
      <c r="N283" s="75">
        <v>0</v>
      </c>
    </row>
    <row r="284" spans="2:14" ht="15" customHeight="1">
      <c r="B284" s="76">
        <v>2810</v>
      </c>
      <c r="C284" s="90">
        <v>2820</v>
      </c>
      <c r="D284" s="76">
        <v>57660</v>
      </c>
      <c r="E284" s="76">
        <v>40160</v>
      </c>
      <c r="F284" s="76">
        <v>25510</v>
      </c>
      <c r="G284" s="76">
        <v>20260</v>
      </c>
      <c r="H284" s="76">
        <v>16350</v>
      </c>
      <c r="I284" s="76">
        <v>12970</v>
      </c>
      <c r="J284" s="76">
        <v>9600</v>
      </c>
      <c r="K284" s="76">
        <v>6220</v>
      </c>
      <c r="L284" s="76">
        <v>2850</v>
      </c>
      <c r="M284" s="75">
        <v>0</v>
      </c>
      <c r="N284" s="75">
        <v>0</v>
      </c>
    </row>
    <row r="285" spans="2:14" ht="15" customHeight="1">
      <c r="B285" s="76">
        <v>2820</v>
      </c>
      <c r="C285" s="90">
        <v>2830</v>
      </c>
      <c r="D285" s="76">
        <v>58520</v>
      </c>
      <c r="E285" s="76">
        <v>41020</v>
      </c>
      <c r="F285" s="76">
        <v>25840</v>
      </c>
      <c r="G285" s="76">
        <v>20590</v>
      </c>
      <c r="H285" s="76">
        <v>16560</v>
      </c>
      <c r="I285" s="76">
        <v>13180</v>
      </c>
      <c r="J285" s="76">
        <v>9810</v>
      </c>
      <c r="K285" s="76">
        <v>6430</v>
      </c>
      <c r="L285" s="76">
        <v>3060</v>
      </c>
      <c r="M285" s="75">
        <v>0</v>
      </c>
      <c r="N285" s="75">
        <v>0</v>
      </c>
    </row>
    <row r="286" spans="2:14" ht="15" customHeight="1">
      <c r="B286" s="76">
        <v>2830</v>
      </c>
      <c r="C286" s="90">
        <v>2840</v>
      </c>
      <c r="D286" s="76">
        <v>59370</v>
      </c>
      <c r="E286" s="76">
        <v>41870</v>
      </c>
      <c r="F286" s="76">
        <v>26170</v>
      </c>
      <c r="G286" s="76">
        <v>20920</v>
      </c>
      <c r="H286" s="76">
        <v>16770</v>
      </c>
      <c r="I286" s="76">
        <v>13400</v>
      </c>
      <c r="J286" s="76">
        <v>10020</v>
      </c>
      <c r="K286" s="76">
        <v>6650</v>
      </c>
      <c r="L286" s="76">
        <v>3270</v>
      </c>
      <c r="M286" s="75">
        <v>0</v>
      </c>
      <c r="N286" s="75">
        <v>0</v>
      </c>
    </row>
    <row r="287" spans="2:14" ht="15" customHeight="1">
      <c r="B287" s="76">
        <v>2840</v>
      </c>
      <c r="C287" s="90">
        <v>2850</v>
      </c>
      <c r="D287" s="76">
        <v>60230</v>
      </c>
      <c r="E287" s="76">
        <v>42730</v>
      </c>
      <c r="F287" s="76">
        <v>26500</v>
      </c>
      <c r="G287" s="76">
        <v>21250</v>
      </c>
      <c r="H287" s="76">
        <v>16980</v>
      </c>
      <c r="I287" s="76">
        <v>13610</v>
      </c>
      <c r="J287" s="76">
        <v>10230</v>
      </c>
      <c r="K287" s="76">
        <v>6860</v>
      </c>
      <c r="L287" s="76">
        <v>3480</v>
      </c>
      <c r="M287" s="75">
        <v>0</v>
      </c>
      <c r="N287" s="75">
        <v>0</v>
      </c>
    </row>
    <row r="288" spans="2:14" ht="15" customHeight="1">
      <c r="B288" s="76">
        <v>2850</v>
      </c>
      <c r="C288" s="90">
        <v>2860</v>
      </c>
      <c r="D288" s="76">
        <v>61080</v>
      </c>
      <c r="E288" s="76">
        <v>43580</v>
      </c>
      <c r="F288" s="76">
        <v>26830</v>
      </c>
      <c r="G288" s="76">
        <v>21580</v>
      </c>
      <c r="H288" s="76">
        <v>17190</v>
      </c>
      <c r="I288" s="76">
        <v>13820</v>
      </c>
      <c r="J288" s="76">
        <v>10440</v>
      </c>
      <c r="K288" s="76">
        <v>7070</v>
      </c>
      <c r="L288" s="76">
        <v>3690</v>
      </c>
      <c r="M288" s="75">
        <v>0</v>
      </c>
      <c r="N288" s="75">
        <v>0</v>
      </c>
    </row>
    <row r="289" spans="2:14" ht="15" customHeight="1">
      <c r="B289" s="76">
        <v>2860</v>
      </c>
      <c r="C289" s="90">
        <v>2870</v>
      </c>
      <c r="D289" s="76">
        <v>61940</v>
      </c>
      <c r="E289" s="76">
        <v>44440</v>
      </c>
      <c r="F289" s="76">
        <v>27160</v>
      </c>
      <c r="G289" s="76">
        <v>21910</v>
      </c>
      <c r="H289" s="76">
        <v>17410</v>
      </c>
      <c r="I289" s="76">
        <v>14030</v>
      </c>
      <c r="J289" s="76">
        <v>10660</v>
      </c>
      <c r="K289" s="76">
        <v>7280</v>
      </c>
      <c r="L289" s="76">
        <v>3910</v>
      </c>
      <c r="M289" s="75">
        <v>0</v>
      </c>
      <c r="N289" s="75">
        <v>0</v>
      </c>
    </row>
    <row r="290" spans="2:14" ht="15" customHeight="1">
      <c r="B290" s="76">
        <v>2870</v>
      </c>
      <c r="C290" s="90">
        <v>2880</v>
      </c>
      <c r="D290" s="76">
        <v>62790</v>
      </c>
      <c r="E290" s="76">
        <v>45290</v>
      </c>
      <c r="F290" s="76">
        <v>27490</v>
      </c>
      <c r="G290" s="76">
        <v>22240</v>
      </c>
      <c r="H290" s="76">
        <v>17620</v>
      </c>
      <c r="I290" s="76">
        <v>14240</v>
      </c>
      <c r="J290" s="76">
        <v>10870</v>
      </c>
      <c r="K290" s="76">
        <v>7490</v>
      </c>
      <c r="L290" s="76">
        <v>4120</v>
      </c>
      <c r="M290" s="75">
        <v>0</v>
      </c>
      <c r="N290" s="75">
        <v>0</v>
      </c>
    </row>
    <row r="291" spans="2:14" ht="15" customHeight="1">
      <c r="B291" s="76">
        <v>2880</v>
      </c>
      <c r="C291" s="90">
        <v>2890</v>
      </c>
      <c r="D291" s="76">
        <v>63650</v>
      </c>
      <c r="E291" s="76">
        <v>46150</v>
      </c>
      <c r="F291" s="76">
        <v>27820</v>
      </c>
      <c r="G291" s="76">
        <v>22570</v>
      </c>
      <c r="H291" s="76">
        <v>17830</v>
      </c>
      <c r="I291" s="76">
        <v>14460</v>
      </c>
      <c r="J291" s="76">
        <v>11080</v>
      </c>
      <c r="K291" s="76">
        <v>7710</v>
      </c>
      <c r="L291" s="76">
        <v>4330</v>
      </c>
      <c r="M291" s="75">
        <v>0</v>
      </c>
      <c r="N291" s="75">
        <v>0</v>
      </c>
    </row>
    <row r="292" spans="2:14" ht="15" customHeight="1">
      <c r="B292" s="76">
        <v>2890</v>
      </c>
      <c r="C292" s="90">
        <v>2900</v>
      </c>
      <c r="D292" s="76">
        <v>64510</v>
      </c>
      <c r="E292" s="76">
        <v>47010</v>
      </c>
      <c r="F292" s="76">
        <v>28150</v>
      </c>
      <c r="G292" s="76">
        <v>22900</v>
      </c>
      <c r="H292" s="76">
        <v>18040</v>
      </c>
      <c r="I292" s="76">
        <v>14670</v>
      </c>
      <c r="J292" s="76">
        <v>11290</v>
      </c>
      <c r="K292" s="76">
        <v>7920</v>
      </c>
      <c r="L292" s="76">
        <v>4540</v>
      </c>
      <c r="M292" s="76">
        <v>1170</v>
      </c>
      <c r="N292" s="75">
        <v>0</v>
      </c>
    </row>
    <row r="293" spans="2:14" ht="15" customHeight="1">
      <c r="B293" s="76">
        <v>2900</v>
      </c>
      <c r="C293" s="90">
        <v>2910</v>
      </c>
      <c r="D293" s="76">
        <v>65360</v>
      </c>
      <c r="E293" s="76">
        <v>47860</v>
      </c>
      <c r="F293" s="76">
        <v>28480</v>
      </c>
      <c r="G293" s="76">
        <v>23230</v>
      </c>
      <c r="H293" s="76">
        <v>18250</v>
      </c>
      <c r="I293" s="76">
        <v>14880</v>
      </c>
      <c r="J293" s="76">
        <v>11500</v>
      </c>
      <c r="K293" s="76">
        <v>8130</v>
      </c>
      <c r="L293" s="76">
        <v>4750</v>
      </c>
      <c r="M293" s="76">
        <v>1380</v>
      </c>
      <c r="N293" s="75">
        <v>0</v>
      </c>
    </row>
    <row r="294" spans="2:14" ht="15" customHeight="1">
      <c r="B294" s="76">
        <v>2910</v>
      </c>
      <c r="C294" s="90">
        <v>2920</v>
      </c>
      <c r="D294" s="76">
        <v>66220</v>
      </c>
      <c r="E294" s="76">
        <v>48720</v>
      </c>
      <c r="F294" s="76">
        <v>28810</v>
      </c>
      <c r="G294" s="76">
        <v>23560</v>
      </c>
      <c r="H294" s="76">
        <v>18470</v>
      </c>
      <c r="I294" s="76">
        <v>15090</v>
      </c>
      <c r="J294" s="76">
        <v>11720</v>
      </c>
      <c r="K294" s="76">
        <v>8340</v>
      </c>
      <c r="L294" s="76">
        <v>4970</v>
      </c>
      <c r="M294" s="76">
        <v>1590</v>
      </c>
      <c r="N294" s="75">
        <v>0</v>
      </c>
    </row>
    <row r="295" spans="2:14" ht="15" customHeight="1">
      <c r="B295" s="76">
        <v>2920</v>
      </c>
      <c r="C295" s="90">
        <v>2930</v>
      </c>
      <c r="D295" s="76">
        <v>67070</v>
      </c>
      <c r="E295" s="76">
        <v>49570</v>
      </c>
      <c r="F295" s="76">
        <v>29140</v>
      </c>
      <c r="G295" s="76">
        <v>23890</v>
      </c>
      <c r="H295" s="76">
        <v>18680</v>
      </c>
      <c r="I295" s="76">
        <v>15300</v>
      </c>
      <c r="J295" s="76">
        <v>11930</v>
      </c>
      <c r="K295" s="76">
        <v>8550</v>
      </c>
      <c r="L295" s="76">
        <v>5180</v>
      </c>
      <c r="M295" s="76">
        <v>1800</v>
      </c>
      <c r="N295" s="75">
        <v>0</v>
      </c>
    </row>
    <row r="296" spans="2:14" ht="15" customHeight="1">
      <c r="B296" s="76">
        <v>2930</v>
      </c>
      <c r="C296" s="90">
        <v>2940</v>
      </c>
      <c r="D296" s="76">
        <v>67930</v>
      </c>
      <c r="E296" s="76">
        <v>50430</v>
      </c>
      <c r="F296" s="76">
        <v>29470</v>
      </c>
      <c r="G296" s="76">
        <v>24220</v>
      </c>
      <c r="H296" s="76">
        <v>18970</v>
      </c>
      <c r="I296" s="76">
        <v>15510</v>
      </c>
      <c r="J296" s="76">
        <v>12140</v>
      </c>
      <c r="K296" s="76">
        <v>8760</v>
      </c>
      <c r="L296" s="76">
        <v>5390</v>
      </c>
      <c r="M296" s="76">
        <v>2010</v>
      </c>
      <c r="N296" s="75">
        <v>0</v>
      </c>
    </row>
    <row r="297" spans="2:14" ht="15" customHeight="1">
      <c r="B297" s="76">
        <v>2940</v>
      </c>
      <c r="C297" s="90">
        <v>2950</v>
      </c>
      <c r="D297" s="76">
        <v>68780</v>
      </c>
      <c r="E297" s="76">
        <v>51280</v>
      </c>
      <c r="F297" s="76">
        <v>29800</v>
      </c>
      <c r="G297" s="76">
        <v>24550</v>
      </c>
      <c r="H297" s="76">
        <v>19300</v>
      </c>
      <c r="I297" s="76">
        <v>15730</v>
      </c>
      <c r="J297" s="76">
        <v>12350</v>
      </c>
      <c r="K297" s="76">
        <v>8980</v>
      </c>
      <c r="L297" s="76">
        <v>5600</v>
      </c>
      <c r="M297" s="76">
        <v>2230</v>
      </c>
      <c r="N297" s="75">
        <v>0</v>
      </c>
    </row>
    <row r="298" spans="2:14" ht="15" customHeight="1">
      <c r="B298" s="76">
        <v>2950</v>
      </c>
      <c r="C298" s="90">
        <v>2960</v>
      </c>
      <c r="D298" s="76">
        <v>69640</v>
      </c>
      <c r="E298" s="76">
        <v>52140</v>
      </c>
      <c r="F298" s="76">
        <v>30130</v>
      </c>
      <c r="G298" s="76">
        <v>24880</v>
      </c>
      <c r="H298" s="76">
        <v>19630</v>
      </c>
      <c r="I298" s="76">
        <v>15940</v>
      </c>
      <c r="J298" s="76">
        <v>12560</v>
      </c>
      <c r="K298" s="76">
        <v>9190</v>
      </c>
      <c r="L298" s="76">
        <v>5810</v>
      </c>
      <c r="M298" s="76">
        <v>2440</v>
      </c>
      <c r="N298" s="75">
        <v>0</v>
      </c>
    </row>
    <row r="299" spans="2:14" ht="15" customHeight="1">
      <c r="B299" s="76">
        <v>2960</v>
      </c>
      <c r="C299" s="90">
        <v>2970</v>
      </c>
      <c r="D299" s="76">
        <v>70500</v>
      </c>
      <c r="E299" s="76">
        <v>53000</v>
      </c>
      <c r="F299" s="76">
        <v>30460</v>
      </c>
      <c r="G299" s="76">
        <v>25210</v>
      </c>
      <c r="H299" s="76">
        <v>19960</v>
      </c>
      <c r="I299" s="76">
        <v>16150</v>
      </c>
      <c r="J299" s="76">
        <v>12780</v>
      </c>
      <c r="K299" s="76">
        <v>9400</v>
      </c>
      <c r="L299" s="76">
        <v>6030</v>
      </c>
      <c r="M299" s="76">
        <v>2650</v>
      </c>
      <c r="N299" s="75">
        <v>0</v>
      </c>
    </row>
    <row r="300" spans="2:14" ht="15" customHeight="1">
      <c r="B300" s="76">
        <v>2970</v>
      </c>
      <c r="C300" s="90">
        <v>2980</v>
      </c>
      <c r="D300" s="76">
        <v>71350</v>
      </c>
      <c r="E300" s="76">
        <v>53850</v>
      </c>
      <c r="F300" s="76">
        <v>30790</v>
      </c>
      <c r="G300" s="76">
        <v>25540</v>
      </c>
      <c r="H300" s="76">
        <v>20290</v>
      </c>
      <c r="I300" s="76">
        <v>16360</v>
      </c>
      <c r="J300" s="76">
        <v>12990</v>
      </c>
      <c r="K300" s="76">
        <v>9610</v>
      </c>
      <c r="L300" s="76">
        <v>6240</v>
      </c>
      <c r="M300" s="76">
        <v>2860</v>
      </c>
      <c r="N300" s="75">
        <v>0</v>
      </c>
    </row>
    <row r="301" spans="2:14" ht="15" customHeight="1">
      <c r="B301" s="76">
        <v>2980</v>
      </c>
      <c r="C301" s="90">
        <v>2990</v>
      </c>
      <c r="D301" s="76">
        <v>72210</v>
      </c>
      <c r="E301" s="76">
        <v>54710</v>
      </c>
      <c r="F301" s="76">
        <v>31120</v>
      </c>
      <c r="G301" s="76">
        <v>25870</v>
      </c>
      <c r="H301" s="76">
        <v>20620</v>
      </c>
      <c r="I301" s="76">
        <v>16570</v>
      </c>
      <c r="J301" s="76">
        <v>13200</v>
      </c>
      <c r="K301" s="76">
        <v>9820</v>
      </c>
      <c r="L301" s="76">
        <v>6450</v>
      </c>
      <c r="M301" s="76">
        <v>3070</v>
      </c>
      <c r="N301" s="75">
        <v>0</v>
      </c>
    </row>
    <row r="302" spans="2:14" ht="15" customHeight="1">
      <c r="B302" s="76">
        <v>2990</v>
      </c>
      <c r="C302" s="90">
        <v>3000</v>
      </c>
      <c r="D302" s="76">
        <v>73060</v>
      </c>
      <c r="E302" s="76">
        <v>55560</v>
      </c>
      <c r="F302" s="76">
        <v>31450</v>
      </c>
      <c r="G302" s="76">
        <v>26200</v>
      </c>
      <c r="H302" s="76">
        <v>20950</v>
      </c>
      <c r="I302" s="76">
        <v>16790</v>
      </c>
      <c r="J302" s="76">
        <v>13410</v>
      </c>
      <c r="K302" s="76">
        <v>10040</v>
      </c>
      <c r="L302" s="76">
        <v>6660</v>
      </c>
      <c r="M302" s="76">
        <v>3290</v>
      </c>
      <c r="N302" s="75">
        <v>0</v>
      </c>
    </row>
    <row r="303" spans="2:14" ht="15" customHeight="1">
      <c r="B303" s="76">
        <v>3000</v>
      </c>
      <c r="C303" s="90">
        <v>3020</v>
      </c>
      <c r="D303" s="76">
        <v>74350</v>
      </c>
      <c r="E303" s="76">
        <v>56850</v>
      </c>
      <c r="F303" s="76">
        <v>31940</v>
      </c>
      <c r="G303" s="76">
        <v>26690</v>
      </c>
      <c r="H303" s="76">
        <v>21440</v>
      </c>
      <c r="I303" s="76">
        <v>17100</v>
      </c>
      <c r="J303" s="76">
        <v>13730</v>
      </c>
      <c r="K303" s="76">
        <v>10350</v>
      </c>
      <c r="L303" s="76">
        <v>6980</v>
      </c>
      <c r="M303" s="76">
        <v>3600</v>
      </c>
      <c r="N303" s="75">
        <v>0</v>
      </c>
    </row>
    <row r="304" spans="2:14" ht="15" customHeight="1">
      <c r="B304" s="76">
        <v>3020</v>
      </c>
      <c r="C304" s="90">
        <v>3040</v>
      </c>
      <c r="D304" s="76">
        <v>76060</v>
      </c>
      <c r="E304" s="76">
        <v>58560</v>
      </c>
      <c r="F304" s="76">
        <v>32600</v>
      </c>
      <c r="G304" s="76">
        <v>27350</v>
      </c>
      <c r="H304" s="76">
        <v>22100</v>
      </c>
      <c r="I304" s="76">
        <v>17530</v>
      </c>
      <c r="J304" s="76">
        <v>14150</v>
      </c>
      <c r="K304" s="76">
        <v>10780</v>
      </c>
      <c r="L304" s="76">
        <v>7400</v>
      </c>
      <c r="M304" s="76">
        <v>4030</v>
      </c>
      <c r="N304" s="75">
        <v>0</v>
      </c>
    </row>
    <row r="305" spans="2:14" ht="15" customHeight="1">
      <c r="B305" s="76">
        <v>3040</v>
      </c>
      <c r="C305" s="90">
        <v>3060</v>
      </c>
      <c r="D305" s="76">
        <v>77770</v>
      </c>
      <c r="E305" s="76">
        <v>60270</v>
      </c>
      <c r="F305" s="76">
        <v>33260</v>
      </c>
      <c r="G305" s="76">
        <v>28010</v>
      </c>
      <c r="H305" s="76">
        <v>22760</v>
      </c>
      <c r="I305" s="76">
        <v>17950</v>
      </c>
      <c r="J305" s="76">
        <v>14580</v>
      </c>
      <c r="K305" s="76">
        <v>11200</v>
      </c>
      <c r="L305" s="76">
        <v>7830</v>
      </c>
      <c r="M305" s="76">
        <v>4450</v>
      </c>
      <c r="N305" s="76">
        <v>1080</v>
      </c>
    </row>
    <row r="306" spans="2:14" ht="15" customHeight="1">
      <c r="B306" s="76">
        <v>3060</v>
      </c>
      <c r="C306" s="90">
        <v>3080</v>
      </c>
      <c r="D306" s="76">
        <v>79480</v>
      </c>
      <c r="E306" s="76">
        <v>61980</v>
      </c>
      <c r="F306" s="76">
        <v>33920</v>
      </c>
      <c r="G306" s="76">
        <v>28670</v>
      </c>
      <c r="H306" s="76">
        <v>23420</v>
      </c>
      <c r="I306" s="77">
        <v>18380</v>
      </c>
      <c r="J306" s="76">
        <v>15000</v>
      </c>
      <c r="K306" s="76">
        <v>11630</v>
      </c>
      <c r="L306" s="76">
        <v>8250</v>
      </c>
      <c r="M306" s="76">
        <v>4880</v>
      </c>
      <c r="N306" s="76">
        <v>1500</v>
      </c>
    </row>
    <row r="307" spans="2:14" ht="15" customHeight="1">
      <c r="B307" s="76">
        <v>3080</v>
      </c>
      <c r="C307" s="90">
        <v>3100</v>
      </c>
      <c r="D307" s="76">
        <v>81190</v>
      </c>
      <c r="E307" s="76">
        <v>63690</v>
      </c>
      <c r="F307" s="76">
        <v>34580</v>
      </c>
      <c r="G307" s="76">
        <v>29330</v>
      </c>
      <c r="H307" s="76">
        <v>24080</v>
      </c>
      <c r="I307" s="76">
        <v>18830</v>
      </c>
      <c r="J307" s="76">
        <v>15430</v>
      </c>
      <c r="K307" s="76">
        <v>12050</v>
      </c>
      <c r="L307" s="76">
        <v>8680</v>
      </c>
      <c r="M307" s="76">
        <v>5300</v>
      </c>
      <c r="N307" s="76">
        <v>1930</v>
      </c>
    </row>
    <row r="308" spans="2:14" ht="15" customHeight="1">
      <c r="B308" s="76">
        <v>3100</v>
      </c>
      <c r="C308" s="90">
        <v>3120</v>
      </c>
      <c r="D308" s="76">
        <v>82900</v>
      </c>
      <c r="E308" s="76">
        <v>65400</v>
      </c>
      <c r="F308" s="76">
        <v>35240</v>
      </c>
      <c r="G308" s="76">
        <v>29990</v>
      </c>
      <c r="H308" s="76">
        <v>24740</v>
      </c>
      <c r="I308" s="76">
        <v>19490</v>
      </c>
      <c r="J308" s="76">
        <v>15850</v>
      </c>
      <c r="K308" s="76">
        <v>12470</v>
      </c>
      <c r="L308" s="76">
        <v>9100</v>
      </c>
      <c r="M308" s="76">
        <v>5720</v>
      </c>
      <c r="N308" s="76">
        <v>2350</v>
      </c>
    </row>
    <row r="309" spans="2:14" ht="15" customHeight="1">
      <c r="B309" s="76">
        <v>3120</v>
      </c>
      <c r="C309" s="90">
        <v>3140</v>
      </c>
      <c r="D309" s="76">
        <v>84620</v>
      </c>
      <c r="E309" s="76">
        <v>67120</v>
      </c>
      <c r="F309" s="76">
        <v>35900</v>
      </c>
      <c r="G309" s="76">
        <v>30650</v>
      </c>
      <c r="H309" s="76">
        <v>25400</v>
      </c>
      <c r="I309" s="76">
        <v>20150</v>
      </c>
      <c r="J309" s="76">
        <v>16270</v>
      </c>
      <c r="K309" s="76">
        <v>12900</v>
      </c>
      <c r="L309" s="76">
        <v>9520</v>
      </c>
      <c r="M309" s="76">
        <v>6150</v>
      </c>
      <c r="N309" s="76">
        <v>2770</v>
      </c>
    </row>
    <row r="310" spans="2:14" ht="15" customHeight="1">
      <c r="B310" s="77">
        <v>3140</v>
      </c>
      <c r="C310" s="91">
        <v>3160</v>
      </c>
      <c r="D310" s="77">
        <v>86330</v>
      </c>
      <c r="E310" s="77">
        <v>68830</v>
      </c>
      <c r="F310" s="77">
        <v>36560</v>
      </c>
      <c r="G310" s="77">
        <v>31310</v>
      </c>
      <c r="H310" s="77">
        <v>26060</v>
      </c>
      <c r="I310" s="77">
        <v>20810</v>
      </c>
      <c r="J310" s="77">
        <v>16700</v>
      </c>
      <c r="K310" s="77">
        <v>13320</v>
      </c>
      <c r="L310" s="77">
        <v>9950</v>
      </c>
      <c r="M310" s="77">
        <v>6570</v>
      </c>
      <c r="N310" s="76">
        <v>3200</v>
      </c>
    </row>
    <row r="311" spans="2:14" ht="15" customHeight="1">
      <c r="B311" s="77">
        <v>3160</v>
      </c>
      <c r="C311" s="91">
        <v>3180</v>
      </c>
      <c r="D311" s="77">
        <v>88040</v>
      </c>
      <c r="E311" s="77">
        <v>70540</v>
      </c>
      <c r="F311" s="77">
        <v>37220</v>
      </c>
      <c r="G311" s="77">
        <v>31970</v>
      </c>
      <c r="H311" s="77">
        <v>26720</v>
      </c>
      <c r="I311" s="77">
        <v>21470</v>
      </c>
      <c r="J311" s="77">
        <v>17120</v>
      </c>
      <c r="K311" s="77">
        <v>13750</v>
      </c>
      <c r="L311" s="77">
        <v>10370</v>
      </c>
      <c r="M311" s="77">
        <v>7000</v>
      </c>
      <c r="N311" s="76">
        <v>3620</v>
      </c>
    </row>
    <row r="312" spans="2:14" ht="15" customHeight="1">
      <c r="B312" s="77">
        <v>3180</v>
      </c>
      <c r="C312" s="91">
        <v>3200</v>
      </c>
      <c r="D312" s="77">
        <v>89750</v>
      </c>
      <c r="E312" s="77">
        <v>72250</v>
      </c>
      <c r="F312" s="77">
        <v>37880</v>
      </c>
      <c r="G312" s="77">
        <v>32630</v>
      </c>
      <c r="H312" s="77">
        <v>27380</v>
      </c>
      <c r="I312" s="77">
        <v>22130</v>
      </c>
      <c r="J312" s="77">
        <v>17540</v>
      </c>
      <c r="K312" s="77">
        <v>14170</v>
      </c>
      <c r="L312" s="77">
        <v>10790</v>
      </c>
      <c r="M312" s="77">
        <v>7420</v>
      </c>
      <c r="N312" s="76">
        <v>4040</v>
      </c>
    </row>
    <row r="313" spans="2:14" ht="15" customHeight="1">
      <c r="B313" s="77">
        <v>3200</v>
      </c>
      <c r="C313" s="91">
        <v>3220</v>
      </c>
      <c r="D313" s="77">
        <v>91460</v>
      </c>
      <c r="E313" s="77">
        <v>73960</v>
      </c>
      <c r="F313" s="77">
        <v>38540</v>
      </c>
      <c r="G313" s="77">
        <v>33290</v>
      </c>
      <c r="H313" s="77">
        <v>28040</v>
      </c>
      <c r="I313" s="77">
        <v>22790</v>
      </c>
      <c r="J313" s="77">
        <v>17970</v>
      </c>
      <c r="K313" s="77">
        <v>14590</v>
      </c>
      <c r="L313" s="77">
        <v>11220</v>
      </c>
      <c r="M313" s="77">
        <v>7840</v>
      </c>
      <c r="N313" s="76">
        <v>4470</v>
      </c>
    </row>
    <row r="314" spans="2:14" ht="15" customHeight="1">
      <c r="B314" s="77">
        <v>3220</v>
      </c>
      <c r="C314" s="91">
        <v>3240</v>
      </c>
      <c r="D314" s="77">
        <v>93170</v>
      </c>
      <c r="E314" s="77">
        <v>75670</v>
      </c>
      <c r="F314" s="77">
        <v>40120</v>
      </c>
      <c r="G314" s="77">
        <v>33950</v>
      </c>
      <c r="H314" s="77">
        <v>28700</v>
      </c>
      <c r="I314" s="77">
        <v>23450</v>
      </c>
      <c r="J314" s="77">
        <v>18390</v>
      </c>
      <c r="K314" s="77">
        <v>15020</v>
      </c>
      <c r="L314" s="77">
        <v>11640</v>
      </c>
      <c r="M314" s="77">
        <v>8270</v>
      </c>
      <c r="N314" s="76">
        <v>4890</v>
      </c>
    </row>
    <row r="315" spans="2:14" ht="15" customHeight="1">
      <c r="B315" s="77">
        <v>3240</v>
      </c>
      <c r="C315" s="91">
        <v>3260</v>
      </c>
      <c r="D315" s="77">
        <v>95430</v>
      </c>
      <c r="E315" s="77">
        <v>77380</v>
      </c>
      <c r="F315" s="77">
        <v>41770</v>
      </c>
      <c r="G315" s="77">
        <v>34610</v>
      </c>
      <c r="H315" s="77">
        <v>29360</v>
      </c>
      <c r="I315" s="77">
        <v>24110</v>
      </c>
      <c r="J315" s="77">
        <v>18860</v>
      </c>
      <c r="K315" s="77">
        <v>15440</v>
      </c>
      <c r="L315" s="77">
        <v>12070</v>
      </c>
      <c r="M315" s="77">
        <v>8690</v>
      </c>
      <c r="N315" s="76">
        <v>5320</v>
      </c>
    </row>
    <row r="316" spans="2:14" ht="15" customHeight="1">
      <c r="B316" s="77">
        <v>3260</v>
      </c>
      <c r="C316" s="91">
        <v>3280</v>
      </c>
      <c r="D316" s="77">
        <v>97880</v>
      </c>
      <c r="E316" s="77">
        <v>79100</v>
      </c>
      <c r="F316" s="77">
        <v>43420</v>
      </c>
      <c r="G316" s="77">
        <v>35270</v>
      </c>
      <c r="H316" s="77">
        <v>30020</v>
      </c>
      <c r="I316" s="77">
        <v>24770</v>
      </c>
      <c r="J316" s="77">
        <v>19520</v>
      </c>
      <c r="K316" s="77">
        <v>15870</v>
      </c>
      <c r="L316" s="77">
        <v>12490</v>
      </c>
      <c r="M316" s="77">
        <v>9120</v>
      </c>
      <c r="N316" s="76">
        <v>5740</v>
      </c>
    </row>
    <row r="317" spans="2:14" ht="15" customHeight="1">
      <c r="B317" s="77">
        <v>3280</v>
      </c>
      <c r="C317" s="91">
        <v>3300</v>
      </c>
      <c r="D317" s="77">
        <v>100320</v>
      </c>
      <c r="E317" s="77">
        <v>80810</v>
      </c>
      <c r="F317" s="77">
        <v>45070</v>
      </c>
      <c r="G317" s="77">
        <v>35920</v>
      </c>
      <c r="H317" s="77">
        <v>30670</v>
      </c>
      <c r="I317" s="77">
        <v>25420</v>
      </c>
      <c r="J317" s="77">
        <v>20170</v>
      </c>
      <c r="K317" s="77">
        <v>16290</v>
      </c>
      <c r="L317" s="77">
        <v>12910</v>
      </c>
      <c r="M317" s="77">
        <v>9540</v>
      </c>
      <c r="N317" s="76">
        <v>6160</v>
      </c>
    </row>
    <row r="318" spans="2:14" ht="15" customHeight="1">
      <c r="B318" s="77">
        <v>3300</v>
      </c>
      <c r="C318" s="91">
        <v>3320</v>
      </c>
      <c r="D318" s="77">
        <v>102770</v>
      </c>
      <c r="E318" s="77">
        <v>82520</v>
      </c>
      <c r="F318" s="77">
        <v>46720</v>
      </c>
      <c r="G318" s="77">
        <v>36580</v>
      </c>
      <c r="H318" s="77">
        <v>31330</v>
      </c>
      <c r="I318" s="77">
        <v>26080</v>
      </c>
      <c r="J318" s="77">
        <v>20830</v>
      </c>
      <c r="K318" s="77">
        <v>16710</v>
      </c>
      <c r="L318" s="77">
        <v>13340</v>
      </c>
      <c r="M318" s="77">
        <v>9960</v>
      </c>
      <c r="N318" s="76">
        <v>6590</v>
      </c>
    </row>
    <row r="319" spans="2:14" ht="15" customHeight="1">
      <c r="B319" s="77">
        <v>3320</v>
      </c>
      <c r="C319" s="91">
        <v>3340</v>
      </c>
      <c r="D319" s="77">
        <v>105210</v>
      </c>
      <c r="E319" s="77">
        <v>84230</v>
      </c>
      <c r="F319" s="77">
        <v>48370</v>
      </c>
      <c r="G319" s="77">
        <v>37240</v>
      </c>
      <c r="H319" s="77">
        <v>31990</v>
      </c>
      <c r="I319" s="77">
        <v>26740</v>
      </c>
      <c r="J319" s="77">
        <v>21490</v>
      </c>
      <c r="K319" s="77">
        <v>17140</v>
      </c>
      <c r="L319" s="77">
        <v>13760</v>
      </c>
      <c r="M319" s="77">
        <v>10390</v>
      </c>
      <c r="N319" s="76">
        <v>7010</v>
      </c>
    </row>
    <row r="320" spans="2:14" ht="15" customHeight="1">
      <c r="B320" s="77">
        <v>3340</v>
      </c>
      <c r="C320" s="91">
        <v>3360</v>
      </c>
      <c r="D320" s="77">
        <v>107660</v>
      </c>
      <c r="E320" s="77">
        <v>85940</v>
      </c>
      <c r="F320" s="77">
        <v>49940</v>
      </c>
      <c r="G320" s="77">
        <v>37870</v>
      </c>
      <c r="H320" s="77">
        <v>32620</v>
      </c>
      <c r="I320" s="77">
        <v>27370</v>
      </c>
      <c r="J320" s="77">
        <v>22120</v>
      </c>
      <c r="K320" s="77">
        <v>17540</v>
      </c>
      <c r="L320" s="77">
        <v>14170</v>
      </c>
      <c r="M320" s="77">
        <v>10790</v>
      </c>
      <c r="N320" s="76">
        <v>7420</v>
      </c>
    </row>
    <row r="321" spans="2:14" ht="15" customHeight="1">
      <c r="B321" s="77">
        <v>3360</v>
      </c>
      <c r="C321" s="91">
        <v>3380</v>
      </c>
      <c r="D321" s="77">
        <v>110100</v>
      </c>
      <c r="E321" s="77">
        <v>87650</v>
      </c>
      <c r="F321" s="77">
        <v>51510</v>
      </c>
      <c r="G321" s="77">
        <v>38500</v>
      </c>
      <c r="H321" s="77">
        <v>33250</v>
      </c>
      <c r="I321" s="77">
        <v>28000</v>
      </c>
      <c r="J321" s="77">
        <v>22750</v>
      </c>
      <c r="K321" s="77">
        <v>17950</v>
      </c>
      <c r="L321" s="77">
        <v>14570</v>
      </c>
      <c r="M321" s="77">
        <v>11200</v>
      </c>
      <c r="N321" s="76">
        <v>7820</v>
      </c>
    </row>
    <row r="322" spans="2:14" ht="15" customHeight="1">
      <c r="B322" s="77">
        <v>3380</v>
      </c>
      <c r="C322" s="91">
        <v>3400</v>
      </c>
      <c r="D322" s="77">
        <v>112550</v>
      </c>
      <c r="E322" s="77">
        <v>89370</v>
      </c>
      <c r="F322" s="77">
        <v>53070</v>
      </c>
      <c r="G322" s="77">
        <v>39950</v>
      </c>
      <c r="H322" s="77">
        <v>33880</v>
      </c>
      <c r="I322" s="77">
        <v>28630</v>
      </c>
      <c r="J322" s="77">
        <v>23380</v>
      </c>
      <c r="K322" s="77">
        <v>18350</v>
      </c>
      <c r="L322" s="77">
        <v>14970</v>
      </c>
      <c r="M322" s="77">
        <v>11600</v>
      </c>
      <c r="N322" s="76">
        <v>8220</v>
      </c>
    </row>
    <row r="323" spans="2:14" ht="15" customHeight="1">
      <c r="B323" s="77">
        <v>3400</v>
      </c>
      <c r="C323" s="91">
        <v>3420</v>
      </c>
      <c r="D323" s="77">
        <v>114990</v>
      </c>
      <c r="E323" s="77">
        <v>91080</v>
      </c>
      <c r="F323" s="77">
        <v>54640</v>
      </c>
      <c r="G323" s="77">
        <v>41510</v>
      </c>
      <c r="H323" s="77">
        <v>34500</v>
      </c>
      <c r="I323" s="77">
        <v>29250</v>
      </c>
      <c r="J323" s="77">
        <v>24000</v>
      </c>
      <c r="K323" s="77">
        <v>18750</v>
      </c>
      <c r="L323" s="77">
        <v>15370</v>
      </c>
      <c r="M323" s="77">
        <v>12000</v>
      </c>
      <c r="N323" s="76">
        <v>8620</v>
      </c>
    </row>
    <row r="324" spans="2:14" ht="15" customHeight="1">
      <c r="B324" s="77">
        <v>3420</v>
      </c>
      <c r="C324" s="91">
        <v>3440</v>
      </c>
      <c r="D324" s="77">
        <v>117440</v>
      </c>
      <c r="E324" s="77">
        <v>92790</v>
      </c>
      <c r="F324" s="77">
        <v>56200</v>
      </c>
      <c r="G324" s="77">
        <v>43080</v>
      </c>
      <c r="H324" s="77">
        <v>35130</v>
      </c>
      <c r="I324" s="77">
        <v>29880</v>
      </c>
      <c r="J324" s="77">
        <v>24630</v>
      </c>
      <c r="K324" s="77">
        <v>19380</v>
      </c>
      <c r="L324" s="77">
        <v>15780</v>
      </c>
      <c r="M324" s="77">
        <v>12400</v>
      </c>
      <c r="N324" s="76">
        <v>9030</v>
      </c>
    </row>
    <row r="325" spans="2:14" ht="15" customHeight="1">
      <c r="B325" s="77">
        <v>3440</v>
      </c>
      <c r="C325" s="91">
        <v>3460</v>
      </c>
      <c r="D325" s="77">
        <v>119880</v>
      </c>
      <c r="E325" s="77">
        <v>94880</v>
      </c>
      <c r="F325" s="77">
        <v>57770</v>
      </c>
      <c r="G325" s="77">
        <v>44640</v>
      </c>
      <c r="H325" s="77">
        <v>35750</v>
      </c>
      <c r="I325" s="77">
        <v>30500</v>
      </c>
      <c r="J325" s="77">
        <v>25250</v>
      </c>
      <c r="K325" s="77">
        <v>20000</v>
      </c>
      <c r="L325" s="77">
        <v>16180</v>
      </c>
      <c r="M325" s="77">
        <v>12800</v>
      </c>
      <c r="N325" s="76">
        <v>9430</v>
      </c>
    </row>
    <row r="326" spans="2:14" ht="15" customHeight="1">
      <c r="B326" s="77">
        <v>3460</v>
      </c>
      <c r="C326" s="91">
        <v>3480</v>
      </c>
      <c r="D326" s="77">
        <v>122330</v>
      </c>
      <c r="E326" s="77">
        <v>97330</v>
      </c>
      <c r="F326" s="77">
        <v>59330</v>
      </c>
      <c r="G326" s="77">
        <v>46210</v>
      </c>
      <c r="H326" s="77">
        <v>36380</v>
      </c>
      <c r="I326" s="77">
        <v>31130</v>
      </c>
      <c r="J326" s="77">
        <v>25880</v>
      </c>
      <c r="K326" s="77">
        <v>20630</v>
      </c>
      <c r="L326" s="77">
        <v>16580</v>
      </c>
      <c r="M326" s="77">
        <v>13210</v>
      </c>
      <c r="N326" s="76">
        <v>9830</v>
      </c>
    </row>
    <row r="327" spans="2:14" ht="15" customHeight="1">
      <c r="B327" s="77">
        <v>3480</v>
      </c>
      <c r="C327" s="91">
        <v>3500</v>
      </c>
      <c r="D327" s="77">
        <v>124770</v>
      </c>
      <c r="E327" s="77">
        <v>99770</v>
      </c>
      <c r="F327" s="77">
        <v>60900</v>
      </c>
      <c r="G327" s="77">
        <v>47770</v>
      </c>
      <c r="H327" s="77">
        <v>37010</v>
      </c>
      <c r="I327" s="77">
        <v>31760</v>
      </c>
      <c r="J327" s="77">
        <v>26510</v>
      </c>
      <c r="K327" s="77">
        <v>21260</v>
      </c>
      <c r="L327" s="77">
        <v>16980</v>
      </c>
      <c r="M327" s="77">
        <v>13610</v>
      </c>
      <c r="N327" s="76">
        <v>10230</v>
      </c>
    </row>
    <row r="328" spans="2:14" ht="15" customHeight="1">
      <c r="B328" s="77">
        <v>3500</v>
      </c>
      <c r="C328" s="91">
        <v>3520</v>
      </c>
      <c r="D328" s="77">
        <v>127220</v>
      </c>
      <c r="E328" s="77">
        <v>102220</v>
      </c>
      <c r="F328" s="77">
        <v>62460</v>
      </c>
      <c r="G328" s="77">
        <v>49340</v>
      </c>
      <c r="H328" s="77">
        <v>37630</v>
      </c>
      <c r="I328" s="77">
        <v>32380</v>
      </c>
      <c r="J328" s="77">
        <v>27130</v>
      </c>
      <c r="K328" s="77">
        <v>21880</v>
      </c>
      <c r="L328" s="77">
        <v>17390</v>
      </c>
      <c r="M328" s="77">
        <v>14010</v>
      </c>
      <c r="N328" s="76">
        <v>10640</v>
      </c>
    </row>
    <row r="329" spans="2:14" ht="15" customHeight="1">
      <c r="B329" s="77">
        <v>3520</v>
      </c>
      <c r="C329" s="91">
        <v>3540</v>
      </c>
      <c r="D329" s="77">
        <v>129660</v>
      </c>
      <c r="E329" s="77">
        <v>104660</v>
      </c>
      <c r="F329" s="77">
        <v>64030</v>
      </c>
      <c r="G329" s="77">
        <v>50900</v>
      </c>
      <c r="H329" s="77">
        <v>38260</v>
      </c>
      <c r="I329" s="77">
        <v>33010</v>
      </c>
      <c r="J329" s="77">
        <v>27760</v>
      </c>
      <c r="K329" s="77">
        <v>22510</v>
      </c>
      <c r="L329" s="77">
        <v>17790</v>
      </c>
      <c r="M329" s="77">
        <v>14410</v>
      </c>
      <c r="N329" s="76">
        <v>11040</v>
      </c>
    </row>
    <row r="330" spans="2:14" ht="15" customHeight="1">
      <c r="B330" s="76">
        <v>3540</v>
      </c>
      <c r="C330" s="90">
        <v>3560</v>
      </c>
      <c r="D330" s="76">
        <v>132110</v>
      </c>
      <c r="E330" s="76">
        <v>107110</v>
      </c>
      <c r="F330" s="76">
        <v>65590</v>
      </c>
      <c r="G330" s="76">
        <v>52460</v>
      </c>
      <c r="H330" s="76">
        <v>39340</v>
      </c>
      <c r="I330" s="76">
        <v>33630</v>
      </c>
      <c r="J330" s="76">
        <v>28380</v>
      </c>
      <c r="K330" s="76">
        <v>23130</v>
      </c>
      <c r="L330" s="76">
        <v>18190</v>
      </c>
      <c r="M330" s="76">
        <v>14820</v>
      </c>
      <c r="N330" s="76">
        <v>11440</v>
      </c>
    </row>
    <row r="331" spans="2:14" ht="15" customHeight="1">
      <c r="B331" s="76">
        <v>3560</v>
      </c>
      <c r="C331" s="90">
        <v>3580</v>
      </c>
      <c r="D331" s="76">
        <v>134550</v>
      </c>
      <c r="E331" s="76">
        <v>109550</v>
      </c>
      <c r="F331" s="76">
        <v>67150</v>
      </c>
      <c r="G331" s="76">
        <v>54030</v>
      </c>
      <c r="H331" s="76">
        <v>40900</v>
      </c>
      <c r="I331" s="76">
        <v>34260</v>
      </c>
      <c r="J331" s="76">
        <v>29010</v>
      </c>
      <c r="K331" s="76">
        <v>23760</v>
      </c>
      <c r="L331" s="76">
        <v>18590</v>
      </c>
      <c r="M331" s="76">
        <v>15220</v>
      </c>
      <c r="N331" s="76">
        <v>11840</v>
      </c>
    </row>
    <row r="332" spans="2:14" ht="15" customHeight="1">
      <c r="B332" s="76">
        <v>3580</v>
      </c>
      <c r="C332" s="90">
        <v>3600</v>
      </c>
      <c r="D332" s="76">
        <v>137000</v>
      </c>
      <c r="E332" s="76">
        <v>112000</v>
      </c>
      <c r="F332" s="76">
        <v>68720</v>
      </c>
      <c r="G332" s="76">
        <v>55590</v>
      </c>
      <c r="H332" s="76">
        <v>42470</v>
      </c>
      <c r="I332" s="76">
        <v>34880</v>
      </c>
      <c r="J332" s="76">
        <v>29630</v>
      </c>
      <c r="K332" s="76">
        <v>24380</v>
      </c>
      <c r="L332" s="76">
        <v>19130</v>
      </c>
      <c r="M332" s="76">
        <v>15620</v>
      </c>
      <c r="N332" s="76">
        <v>12250</v>
      </c>
    </row>
    <row r="333" spans="2:14" ht="15" customHeight="1">
      <c r="B333" s="76">
        <v>3600</v>
      </c>
      <c r="C333" s="90">
        <v>3620</v>
      </c>
      <c r="D333" s="76">
        <v>139440</v>
      </c>
      <c r="E333" s="76">
        <v>114440</v>
      </c>
      <c r="F333" s="76">
        <v>70280</v>
      </c>
      <c r="G333" s="76">
        <v>57160</v>
      </c>
      <c r="H333" s="76">
        <v>44030</v>
      </c>
      <c r="I333" s="76">
        <v>35510</v>
      </c>
      <c r="J333" s="76">
        <v>30260</v>
      </c>
      <c r="K333" s="76">
        <v>25010</v>
      </c>
      <c r="L333" s="76">
        <v>19760</v>
      </c>
      <c r="M333" s="76">
        <v>16020</v>
      </c>
      <c r="N333" s="76">
        <v>12650</v>
      </c>
    </row>
    <row r="334" spans="2:14" ht="15" customHeight="1">
      <c r="B334" s="76">
        <v>3620</v>
      </c>
      <c r="C334" s="90">
        <v>3640</v>
      </c>
      <c r="D334" s="76">
        <v>141890</v>
      </c>
      <c r="E334" s="76">
        <v>116890</v>
      </c>
      <c r="F334" s="76">
        <v>71850</v>
      </c>
      <c r="G334" s="76">
        <v>58720</v>
      </c>
      <c r="H334" s="76">
        <v>45600</v>
      </c>
      <c r="I334" s="76">
        <v>36140</v>
      </c>
      <c r="J334" s="76">
        <v>30890</v>
      </c>
      <c r="K334" s="76">
        <v>25640</v>
      </c>
      <c r="L334" s="76">
        <v>20390</v>
      </c>
      <c r="M334" s="76">
        <v>16420</v>
      </c>
      <c r="N334" s="76">
        <v>13050</v>
      </c>
    </row>
    <row r="335" spans="2:14" ht="15" customHeight="1">
      <c r="B335" s="76">
        <v>3640</v>
      </c>
      <c r="C335" s="90">
        <v>3660</v>
      </c>
      <c r="D335" s="76">
        <v>144330</v>
      </c>
      <c r="E335" s="76">
        <v>119330</v>
      </c>
      <c r="F335" s="76">
        <v>73410</v>
      </c>
      <c r="G335" s="76">
        <v>60290</v>
      </c>
      <c r="H335" s="76">
        <v>47160</v>
      </c>
      <c r="I335" s="76">
        <v>36760</v>
      </c>
      <c r="J335" s="76">
        <v>31510</v>
      </c>
      <c r="K335" s="76">
        <v>26260</v>
      </c>
      <c r="L335" s="76">
        <v>21010</v>
      </c>
      <c r="M335" s="76">
        <v>16830</v>
      </c>
      <c r="N335" s="76">
        <v>13450</v>
      </c>
    </row>
    <row r="336" spans="2:14" ht="15" customHeight="1">
      <c r="B336" s="76">
        <v>3660</v>
      </c>
      <c r="C336" s="90">
        <v>3680</v>
      </c>
      <c r="D336" s="76">
        <v>146780</v>
      </c>
      <c r="E336" s="76">
        <v>121780</v>
      </c>
      <c r="F336" s="76">
        <v>74980</v>
      </c>
      <c r="G336" s="76">
        <v>61850</v>
      </c>
      <c r="H336" s="76">
        <v>48730</v>
      </c>
      <c r="I336" s="76">
        <v>37390</v>
      </c>
      <c r="J336" s="76">
        <v>32140</v>
      </c>
      <c r="K336" s="76">
        <v>26890</v>
      </c>
      <c r="L336" s="76">
        <v>21640</v>
      </c>
      <c r="M336" s="76">
        <v>17230</v>
      </c>
      <c r="N336" s="76">
        <v>13850</v>
      </c>
    </row>
    <row r="337" spans="2:14" ht="15" customHeight="1">
      <c r="B337" s="76">
        <v>3680</v>
      </c>
      <c r="C337" s="90">
        <v>3700</v>
      </c>
      <c r="D337" s="76">
        <v>149220</v>
      </c>
      <c r="E337" s="76">
        <v>124220</v>
      </c>
      <c r="F337" s="76">
        <v>76540</v>
      </c>
      <c r="G337" s="76">
        <v>63420</v>
      </c>
      <c r="H337" s="76">
        <v>50290</v>
      </c>
      <c r="I337" s="76">
        <v>38010</v>
      </c>
      <c r="J337" s="76">
        <v>32760</v>
      </c>
      <c r="K337" s="76">
        <v>27510</v>
      </c>
      <c r="L337" s="76">
        <v>22260</v>
      </c>
      <c r="M337" s="76">
        <v>17630</v>
      </c>
      <c r="N337" s="76">
        <v>14260</v>
      </c>
    </row>
    <row r="338" spans="2:14" ht="15" customHeight="1">
      <c r="B338" s="76">
        <v>3700</v>
      </c>
      <c r="C338" s="90">
        <v>3720</v>
      </c>
      <c r="D338" s="76">
        <v>151670</v>
      </c>
      <c r="E338" s="76">
        <v>126670</v>
      </c>
      <c r="F338" s="76">
        <v>78110</v>
      </c>
      <c r="G338" s="76">
        <v>64980</v>
      </c>
      <c r="H338" s="76">
        <v>51860</v>
      </c>
      <c r="I338" s="76">
        <v>38730</v>
      </c>
      <c r="J338" s="76">
        <v>33390</v>
      </c>
      <c r="K338" s="76">
        <v>28140</v>
      </c>
      <c r="L338" s="76">
        <v>22890</v>
      </c>
      <c r="M338" s="76">
        <v>18030</v>
      </c>
      <c r="N338" s="76">
        <v>14660</v>
      </c>
    </row>
    <row r="339" spans="2:14" ht="15" customHeight="1">
      <c r="B339" s="76">
        <v>3720</v>
      </c>
      <c r="C339" s="90">
        <v>3740</v>
      </c>
      <c r="D339" s="76">
        <v>154110</v>
      </c>
      <c r="E339" s="76">
        <v>129110</v>
      </c>
      <c r="F339" s="76">
        <v>79670</v>
      </c>
      <c r="G339" s="76">
        <v>66550</v>
      </c>
      <c r="H339" s="76">
        <v>53420</v>
      </c>
      <c r="I339" s="76">
        <v>40300</v>
      </c>
      <c r="J339" s="76">
        <v>34020</v>
      </c>
      <c r="K339" s="76">
        <v>28770</v>
      </c>
      <c r="L339" s="76">
        <v>23520</v>
      </c>
      <c r="M339" s="76">
        <v>18440</v>
      </c>
      <c r="N339" s="76">
        <v>15060</v>
      </c>
    </row>
    <row r="340" spans="2:14" ht="15" customHeight="1">
      <c r="B340" s="76">
        <v>3740</v>
      </c>
      <c r="C340" s="90">
        <v>3760</v>
      </c>
      <c r="D340" s="76">
        <v>156560</v>
      </c>
      <c r="E340" s="76">
        <v>131560</v>
      </c>
      <c r="F340" s="76">
        <v>81230</v>
      </c>
      <c r="G340" s="76">
        <v>68110</v>
      </c>
      <c r="H340" s="76">
        <v>54980</v>
      </c>
      <c r="I340" s="76">
        <v>41860</v>
      </c>
      <c r="J340" s="76">
        <v>34640</v>
      </c>
      <c r="K340" s="76">
        <v>29390</v>
      </c>
      <c r="L340" s="76">
        <v>24140</v>
      </c>
      <c r="M340" s="76">
        <v>18890</v>
      </c>
      <c r="N340" s="76">
        <v>15460</v>
      </c>
    </row>
    <row r="341" spans="2:14" ht="15" customHeight="1">
      <c r="B341" s="76">
        <v>3760</v>
      </c>
      <c r="C341" s="90">
        <v>3780</v>
      </c>
      <c r="D341" s="76">
        <v>163920</v>
      </c>
      <c r="E341" s="76">
        <v>136090</v>
      </c>
      <c r="F341" s="76">
        <v>84260</v>
      </c>
      <c r="G341" s="76">
        <v>71130</v>
      </c>
      <c r="H341" s="76">
        <v>58010</v>
      </c>
      <c r="I341" s="76">
        <v>44880</v>
      </c>
      <c r="J341" s="76">
        <v>35850</v>
      </c>
      <c r="K341" s="76">
        <v>30600</v>
      </c>
      <c r="L341" s="76">
        <v>25350</v>
      </c>
      <c r="M341" s="76">
        <v>20100</v>
      </c>
      <c r="N341" s="76">
        <v>16240</v>
      </c>
    </row>
    <row r="342" spans="2:14" ht="15" customHeight="1">
      <c r="B342" s="76">
        <v>3780</v>
      </c>
      <c r="C342" s="90">
        <v>3800</v>
      </c>
      <c r="D342" s="76">
        <v>166590</v>
      </c>
      <c r="E342" s="76">
        <v>138740</v>
      </c>
      <c r="F342" s="76">
        <v>85970</v>
      </c>
      <c r="G342" s="76">
        <v>72850</v>
      </c>
      <c r="H342" s="76">
        <v>59720</v>
      </c>
      <c r="I342" s="76">
        <v>46600</v>
      </c>
      <c r="J342" s="76">
        <v>36540</v>
      </c>
      <c r="K342" s="76">
        <v>31290</v>
      </c>
      <c r="L342" s="76">
        <v>26040</v>
      </c>
      <c r="M342" s="76">
        <v>20790</v>
      </c>
      <c r="N342" s="76">
        <v>16680</v>
      </c>
    </row>
    <row r="343" spans="2:14" ht="15" customHeight="1">
      <c r="B343" s="76">
        <v>3800</v>
      </c>
      <c r="C343" s="90">
        <v>3820</v>
      </c>
      <c r="D343" s="76">
        <v>169260</v>
      </c>
      <c r="E343" s="76">
        <v>141400</v>
      </c>
      <c r="F343" s="76">
        <v>87680</v>
      </c>
      <c r="G343" s="76">
        <v>74560</v>
      </c>
      <c r="H343" s="76">
        <v>61430</v>
      </c>
      <c r="I343" s="76">
        <v>48310</v>
      </c>
      <c r="J343" s="76">
        <v>37220</v>
      </c>
      <c r="K343" s="76">
        <v>31970</v>
      </c>
      <c r="L343" s="76">
        <v>26720</v>
      </c>
      <c r="M343" s="76">
        <v>21470</v>
      </c>
      <c r="N343" s="76">
        <v>17120</v>
      </c>
    </row>
    <row r="344" spans="2:14" ht="15" customHeight="1">
      <c r="B344" s="76">
        <v>3820</v>
      </c>
      <c r="C344" s="90">
        <v>3840</v>
      </c>
      <c r="D344" s="76">
        <v>171930</v>
      </c>
      <c r="E344" s="76">
        <v>144050</v>
      </c>
      <c r="F344" s="76">
        <v>89390</v>
      </c>
      <c r="G344" s="76">
        <v>76270</v>
      </c>
      <c r="H344" s="76">
        <v>63140</v>
      </c>
      <c r="I344" s="76">
        <v>50020</v>
      </c>
      <c r="J344" s="76">
        <v>37900</v>
      </c>
      <c r="K344" s="76">
        <v>32650</v>
      </c>
      <c r="L344" s="76">
        <v>27400</v>
      </c>
      <c r="M344" s="76">
        <v>22150</v>
      </c>
      <c r="N344" s="76">
        <v>17560</v>
      </c>
    </row>
    <row r="345" spans="2:14" ht="15" customHeight="1">
      <c r="B345" s="76">
        <v>3840</v>
      </c>
      <c r="C345" s="90">
        <v>3860</v>
      </c>
      <c r="D345" s="76">
        <v>174600</v>
      </c>
      <c r="E345" s="76">
        <v>146710</v>
      </c>
      <c r="F345" s="76">
        <v>91100</v>
      </c>
      <c r="G345" s="76">
        <v>77980</v>
      </c>
      <c r="H345" s="76">
        <v>64850</v>
      </c>
      <c r="I345" s="76">
        <v>51730</v>
      </c>
      <c r="J345" s="76">
        <v>38600</v>
      </c>
      <c r="K345" s="76">
        <v>33340</v>
      </c>
      <c r="L345" s="76">
        <v>28090</v>
      </c>
      <c r="M345" s="76">
        <v>22840</v>
      </c>
      <c r="N345" s="76">
        <v>18000</v>
      </c>
    </row>
    <row r="346" spans="2:14" ht="15" customHeight="1">
      <c r="B346" s="76">
        <v>3860</v>
      </c>
      <c r="C346" s="90">
        <v>3880</v>
      </c>
      <c r="D346" s="76">
        <v>177270</v>
      </c>
      <c r="E346" s="76">
        <v>149360</v>
      </c>
      <c r="F346" s="76">
        <v>92820</v>
      </c>
      <c r="G346" s="76">
        <v>79690</v>
      </c>
      <c r="H346" s="76">
        <v>66570</v>
      </c>
      <c r="I346" s="76">
        <v>53440</v>
      </c>
      <c r="J346" s="76">
        <v>40320</v>
      </c>
      <c r="K346" s="76">
        <v>34020</v>
      </c>
      <c r="L346" s="76">
        <v>28770</v>
      </c>
      <c r="M346" s="76">
        <v>23520</v>
      </c>
      <c r="N346" s="76">
        <v>18440</v>
      </c>
    </row>
    <row r="347" spans="2:14" ht="15" customHeight="1">
      <c r="B347" s="76">
        <v>3880</v>
      </c>
      <c r="C347" s="90">
        <v>3900</v>
      </c>
      <c r="D347" s="76">
        <v>179940</v>
      </c>
      <c r="E347" s="76">
        <v>152020</v>
      </c>
      <c r="F347" s="76">
        <v>94920</v>
      </c>
      <c r="G347" s="76">
        <v>81400</v>
      </c>
      <c r="H347" s="76">
        <v>68280</v>
      </c>
      <c r="I347" s="76">
        <v>55150</v>
      </c>
      <c r="J347" s="76">
        <v>42030</v>
      </c>
      <c r="K347" s="76">
        <v>34710</v>
      </c>
      <c r="L347" s="76">
        <v>29460</v>
      </c>
      <c r="M347" s="76">
        <v>24210</v>
      </c>
      <c r="N347" s="76">
        <v>18960</v>
      </c>
    </row>
    <row r="348" spans="2:14" ht="15" customHeight="1">
      <c r="B348" s="76">
        <v>3900</v>
      </c>
      <c r="C348" s="90">
        <v>3920</v>
      </c>
      <c r="D348" s="76">
        <v>182610</v>
      </c>
      <c r="E348" s="76">
        <v>154670</v>
      </c>
      <c r="F348" s="76">
        <v>97370</v>
      </c>
      <c r="G348" s="76">
        <v>83110</v>
      </c>
      <c r="H348" s="76">
        <v>69990</v>
      </c>
      <c r="I348" s="76">
        <v>56860</v>
      </c>
      <c r="J348" s="76">
        <v>43740</v>
      </c>
      <c r="K348" s="76">
        <v>35390</v>
      </c>
      <c r="L348" s="76">
        <v>30140</v>
      </c>
      <c r="M348" s="76">
        <v>24890</v>
      </c>
      <c r="N348" s="76">
        <v>19640</v>
      </c>
    </row>
    <row r="349" spans="2:14" ht="15" customHeight="1">
      <c r="B349" s="76">
        <v>3920</v>
      </c>
      <c r="C349" s="90">
        <v>3940</v>
      </c>
      <c r="D349" s="76">
        <v>185280</v>
      </c>
      <c r="E349" s="76">
        <v>157330</v>
      </c>
      <c r="F349" s="76">
        <v>99810</v>
      </c>
      <c r="G349" s="76">
        <v>84830</v>
      </c>
      <c r="H349" s="76">
        <v>71700</v>
      </c>
      <c r="I349" s="76">
        <v>58580</v>
      </c>
      <c r="J349" s="76">
        <v>45450</v>
      </c>
      <c r="K349" s="76">
        <v>36080</v>
      </c>
      <c r="L349" s="76">
        <v>30830</v>
      </c>
      <c r="M349" s="76">
        <v>25580</v>
      </c>
      <c r="N349" s="76">
        <v>20330</v>
      </c>
    </row>
    <row r="350" spans="2:14" ht="15" customHeight="1">
      <c r="B350" s="76">
        <v>3940</v>
      </c>
      <c r="C350" s="90">
        <v>3960</v>
      </c>
      <c r="D350" s="76">
        <v>187950</v>
      </c>
      <c r="E350" s="76">
        <v>159980</v>
      </c>
      <c r="F350" s="76">
        <v>102260</v>
      </c>
      <c r="G350" s="76">
        <v>86540</v>
      </c>
      <c r="H350" s="76">
        <v>73410</v>
      </c>
      <c r="I350" s="76">
        <v>60290</v>
      </c>
      <c r="J350" s="76">
        <v>47160</v>
      </c>
      <c r="K350" s="76">
        <v>36760</v>
      </c>
      <c r="L350" s="76">
        <v>31510</v>
      </c>
      <c r="M350" s="76">
        <v>26260</v>
      </c>
      <c r="N350" s="76">
        <v>21010</v>
      </c>
    </row>
    <row r="351" spans="2:14" ht="15" customHeight="1">
      <c r="B351" s="76">
        <v>3960</v>
      </c>
      <c r="C351" s="90">
        <v>3980</v>
      </c>
      <c r="D351" s="76">
        <v>190620</v>
      </c>
      <c r="E351" s="76">
        <v>162640</v>
      </c>
      <c r="F351" s="76">
        <v>104700</v>
      </c>
      <c r="G351" s="76">
        <v>88250</v>
      </c>
      <c r="H351" s="76">
        <v>75120</v>
      </c>
      <c r="I351" s="76">
        <v>62000</v>
      </c>
      <c r="J351" s="76">
        <v>48870</v>
      </c>
      <c r="K351" s="76">
        <v>37450</v>
      </c>
      <c r="L351" s="76">
        <v>32200</v>
      </c>
      <c r="M351" s="76">
        <v>26950</v>
      </c>
      <c r="N351" s="76">
        <v>21700</v>
      </c>
    </row>
    <row r="352" spans="2:14" ht="15" customHeight="1">
      <c r="B352" s="76">
        <v>3980</v>
      </c>
      <c r="C352" s="90">
        <v>4000</v>
      </c>
      <c r="D352" s="76">
        <v>193290</v>
      </c>
      <c r="E352" s="76">
        <v>165290</v>
      </c>
      <c r="F352" s="76">
        <v>107150</v>
      </c>
      <c r="G352" s="76">
        <v>89960</v>
      </c>
      <c r="H352" s="76">
        <v>76840</v>
      </c>
      <c r="I352" s="76">
        <v>63710</v>
      </c>
      <c r="J352" s="76">
        <v>50590</v>
      </c>
      <c r="K352" s="76">
        <v>38130</v>
      </c>
      <c r="L352" s="76">
        <v>32880</v>
      </c>
      <c r="M352" s="76">
        <v>27630</v>
      </c>
      <c r="N352" s="76">
        <v>22380</v>
      </c>
    </row>
    <row r="353" spans="2:14" ht="15" customHeight="1">
      <c r="B353" s="76">
        <v>4000</v>
      </c>
      <c r="C353" s="90">
        <v>4020</v>
      </c>
      <c r="D353" s="76">
        <v>195960</v>
      </c>
      <c r="E353" s="76">
        <v>167950</v>
      </c>
      <c r="F353" s="76">
        <v>109590</v>
      </c>
      <c r="G353" s="76">
        <v>91670</v>
      </c>
      <c r="H353" s="76">
        <v>78550</v>
      </c>
      <c r="I353" s="76">
        <v>65420</v>
      </c>
      <c r="J353" s="76">
        <v>52300</v>
      </c>
      <c r="K353" s="76">
        <v>39170</v>
      </c>
      <c r="L353" s="76">
        <v>33570</v>
      </c>
      <c r="M353" s="76">
        <v>28320</v>
      </c>
      <c r="N353" s="76">
        <v>23070</v>
      </c>
    </row>
    <row r="354" spans="2:14" ht="15" customHeight="1">
      <c r="B354" s="76">
        <v>4020</v>
      </c>
      <c r="C354" s="90">
        <v>4040</v>
      </c>
      <c r="D354" s="76">
        <v>198630</v>
      </c>
      <c r="E354" s="76">
        <v>170600</v>
      </c>
      <c r="F354" s="76">
        <v>112040</v>
      </c>
      <c r="G354" s="76">
        <v>93380</v>
      </c>
      <c r="H354" s="76">
        <v>80260</v>
      </c>
      <c r="I354" s="76">
        <v>67130</v>
      </c>
      <c r="J354" s="76">
        <v>54010</v>
      </c>
      <c r="K354" s="76">
        <v>40880</v>
      </c>
      <c r="L354" s="76">
        <v>34250</v>
      </c>
      <c r="M354" s="76">
        <v>29000</v>
      </c>
      <c r="N354" s="76">
        <v>23750</v>
      </c>
    </row>
    <row r="355" spans="2:14" ht="15" customHeight="1">
      <c r="B355" s="76">
        <v>4040</v>
      </c>
      <c r="C355" s="90">
        <v>4060</v>
      </c>
      <c r="D355" s="76">
        <v>201300</v>
      </c>
      <c r="E355" s="76">
        <v>173260</v>
      </c>
      <c r="F355" s="76">
        <v>114480</v>
      </c>
      <c r="G355" s="76">
        <v>95730</v>
      </c>
      <c r="H355" s="76">
        <v>81970</v>
      </c>
      <c r="I355" s="76">
        <v>68840</v>
      </c>
      <c r="J355" s="76">
        <v>55720</v>
      </c>
      <c r="K355" s="76">
        <v>42590</v>
      </c>
      <c r="L355" s="76">
        <v>34930</v>
      </c>
      <c r="M355" s="76">
        <v>29680</v>
      </c>
      <c r="N355" s="76">
        <v>24430</v>
      </c>
    </row>
    <row r="356" spans="2:14" ht="15" customHeight="1">
      <c r="B356" s="76">
        <v>4060</v>
      </c>
      <c r="C356" s="90">
        <v>4080</v>
      </c>
      <c r="D356" s="76">
        <v>203970</v>
      </c>
      <c r="E356" s="76">
        <v>175910</v>
      </c>
      <c r="F356" s="76">
        <v>116930</v>
      </c>
      <c r="G356" s="76">
        <v>98180</v>
      </c>
      <c r="H356" s="76">
        <v>83680</v>
      </c>
      <c r="I356" s="76">
        <v>70560</v>
      </c>
      <c r="J356" s="76">
        <v>57430</v>
      </c>
      <c r="K356" s="76">
        <v>44310</v>
      </c>
      <c r="L356" s="76">
        <v>35620</v>
      </c>
      <c r="M356" s="76">
        <v>30370</v>
      </c>
      <c r="N356" s="76">
        <v>25120</v>
      </c>
    </row>
    <row r="357" spans="2:14" ht="15" customHeight="1">
      <c r="B357" s="76">
        <v>4080</v>
      </c>
      <c r="C357" s="90">
        <v>4100</v>
      </c>
      <c r="D357" s="76">
        <v>206640</v>
      </c>
      <c r="E357" s="76">
        <v>178570</v>
      </c>
      <c r="F357" s="76">
        <v>119370</v>
      </c>
      <c r="G357" s="76">
        <v>100620</v>
      </c>
      <c r="H357" s="76">
        <v>85390</v>
      </c>
      <c r="I357" s="76">
        <v>72270</v>
      </c>
      <c r="J357" s="76">
        <v>59140</v>
      </c>
      <c r="K357" s="76">
        <v>46020</v>
      </c>
      <c r="L357" s="76">
        <v>36300</v>
      </c>
      <c r="M357" s="76">
        <v>31050</v>
      </c>
      <c r="N357" s="76">
        <v>25800</v>
      </c>
    </row>
    <row r="358" spans="2:14" ht="15" customHeight="1">
      <c r="B358" s="76">
        <v>4100</v>
      </c>
      <c r="C358" s="90">
        <v>4120</v>
      </c>
      <c r="D358" s="76">
        <v>209310</v>
      </c>
      <c r="E358" s="76">
        <v>181220</v>
      </c>
      <c r="F358" s="76">
        <v>121820</v>
      </c>
      <c r="G358" s="76">
        <v>103070</v>
      </c>
      <c r="H358" s="76">
        <v>87100</v>
      </c>
      <c r="I358" s="76">
        <v>73980</v>
      </c>
      <c r="J358" s="76">
        <v>60850</v>
      </c>
      <c r="K358" s="76">
        <v>47730</v>
      </c>
      <c r="L358" s="76">
        <v>36990</v>
      </c>
      <c r="M358" s="76">
        <v>31740</v>
      </c>
      <c r="N358" s="76">
        <v>26490</v>
      </c>
    </row>
    <row r="359" spans="2:14" ht="15" customHeight="1">
      <c r="B359" s="76">
        <v>4120</v>
      </c>
      <c r="C359" s="90">
        <v>4140</v>
      </c>
      <c r="D359" s="76">
        <v>211980</v>
      </c>
      <c r="E359" s="76">
        <v>183880</v>
      </c>
      <c r="F359" s="76">
        <v>124260</v>
      </c>
      <c r="G359" s="76">
        <v>105510</v>
      </c>
      <c r="H359" s="76">
        <v>88820</v>
      </c>
      <c r="I359" s="76">
        <v>75690</v>
      </c>
      <c r="J359" s="76">
        <v>62570</v>
      </c>
      <c r="K359" s="76">
        <v>49440</v>
      </c>
      <c r="L359" s="76">
        <v>37670</v>
      </c>
      <c r="M359" s="76">
        <v>32420</v>
      </c>
      <c r="N359" s="76">
        <v>27170</v>
      </c>
    </row>
    <row r="360" spans="2:14" ht="15" customHeight="1">
      <c r="B360" s="76">
        <v>4140</v>
      </c>
      <c r="C360" s="90">
        <v>4160</v>
      </c>
      <c r="D360" s="76">
        <v>214650</v>
      </c>
      <c r="E360" s="76">
        <v>186530</v>
      </c>
      <c r="F360" s="76">
        <v>126710</v>
      </c>
      <c r="G360" s="76">
        <v>107960</v>
      </c>
      <c r="H360" s="76">
        <v>90530</v>
      </c>
      <c r="I360" s="76">
        <v>77400</v>
      </c>
      <c r="J360" s="76">
        <v>64280</v>
      </c>
      <c r="K360" s="76">
        <v>51150</v>
      </c>
      <c r="L360" s="76">
        <v>38360</v>
      </c>
      <c r="M360" s="76">
        <v>33110</v>
      </c>
      <c r="N360" s="76">
        <v>27860</v>
      </c>
    </row>
    <row r="361" spans="2:14" ht="15" customHeight="1">
      <c r="B361" s="76">
        <v>4160</v>
      </c>
      <c r="C361" s="90">
        <v>4180</v>
      </c>
      <c r="D361" s="76">
        <v>217320</v>
      </c>
      <c r="E361" s="76">
        <v>189190</v>
      </c>
      <c r="F361" s="76">
        <v>129150</v>
      </c>
      <c r="G361" s="76">
        <v>110400</v>
      </c>
      <c r="H361" s="76">
        <v>92240</v>
      </c>
      <c r="I361" s="76">
        <v>79110</v>
      </c>
      <c r="J361" s="76">
        <v>65990</v>
      </c>
      <c r="K361" s="76">
        <v>52860</v>
      </c>
      <c r="L361" s="76">
        <v>39740</v>
      </c>
      <c r="M361" s="76">
        <v>33790</v>
      </c>
      <c r="N361" s="76">
        <v>28540</v>
      </c>
    </row>
    <row r="362" spans="2:14" ht="15" customHeight="1">
      <c r="B362" s="76">
        <v>4180</v>
      </c>
      <c r="C362" s="90">
        <v>4200</v>
      </c>
      <c r="D362" s="76">
        <v>219990</v>
      </c>
      <c r="E362" s="76">
        <v>191840</v>
      </c>
      <c r="F362" s="76">
        <v>131600</v>
      </c>
      <c r="G362" s="76">
        <v>112850</v>
      </c>
      <c r="H362" s="76">
        <v>94100</v>
      </c>
      <c r="I362" s="76">
        <v>80830</v>
      </c>
      <c r="J362" s="76">
        <v>67700</v>
      </c>
      <c r="K362" s="76">
        <v>54580</v>
      </c>
      <c r="L362" s="76">
        <v>41450</v>
      </c>
      <c r="M362" s="76">
        <v>34480</v>
      </c>
      <c r="N362" s="76">
        <v>29230</v>
      </c>
    </row>
    <row r="363" spans="2:14" ht="15" customHeight="1">
      <c r="B363" s="76">
        <v>4200</v>
      </c>
      <c r="C363" s="90">
        <v>4220</v>
      </c>
      <c r="D363" s="76">
        <v>222660</v>
      </c>
      <c r="E363" s="76">
        <v>194500</v>
      </c>
      <c r="F363" s="76">
        <v>134040</v>
      </c>
      <c r="G363" s="76">
        <v>115290</v>
      </c>
      <c r="H363" s="76">
        <v>96540</v>
      </c>
      <c r="I363" s="76">
        <v>82540</v>
      </c>
      <c r="J363" s="76">
        <v>69410</v>
      </c>
      <c r="K363" s="76">
        <v>56290</v>
      </c>
      <c r="L363" s="76">
        <v>43160</v>
      </c>
      <c r="M363" s="76">
        <v>35160</v>
      </c>
      <c r="N363" s="76">
        <v>29910</v>
      </c>
    </row>
    <row r="364" spans="2:14" ht="15" customHeight="1">
      <c r="B364" s="76">
        <v>4220</v>
      </c>
      <c r="C364" s="90">
        <v>4240</v>
      </c>
      <c r="D364" s="76">
        <v>225330</v>
      </c>
      <c r="E364" s="76">
        <v>197150</v>
      </c>
      <c r="F364" s="76">
        <v>136490</v>
      </c>
      <c r="G364" s="76">
        <v>117740</v>
      </c>
      <c r="H364" s="76">
        <v>98990</v>
      </c>
      <c r="I364" s="76">
        <v>84250</v>
      </c>
      <c r="J364" s="76">
        <v>71120</v>
      </c>
      <c r="K364" s="76">
        <v>58000</v>
      </c>
      <c r="L364" s="76">
        <v>44870</v>
      </c>
      <c r="M364" s="76">
        <v>35850</v>
      </c>
      <c r="N364" s="76">
        <v>30600</v>
      </c>
    </row>
    <row r="365" spans="2:14" ht="15" customHeight="1">
      <c r="B365" s="76">
        <v>4240</v>
      </c>
      <c r="C365" s="90">
        <v>4260</v>
      </c>
      <c r="D365" s="76">
        <v>228000</v>
      </c>
      <c r="E365" s="76">
        <v>199810</v>
      </c>
      <c r="F365" s="76">
        <v>138930</v>
      </c>
      <c r="G365" s="76">
        <v>120180</v>
      </c>
      <c r="H365" s="76">
        <v>101430</v>
      </c>
      <c r="I365" s="76">
        <v>85960</v>
      </c>
      <c r="J365" s="76">
        <v>72830</v>
      </c>
      <c r="K365" s="76">
        <v>59710</v>
      </c>
      <c r="L365" s="76">
        <v>46580</v>
      </c>
      <c r="M365" s="76">
        <v>36530</v>
      </c>
      <c r="N365" s="76">
        <v>31280</v>
      </c>
    </row>
    <row r="366" spans="2:14" ht="15" customHeight="1">
      <c r="B366" s="76">
        <v>4260</v>
      </c>
      <c r="C366" s="90">
        <v>4280</v>
      </c>
      <c r="D366" s="76">
        <v>230670</v>
      </c>
      <c r="E366" s="76">
        <v>202460</v>
      </c>
      <c r="F366" s="76">
        <v>141380</v>
      </c>
      <c r="G366" s="76">
        <v>122630</v>
      </c>
      <c r="H366" s="76">
        <v>103880</v>
      </c>
      <c r="I366" s="76">
        <v>87670</v>
      </c>
      <c r="J366" s="76">
        <v>74550</v>
      </c>
      <c r="K366" s="76">
        <v>61420</v>
      </c>
      <c r="L366" s="76">
        <v>48300</v>
      </c>
      <c r="M366" s="76">
        <v>37220</v>
      </c>
      <c r="N366" s="76">
        <v>31970</v>
      </c>
    </row>
    <row r="367" spans="2:14" ht="15" customHeight="1">
      <c r="B367" s="76">
        <v>4280</v>
      </c>
      <c r="C367" s="90">
        <v>4300</v>
      </c>
      <c r="D367" s="76">
        <v>233340</v>
      </c>
      <c r="E367" s="76">
        <v>205120</v>
      </c>
      <c r="F367" s="76">
        <v>143820</v>
      </c>
      <c r="G367" s="76">
        <v>125070</v>
      </c>
      <c r="H367" s="76">
        <v>106320</v>
      </c>
      <c r="I367" s="76">
        <v>89380</v>
      </c>
      <c r="J367" s="76">
        <v>76260</v>
      </c>
      <c r="K367" s="76">
        <v>63130</v>
      </c>
      <c r="L367" s="76">
        <v>50010</v>
      </c>
      <c r="M367" s="76">
        <v>37900</v>
      </c>
      <c r="N367" s="76">
        <v>32650</v>
      </c>
    </row>
    <row r="368" spans="2:14" ht="15" customHeight="1">
      <c r="B368" s="76">
        <v>4300</v>
      </c>
      <c r="C368" s="90">
        <v>4320</v>
      </c>
      <c r="D368" s="76">
        <v>236010</v>
      </c>
      <c r="E368" s="76">
        <v>207770</v>
      </c>
      <c r="F368" s="76">
        <v>146270</v>
      </c>
      <c r="G368" s="76">
        <v>127520</v>
      </c>
      <c r="H368" s="76">
        <v>108770</v>
      </c>
      <c r="I368" s="76">
        <v>91090</v>
      </c>
      <c r="J368" s="76">
        <v>77970</v>
      </c>
      <c r="K368" s="76">
        <v>64840</v>
      </c>
      <c r="L368" s="76">
        <v>51720</v>
      </c>
      <c r="M368" s="76">
        <v>38590</v>
      </c>
      <c r="N368" s="76">
        <v>33330</v>
      </c>
    </row>
    <row r="369" spans="2:14" ht="15" customHeight="1">
      <c r="B369" s="76">
        <v>4320</v>
      </c>
      <c r="C369" s="90">
        <v>4340</v>
      </c>
      <c r="D369" s="76">
        <v>238680</v>
      </c>
      <c r="E369" s="76">
        <v>210430</v>
      </c>
      <c r="F369" s="76">
        <v>148710</v>
      </c>
      <c r="G369" s="76">
        <v>129960</v>
      </c>
      <c r="H369" s="76">
        <v>111210</v>
      </c>
      <c r="I369" s="76">
        <v>92810</v>
      </c>
      <c r="J369" s="76">
        <v>79680</v>
      </c>
      <c r="K369" s="76">
        <v>66560</v>
      </c>
      <c r="L369" s="76">
        <v>53430</v>
      </c>
      <c r="M369" s="76">
        <v>40310</v>
      </c>
      <c r="N369" s="76">
        <v>34020</v>
      </c>
    </row>
    <row r="370" spans="2:14" ht="15" customHeight="1">
      <c r="B370" s="76">
        <v>4340</v>
      </c>
      <c r="C370" s="90">
        <v>4360</v>
      </c>
      <c r="D370" s="76">
        <v>241350</v>
      </c>
      <c r="E370" s="76">
        <v>213080</v>
      </c>
      <c r="F370" s="76">
        <v>151160</v>
      </c>
      <c r="G370" s="76">
        <v>132410</v>
      </c>
      <c r="H370" s="76">
        <v>113660</v>
      </c>
      <c r="I370" s="76">
        <v>94910</v>
      </c>
      <c r="J370" s="76">
        <v>81390</v>
      </c>
      <c r="K370" s="76">
        <v>68270</v>
      </c>
      <c r="L370" s="76">
        <v>55140</v>
      </c>
      <c r="M370" s="76">
        <v>42020</v>
      </c>
      <c r="N370" s="76">
        <v>34700</v>
      </c>
    </row>
    <row r="371" spans="2:14" ht="15" customHeight="1">
      <c r="B371" s="76">
        <v>4360</v>
      </c>
      <c r="C371" s="90">
        <v>4380</v>
      </c>
      <c r="D371" s="76">
        <v>244020</v>
      </c>
      <c r="E371" s="76">
        <v>215740</v>
      </c>
      <c r="F371" s="76">
        <v>153600</v>
      </c>
      <c r="G371" s="76">
        <v>134850</v>
      </c>
      <c r="H371" s="76">
        <v>116100</v>
      </c>
      <c r="I371" s="76">
        <v>97350</v>
      </c>
      <c r="J371" s="76">
        <v>83100</v>
      </c>
      <c r="K371" s="76">
        <v>69980</v>
      </c>
      <c r="L371" s="76">
        <v>56850</v>
      </c>
      <c r="M371" s="76">
        <v>43730</v>
      </c>
      <c r="N371" s="76">
        <v>35390</v>
      </c>
    </row>
    <row r="372" spans="2:14" ht="15" customHeight="1">
      <c r="B372" s="76">
        <v>4380</v>
      </c>
      <c r="C372" s="90">
        <v>4400</v>
      </c>
      <c r="D372" s="76">
        <v>246690</v>
      </c>
      <c r="E372" s="76">
        <v>218390</v>
      </c>
      <c r="F372" s="76">
        <v>156050</v>
      </c>
      <c r="G372" s="76">
        <v>137300</v>
      </c>
      <c r="H372" s="76">
        <v>118550</v>
      </c>
      <c r="I372" s="76">
        <v>99800</v>
      </c>
      <c r="J372" s="76">
        <v>84820</v>
      </c>
      <c r="K372" s="76">
        <v>71690</v>
      </c>
      <c r="L372" s="76">
        <v>58570</v>
      </c>
      <c r="M372" s="76">
        <v>45440</v>
      </c>
      <c r="N372" s="76">
        <v>36070</v>
      </c>
    </row>
    <row r="373" spans="2:14" ht="15" customHeight="1">
      <c r="B373" s="76">
        <v>4400</v>
      </c>
      <c r="C373" s="90">
        <v>4420</v>
      </c>
      <c r="D373" s="76">
        <v>249360</v>
      </c>
      <c r="E373" s="76">
        <v>221050</v>
      </c>
      <c r="F373" s="76">
        <v>158490</v>
      </c>
      <c r="G373" s="76">
        <v>139740</v>
      </c>
      <c r="H373" s="76">
        <v>120990</v>
      </c>
      <c r="I373" s="76">
        <v>102240</v>
      </c>
      <c r="J373" s="76">
        <v>86530</v>
      </c>
      <c r="K373" s="76">
        <v>73400</v>
      </c>
      <c r="L373" s="76">
        <v>60280</v>
      </c>
      <c r="M373" s="76">
        <v>47150</v>
      </c>
      <c r="N373" s="76">
        <v>36760</v>
      </c>
    </row>
    <row r="374" spans="2:14" ht="15" customHeight="1">
      <c r="B374" s="76">
        <v>4420</v>
      </c>
      <c r="C374" s="90">
        <v>4440</v>
      </c>
      <c r="D374" s="76">
        <v>252030</v>
      </c>
      <c r="E374" s="76">
        <v>223700</v>
      </c>
      <c r="F374" s="76">
        <v>160940</v>
      </c>
      <c r="G374" s="76">
        <v>142190</v>
      </c>
      <c r="H374" s="76">
        <v>123440</v>
      </c>
      <c r="I374" s="76">
        <v>104690</v>
      </c>
      <c r="J374" s="76">
        <v>88240</v>
      </c>
      <c r="K374" s="76">
        <v>75110</v>
      </c>
      <c r="L374" s="76">
        <v>61990</v>
      </c>
      <c r="M374" s="76">
        <v>48860</v>
      </c>
      <c r="N374" s="76">
        <v>37440</v>
      </c>
    </row>
    <row r="375" spans="2:14" ht="15" customHeight="1">
      <c r="B375" s="76">
        <v>4440</v>
      </c>
      <c r="C375" s="90">
        <v>4460</v>
      </c>
      <c r="D375" s="76">
        <v>254700</v>
      </c>
      <c r="E375" s="76">
        <v>226360</v>
      </c>
      <c r="F375" s="76">
        <v>163380</v>
      </c>
      <c r="G375" s="76">
        <v>144630</v>
      </c>
      <c r="H375" s="76">
        <v>125880</v>
      </c>
      <c r="I375" s="76">
        <v>107130</v>
      </c>
      <c r="J375" s="76">
        <v>89950</v>
      </c>
      <c r="K375" s="76">
        <v>76820</v>
      </c>
      <c r="L375" s="76">
        <v>63700</v>
      </c>
      <c r="M375" s="76">
        <v>50570</v>
      </c>
      <c r="N375" s="76">
        <v>38130</v>
      </c>
    </row>
    <row r="376" spans="2:14" ht="15" customHeight="1">
      <c r="B376" s="76">
        <v>4460</v>
      </c>
      <c r="C376" s="90">
        <v>4480</v>
      </c>
      <c r="D376" s="76">
        <v>257370</v>
      </c>
      <c r="E376" s="76">
        <v>229010</v>
      </c>
      <c r="F376" s="76">
        <v>165830</v>
      </c>
      <c r="G376" s="76">
        <v>147080</v>
      </c>
      <c r="H376" s="76">
        <v>128330</v>
      </c>
      <c r="I376" s="76">
        <v>109580</v>
      </c>
      <c r="J376" s="76">
        <v>91660</v>
      </c>
      <c r="K376" s="76">
        <v>78540</v>
      </c>
      <c r="L376" s="76">
        <v>65410</v>
      </c>
      <c r="M376" s="76">
        <v>52290</v>
      </c>
      <c r="N376" s="76">
        <v>39160</v>
      </c>
    </row>
    <row r="377" spans="2:14" ht="15" customHeight="1">
      <c r="B377" s="76">
        <v>4480</v>
      </c>
      <c r="C377" s="90">
        <v>4500</v>
      </c>
      <c r="D377" s="76">
        <v>260040</v>
      </c>
      <c r="E377" s="76">
        <v>231670</v>
      </c>
      <c r="F377" s="76">
        <v>168270</v>
      </c>
      <c r="G377" s="76">
        <v>149520</v>
      </c>
      <c r="H377" s="76">
        <v>130770</v>
      </c>
      <c r="I377" s="76">
        <v>112020</v>
      </c>
      <c r="J377" s="76">
        <v>93370</v>
      </c>
      <c r="K377" s="76">
        <v>80250</v>
      </c>
      <c r="L377" s="76">
        <v>67120</v>
      </c>
      <c r="M377" s="76">
        <v>54000</v>
      </c>
      <c r="N377" s="76">
        <v>40870</v>
      </c>
    </row>
    <row r="378" spans="2:14" ht="15" customHeight="1">
      <c r="B378" s="76">
        <v>4500</v>
      </c>
      <c r="C378" s="90">
        <v>4520</v>
      </c>
      <c r="D378" s="76">
        <v>262840</v>
      </c>
      <c r="E378" s="76">
        <v>234460</v>
      </c>
      <c r="F378" s="76">
        <v>170850</v>
      </c>
      <c r="G378" s="76">
        <v>152100</v>
      </c>
      <c r="H378" s="76">
        <v>133350</v>
      </c>
      <c r="I378" s="76">
        <v>114600</v>
      </c>
      <c r="J378" s="76">
        <v>95850</v>
      </c>
      <c r="K378" s="76">
        <v>82050</v>
      </c>
      <c r="L378" s="76">
        <v>68930</v>
      </c>
      <c r="M378" s="76">
        <v>55800</v>
      </c>
      <c r="N378" s="76">
        <v>42680</v>
      </c>
    </row>
    <row r="379" spans="2:14" ht="15" customHeight="1">
      <c r="B379" s="76">
        <v>4520</v>
      </c>
      <c r="C379" s="90">
        <v>4540</v>
      </c>
      <c r="D379" s="76">
        <v>265650</v>
      </c>
      <c r="E379" s="76">
        <v>237250</v>
      </c>
      <c r="F379" s="76">
        <v>173430</v>
      </c>
      <c r="G379" s="76">
        <v>154680</v>
      </c>
      <c r="H379" s="76">
        <v>135930</v>
      </c>
      <c r="I379" s="76">
        <v>117180</v>
      </c>
      <c r="J379" s="76">
        <v>98430</v>
      </c>
      <c r="K379" s="76">
        <v>83860</v>
      </c>
      <c r="L379" s="76">
        <v>70730</v>
      </c>
      <c r="M379" s="76">
        <v>57610</v>
      </c>
      <c r="N379" s="76">
        <v>44480</v>
      </c>
    </row>
    <row r="380" spans="2:14" ht="15" customHeight="1">
      <c r="B380" s="76">
        <v>4540</v>
      </c>
      <c r="C380" s="90">
        <v>4560</v>
      </c>
      <c r="D380" s="76">
        <v>268450</v>
      </c>
      <c r="E380" s="76">
        <v>240040</v>
      </c>
      <c r="F380" s="76">
        <v>176010</v>
      </c>
      <c r="G380" s="76">
        <v>157260</v>
      </c>
      <c r="H380" s="76">
        <v>138510</v>
      </c>
      <c r="I380" s="76">
        <v>119760</v>
      </c>
      <c r="J380" s="76">
        <v>101010</v>
      </c>
      <c r="K380" s="76">
        <v>85670</v>
      </c>
      <c r="L380" s="76">
        <v>72540</v>
      </c>
      <c r="M380" s="76">
        <v>59420</v>
      </c>
      <c r="N380" s="76">
        <v>46290</v>
      </c>
    </row>
    <row r="381" spans="2:14" ht="15" customHeight="1">
      <c r="B381" s="76">
        <v>4560</v>
      </c>
      <c r="C381" s="90">
        <v>4580</v>
      </c>
      <c r="D381" s="76">
        <v>271260</v>
      </c>
      <c r="E381" s="76">
        <v>242830</v>
      </c>
      <c r="F381" s="76">
        <v>178590</v>
      </c>
      <c r="G381" s="76">
        <v>159840</v>
      </c>
      <c r="H381" s="76">
        <v>141090</v>
      </c>
      <c r="I381" s="76">
        <v>122340</v>
      </c>
      <c r="J381" s="76">
        <v>103590</v>
      </c>
      <c r="K381" s="76">
        <v>87470</v>
      </c>
      <c r="L381" s="76">
        <v>74350</v>
      </c>
      <c r="M381" s="76">
        <v>61220</v>
      </c>
      <c r="N381" s="76">
        <v>48100</v>
      </c>
    </row>
    <row r="382" spans="2:14" ht="15" customHeight="1">
      <c r="B382" s="76">
        <v>4580</v>
      </c>
      <c r="C382" s="90">
        <v>4600</v>
      </c>
      <c r="D382" s="76">
        <v>276560</v>
      </c>
      <c r="E382" s="76">
        <v>248120</v>
      </c>
      <c r="F382" s="76">
        <v>183670</v>
      </c>
      <c r="G382" s="76">
        <v>164920</v>
      </c>
      <c r="H382" s="76">
        <v>146170</v>
      </c>
      <c r="I382" s="76">
        <v>127420</v>
      </c>
      <c r="J382" s="76">
        <v>108670</v>
      </c>
      <c r="K382" s="76">
        <v>89920</v>
      </c>
      <c r="L382" s="76">
        <v>76150</v>
      </c>
      <c r="M382" s="76">
        <v>63030</v>
      </c>
      <c r="N382" s="76">
        <v>49900</v>
      </c>
    </row>
    <row r="383" spans="2:14" ht="15" customHeight="1">
      <c r="B383" s="76">
        <v>4600</v>
      </c>
      <c r="C383" s="90">
        <v>4620</v>
      </c>
      <c r="D383" s="76">
        <v>279370</v>
      </c>
      <c r="E383" s="76">
        <v>250910</v>
      </c>
      <c r="F383" s="76">
        <v>186250</v>
      </c>
      <c r="G383" s="76">
        <v>167500</v>
      </c>
      <c r="H383" s="76">
        <v>148750</v>
      </c>
      <c r="I383" s="76">
        <v>130000</v>
      </c>
      <c r="J383" s="76">
        <v>111250</v>
      </c>
      <c r="K383" s="76">
        <v>92500</v>
      </c>
      <c r="L383" s="76">
        <v>77960</v>
      </c>
      <c r="M383" s="76">
        <v>64830</v>
      </c>
      <c r="N383" s="76">
        <v>51710</v>
      </c>
    </row>
    <row r="384" spans="2:14" ht="15" customHeight="1">
      <c r="B384" s="76">
        <v>4620</v>
      </c>
      <c r="C384" s="90">
        <v>4640</v>
      </c>
      <c r="D384" s="76">
        <v>282170</v>
      </c>
      <c r="E384" s="76">
        <v>253700</v>
      </c>
      <c r="F384" s="76">
        <v>188830</v>
      </c>
      <c r="G384" s="76">
        <v>170080</v>
      </c>
      <c r="H384" s="76">
        <v>151330</v>
      </c>
      <c r="I384" s="76">
        <v>132580</v>
      </c>
      <c r="J384" s="76">
        <v>113830</v>
      </c>
      <c r="K384" s="76">
        <v>95080</v>
      </c>
      <c r="L384" s="76">
        <v>79760</v>
      </c>
      <c r="M384" s="76">
        <v>66640</v>
      </c>
      <c r="N384" s="76">
        <v>53510</v>
      </c>
    </row>
    <row r="385" spans="2:14" ht="15" customHeight="1">
      <c r="B385" s="76">
        <v>4640</v>
      </c>
      <c r="C385" s="90">
        <v>4660</v>
      </c>
      <c r="D385" s="76">
        <v>284980</v>
      </c>
      <c r="E385" s="76">
        <v>256490</v>
      </c>
      <c r="F385" s="76">
        <v>191410</v>
      </c>
      <c r="G385" s="76">
        <v>172660</v>
      </c>
      <c r="H385" s="76">
        <v>153910</v>
      </c>
      <c r="I385" s="76">
        <v>135160</v>
      </c>
      <c r="J385" s="76">
        <v>116410</v>
      </c>
      <c r="K385" s="76">
        <v>97660</v>
      </c>
      <c r="L385" s="76">
        <v>81570</v>
      </c>
      <c r="M385" s="76">
        <v>68450</v>
      </c>
      <c r="N385" s="76">
        <v>55320</v>
      </c>
    </row>
    <row r="386" spans="2:14" ht="15" customHeight="1">
      <c r="B386" s="76">
        <v>4660</v>
      </c>
      <c r="C386" s="90">
        <v>4680</v>
      </c>
      <c r="D386" s="76">
        <v>287780</v>
      </c>
      <c r="E386" s="76">
        <v>259280</v>
      </c>
      <c r="F386" s="76">
        <v>193990</v>
      </c>
      <c r="G386" s="76">
        <v>175240</v>
      </c>
      <c r="H386" s="76">
        <v>156490</v>
      </c>
      <c r="I386" s="76">
        <v>137740</v>
      </c>
      <c r="J386" s="76">
        <v>118990</v>
      </c>
      <c r="K386" s="76">
        <v>100240</v>
      </c>
      <c r="L386" s="76">
        <v>83380</v>
      </c>
      <c r="M386" s="76">
        <v>70250</v>
      </c>
      <c r="N386" s="76">
        <v>57130</v>
      </c>
    </row>
    <row r="387" spans="2:14" ht="15" customHeight="1">
      <c r="B387" s="76">
        <v>4680</v>
      </c>
      <c r="C387" s="90">
        <v>4700</v>
      </c>
      <c r="D387" s="76">
        <v>290590</v>
      </c>
      <c r="E387" s="76">
        <v>262070</v>
      </c>
      <c r="F387" s="76">
        <v>196570</v>
      </c>
      <c r="G387" s="76">
        <v>177820</v>
      </c>
      <c r="H387" s="76">
        <v>159070</v>
      </c>
      <c r="I387" s="76">
        <v>140320</v>
      </c>
      <c r="J387" s="76">
        <v>121570</v>
      </c>
      <c r="K387" s="76">
        <v>102820</v>
      </c>
      <c r="L387" s="76">
        <v>85180</v>
      </c>
      <c r="M387" s="76">
        <v>72060</v>
      </c>
      <c r="N387" s="76">
        <v>58930</v>
      </c>
    </row>
    <row r="388" spans="2:14" ht="15" customHeight="1">
      <c r="B388" s="76">
        <v>4700</v>
      </c>
      <c r="C388" s="90">
        <v>4720</v>
      </c>
      <c r="D388" s="76">
        <v>293390</v>
      </c>
      <c r="E388" s="76">
        <v>264860</v>
      </c>
      <c r="F388" s="76">
        <v>199150</v>
      </c>
      <c r="G388" s="76">
        <v>180400</v>
      </c>
      <c r="H388" s="76">
        <v>161650</v>
      </c>
      <c r="I388" s="76">
        <v>142900</v>
      </c>
      <c r="J388" s="76">
        <v>124150</v>
      </c>
      <c r="K388" s="76">
        <v>105400</v>
      </c>
      <c r="L388" s="76">
        <v>86990</v>
      </c>
      <c r="M388" s="76">
        <v>73860</v>
      </c>
      <c r="N388" s="76">
        <v>60740</v>
      </c>
    </row>
    <row r="389" spans="2:14" ht="15" customHeight="1">
      <c r="B389" s="76">
        <v>4720</v>
      </c>
      <c r="C389" s="90">
        <v>4740</v>
      </c>
      <c r="D389" s="76">
        <v>296200</v>
      </c>
      <c r="E389" s="76">
        <v>267650</v>
      </c>
      <c r="F389" s="76">
        <v>201730</v>
      </c>
      <c r="G389" s="76">
        <v>182980</v>
      </c>
      <c r="H389" s="76">
        <v>164230</v>
      </c>
      <c r="I389" s="76">
        <v>145480</v>
      </c>
      <c r="J389" s="76">
        <v>126730</v>
      </c>
      <c r="K389" s="76">
        <v>107980</v>
      </c>
      <c r="L389" s="76">
        <v>89230</v>
      </c>
      <c r="M389" s="76">
        <v>75670</v>
      </c>
      <c r="N389" s="76">
        <v>62540</v>
      </c>
    </row>
    <row r="390" spans="2:14" ht="15" customHeight="1">
      <c r="B390" s="76">
        <v>4740</v>
      </c>
      <c r="C390" s="90">
        <v>4760</v>
      </c>
      <c r="D390" s="76">
        <v>299000</v>
      </c>
      <c r="E390" s="76">
        <v>270440</v>
      </c>
      <c r="F390" s="76">
        <v>204310</v>
      </c>
      <c r="G390" s="76">
        <v>185560</v>
      </c>
      <c r="H390" s="76">
        <v>166810</v>
      </c>
      <c r="I390" s="76">
        <v>148060</v>
      </c>
      <c r="J390" s="76">
        <v>129310</v>
      </c>
      <c r="K390" s="76">
        <v>110560</v>
      </c>
      <c r="L390" s="76">
        <v>91810</v>
      </c>
      <c r="M390" s="76">
        <v>77480</v>
      </c>
      <c r="N390" s="76">
        <v>64350</v>
      </c>
    </row>
    <row r="391" spans="2:14" ht="15" customHeight="1">
      <c r="B391" s="76">
        <v>4760</v>
      </c>
      <c r="C391" s="90">
        <v>4780</v>
      </c>
      <c r="D391" s="76">
        <v>301810</v>
      </c>
      <c r="E391" s="76">
        <v>273230</v>
      </c>
      <c r="F391" s="76">
        <v>206890</v>
      </c>
      <c r="G391" s="76">
        <v>188140</v>
      </c>
      <c r="H391" s="76">
        <v>169390</v>
      </c>
      <c r="I391" s="76">
        <v>150640</v>
      </c>
      <c r="J391" s="76">
        <v>131890</v>
      </c>
      <c r="K391" s="76">
        <v>113140</v>
      </c>
      <c r="L391" s="76">
        <v>94390</v>
      </c>
      <c r="M391" s="76">
        <v>79280</v>
      </c>
      <c r="N391" s="76">
        <v>66160</v>
      </c>
    </row>
    <row r="392" spans="2:14" ht="15" customHeight="1">
      <c r="B392" s="76">
        <v>4780</v>
      </c>
      <c r="C392" s="90">
        <v>4800</v>
      </c>
      <c r="D392" s="76">
        <v>304610</v>
      </c>
      <c r="E392" s="76">
        <v>276020</v>
      </c>
      <c r="F392" s="76">
        <v>209470</v>
      </c>
      <c r="G392" s="76">
        <v>190720</v>
      </c>
      <c r="H392" s="76">
        <v>171970</v>
      </c>
      <c r="I392" s="76">
        <v>153220</v>
      </c>
      <c r="J392" s="76">
        <v>134470</v>
      </c>
      <c r="K392" s="76">
        <v>115720</v>
      </c>
      <c r="L392" s="76">
        <v>96970</v>
      </c>
      <c r="M392" s="76">
        <v>81090</v>
      </c>
      <c r="N392" s="76">
        <v>67960</v>
      </c>
    </row>
    <row r="393" spans="2:14" ht="15" customHeight="1">
      <c r="B393" s="76">
        <v>4800</v>
      </c>
      <c r="C393" s="90">
        <v>4820</v>
      </c>
      <c r="D393" s="76">
        <v>307420</v>
      </c>
      <c r="E393" s="76">
        <v>278810</v>
      </c>
      <c r="F393" s="76">
        <v>212050</v>
      </c>
      <c r="G393" s="76">
        <v>193300</v>
      </c>
      <c r="H393" s="76">
        <v>174550</v>
      </c>
      <c r="I393" s="76">
        <v>155800</v>
      </c>
      <c r="J393" s="76">
        <v>137050</v>
      </c>
      <c r="K393" s="76">
        <v>118300</v>
      </c>
      <c r="L393" s="76">
        <v>99550</v>
      </c>
      <c r="M393" s="76">
        <v>82890</v>
      </c>
      <c r="N393" s="76">
        <v>69770</v>
      </c>
    </row>
    <row r="394" spans="2:14" ht="15" customHeight="1">
      <c r="B394" s="76">
        <v>4820</v>
      </c>
      <c r="C394" s="90">
        <v>4840</v>
      </c>
      <c r="D394" s="76">
        <v>310220</v>
      </c>
      <c r="E394" s="76">
        <v>281600</v>
      </c>
      <c r="F394" s="76">
        <v>214630</v>
      </c>
      <c r="G394" s="76">
        <v>195880</v>
      </c>
      <c r="H394" s="76">
        <v>177130</v>
      </c>
      <c r="I394" s="76">
        <v>158380</v>
      </c>
      <c r="J394" s="76">
        <v>139630</v>
      </c>
      <c r="K394" s="76">
        <v>120880</v>
      </c>
      <c r="L394" s="76">
        <v>102130</v>
      </c>
      <c r="M394" s="76">
        <v>84700</v>
      </c>
      <c r="N394" s="76">
        <v>71570</v>
      </c>
    </row>
    <row r="395" spans="2:14" ht="15" customHeight="1">
      <c r="B395" s="76">
        <v>4840</v>
      </c>
      <c r="C395" s="90">
        <v>4860</v>
      </c>
      <c r="D395" s="76">
        <v>313030</v>
      </c>
      <c r="E395" s="76">
        <v>284390</v>
      </c>
      <c r="F395" s="76">
        <v>217210</v>
      </c>
      <c r="G395" s="76">
        <v>198460</v>
      </c>
      <c r="H395" s="76">
        <v>179710</v>
      </c>
      <c r="I395" s="76">
        <v>160960</v>
      </c>
      <c r="J395" s="76">
        <v>142210</v>
      </c>
      <c r="K395" s="76">
        <v>123460</v>
      </c>
      <c r="L395" s="76">
        <v>104710</v>
      </c>
      <c r="M395" s="76">
        <v>86510</v>
      </c>
      <c r="N395" s="76">
        <v>73380</v>
      </c>
    </row>
    <row r="396" spans="2:14" ht="15" customHeight="1">
      <c r="B396" s="76">
        <v>4860</v>
      </c>
      <c r="C396" s="90">
        <v>4880</v>
      </c>
      <c r="D396" s="76">
        <v>315830</v>
      </c>
      <c r="E396" s="76">
        <v>287180</v>
      </c>
      <c r="F396" s="76">
        <v>219790</v>
      </c>
      <c r="G396" s="76">
        <v>201040</v>
      </c>
      <c r="H396" s="76">
        <v>182290</v>
      </c>
      <c r="I396" s="76">
        <v>163540</v>
      </c>
      <c r="J396" s="76">
        <v>144790</v>
      </c>
      <c r="K396" s="76">
        <v>126040</v>
      </c>
      <c r="L396" s="76">
        <v>107290</v>
      </c>
      <c r="M396" s="76">
        <v>88540</v>
      </c>
      <c r="N396" s="76">
        <v>75190</v>
      </c>
    </row>
    <row r="397" spans="2:14" ht="15" customHeight="1">
      <c r="B397" s="76">
        <v>4880</v>
      </c>
      <c r="C397" s="90">
        <v>4900</v>
      </c>
      <c r="D397" s="76">
        <v>318640</v>
      </c>
      <c r="E397" s="76">
        <v>289970</v>
      </c>
      <c r="F397" s="76">
        <v>222370</v>
      </c>
      <c r="G397" s="76">
        <v>203620</v>
      </c>
      <c r="H397" s="76">
        <v>184870</v>
      </c>
      <c r="I397" s="76">
        <v>166120</v>
      </c>
      <c r="J397" s="76">
        <v>147370</v>
      </c>
      <c r="K397" s="76">
        <v>128620</v>
      </c>
      <c r="L397" s="76">
        <v>109870</v>
      </c>
      <c r="M397" s="76">
        <v>91120</v>
      </c>
      <c r="N397" s="76">
        <v>76990</v>
      </c>
    </row>
    <row r="398" spans="2:14" ht="15" customHeight="1">
      <c r="B398" s="76">
        <v>4900</v>
      </c>
      <c r="C398" s="90">
        <v>4920</v>
      </c>
      <c r="D398" s="76">
        <v>321440</v>
      </c>
      <c r="E398" s="76">
        <v>292760</v>
      </c>
      <c r="F398" s="76">
        <v>224950</v>
      </c>
      <c r="G398" s="76">
        <v>206200</v>
      </c>
      <c r="H398" s="76">
        <v>187450</v>
      </c>
      <c r="I398" s="76">
        <v>168700</v>
      </c>
      <c r="J398" s="76">
        <v>149950</v>
      </c>
      <c r="K398" s="76">
        <v>131200</v>
      </c>
      <c r="L398" s="76">
        <v>112450</v>
      </c>
      <c r="M398" s="76">
        <v>93700</v>
      </c>
      <c r="N398" s="76">
        <v>78800</v>
      </c>
    </row>
    <row r="399" spans="2:14" ht="15" customHeight="1">
      <c r="B399" s="76">
        <v>4920</v>
      </c>
      <c r="C399" s="90">
        <v>4940</v>
      </c>
      <c r="D399" s="76">
        <v>324250</v>
      </c>
      <c r="E399" s="76">
        <v>295550</v>
      </c>
      <c r="F399" s="76">
        <v>227530</v>
      </c>
      <c r="G399" s="76">
        <v>208780</v>
      </c>
      <c r="H399" s="76">
        <v>190030</v>
      </c>
      <c r="I399" s="76">
        <v>171280</v>
      </c>
      <c r="J399" s="76">
        <v>152530</v>
      </c>
      <c r="K399" s="76">
        <v>133780</v>
      </c>
      <c r="L399" s="76">
        <v>115030</v>
      </c>
      <c r="M399" s="76">
        <v>96280</v>
      </c>
      <c r="N399" s="76">
        <v>80600</v>
      </c>
    </row>
    <row r="400" spans="2:14" ht="15" customHeight="1">
      <c r="B400" s="76">
        <v>4940</v>
      </c>
      <c r="C400" s="90">
        <v>4960</v>
      </c>
      <c r="D400" s="76">
        <v>327050</v>
      </c>
      <c r="E400" s="76">
        <v>298340</v>
      </c>
      <c r="F400" s="76">
        <v>230110</v>
      </c>
      <c r="G400" s="76">
        <v>211360</v>
      </c>
      <c r="H400" s="76">
        <v>192610</v>
      </c>
      <c r="I400" s="76">
        <v>173860</v>
      </c>
      <c r="J400" s="76">
        <v>155110</v>
      </c>
      <c r="K400" s="76">
        <v>136360</v>
      </c>
      <c r="L400" s="76">
        <v>117610</v>
      </c>
      <c r="M400" s="76">
        <v>98860</v>
      </c>
      <c r="N400" s="76">
        <v>82410</v>
      </c>
    </row>
    <row r="401" spans="2:14" ht="15" customHeight="1">
      <c r="B401" s="76">
        <v>4960</v>
      </c>
      <c r="C401" s="90">
        <v>4980</v>
      </c>
      <c r="D401" s="76">
        <v>329860</v>
      </c>
      <c r="E401" s="76">
        <v>301130</v>
      </c>
      <c r="F401" s="76">
        <v>232690</v>
      </c>
      <c r="G401" s="76">
        <v>213940</v>
      </c>
      <c r="H401" s="76">
        <v>195190</v>
      </c>
      <c r="I401" s="76">
        <v>176440</v>
      </c>
      <c r="J401" s="76">
        <v>157690</v>
      </c>
      <c r="K401" s="76">
        <v>138940</v>
      </c>
      <c r="L401" s="76">
        <v>120190</v>
      </c>
      <c r="M401" s="76">
        <v>101440</v>
      </c>
      <c r="N401" s="76">
        <v>84220</v>
      </c>
    </row>
    <row r="402" spans="2:14" ht="15" customHeight="1">
      <c r="B402" s="76">
        <v>4980</v>
      </c>
      <c r="C402" s="90">
        <v>5000</v>
      </c>
      <c r="D402" s="76">
        <v>332660</v>
      </c>
      <c r="E402" s="76">
        <v>303920</v>
      </c>
      <c r="F402" s="76">
        <v>235270</v>
      </c>
      <c r="G402" s="76">
        <v>216520</v>
      </c>
      <c r="H402" s="76">
        <v>197770</v>
      </c>
      <c r="I402" s="76">
        <v>179020</v>
      </c>
      <c r="J402" s="76">
        <v>160270</v>
      </c>
      <c r="K402" s="76">
        <v>141520</v>
      </c>
      <c r="L402" s="76">
        <v>122770</v>
      </c>
      <c r="M402" s="76">
        <v>104020</v>
      </c>
      <c r="N402" s="76">
        <v>86020</v>
      </c>
    </row>
    <row r="403" spans="2:14" ht="15" customHeight="1">
      <c r="B403" s="76">
        <v>5000</v>
      </c>
      <c r="C403" s="90">
        <v>5020</v>
      </c>
      <c r="D403" s="76">
        <v>335470</v>
      </c>
      <c r="E403" s="76">
        <v>306710</v>
      </c>
      <c r="F403" s="76">
        <v>237850</v>
      </c>
      <c r="G403" s="76">
        <v>219100</v>
      </c>
      <c r="H403" s="76">
        <v>200350</v>
      </c>
      <c r="I403" s="76">
        <v>181600</v>
      </c>
      <c r="J403" s="76">
        <v>162850</v>
      </c>
      <c r="K403" s="76">
        <v>144100</v>
      </c>
      <c r="L403" s="76">
        <v>125350</v>
      </c>
      <c r="M403" s="76">
        <v>106600</v>
      </c>
      <c r="N403" s="76">
        <v>87850</v>
      </c>
    </row>
    <row r="404" spans="2:14" ht="15" customHeight="1">
      <c r="B404" s="76">
        <v>5020</v>
      </c>
      <c r="C404" s="90">
        <v>5040</v>
      </c>
      <c r="D404" s="76">
        <v>338270</v>
      </c>
      <c r="E404" s="76">
        <v>309500</v>
      </c>
      <c r="F404" s="76">
        <v>240430</v>
      </c>
      <c r="G404" s="76">
        <v>221680</v>
      </c>
      <c r="H404" s="76">
        <v>202930</v>
      </c>
      <c r="I404" s="76">
        <v>184180</v>
      </c>
      <c r="J404" s="76">
        <v>165430</v>
      </c>
      <c r="K404" s="76">
        <v>146680</v>
      </c>
      <c r="L404" s="76">
        <v>127930</v>
      </c>
      <c r="M404" s="76">
        <v>109180</v>
      </c>
      <c r="N404" s="76">
        <v>90430</v>
      </c>
    </row>
    <row r="405" spans="2:14" ht="15" customHeight="1">
      <c r="B405" s="76">
        <v>5040</v>
      </c>
      <c r="C405" s="90">
        <v>5060</v>
      </c>
      <c r="D405" s="76">
        <v>341080</v>
      </c>
      <c r="E405" s="76">
        <v>312290</v>
      </c>
      <c r="F405" s="76">
        <v>243010</v>
      </c>
      <c r="G405" s="76">
        <v>224260</v>
      </c>
      <c r="H405" s="76">
        <v>205510</v>
      </c>
      <c r="I405" s="76">
        <v>186760</v>
      </c>
      <c r="J405" s="76">
        <v>168010</v>
      </c>
      <c r="K405" s="76">
        <v>149260</v>
      </c>
      <c r="L405" s="76">
        <v>130510</v>
      </c>
      <c r="M405" s="76">
        <v>111760</v>
      </c>
      <c r="N405" s="76">
        <v>93010</v>
      </c>
    </row>
    <row r="406" spans="2:14" ht="15" customHeight="1">
      <c r="B406" s="76">
        <v>5060</v>
      </c>
      <c r="C406" s="90">
        <v>5080</v>
      </c>
      <c r="D406" s="76">
        <v>343880</v>
      </c>
      <c r="E406" s="76">
        <v>315080</v>
      </c>
      <c r="F406" s="76">
        <v>245590</v>
      </c>
      <c r="G406" s="76">
        <v>226840</v>
      </c>
      <c r="H406" s="76">
        <v>208090</v>
      </c>
      <c r="I406" s="76">
        <v>189340</v>
      </c>
      <c r="J406" s="76">
        <v>170590</v>
      </c>
      <c r="K406" s="76">
        <v>151840</v>
      </c>
      <c r="L406" s="76">
        <v>133090</v>
      </c>
      <c r="M406" s="76">
        <v>114340</v>
      </c>
      <c r="N406" s="76">
        <v>95590</v>
      </c>
    </row>
    <row r="407" spans="2:14" ht="15" customHeight="1">
      <c r="B407" s="76">
        <v>5080</v>
      </c>
      <c r="C407" s="90">
        <v>5100</v>
      </c>
      <c r="D407" s="76">
        <v>346690</v>
      </c>
      <c r="E407" s="76">
        <v>317870</v>
      </c>
      <c r="F407" s="76">
        <v>248170</v>
      </c>
      <c r="G407" s="76">
        <v>229420</v>
      </c>
      <c r="H407" s="76">
        <v>210670</v>
      </c>
      <c r="I407" s="76">
        <v>191920</v>
      </c>
      <c r="J407" s="76">
        <v>173170</v>
      </c>
      <c r="K407" s="76">
        <v>154420</v>
      </c>
      <c r="L407" s="76">
        <v>135670</v>
      </c>
      <c r="M407" s="76">
        <v>116920</v>
      </c>
      <c r="N407" s="76">
        <v>98170</v>
      </c>
    </row>
    <row r="408" spans="2:14" ht="15" customHeight="1">
      <c r="B408" s="76">
        <v>5100</v>
      </c>
      <c r="C408" s="90">
        <v>5120</v>
      </c>
      <c r="D408" s="76">
        <v>349490</v>
      </c>
      <c r="E408" s="76">
        <v>320660</v>
      </c>
      <c r="F408" s="76">
        <v>250750</v>
      </c>
      <c r="G408" s="76">
        <v>232000</v>
      </c>
      <c r="H408" s="76">
        <v>213250</v>
      </c>
      <c r="I408" s="76">
        <v>194500</v>
      </c>
      <c r="J408" s="76">
        <v>175750</v>
      </c>
      <c r="K408" s="76">
        <v>157000</v>
      </c>
      <c r="L408" s="76">
        <v>138250</v>
      </c>
      <c r="M408" s="76">
        <v>119500</v>
      </c>
      <c r="N408" s="76">
        <v>100750</v>
      </c>
    </row>
    <row r="409" spans="2:14" ht="15" customHeight="1">
      <c r="B409" s="76">
        <v>5120</v>
      </c>
      <c r="C409" s="90">
        <v>5140</v>
      </c>
      <c r="D409" s="76">
        <v>352300</v>
      </c>
      <c r="E409" s="76">
        <v>323450</v>
      </c>
      <c r="F409" s="76">
        <v>253330</v>
      </c>
      <c r="G409" s="76">
        <v>234580</v>
      </c>
      <c r="H409" s="76">
        <v>215830</v>
      </c>
      <c r="I409" s="76">
        <v>197080</v>
      </c>
      <c r="J409" s="76">
        <v>178330</v>
      </c>
      <c r="K409" s="76">
        <v>159580</v>
      </c>
      <c r="L409" s="76">
        <v>140830</v>
      </c>
      <c r="M409" s="76">
        <v>122080</v>
      </c>
      <c r="N409" s="76">
        <v>103330</v>
      </c>
    </row>
    <row r="410" spans="2:14" ht="15" customHeight="1">
      <c r="B410" s="76">
        <v>5140</v>
      </c>
      <c r="C410" s="90">
        <v>5160</v>
      </c>
      <c r="D410" s="76">
        <v>355100</v>
      </c>
      <c r="E410" s="76">
        <v>326240</v>
      </c>
      <c r="F410" s="76">
        <v>255910</v>
      </c>
      <c r="G410" s="76">
        <v>237160</v>
      </c>
      <c r="H410" s="76">
        <v>218410</v>
      </c>
      <c r="I410" s="76">
        <v>199660</v>
      </c>
      <c r="J410" s="76">
        <v>180910</v>
      </c>
      <c r="K410" s="76">
        <v>162160</v>
      </c>
      <c r="L410" s="76">
        <v>143410</v>
      </c>
      <c r="M410" s="76">
        <v>124660</v>
      </c>
      <c r="N410" s="76">
        <v>105910</v>
      </c>
    </row>
    <row r="411" spans="2:14" ht="15" customHeight="1">
      <c r="B411" s="76">
        <v>5160</v>
      </c>
      <c r="C411" s="90">
        <v>5180</v>
      </c>
      <c r="D411" s="76">
        <v>357910</v>
      </c>
      <c r="E411" s="76">
        <v>329030</v>
      </c>
      <c r="F411" s="76">
        <v>258490</v>
      </c>
      <c r="G411" s="76">
        <v>239740</v>
      </c>
      <c r="H411" s="76">
        <v>220990</v>
      </c>
      <c r="I411" s="76">
        <v>202240</v>
      </c>
      <c r="J411" s="76">
        <v>183490</v>
      </c>
      <c r="K411" s="76">
        <v>164740</v>
      </c>
      <c r="L411" s="76">
        <v>145990</v>
      </c>
      <c r="M411" s="76">
        <v>127240</v>
      </c>
      <c r="N411" s="76">
        <v>108490</v>
      </c>
    </row>
    <row r="412" spans="2:14" ht="15" customHeight="1">
      <c r="B412" s="76">
        <v>5180</v>
      </c>
      <c r="C412" s="90">
        <v>5200</v>
      </c>
      <c r="D412" s="76">
        <v>360710</v>
      </c>
      <c r="E412" s="76">
        <v>331820</v>
      </c>
      <c r="F412" s="76">
        <v>261070</v>
      </c>
      <c r="G412" s="76">
        <v>242320</v>
      </c>
      <c r="H412" s="76">
        <v>223570</v>
      </c>
      <c r="I412" s="76">
        <v>204820</v>
      </c>
      <c r="J412" s="76">
        <v>186070</v>
      </c>
      <c r="K412" s="76">
        <v>167320</v>
      </c>
      <c r="L412" s="76">
        <v>148570</v>
      </c>
      <c r="M412" s="76">
        <v>129820</v>
      </c>
      <c r="N412" s="76">
        <v>111070</v>
      </c>
    </row>
    <row r="413" spans="2:14" ht="15" customHeight="1">
      <c r="B413" s="76">
        <v>5200</v>
      </c>
      <c r="C413" s="90">
        <v>5220</v>
      </c>
      <c r="D413" s="76">
        <v>363520</v>
      </c>
      <c r="E413" s="76">
        <v>334610</v>
      </c>
      <c r="F413" s="76">
        <v>263650</v>
      </c>
      <c r="G413" s="76">
        <v>244900</v>
      </c>
      <c r="H413" s="76">
        <v>226150</v>
      </c>
      <c r="I413" s="76">
        <v>207400</v>
      </c>
      <c r="J413" s="76">
        <v>188650</v>
      </c>
      <c r="K413" s="76">
        <v>169900</v>
      </c>
      <c r="L413" s="76">
        <v>151150</v>
      </c>
      <c r="M413" s="76">
        <v>132400</v>
      </c>
      <c r="N413" s="76">
        <v>113650</v>
      </c>
    </row>
    <row r="414" spans="2:14" ht="15" customHeight="1">
      <c r="B414" s="76">
        <v>5220</v>
      </c>
      <c r="C414" s="90">
        <v>5240</v>
      </c>
      <c r="D414" s="76">
        <v>366320</v>
      </c>
      <c r="E414" s="76">
        <v>337400</v>
      </c>
      <c r="F414" s="76">
        <v>266230</v>
      </c>
      <c r="G414" s="76">
        <v>247480</v>
      </c>
      <c r="H414" s="76">
        <v>228730</v>
      </c>
      <c r="I414" s="76">
        <v>209980</v>
      </c>
      <c r="J414" s="76">
        <v>191230</v>
      </c>
      <c r="K414" s="76">
        <v>172480</v>
      </c>
      <c r="L414" s="76">
        <v>153730</v>
      </c>
      <c r="M414" s="76">
        <v>134980</v>
      </c>
      <c r="N414" s="76">
        <v>116230</v>
      </c>
    </row>
    <row r="415" spans="2:14" ht="15" customHeight="1">
      <c r="B415" s="76">
        <v>5240</v>
      </c>
      <c r="C415" s="90">
        <v>5260</v>
      </c>
      <c r="D415" s="76">
        <v>369130</v>
      </c>
      <c r="E415" s="76">
        <v>340190</v>
      </c>
      <c r="F415" s="76">
        <v>268810</v>
      </c>
      <c r="G415" s="76">
        <v>250060</v>
      </c>
      <c r="H415" s="76">
        <v>231310</v>
      </c>
      <c r="I415" s="76">
        <v>212560</v>
      </c>
      <c r="J415" s="76">
        <v>193810</v>
      </c>
      <c r="K415" s="76">
        <v>175060</v>
      </c>
      <c r="L415" s="76">
        <v>156310</v>
      </c>
      <c r="M415" s="76">
        <v>137560</v>
      </c>
      <c r="N415" s="76">
        <v>118810</v>
      </c>
    </row>
    <row r="416" spans="2:14" ht="15" customHeight="1">
      <c r="B416" s="76">
        <v>5260</v>
      </c>
      <c r="C416" s="90">
        <v>5280</v>
      </c>
      <c r="D416" s="76">
        <v>371930</v>
      </c>
      <c r="E416" s="76">
        <v>342980</v>
      </c>
      <c r="F416" s="76">
        <v>271390</v>
      </c>
      <c r="G416" s="76">
        <v>252640</v>
      </c>
      <c r="H416" s="76">
        <v>233890</v>
      </c>
      <c r="I416" s="76">
        <v>215140</v>
      </c>
      <c r="J416" s="76">
        <v>196390</v>
      </c>
      <c r="K416" s="76">
        <v>177640</v>
      </c>
      <c r="L416" s="76">
        <v>158890</v>
      </c>
      <c r="M416" s="76">
        <v>140140</v>
      </c>
      <c r="N416" s="76">
        <v>121390</v>
      </c>
    </row>
    <row r="417" spans="2:14" ht="15" customHeight="1">
      <c r="B417" s="76">
        <v>5280</v>
      </c>
      <c r="C417" s="90">
        <v>5300</v>
      </c>
      <c r="D417" s="76">
        <v>374740</v>
      </c>
      <c r="E417" s="76">
        <v>345770</v>
      </c>
      <c r="F417" s="76">
        <v>273970</v>
      </c>
      <c r="G417" s="76">
        <v>255220</v>
      </c>
      <c r="H417" s="76">
        <v>236470</v>
      </c>
      <c r="I417" s="76">
        <v>217720</v>
      </c>
      <c r="J417" s="76">
        <v>198970</v>
      </c>
      <c r="K417" s="76">
        <v>180220</v>
      </c>
      <c r="L417" s="76">
        <v>161470</v>
      </c>
      <c r="M417" s="76">
        <v>142720</v>
      </c>
      <c r="N417" s="76">
        <v>123970</v>
      </c>
    </row>
    <row r="418" spans="2:14" ht="15" customHeight="1">
      <c r="B418" s="76">
        <v>5300</v>
      </c>
      <c r="C418" s="90">
        <v>5320</v>
      </c>
      <c r="D418" s="76">
        <v>377540</v>
      </c>
      <c r="E418" s="76">
        <v>348560</v>
      </c>
      <c r="F418" s="76">
        <v>276550</v>
      </c>
      <c r="G418" s="76">
        <v>257800</v>
      </c>
      <c r="H418" s="76">
        <v>239050</v>
      </c>
      <c r="I418" s="76">
        <v>220300</v>
      </c>
      <c r="J418" s="76">
        <v>201550</v>
      </c>
      <c r="K418" s="76">
        <v>182800</v>
      </c>
      <c r="L418" s="76">
        <v>164050</v>
      </c>
      <c r="M418" s="76">
        <v>145300</v>
      </c>
      <c r="N418" s="76">
        <v>126550</v>
      </c>
    </row>
    <row r="419" spans="2:14" ht="15" customHeight="1">
      <c r="B419" s="76">
        <v>5320</v>
      </c>
      <c r="C419" s="90">
        <v>5340</v>
      </c>
      <c r="D419" s="76">
        <v>380350</v>
      </c>
      <c r="E419" s="76">
        <v>351350</v>
      </c>
      <c r="F419" s="76">
        <v>279130</v>
      </c>
      <c r="G419" s="76">
        <v>260380</v>
      </c>
      <c r="H419" s="76">
        <v>241630</v>
      </c>
      <c r="I419" s="76">
        <v>222880</v>
      </c>
      <c r="J419" s="76">
        <v>204130</v>
      </c>
      <c r="K419" s="76">
        <v>185380</v>
      </c>
      <c r="L419" s="76">
        <v>166630</v>
      </c>
      <c r="M419" s="76">
        <v>147880</v>
      </c>
      <c r="N419" s="76">
        <v>129130</v>
      </c>
    </row>
    <row r="420" spans="2:14" ht="15" customHeight="1">
      <c r="B420" s="76">
        <v>5340</v>
      </c>
      <c r="C420" s="90">
        <v>5360</v>
      </c>
      <c r="D420" s="76">
        <v>383150</v>
      </c>
      <c r="E420" s="76">
        <v>354140</v>
      </c>
      <c r="F420" s="76">
        <v>281710</v>
      </c>
      <c r="G420" s="76">
        <v>262960</v>
      </c>
      <c r="H420" s="76">
        <v>244210</v>
      </c>
      <c r="I420" s="76">
        <v>225460</v>
      </c>
      <c r="J420" s="76">
        <v>206710</v>
      </c>
      <c r="K420" s="76">
        <v>187960</v>
      </c>
      <c r="L420" s="76">
        <v>169210</v>
      </c>
      <c r="M420" s="76">
        <v>150460</v>
      </c>
      <c r="N420" s="76">
        <v>131710</v>
      </c>
    </row>
    <row r="421" spans="2:14" ht="15" customHeight="1">
      <c r="B421" s="76">
        <v>5360</v>
      </c>
      <c r="C421" s="90">
        <v>5380</v>
      </c>
      <c r="D421" s="76">
        <v>385960</v>
      </c>
      <c r="E421" s="76">
        <v>356930</v>
      </c>
      <c r="F421" s="76">
        <v>284290</v>
      </c>
      <c r="G421" s="76">
        <v>265540</v>
      </c>
      <c r="H421" s="76">
        <v>246790</v>
      </c>
      <c r="I421" s="76">
        <v>228040</v>
      </c>
      <c r="J421" s="76">
        <v>209290</v>
      </c>
      <c r="K421" s="76">
        <v>190540</v>
      </c>
      <c r="L421" s="76">
        <v>171790</v>
      </c>
      <c r="M421" s="76">
        <v>153040</v>
      </c>
      <c r="N421" s="76">
        <v>134290</v>
      </c>
    </row>
    <row r="422" spans="2:14" ht="15" customHeight="1">
      <c r="B422" s="76">
        <v>5380</v>
      </c>
      <c r="C422" s="90">
        <v>5400</v>
      </c>
      <c r="D422" s="76">
        <v>388760</v>
      </c>
      <c r="E422" s="76">
        <v>359720</v>
      </c>
      <c r="F422" s="76">
        <v>286870</v>
      </c>
      <c r="G422" s="76">
        <v>268120</v>
      </c>
      <c r="H422" s="76">
        <v>249370</v>
      </c>
      <c r="I422" s="76">
        <v>230620</v>
      </c>
      <c r="J422" s="76">
        <v>211870</v>
      </c>
      <c r="K422" s="76">
        <v>193120</v>
      </c>
      <c r="L422" s="76">
        <v>174370</v>
      </c>
      <c r="M422" s="76">
        <v>155620</v>
      </c>
      <c r="N422" s="76">
        <v>136870</v>
      </c>
    </row>
    <row r="423" spans="2:14" ht="15" customHeight="1">
      <c r="B423" s="76">
        <v>5400</v>
      </c>
      <c r="C423" s="90">
        <v>5420</v>
      </c>
      <c r="D423" s="76">
        <v>391570</v>
      </c>
      <c r="E423" s="76">
        <v>362510</v>
      </c>
      <c r="F423" s="76">
        <v>289450</v>
      </c>
      <c r="G423" s="76">
        <v>270700</v>
      </c>
      <c r="H423" s="76">
        <v>251950</v>
      </c>
      <c r="I423" s="76">
        <v>233200</v>
      </c>
      <c r="J423" s="76">
        <v>214450</v>
      </c>
      <c r="K423" s="76">
        <v>195700</v>
      </c>
      <c r="L423" s="76">
        <v>176950</v>
      </c>
      <c r="M423" s="76">
        <v>158200</v>
      </c>
      <c r="N423" s="76">
        <v>139450</v>
      </c>
    </row>
    <row r="424" spans="2:14" ht="15" customHeight="1">
      <c r="B424" s="76">
        <v>5420</v>
      </c>
      <c r="C424" s="90">
        <v>5440</v>
      </c>
      <c r="D424" s="76">
        <v>394370</v>
      </c>
      <c r="E424" s="76">
        <v>365300</v>
      </c>
      <c r="F424" s="76">
        <v>292030</v>
      </c>
      <c r="G424" s="76">
        <v>273280</v>
      </c>
      <c r="H424" s="76">
        <v>254530</v>
      </c>
      <c r="I424" s="76">
        <v>235780</v>
      </c>
      <c r="J424" s="76">
        <v>217030</v>
      </c>
      <c r="K424" s="76">
        <v>198280</v>
      </c>
      <c r="L424" s="76">
        <v>179530</v>
      </c>
      <c r="M424" s="76">
        <v>160780</v>
      </c>
      <c r="N424" s="76">
        <v>142030</v>
      </c>
    </row>
    <row r="425" spans="2:14" ht="15" customHeight="1">
      <c r="B425" s="76">
        <v>5440</v>
      </c>
      <c r="C425" s="90">
        <v>5460</v>
      </c>
      <c r="D425" s="76">
        <v>397180</v>
      </c>
      <c r="E425" s="76">
        <v>368090</v>
      </c>
      <c r="F425" s="76">
        <v>294610</v>
      </c>
      <c r="G425" s="76">
        <v>275860</v>
      </c>
      <c r="H425" s="76">
        <v>257110</v>
      </c>
      <c r="I425" s="76">
        <v>238360</v>
      </c>
      <c r="J425" s="76">
        <v>219610</v>
      </c>
      <c r="K425" s="76">
        <v>200860</v>
      </c>
      <c r="L425" s="76">
        <v>182110</v>
      </c>
      <c r="M425" s="76">
        <v>163360</v>
      </c>
      <c r="N425" s="76">
        <v>144610</v>
      </c>
    </row>
    <row r="426" spans="2:14" ht="15" customHeight="1">
      <c r="B426" s="76">
        <v>5460</v>
      </c>
      <c r="C426" s="90">
        <v>5480</v>
      </c>
      <c r="D426" s="76">
        <v>399980</v>
      </c>
      <c r="E426" s="76">
        <v>370880</v>
      </c>
      <c r="F426" s="76">
        <v>297190</v>
      </c>
      <c r="G426" s="76">
        <v>278440</v>
      </c>
      <c r="H426" s="76">
        <v>259690</v>
      </c>
      <c r="I426" s="76">
        <v>240940</v>
      </c>
      <c r="J426" s="76">
        <v>222190</v>
      </c>
      <c r="K426" s="76">
        <v>203440</v>
      </c>
      <c r="L426" s="76">
        <v>184690</v>
      </c>
      <c r="M426" s="76">
        <v>165940</v>
      </c>
      <c r="N426" s="76">
        <v>147190</v>
      </c>
    </row>
    <row r="427" spans="2:14" ht="15" customHeight="1">
      <c r="B427" s="76">
        <v>5480</v>
      </c>
      <c r="C427" s="90">
        <v>5500</v>
      </c>
      <c r="D427" s="76">
        <v>402790</v>
      </c>
      <c r="E427" s="76">
        <v>373670</v>
      </c>
      <c r="F427" s="76">
        <v>299770</v>
      </c>
      <c r="G427" s="76">
        <v>281020</v>
      </c>
      <c r="H427" s="76">
        <v>262270</v>
      </c>
      <c r="I427" s="76">
        <v>243520</v>
      </c>
      <c r="J427" s="76">
        <v>224770</v>
      </c>
      <c r="K427" s="76">
        <v>206020</v>
      </c>
      <c r="L427" s="76">
        <v>187270</v>
      </c>
      <c r="M427" s="76">
        <v>168520</v>
      </c>
      <c r="N427" s="76">
        <v>149770</v>
      </c>
    </row>
    <row r="428" spans="2:14" ht="15" customHeight="1">
      <c r="B428" s="76">
        <v>5500</v>
      </c>
      <c r="C428" s="90">
        <v>5520</v>
      </c>
      <c r="D428" s="76">
        <v>405590</v>
      </c>
      <c r="E428" s="76">
        <v>376460</v>
      </c>
      <c r="F428" s="76">
        <v>302350</v>
      </c>
      <c r="G428" s="76">
        <v>283600</v>
      </c>
      <c r="H428" s="76">
        <v>264850</v>
      </c>
      <c r="I428" s="76">
        <v>246100</v>
      </c>
      <c r="J428" s="76">
        <v>227350</v>
      </c>
      <c r="K428" s="76">
        <v>208600</v>
      </c>
      <c r="L428" s="76">
        <v>189850</v>
      </c>
      <c r="M428" s="76">
        <v>171100</v>
      </c>
      <c r="N428" s="76">
        <v>152350</v>
      </c>
    </row>
    <row r="429" spans="2:14" ht="15" customHeight="1">
      <c r="B429" s="76">
        <v>5520</v>
      </c>
      <c r="C429" s="90">
        <v>5540</v>
      </c>
      <c r="D429" s="76">
        <v>408400</v>
      </c>
      <c r="E429" s="76">
        <v>379250</v>
      </c>
      <c r="F429" s="76">
        <v>304930</v>
      </c>
      <c r="G429" s="76">
        <v>286180</v>
      </c>
      <c r="H429" s="76">
        <v>267430</v>
      </c>
      <c r="I429" s="76">
        <v>248680</v>
      </c>
      <c r="J429" s="76">
        <v>229930</v>
      </c>
      <c r="K429" s="76">
        <v>211180</v>
      </c>
      <c r="L429" s="76">
        <v>192430</v>
      </c>
      <c r="M429" s="76">
        <v>173680</v>
      </c>
      <c r="N429" s="76">
        <v>154930</v>
      </c>
    </row>
    <row r="430" spans="2:14" ht="15" customHeight="1">
      <c r="B430" s="76">
        <v>5540</v>
      </c>
      <c r="C430" s="90">
        <v>5560</v>
      </c>
      <c r="D430" s="76">
        <v>411200</v>
      </c>
      <c r="E430" s="76">
        <v>382040</v>
      </c>
      <c r="F430" s="76">
        <v>307510</v>
      </c>
      <c r="G430" s="76">
        <v>288760</v>
      </c>
      <c r="H430" s="76">
        <v>270010</v>
      </c>
      <c r="I430" s="76">
        <v>251260</v>
      </c>
      <c r="J430" s="76">
        <v>232510</v>
      </c>
      <c r="K430" s="76">
        <v>213760</v>
      </c>
      <c r="L430" s="76">
        <v>195010</v>
      </c>
      <c r="M430" s="76">
        <v>176260</v>
      </c>
      <c r="N430" s="76">
        <v>157510</v>
      </c>
    </row>
    <row r="431" spans="2:14" ht="15" customHeight="1">
      <c r="B431" s="76">
        <v>5560</v>
      </c>
      <c r="C431" s="90">
        <v>5580</v>
      </c>
      <c r="D431" s="76">
        <v>414010</v>
      </c>
      <c r="E431" s="76">
        <v>384830</v>
      </c>
      <c r="F431" s="76">
        <v>310090</v>
      </c>
      <c r="G431" s="76">
        <v>291340</v>
      </c>
      <c r="H431" s="76">
        <v>272590</v>
      </c>
      <c r="I431" s="76">
        <v>253840</v>
      </c>
      <c r="J431" s="76">
        <v>235090</v>
      </c>
      <c r="K431" s="76">
        <v>216340</v>
      </c>
      <c r="L431" s="76">
        <v>197590</v>
      </c>
      <c r="M431" s="76">
        <v>178840</v>
      </c>
      <c r="N431" s="76">
        <v>160090</v>
      </c>
    </row>
    <row r="432" spans="2:14" ht="15" customHeight="1">
      <c r="B432" s="76">
        <v>5580</v>
      </c>
      <c r="C432" s="90">
        <v>5600</v>
      </c>
      <c r="D432" s="76">
        <v>416810</v>
      </c>
      <c r="E432" s="76">
        <v>387620</v>
      </c>
      <c r="F432" s="76">
        <v>312670</v>
      </c>
      <c r="G432" s="76">
        <v>293920</v>
      </c>
      <c r="H432" s="76">
        <v>275170</v>
      </c>
      <c r="I432" s="76">
        <v>256420</v>
      </c>
      <c r="J432" s="76">
        <v>237670</v>
      </c>
      <c r="K432" s="76">
        <v>218920</v>
      </c>
      <c r="L432" s="76">
        <v>200170</v>
      </c>
      <c r="M432" s="76">
        <v>181420</v>
      </c>
      <c r="N432" s="76">
        <v>162670</v>
      </c>
    </row>
    <row r="433" spans="2:14" ht="15" customHeight="1">
      <c r="B433" s="76">
        <v>5600</v>
      </c>
      <c r="C433" s="90">
        <v>5620</v>
      </c>
      <c r="D433" s="76">
        <v>419620</v>
      </c>
      <c r="E433" s="76">
        <v>390410</v>
      </c>
      <c r="F433" s="76">
        <v>315250</v>
      </c>
      <c r="G433" s="76">
        <v>296500</v>
      </c>
      <c r="H433" s="76">
        <v>277750</v>
      </c>
      <c r="I433" s="76">
        <v>259000</v>
      </c>
      <c r="J433" s="76">
        <v>240250</v>
      </c>
      <c r="K433" s="76">
        <v>221500</v>
      </c>
      <c r="L433" s="76">
        <v>202750</v>
      </c>
      <c r="M433" s="76">
        <v>184000</v>
      </c>
      <c r="N433" s="76">
        <v>165250</v>
      </c>
    </row>
    <row r="434" spans="2:14" ht="15" customHeight="1">
      <c r="B434" s="76">
        <v>5620</v>
      </c>
      <c r="C434" s="90">
        <v>5640</v>
      </c>
      <c r="D434" s="76">
        <v>422420</v>
      </c>
      <c r="E434" s="76">
        <v>393200</v>
      </c>
      <c r="F434" s="76">
        <v>317830</v>
      </c>
      <c r="G434" s="76">
        <v>299080</v>
      </c>
      <c r="H434" s="76">
        <v>280330</v>
      </c>
      <c r="I434" s="76">
        <v>261580</v>
      </c>
      <c r="J434" s="76">
        <v>242830</v>
      </c>
      <c r="K434" s="76">
        <v>224080</v>
      </c>
      <c r="L434" s="76">
        <v>205330</v>
      </c>
      <c r="M434" s="76">
        <v>186580</v>
      </c>
      <c r="N434" s="76">
        <v>167830</v>
      </c>
    </row>
    <row r="435" spans="2:14" ht="15" customHeight="1">
      <c r="B435" s="76">
        <v>5640</v>
      </c>
      <c r="C435" s="90">
        <v>5660</v>
      </c>
      <c r="D435" s="76">
        <v>425230</v>
      </c>
      <c r="E435" s="76">
        <v>395990</v>
      </c>
      <c r="F435" s="76">
        <v>320410</v>
      </c>
      <c r="G435" s="76">
        <v>301660</v>
      </c>
      <c r="H435" s="76">
        <v>282910</v>
      </c>
      <c r="I435" s="76">
        <v>264160</v>
      </c>
      <c r="J435" s="76">
        <v>245410</v>
      </c>
      <c r="K435" s="76">
        <v>226660</v>
      </c>
      <c r="L435" s="76">
        <v>207910</v>
      </c>
      <c r="M435" s="76">
        <v>189160</v>
      </c>
      <c r="N435" s="76">
        <v>170410</v>
      </c>
    </row>
    <row r="436" spans="2:14" ht="15" customHeight="1">
      <c r="B436" s="76">
        <v>5660</v>
      </c>
      <c r="C436" s="90">
        <v>5680</v>
      </c>
      <c r="D436" s="76">
        <v>428030</v>
      </c>
      <c r="E436" s="76">
        <v>398780</v>
      </c>
      <c r="F436" s="76">
        <v>322990</v>
      </c>
      <c r="G436" s="76">
        <v>304240</v>
      </c>
      <c r="H436" s="76">
        <v>285490</v>
      </c>
      <c r="I436" s="76">
        <v>266740</v>
      </c>
      <c r="J436" s="76">
        <v>247990</v>
      </c>
      <c r="K436" s="76">
        <v>229240</v>
      </c>
      <c r="L436" s="76">
        <v>210490</v>
      </c>
      <c r="M436" s="76">
        <v>191740</v>
      </c>
      <c r="N436" s="76">
        <v>172990</v>
      </c>
    </row>
    <row r="437" spans="2:14" ht="15" customHeight="1">
      <c r="B437" s="76">
        <v>5680</v>
      </c>
      <c r="C437" s="90">
        <v>5700</v>
      </c>
      <c r="D437" s="76">
        <v>430840</v>
      </c>
      <c r="E437" s="76">
        <v>401570</v>
      </c>
      <c r="F437" s="76">
        <v>325570</v>
      </c>
      <c r="G437" s="76">
        <v>306820</v>
      </c>
      <c r="H437" s="76">
        <v>288070</v>
      </c>
      <c r="I437" s="76">
        <v>269320</v>
      </c>
      <c r="J437" s="76">
        <v>250570</v>
      </c>
      <c r="K437" s="76">
        <v>231820</v>
      </c>
      <c r="L437" s="76">
        <v>213070</v>
      </c>
      <c r="M437" s="76">
        <v>194320</v>
      </c>
      <c r="N437" s="76">
        <v>175570</v>
      </c>
    </row>
    <row r="438" spans="2:14" ht="15" customHeight="1">
      <c r="B438" s="76">
        <v>5700</v>
      </c>
      <c r="C438" s="90">
        <v>5720</v>
      </c>
      <c r="D438" s="76">
        <v>433640</v>
      </c>
      <c r="E438" s="76">
        <v>404360</v>
      </c>
      <c r="F438" s="76">
        <v>328150</v>
      </c>
      <c r="G438" s="76">
        <v>309400</v>
      </c>
      <c r="H438" s="76">
        <v>290650</v>
      </c>
      <c r="I438" s="76">
        <v>271900</v>
      </c>
      <c r="J438" s="76">
        <v>253150</v>
      </c>
      <c r="K438" s="76">
        <v>234400</v>
      </c>
      <c r="L438" s="76">
        <v>215650</v>
      </c>
      <c r="M438" s="76">
        <v>196900</v>
      </c>
      <c r="N438" s="76">
        <v>178150</v>
      </c>
    </row>
    <row r="439" spans="2:14" ht="15" customHeight="1">
      <c r="B439" s="76">
        <v>5720</v>
      </c>
      <c r="C439" s="90">
        <v>5740</v>
      </c>
      <c r="D439" s="76">
        <v>436450</v>
      </c>
      <c r="E439" s="76">
        <v>407150</v>
      </c>
      <c r="F439" s="76">
        <v>330730</v>
      </c>
      <c r="G439" s="76">
        <v>311980</v>
      </c>
      <c r="H439" s="76">
        <v>293230</v>
      </c>
      <c r="I439" s="76">
        <v>274480</v>
      </c>
      <c r="J439" s="76">
        <v>255730</v>
      </c>
      <c r="K439" s="76">
        <v>236980</v>
      </c>
      <c r="L439" s="76">
        <v>218230</v>
      </c>
      <c r="M439" s="76">
        <v>199480</v>
      </c>
      <c r="N439" s="76">
        <v>180730</v>
      </c>
    </row>
    <row r="440" spans="2:14" ht="15" customHeight="1">
      <c r="B440" s="76">
        <v>5740</v>
      </c>
      <c r="C440" s="90">
        <v>5760</v>
      </c>
      <c r="D440" s="76">
        <v>439250</v>
      </c>
      <c r="E440" s="76">
        <v>409940</v>
      </c>
      <c r="F440" s="76">
        <v>333310</v>
      </c>
      <c r="G440" s="76">
        <v>314560</v>
      </c>
      <c r="H440" s="76">
        <v>295810</v>
      </c>
      <c r="I440" s="76">
        <v>277060</v>
      </c>
      <c r="J440" s="76">
        <v>258310</v>
      </c>
      <c r="K440" s="76">
        <v>239560</v>
      </c>
      <c r="L440" s="76">
        <v>220810</v>
      </c>
      <c r="M440" s="76">
        <v>202060</v>
      </c>
      <c r="N440" s="76">
        <v>183310</v>
      </c>
    </row>
    <row r="441" spans="2:14" ht="15" customHeight="1">
      <c r="B441" s="76">
        <v>5760</v>
      </c>
      <c r="C441" s="90">
        <v>5780</v>
      </c>
      <c r="D441" s="76">
        <v>442060</v>
      </c>
      <c r="E441" s="76">
        <v>412730</v>
      </c>
      <c r="F441" s="76">
        <v>335890</v>
      </c>
      <c r="G441" s="76">
        <v>317140</v>
      </c>
      <c r="H441" s="76">
        <v>298390</v>
      </c>
      <c r="I441" s="76">
        <v>279640</v>
      </c>
      <c r="J441" s="76">
        <v>260890</v>
      </c>
      <c r="K441" s="76">
        <v>242140</v>
      </c>
      <c r="L441" s="76">
        <v>223390</v>
      </c>
      <c r="M441" s="76">
        <v>204640</v>
      </c>
      <c r="N441" s="76">
        <v>185890</v>
      </c>
    </row>
    <row r="442" spans="2:14" ht="15" customHeight="1">
      <c r="B442" s="76">
        <v>5780</v>
      </c>
      <c r="C442" s="90">
        <v>5800</v>
      </c>
      <c r="D442" s="76">
        <v>444860</v>
      </c>
      <c r="E442" s="76">
        <v>415520</v>
      </c>
      <c r="F442" s="76">
        <v>338470</v>
      </c>
      <c r="G442" s="76">
        <v>319720</v>
      </c>
      <c r="H442" s="76">
        <v>300970</v>
      </c>
      <c r="I442" s="76">
        <v>282220</v>
      </c>
      <c r="J442" s="76">
        <v>263470</v>
      </c>
      <c r="K442" s="76">
        <v>244720</v>
      </c>
      <c r="L442" s="76">
        <v>225970</v>
      </c>
      <c r="M442" s="76">
        <v>207220</v>
      </c>
      <c r="N442" s="76">
        <v>188470</v>
      </c>
    </row>
    <row r="443" spans="2:14" ht="15" customHeight="1">
      <c r="B443" s="76">
        <v>5800</v>
      </c>
      <c r="C443" s="90">
        <v>5820</v>
      </c>
      <c r="D443" s="76">
        <v>447670</v>
      </c>
      <c r="E443" s="76">
        <v>418310</v>
      </c>
      <c r="F443" s="76">
        <v>341050</v>
      </c>
      <c r="G443" s="76">
        <v>322300</v>
      </c>
      <c r="H443" s="76">
        <v>303550</v>
      </c>
      <c r="I443" s="76">
        <v>284800</v>
      </c>
      <c r="J443" s="76">
        <v>266050</v>
      </c>
      <c r="K443" s="76">
        <v>247300</v>
      </c>
      <c r="L443" s="76">
        <v>228550</v>
      </c>
      <c r="M443" s="76">
        <v>209800</v>
      </c>
      <c r="N443" s="76">
        <v>191050</v>
      </c>
    </row>
    <row r="444" spans="2:14" ht="15" customHeight="1">
      <c r="B444" s="76">
        <v>5820</v>
      </c>
      <c r="C444" s="90">
        <v>5840</v>
      </c>
      <c r="D444" s="76">
        <v>450470</v>
      </c>
      <c r="E444" s="76">
        <v>421100</v>
      </c>
      <c r="F444" s="76">
        <v>343630</v>
      </c>
      <c r="G444" s="76">
        <v>324880</v>
      </c>
      <c r="H444" s="76">
        <v>306130</v>
      </c>
      <c r="I444" s="76">
        <v>287380</v>
      </c>
      <c r="J444" s="76">
        <v>268630</v>
      </c>
      <c r="K444" s="76">
        <v>249880</v>
      </c>
      <c r="L444" s="76">
        <v>231130</v>
      </c>
      <c r="M444" s="76">
        <v>212380</v>
      </c>
      <c r="N444" s="76">
        <v>193630</v>
      </c>
    </row>
    <row r="445" spans="2:14" ht="15" customHeight="1">
      <c r="B445" s="76">
        <v>5840</v>
      </c>
      <c r="C445" s="90">
        <v>5860</v>
      </c>
      <c r="D445" s="76">
        <v>470380</v>
      </c>
      <c r="E445" s="76">
        <v>441000</v>
      </c>
      <c r="F445" s="76">
        <v>372100</v>
      </c>
      <c r="G445" s="76">
        <v>353350</v>
      </c>
      <c r="H445" s="76">
        <v>334600</v>
      </c>
      <c r="I445" s="76">
        <v>315850</v>
      </c>
      <c r="J445" s="76">
        <v>297100</v>
      </c>
      <c r="K445" s="76">
        <v>278350</v>
      </c>
      <c r="L445" s="76">
        <v>259600</v>
      </c>
      <c r="M445" s="76">
        <v>240850</v>
      </c>
      <c r="N445" s="76">
        <v>222100</v>
      </c>
    </row>
    <row r="446" spans="2:14" ht="15" customHeight="1">
      <c r="B446" s="76">
        <v>5860</v>
      </c>
      <c r="C446" s="90">
        <v>5880</v>
      </c>
      <c r="D446" s="76">
        <v>475720</v>
      </c>
      <c r="E446" s="76">
        <v>446320</v>
      </c>
      <c r="F446" s="76">
        <v>377240</v>
      </c>
      <c r="G446" s="76">
        <v>358490</v>
      </c>
      <c r="H446" s="76">
        <v>339740</v>
      </c>
      <c r="I446" s="76">
        <v>320990</v>
      </c>
      <c r="J446" s="76">
        <v>302240</v>
      </c>
      <c r="K446" s="76">
        <v>283490</v>
      </c>
      <c r="L446" s="76">
        <v>264740</v>
      </c>
      <c r="M446" s="76">
        <v>245990</v>
      </c>
      <c r="N446" s="76">
        <v>227240</v>
      </c>
    </row>
    <row r="447" spans="2:14" ht="15" customHeight="1">
      <c r="B447" s="76">
        <v>5880</v>
      </c>
      <c r="C447" s="90">
        <v>5900</v>
      </c>
      <c r="D447" s="76">
        <v>478690</v>
      </c>
      <c r="E447" s="76">
        <v>449140</v>
      </c>
      <c r="F447" s="76">
        <v>379880</v>
      </c>
      <c r="G447" s="76">
        <v>361130</v>
      </c>
      <c r="H447" s="76">
        <v>342380</v>
      </c>
      <c r="I447" s="76">
        <v>323630</v>
      </c>
      <c r="J447" s="76">
        <v>304880</v>
      </c>
      <c r="K447" s="76">
        <v>286130</v>
      </c>
      <c r="L447" s="76">
        <v>267380</v>
      </c>
      <c r="M447" s="76">
        <v>248630</v>
      </c>
      <c r="N447" s="76">
        <v>229880</v>
      </c>
    </row>
    <row r="448" spans="2:14" ht="15" customHeight="1">
      <c r="B448" s="76">
        <v>5900</v>
      </c>
      <c r="C448" s="90">
        <v>5920</v>
      </c>
      <c r="D448" s="76">
        <v>483220</v>
      </c>
      <c r="E448" s="76">
        <v>451960</v>
      </c>
      <c r="F448" s="76">
        <v>382520</v>
      </c>
      <c r="G448" s="76">
        <v>363770</v>
      </c>
      <c r="H448" s="76">
        <v>345020</v>
      </c>
      <c r="I448" s="76">
        <v>326270</v>
      </c>
      <c r="J448" s="76">
        <v>307520</v>
      </c>
      <c r="K448" s="76">
        <v>288770</v>
      </c>
      <c r="L448" s="76">
        <v>270020</v>
      </c>
      <c r="M448" s="76">
        <v>251270</v>
      </c>
      <c r="N448" s="76">
        <v>232520</v>
      </c>
    </row>
    <row r="449" spans="2:14" ht="15" customHeight="1">
      <c r="B449" s="76">
        <v>5920</v>
      </c>
      <c r="C449" s="90">
        <v>5940</v>
      </c>
      <c r="D449" s="76">
        <v>487760</v>
      </c>
      <c r="E449" s="76">
        <v>454780</v>
      </c>
      <c r="F449" s="76">
        <v>385160</v>
      </c>
      <c r="G449" s="76">
        <v>366410</v>
      </c>
      <c r="H449" s="76">
        <v>347660</v>
      </c>
      <c r="I449" s="76">
        <v>328910</v>
      </c>
      <c r="J449" s="76">
        <v>310160</v>
      </c>
      <c r="K449" s="76">
        <v>291410</v>
      </c>
      <c r="L449" s="76">
        <v>272660</v>
      </c>
      <c r="M449" s="76">
        <v>253910</v>
      </c>
      <c r="N449" s="76">
        <v>235160</v>
      </c>
    </row>
    <row r="450" spans="2:14" ht="15" customHeight="1">
      <c r="B450" s="76">
        <v>5940</v>
      </c>
      <c r="C450" s="90">
        <v>5960</v>
      </c>
      <c r="D450" s="76">
        <v>492300</v>
      </c>
      <c r="E450" s="76">
        <v>457600</v>
      </c>
      <c r="F450" s="76">
        <v>387800</v>
      </c>
      <c r="G450" s="76">
        <v>369050</v>
      </c>
      <c r="H450" s="76">
        <v>350300</v>
      </c>
      <c r="I450" s="76">
        <v>331550</v>
      </c>
      <c r="J450" s="76">
        <v>312800</v>
      </c>
      <c r="K450" s="76">
        <v>294050</v>
      </c>
      <c r="L450" s="76">
        <v>275300</v>
      </c>
      <c r="M450" s="76">
        <v>256550</v>
      </c>
      <c r="N450" s="76">
        <v>237800</v>
      </c>
    </row>
    <row r="451" spans="2:14" ht="15" customHeight="1">
      <c r="B451" s="76">
        <v>5960</v>
      </c>
      <c r="C451" s="90">
        <v>5980</v>
      </c>
      <c r="D451" s="76">
        <v>496830</v>
      </c>
      <c r="E451" s="76">
        <v>460420</v>
      </c>
      <c r="F451" s="76">
        <v>390440</v>
      </c>
      <c r="G451" s="76">
        <v>371690</v>
      </c>
      <c r="H451" s="76">
        <v>352940</v>
      </c>
      <c r="I451" s="76">
        <v>334190</v>
      </c>
      <c r="J451" s="76">
        <v>315440</v>
      </c>
      <c r="K451" s="76">
        <v>296690</v>
      </c>
      <c r="L451" s="76">
        <v>277940</v>
      </c>
      <c r="M451" s="76">
        <v>259190</v>
      </c>
      <c r="N451" s="76">
        <v>240440</v>
      </c>
    </row>
    <row r="452" spans="2:14" ht="15" customHeight="1">
      <c r="B452" s="76">
        <v>5980</v>
      </c>
      <c r="C452" s="90">
        <v>6000</v>
      </c>
      <c r="D452" s="76">
        <v>501370</v>
      </c>
      <c r="E452" s="76">
        <v>463240</v>
      </c>
      <c r="F452" s="76">
        <v>393080</v>
      </c>
      <c r="G452" s="76">
        <v>374330</v>
      </c>
      <c r="H452" s="76">
        <v>355580</v>
      </c>
      <c r="I452" s="76">
        <v>336830</v>
      </c>
      <c r="J452" s="76">
        <v>318080</v>
      </c>
      <c r="K452" s="76">
        <v>299330</v>
      </c>
      <c r="L452" s="76">
        <v>280580</v>
      </c>
      <c r="M452" s="76">
        <v>261830</v>
      </c>
      <c r="N452" s="76">
        <v>243080</v>
      </c>
    </row>
    <row r="453" spans="2:14" ht="15" customHeight="1">
      <c r="B453" s="76">
        <v>6000</v>
      </c>
      <c r="C453" s="90">
        <v>6020</v>
      </c>
      <c r="D453" s="76">
        <v>505900</v>
      </c>
      <c r="E453" s="76">
        <v>466060</v>
      </c>
      <c r="F453" s="76">
        <v>395720</v>
      </c>
      <c r="G453" s="76">
        <v>376970</v>
      </c>
      <c r="H453" s="76">
        <v>358220</v>
      </c>
      <c r="I453" s="76">
        <v>339470</v>
      </c>
      <c r="J453" s="76">
        <v>320720</v>
      </c>
      <c r="K453" s="76">
        <v>301970</v>
      </c>
      <c r="L453" s="76">
        <v>283220</v>
      </c>
      <c r="M453" s="76">
        <v>264470</v>
      </c>
      <c r="N453" s="76">
        <v>245720</v>
      </c>
    </row>
    <row r="454" spans="2:14" ht="15" customHeight="1">
      <c r="B454" s="76">
        <v>6020</v>
      </c>
      <c r="C454" s="90">
        <v>6040</v>
      </c>
      <c r="D454" s="76">
        <v>510440</v>
      </c>
      <c r="E454" s="76">
        <v>468880</v>
      </c>
      <c r="F454" s="76">
        <v>398360</v>
      </c>
      <c r="G454" s="76">
        <v>379610</v>
      </c>
      <c r="H454" s="76">
        <v>360860</v>
      </c>
      <c r="I454" s="76">
        <v>342110</v>
      </c>
      <c r="J454" s="76">
        <v>323360</v>
      </c>
      <c r="K454" s="76">
        <v>304610</v>
      </c>
      <c r="L454" s="76">
        <v>285860</v>
      </c>
      <c r="M454" s="76">
        <v>267110</v>
      </c>
      <c r="N454" s="76">
        <v>248360</v>
      </c>
    </row>
    <row r="455" spans="2:14" ht="15" customHeight="1">
      <c r="B455" s="76">
        <v>6040</v>
      </c>
      <c r="C455" s="90">
        <v>6060</v>
      </c>
      <c r="D455" s="76">
        <v>514980</v>
      </c>
      <c r="E455" s="76">
        <v>471700</v>
      </c>
      <c r="F455" s="76">
        <v>401000</v>
      </c>
      <c r="G455" s="76">
        <v>382250</v>
      </c>
      <c r="H455" s="76">
        <v>363500</v>
      </c>
      <c r="I455" s="76">
        <v>344750</v>
      </c>
      <c r="J455" s="76">
        <v>326000</v>
      </c>
      <c r="K455" s="76">
        <v>307250</v>
      </c>
      <c r="L455" s="76">
        <v>288500</v>
      </c>
      <c r="M455" s="76">
        <v>269750</v>
      </c>
      <c r="N455" s="76">
        <v>251000</v>
      </c>
    </row>
    <row r="456" spans="2:14" ht="15" customHeight="1">
      <c r="B456" s="76">
        <v>6060</v>
      </c>
      <c r="C456" s="90">
        <v>6080</v>
      </c>
      <c r="D456" s="76">
        <v>519510</v>
      </c>
      <c r="E456" s="76">
        <v>474520</v>
      </c>
      <c r="F456" s="76">
        <v>403640</v>
      </c>
      <c r="G456" s="76">
        <v>384890</v>
      </c>
      <c r="H456" s="76">
        <v>366140</v>
      </c>
      <c r="I456" s="76">
        <v>347390</v>
      </c>
      <c r="J456" s="76">
        <v>328640</v>
      </c>
      <c r="K456" s="76">
        <v>309890</v>
      </c>
      <c r="L456" s="76">
        <v>291140</v>
      </c>
      <c r="M456" s="76">
        <v>272390</v>
      </c>
      <c r="N456" s="76">
        <v>253640</v>
      </c>
    </row>
    <row r="457" spans="2:14" ht="15" customHeight="1">
      <c r="B457" s="76">
        <v>6080</v>
      </c>
      <c r="C457" s="90">
        <v>6100</v>
      </c>
      <c r="D457" s="76">
        <v>524050</v>
      </c>
      <c r="E457" s="76">
        <v>477340</v>
      </c>
      <c r="F457" s="76">
        <v>406280</v>
      </c>
      <c r="G457" s="76">
        <v>387530</v>
      </c>
      <c r="H457" s="76">
        <v>368780</v>
      </c>
      <c r="I457" s="76">
        <v>350030</v>
      </c>
      <c r="J457" s="76">
        <v>331280</v>
      </c>
      <c r="K457" s="76">
        <v>312530</v>
      </c>
      <c r="L457" s="76">
        <v>293780</v>
      </c>
      <c r="M457" s="76">
        <v>275030</v>
      </c>
      <c r="N457" s="76">
        <v>256280</v>
      </c>
    </row>
    <row r="458" spans="2:14" ht="15" customHeight="1">
      <c r="B458" s="76">
        <v>6100</v>
      </c>
      <c r="C458" s="90">
        <v>6120</v>
      </c>
      <c r="D458" s="76">
        <v>528580</v>
      </c>
      <c r="E458" s="76">
        <v>481250</v>
      </c>
      <c r="F458" s="76">
        <v>408920</v>
      </c>
      <c r="G458" s="76">
        <v>390170</v>
      </c>
      <c r="H458" s="76">
        <v>371420</v>
      </c>
      <c r="I458" s="76">
        <v>352670</v>
      </c>
      <c r="J458" s="76">
        <v>333920</v>
      </c>
      <c r="K458" s="76">
        <v>315170</v>
      </c>
      <c r="L458" s="76">
        <v>296420</v>
      </c>
      <c r="M458" s="76">
        <v>277670</v>
      </c>
      <c r="N458" s="76">
        <v>258920</v>
      </c>
    </row>
    <row r="459" spans="2:14" ht="15" customHeight="1">
      <c r="B459" s="76">
        <v>6120</v>
      </c>
      <c r="C459" s="90">
        <v>6140</v>
      </c>
      <c r="D459" s="76">
        <v>533120</v>
      </c>
      <c r="E459" s="76">
        <v>485760</v>
      </c>
      <c r="F459" s="76">
        <v>411560</v>
      </c>
      <c r="G459" s="76">
        <v>392810</v>
      </c>
      <c r="H459" s="76">
        <v>374060</v>
      </c>
      <c r="I459" s="76">
        <v>355310</v>
      </c>
      <c r="J459" s="76">
        <v>336560</v>
      </c>
      <c r="K459" s="76">
        <v>317810</v>
      </c>
      <c r="L459" s="76">
        <v>299060</v>
      </c>
      <c r="M459" s="76">
        <v>280310</v>
      </c>
      <c r="N459" s="76">
        <v>261560</v>
      </c>
    </row>
    <row r="460" spans="2:14" ht="15" customHeight="1">
      <c r="B460" s="76">
        <v>6140</v>
      </c>
      <c r="C460" s="90">
        <v>6160</v>
      </c>
      <c r="D460" s="76">
        <v>537660</v>
      </c>
      <c r="E460" s="76">
        <v>490280</v>
      </c>
      <c r="F460" s="76">
        <v>414200</v>
      </c>
      <c r="G460" s="76">
        <v>395450</v>
      </c>
      <c r="H460" s="76">
        <v>376700</v>
      </c>
      <c r="I460" s="76">
        <v>357950</v>
      </c>
      <c r="J460" s="76">
        <v>339200</v>
      </c>
      <c r="K460" s="76">
        <v>320450</v>
      </c>
      <c r="L460" s="76">
        <v>301700</v>
      </c>
      <c r="M460" s="76">
        <v>282950</v>
      </c>
      <c r="N460" s="76">
        <v>264200</v>
      </c>
    </row>
    <row r="461" spans="2:14" ht="15" customHeight="1">
      <c r="B461" s="76">
        <v>6160</v>
      </c>
      <c r="C461" s="90">
        <v>6180</v>
      </c>
      <c r="D461" s="76">
        <v>542190</v>
      </c>
      <c r="E461" s="76">
        <v>494790</v>
      </c>
      <c r="F461" s="76">
        <v>416840</v>
      </c>
      <c r="G461" s="76">
        <v>398090</v>
      </c>
      <c r="H461" s="76">
        <v>379340</v>
      </c>
      <c r="I461" s="76">
        <v>360590</v>
      </c>
      <c r="J461" s="76">
        <v>341840</v>
      </c>
      <c r="K461" s="76">
        <v>323090</v>
      </c>
      <c r="L461" s="76">
        <v>304340</v>
      </c>
      <c r="M461" s="76">
        <v>285590</v>
      </c>
      <c r="N461" s="76">
        <v>266840</v>
      </c>
    </row>
    <row r="462" spans="2:14" ht="15" customHeight="1">
      <c r="B462" s="76">
        <v>6180</v>
      </c>
      <c r="C462" s="90">
        <v>6200</v>
      </c>
      <c r="D462" s="76">
        <v>546730</v>
      </c>
      <c r="E462" s="76">
        <v>499300</v>
      </c>
      <c r="F462" s="76">
        <v>419480</v>
      </c>
      <c r="G462" s="76">
        <v>400730</v>
      </c>
      <c r="H462" s="76">
        <v>381980</v>
      </c>
      <c r="I462" s="76">
        <v>363230</v>
      </c>
      <c r="J462" s="76">
        <v>344480</v>
      </c>
      <c r="K462" s="76">
        <v>325730</v>
      </c>
      <c r="L462" s="76">
        <v>306980</v>
      </c>
      <c r="M462" s="76">
        <v>288230</v>
      </c>
      <c r="N462" s="76">
        <v>269480</v>
      </c>
    </row>
    <row r="463" spans="2:14" ht="15" customHeight="1">
      <c r="B463" s="76">
        <v>6200</v>
      </c>
      <c r="C463" s="90">
        <v>6220</v>
      </c>
      <c r="D463" s="76">
        <v>551260</v>
      </c>
      <c r="E463" s="76">
        <v>503810</v>
      </c>
      <c r="F463" s="76">
        <v>422120</v>
      </c>
      <c r="G463" s="76">
        <v>403370</v>
      </c>
      <c r="H463" s="76">
        <v>384620</v>
      </c>
      <c r="I463" s="76">
        <v>365870</v>
      </c>
      <c r="J463" s="76">
        <v>347120</v>
      </c>
      <c r="K463" s="76">
        <v>328370</v>
      </c>
      <c r="L463" s="76">
        <v>309620</v>
      </c>
      <c r="M463" s="76">
        <v>290870</v>
      </c>
      <c r="N463" s="76">
        <v>272120</v>
      </c>
    </row>
    <row r="464" spans="2:14" ht="15" customHeight="1">
      <c r="B464" s="76">
        <v>6220</v>
      </c>
      <c r="C464" s="90">
        <v>6240</v>
      </c>
      <c r="D464" s="76">
        <v>555800</v>
      </c>
      <c r="E464" s="76">
        <v>508320</v>
      </c>
      <c r="F464" s="76">
        <v>424760</v>
      </c>
      <c r="G464" s="76">
        <v>406010</v>
      </c>
      <c r="H464" s="76">
        <v>387260</v>
      </c>
      <c r="I464" s="76">
        <v>368510</v>
      </c>
      <c r="J464" s="76">
        <v>349760</v>
      </c>
      <c r="K464" s="76">
        <v>331010</v>
      </c>
      <c r="L464" s="76">
        <v>312260</v>
      </c>
      <c r="M464" s="76">
        <v>293510</v>
      </c>
      <c r="N464" s="76">
        <v>274760</v>
      </c>
    </row>
    <row r="465" spans="2:14" ht="15" customHeight="1">
      <c r="B465" s="76">
        <v>6240</v>
      </c>
      <c r="C465" s="90">
        <v>6260</v>
      </c>
      <c r="D465" s="76">
        <v>560340</v>
      </c>
      <c r="E465" s="76">
        <v>512840</v>
      </c>
      <c r="F465" s="76">
        <v>427400</v>
      </c>
      <c r="G465" s="76">
        <v>408650</v>
      </c>
      <c r="H465" s="76">
        <v>389900</v>
      </c>
      <c r="I465" s="76">
        <v>371150</v>
      </c>
      <c r="J465" s="76">
        <v>352400</v>
      </c>
      <c r="K465" s="76">
        <v>333650</v>
      </c>
      <c r="L465" s="76">
        <v>314900</v>
      </c>
      <c r="M465" s="76">
        <v>296150</v>
      </c>
      <c r="N465" s="76">
        <v>277400</v>
      </c>
    </row>
    <row r="466" spans="2:14" ht="15" customHeight="1">
      <c r="B466" s="76">
        <v>6260</v>
      </c>
      <c r="C466" s="90">
        <v>6280</v>
      </c>
      <c r="D466" s="76">
        <v>564870</v>
      </c>
      <c r="E466" s="76">
        <v>517350</v>
      </c>
      <c r="F466" s="76">
        <v>430040</v>
      </c>
      <c r="G466" s="76">
        <v>411290</v>
      </c>
      <c r="H466" s="76">
        <v>392540</v>
      </c>
      <c r="I466" s="76">
        <v>373790</v>
      </c>
      <c r="J466" s="76">
        <v>355040</v>
      </c>
      <c r="K466" s="76">
        <v>336290</v>
      </c>
      <c r="L466" s="76">
        <v>317540</v>
      </c>
      <c r="M466" s="76">
        <v>298790</v>
      </c>
      <c r="N466" s="76">
        <v>280040</v>
      </c>
    </row>
    <row r="467" spans="2:14" ht="15" customHeight="1">
      <c r="B467" s="76">
        <v>6280</v>
      </c>
      <c r="C467" s="90">
        <v>6300</v>
      </c>
      <c r="D467" s="76">
        <v>569410</v>
      </c>
      <c r="E467" s="76">
        <v>521860</v>
      </c>
      <c r="F467" s="76">
        <v>432680</v>
      </c>
      <c r="G467" s="76">
        <v>413930</v>
      </c>
      <c r="H467" s="76">
        <v>395180</v>
      </c>
      <c r="I467" s="76">
        <v>376430</v>
      </c>
      <c r="J467" s="76">
        <v>357680</v>
      </c>
      <c r="K467" s="76">
        <v>338930</v>
      </c>
      <c r="L467" s="76">
        <v>320180</v>
      </c>
      <c r="M467" s="76">
        <v>301430</v>
      </c>
      <c r="N467" s="76">
        <v>282680</v>
      </c>
    </row>
    <row r="468" spans="2:14" ht="15" customHeight="1">
      <c r="B468" s="76">
        <v>6300</v>
      </c>
      <c r="C468" s="90">
        <v>6320</v>
      </c>
      <c r="D468" s="76">
        <v>573940</v>
      </c>
      <c r="E468" s="76">
        <v>526370</v>
      </c>
      <c r="F468" s="76">
        <v>435320</v>
      </c>
      <c r="G468" s="76">
        <v>416570</v>
      </c>
      <c r="H468" s="76">
        <v>397820</v>
      </c>
      <c r="I468" s="76">
        <v>379070</v>
      </c>
      <c r="J468" s="76">
        <v>360320</v>
      </c>
      <c r="K468" s="76">
        <v>341570</v>
      </c>
      <c r="L468" s="76">
        <v>322820</v>
      </c>
      <c r="M468" s="76">
        <v>304070</v>
      </c>
      <c r="N468" s="76">
        <v>285320</v>
      </c>
    </row>
    <row r="469" spans="2:14" ht="15" customHeight="1">
      <c r="B469" s="76">
        <v>6320</v>
      </c>
      <c r="C469" s="90">
        <v>6340</v>
      </c>
      <c r="D469" s="76">
        <v>578480</v>
      </c>
      <c r="E469" s="76">
        <v>530880</v>
      </c>
      <c r="F469" s="76">
        <v>437960</v>
      </c>
      <c r="G469" s="76">
        <v>419210</v>
      </c>
      <c r="H469" s="76">
        <v>400460</v>
      </c>
      <c r="I469" s="76">
        <v>381710</v>
      </c>
      <c r="J469" s="76">
        <v>362960</v>
      </c>
      <c r="K469" s="76">
        <v>344210</v>
      </c>
      <c r="L469" s="76">
        <v>325460</v>
      </c>
      <c r="M469" s="76">
        <v>306710</v>
      </c>
      <c r="N469" s="76">
        <v>287960</v>
      </c>
    </row>
    <row r="470" spans="2:14" ht="15" customHeight="1">
      <c r="B470" s="76">
        <v>6340</v>
      </c>
      <c r="C470" s="90">
        <v>6360</v>
      </c>
      <c r="D470" s="76">
        <v>583020</v>
      </c>
      <c r="E470" s="76">
        <v>535400</v>
      </c>
      <c r="F470" s="76">
        <v>440600</v>
      </c>
      <c r="G470" s="76">
        <v>421850</v>
      </c>
      <c r="H470" s="76">
        <v>403100</v>
      </c>
      <c r="I470" s="76">
        <v>384350</v>
      </c>
      <c r="J470" s="76">
        <v>365600</v>
      </c>
      <c r="K470" s="76">
        <v>346850</v>
      </c>
      <c r="L470" s="76">
        <v>328100</v>
      </c>
      <c r="M470" s="76">
        <v>309350</v>
      </c>
      <c r="N470" s="76">
        <v>290600</v>
      </c>
    </row>
    <row r="471" spans="2:14" ht="15" customHeight="1">
      <c r="B471" s="76">
        <v>6360</v>
      </c>
      <c r="C471" s="90">
        <v>6380</v>
      </c>
      <c r="D471" s="76">
        <v>587550</v>
      </c>
      <c r="E471" s="76">
        <v>539910</v>
      </c>
      <c r="F471" s="76">
        <v>443240</v>
      </c>
      <c r="G471" s="76">
        <v>424490</v>
      </c>
      <c r="H471" s="76">
        <v>405740</v>
      </c>
      <c r="I471" s="76">
        <v>386990</v>
      </c>
      <c r="J471" s="76">
        <v>368240</v>
      </c>
      <c r="K471" s="76">
        <v>349490</v>
      </c>
      <c r="L471" s="76">
        <v>330740</v>
      </c>
      <c r="M471" s="76">
        <v>311990</v>
      </c>
      <c r="N471" s="76">
        <v>293240</v>
      </c>
    </row>
    <row r="472" spans="2:14" ht="15" customHeight="1">
      <c r="B472" s="76">
        <v>6380</v>
      </c>
      <c r="C472" s="90">
        <v>6400</v>
      </c>
      <c r="D472" s="76">
        <v>592090</v>
      </c>
      <c r="E472" s="76">
        <v>544420</v>
      </c>
      <c r="F472" s="76">
        <v>445880</v>
      </c>
      <c r="G472" s="76">
        <v>427130</v>
      </c>
      <c r="H472" s="76">
        <v>408380</v>
      </c>
      <c r="I472" s="76">
        <v>389630</v>
      </c>
      <c r="J472" s="76">
        <v>370880</v>
      </c>
      <c r="K472" s="76">
        <v>352130</v>
      </c>
      <c r="L472" s="76">
        <v>333380</v>
      </c>
      <c r="M472" s="76">
        <v>314630</v>
      </c>
      <c r="N472" s="76">
        <v>295880</v>
      </c>
    </row>
    <row r="473" spans="2:14" ht="15" customHeight="1">
      <c r="B473" s="76">
        <v>6400</v>
      </c>
      <c r="C473" s="90">
        <v>6420</v>
      </c>
      <c r="D473" s="76">
        <v>596620</v>
      </c>
      <c r="E473" s="76">
        <v>548930</v>
      </c>
      <c r="F473" s="76">
        <v>448520</v>
      </c>
      <c r="G473" s="76">
        <v>429770</v>
      </c>
      <c r="H473" s="76">
        <v>411020</v>
      </c>
      <c r="I473" s="76">
        <v>392270</v>
      </c>
      <c r="J473" s="76">
        <v>373520</v>
      </c>
      <c r="K473" s="76">
        <v>354770</v>
      </c>
      <c r="L473" s="76">
        <v>336020</v>
      </c>
      <c r="M473" s="76">
        <v>317270</v>
      </c>
      <c r="N473" s="76">
        <v>298520</v>
      </c>
    </row>
    <row r="474" spans="2:14" ht="15" customHeight="1">
      <c r="B474" s="76">
        <v>6420</v>
      </c>
      <c r="C474" s="90">
        <v>6440</v>
      </c>
      <c r="D474" s="76">
        <v>601160</v>
      </c>
      <c r="E474" s="76">
        <v>553440</v>
      </c>
      <c r="F474" s="76">
        <v>451160</v>
      </c>
      <c r="G474" s="76">
        <v>432410</v>
      </c>
      <c r="H474" s="76">
        <v>413660</v>
      </c>
      <c r="I474" s="76">
        <v>394910</v>
      </c>
      <c r="J474" s="76">
        <v>376160</v>
      </c>
      <c r="K474" s="76">
        <v>357410</v>
      </c>
      <c r="L474" s="76">
        <v>338660</v>
      </c>
      <c r="M474" s="76">
        <v>319910</v>
      </c>
      <c r="N474" s="76">
        <v>301160</v>
      </c>
    </row>
    <row r="475" spans="2:14" ht="15" customHeight="1">
      <c r="B475" s="76">
        <v>6440</v>
      </c>
      <c r="C475" s="90">
        <v>6460</v>
      </c>
      <c r="D475" s="76">
        <v>605700</v>
      </c>
      <c r="E475" s="76">
        <v>557960</v>
      </c>
      <c r="F475" s="76">
        <v>453800</v>
      </c>
      <c r="G475" s="76">
        <v>435050</v>
      </c>
      <c r="H475" s="76">
        <v>416300</v>
      </c>
      <c r="I475" s="76">
        <v>397550</v>
      </c>
      <c r="J475" s="76">
        <v>378800</v>
      </c>
      <c r="K475" s="76">
        <v>360050</v>
      </c>
      <c r="L475" s="76">
        <v>341300</v>
      </c>
      <c r="M475" s="76">
        <v>322550</v>
      </c>
      <c r="N475" s="76">
        <v>303800</v>
      </c>
    </row>
    <row r="476" spans="2:14" ht="15" customHeight="1">
      <c r="B476" s="76">
        <v>6460</v>
      </c>
      <c r="C476" s="90">
        <v>6480</v>
      </c>
      <c r="D476" s="76">
        <v>610230</v>
      </c>
      <c r="E476" s="76">
        <v>562470</v>
      </c>
      <c r="F476" s="76">
        <v>456440</v>
      </c>
      <c r="G476" s="76">
        <v>437690</v>
      </c>
      <c r="H476" s="76">
        <v>418940</v>
      </c>
      <c r="I476" s="76">
        <v>400190</v>
      </c>
      <c r="J476" s="76">
        <v>381440</v>
      </c>
      <c r="K476" s="76">
        <v>362690</v>
      </c>
      <c r="L476" s="76">
        <v>343940</v>
      </c>
      <c r="M476" s="76">
        <v>325190</v>
      </c>
      <c r="N476" s="76">
        <v>306440</v>
      </c>
    </row>
    <row r="477" spans="2:14" ht="15" customHeight="1">
      <c r="B477" s="76">
        <v>6480</v>
      </c>
      <c r="C477" s="90">
        <v>6500</v>
      </c>
      <c r="D477" s="76">
        <v>614770</v>
      </c>
      <c r="E477" s="76">
        <v>566980</v>
      </c>
      <c r="F477" s="76">
        <v>459080</v>
      </c>
      <c r="G477" s="76">
        <v>440330</v>
      </c>
      <c r="H477" s="76">
        <v>421580</v>
      </c>
      <c r="I477" s="76">
        <v>402830</v>
      </c>
      <c r="J477" s="76">
        <v>384080</v>
      </c>
      <c r="K477" s="76">
        <v>365330</v>
      </c>
      <c r="L477" s="76">
        <v>346580</v>
      </c>
      <c r="M477" s="76">
        <v>327830</v>
      </c>
      <c r="N477" s="76">
        <v>309080</v>
      </c>
    </row>
    <row r="478" spans="2:14" ht="15" customHeight="1">
      <c r="B478" s="76">
        <v>6500</v>
      </c>
      <c r="C478" s="90">
        <v>6520</v>
      </c>
      <c r="D478" s="76">
        <v>619300</v>
      </c>
      <c r="E478" s="76">
        <v>571490</v>
      </c>
      <c r="F478" s="76">
        <v>461720</v>
      </c>
      <c r="G478" s="76">
        <v>442970</v>
      </c>
      <c r="H478" s="76">
        <v>424220</v>
      </c>
      <c r="I478" s="76">
        <v>405470</v>
      </c>
      <c r="J478" s="76">
        <v>386720</v>
      </c>
      <c r="K478" s="76">
        <v>367970</v>
      </c>
      <c r="L478" s="76">
        <v>349220</v>
      </c>
      <c r="M478" s="76">
        <v>330470</v>
      </c>
      <c r="N478" s="76">
        <v>311720</v>
      </c>
    </row>
    <row r="479" spans="2:14" ht="15" customHeight="1">
      <c r="B479" s="76">
        <v>6520</v>
      </c>
      <c r="C479" s="90">
        <v>6540</v>
      </c>
      <c r="D479" s="76">
        <v>623840</v>
      </c>
      <c r="E479" s="76">
        <v>576000</v>
      </c>
      <c r="F479" s="76">
        <v>464360</v>
      </c>
      <c r="G479" s="76">
        <v>445610</v>
      </c>
      <c r="H479" s="76">
        <v>426860</v>
      </c>
      <c r="I479" s="76">
        <v>408110</v>
      </c>
      <c r="J479" s="76">
        <v>389360</v>
      </c>
      <c r="K479" s="76">
        <v>370610</v>
      </c>
      <c r="L479" s="76">
        <v>351860</v>
      </c>
      <c r="M479" s="76">
        <v>333110</v>
      </c>
      <c r="N479" s="76">
        <v>314360</v>
      </c>
    </row>
    <row r="480" spans="2:14" ht="15" customHeight="1">
      <c r="B480" s="76">
        <v>6540</v>
      </c>
      <c r="C480" s="90">
        <v>6560</v>
      </c>
      <c r="D480" s="76">
        <v>628380</v>
      </c>
      <c r="E480" s="76">
        <v>580520</v>
      </c>
      <c r="F480" s="76">
        <v>467000</v>
      </c>
      <c r="G480" s="76">
        <v>448250</v>
      </c>
      <c r="H480" s="76">
        <v>429500</v>
      </c>
      <c r="I480" s="76">
        <v>410750</v>
      </c>
      <c r="J480" s="76">
        <v>392000</v>
      </c>
      <c r="K480" s="76">
        <v>373250</v>
      </c>
      <c r="L480" s="76">
        <v>354500</v>
      </c>
      <c r="M480" s="76">
        <v>335750</v>
      </c>
      <c r="N480" s="76">
        <v>317000</v>
      </c>
    </row>
    <row r="481" spans="2:14" ht="15" customHeight="1">
      <c r="B481" s="76">
        <v>6560</v>
      </c>
      <c r="C481" s="90">
        <v>6580</v>
      </c>
      <c r="D481" s="76">
        <v>632910</v>
      </c>
      <c r="E481" s="76">
        <v>585030</v>
      </c>
      <c r="F481" s="76">
        <v>469640</v>
      </c>
      <c r="G481" s="76">
        <v>450890</v>
      </c>
      <c r="H481" s="76">
        <v>432140</v>
      </c>
      <c r="I481" s="76">
        <v>413390</v>
      </c>
      <c r="J481" s="76">
        <v>394640</v>
      </c>
      <c r="K481" s="76">
        <v>375890</v>
      </c>
      <c r="L481" s="76">
        <v>357140</v>
      </c>
      <c r="M481" s="76">
        <v>338390</v>
      </c>
      <c r="N481" s="76">
        <v>319640</v>
      </c>
    </row>
    <row r="482" spans="2:14" ht="15" customHeight="1">
      <c r="B482" s="76">
        <v>6580</v>
      </c>
      <c r="C482" s="90">
        <v>6600</v>
      </c>
      <c r="D482" s="76">
        <v>637450</v>
      </c>
      <c r="E482" s="76">
        <v>589540</v>
      </c>
      <c r="F482" s="76">
        <v>472280</v>
      </c>
      <c r="G482" s="76">
        <v>453530</v>
      </c>
      <c r="H482" s="76">
        <v>434780</v>
      </c>
      <c r="I482" s="76">
        <v>416030</v>
      </c>
      <c r="J482" s="76">
        <v>397280</v>
      </c>
      <c r="K482" s="76">
        <v>378530</v>
      </c>
      <c r="L482" s="76">
        <v>359780</v>
      </c>
      <c r="M482" s="76">
        <v>341030</v>
      </c>
      <c r="N482" s="76">
        <v>322280</v>
      </c>
    </row>
    <row r="483" spans="2:14" ht="15" customHeight="1">
      <c r="B483" s="76">
        <v>6600</v>
      </c>
      <c r="C483" s="90">
        <v>6620</v>
      </c>
      <c r="D483" s="76">
        <v>641980</v>
      </c>
      <c r="E483" s="76">
        <v>594050</v>
      </c>
      <c r="F483" s="76">
        <v>474920</v>
      </c>
      <c r="G483" s="76">
        <v>456170</v>
      </c>
      <c r="H483" s="76">
        <v>437420</v>
      </c>
      <c r="I483" s="76">
        <v>418670</v>
      </c>
      <c r="J483" s="76">
        <v>399920</v>
      </c>
      <c r="K483" s="76">
        <v>381170</v>
      </c>
      <c r="L483" s="76">
        <v>362420</v>
      </c>
      <c r="M483" s="76">
        <v>343670</v>
      </c>
      <c r="N483" s="76">
        <v>324920</v>
      </c>
    </row>
    <row r="484" spans="2:14" ht="15" customHeight="1">
      <c r="B484" s="76">
        <v>6620</v>
      </c>
      <c r="C484" s="90">
        <v>6640</v>
      </c>
      <c r="D484" s="76">
        <v>646520</v>
      </c>
      <c r="E484" s="76">
        <v>598560</v>
      </c>
      <c r="F484" s="76">
        <v>477560</v>
      </c>
      <c r="G484" s="76">
        <v>458810</v>
      </c>
      <c r="H484" s="76">
        <v>440060</v>
      </c>
      <c r="I484" s="76">
        <v>421310</v>
      </c>
      <c r="J484" s="76">
        <v>402560</v>
      </c>
      <c r="K484" s="76">
        <v>383810</v>
      </c>
      <c r="L484" s="76">
        <v>365060</v>
      </c>
      <c r="M484" s="76">
        <v>346310</v>
      </c>
      <c r="N484" s="76">
        <v>327560</v>
      </c>
    </row>
    <row r="485" spans="2:14" ht="15" customHeight="1">
      <c r="B485" s="76">
        <v>6640</v>
      </c>
      <c r="C485" s="90">
        <v>6660</v>
      </c>
      <c r="D485" s="76">
        <v>651060</v>
      </c>
      <c r="E485" s="76">
        <v>603080</v>
      </c>
      <c r="F485" s="76">
        <v>481320</v>
      </c>
      <c r="G485" s="76">
        <v>461450</v>
      </c>
      <c r="H485" s="76">
        <v>442700</v>
      </c>
      <c r="I485" s="76">
        <v>423950</v>
      </c>
      <c r="J485" s="76">
        <v>405200</v>
      </c>
      <c r="K485" s="76">
        <v>386450</v>
      </c>
      <c r="L485" s="76">
        <v>367700</v>
      </c>
      <c r="M485" s="76">
        <v>348950</v>
      </c>
      <c r="N485" s="76">
        <v>330200</v>
      </c>
    </row>
    <row r="486" spans="2:14" ht="15" customHeight="1">
      <c r="B486" s="76">
        <v>6660</v>
      </c>
      <c r="C486" s="90">
        <v>6680</v>
      </c>
      <c r="D486" s="76">
        <v>655590</v>
      </c>
      <c r="E486" s="76">
        <v>607590</v>
      </c>
      <c r="F486" s="76">
        <v>485540</v>
      </c>
      <c r="G486" s="76">
        <v>464090</v>
      </c>
      <c r="H486" s="76">
        <v>445340</v>
      </c>
      <c r="I486" s="76">
        <v>426590</v>
      </c>
      <c r="J486" s="76">
        <v>407840</v>
      </c>
      <c r="K486" s="76">
        <v>389090</v>
      </c>
      <c r="L486" s="76">
        <v>370340</v>
      </c>
      <c r="M486" s="76">
        <v>351590</v>
      </c>
      <c r="N486" s="76">
        <v>332840</v>
      </c>
    </row>
    <row r="487" spans="2:14" ht="15" customHeight="1">
      <c r="B487" s="76">
        <v>6680</v>
      </c>
      <c r="C487" s="90">
        <v>6700</v>
      </c>
      <c r="D487" s="76">
        <v>660130</v>
      </c>
      <c r="E487" s="76">
        <v>612100</v>
      </c>
      <c r="F487" s="76">
        <v>489760</v>
      </c>
      <c r="G487" s="76">
        <v>466730</v>
      </c>
      <c r="H487" s="76">
        <v>447980</v>
      </c>
      <c r="I487" s="76">
        <v>429230</v>
      </c>
      <c r="J487" s="76">
        <v>410480</v>
      </c>
      <c r="K487" s="76">
        <v>391730</v>
      </c>
      <c r="L487" s="76">
        <v>372980</v>
      </c>
      <c r="M487" s="76">
        <v>354230</v>
      </c>
      <c r="N487" s="76">
        <v>335480</v>
      </c>
    </row>
    <row r="488" spans="2:14" ht="15" customHeight="1">
      <c r="B488" s="76">
        <v>6700</v>
      </c>
      <c r="C488" s="90">
        <v>6720</v>
      </c>
      <c r="D488" s="76">
        <v>664660</v>
      </c>
      <c r="E488" s="76">
        <v>616610</v>
      </c>
      <c r="F488" s="76">
        <v>493990</v>
      </c>
      <c r="G488" s="76">
        <v>469370</v>
      </c>
      <c r="H488" s="76">
        <v>450620</v>
      </c>
      <c r="I488" s="76">
        <v>431870</v>
      </c>
      <c r="J488" s="76">
        <v>413120</v>
      </c>
      <c r="K488" s="76">
        <v>394370</v>
      </c>
      <c r="L488" s="76">
        <v>375620</v>
      </c>
      <c r="M488" s="76">
        <v>356870</v>
      </c>
      <c r="N488" s="76">
        <v>338120</v>
      </c>
    </row>
    <row r="489" spans="2:14" ht="15" customHeight="1">
      <c r="B489" s="76">
        <v>6720</v>
      </c>
      <c r="C489" s="90">
        <v>6740</v>
      </c>
      <c r="D489" s="76">
        <v>669200</v>
      </c>
      <c r="E489" s="76">
        <v>621120</v>
      </c>
      <c r="F489" s="76">
        <v>498210</v>
      </c>
      <c r="G489" s="76">
        <v>472010</v>
      </c>
      <c r="H489" s="76">
        <v>453260</v>
      </c>
      <c r="I489" s="76">
        <v>434510</v>
      </c>
      <c r="J489" s="76">
        <v>415760</v>
      </c>
      <c r="K489" s="76">
        <v>397010</v>
      </c>
      <c r="L489" s="76">
        <v>378260</v>
      </c>
      <c r="M489" s="76">
        <v>359510</v>
      </c>
      <c r="N489" s="76">
        <v>340760</v>
      </c>
    </row>
    <row r="490" spans="2:14" ht="15" customHeight="1">
      <c r="B490" s="76">
        <v>6740</v>
      </c>
      <c r="C490" s="90">
        <v>6760</v>
      </c>
      <c r="D490" s="76">
        <v>673740</v>
      </c>
      <c r="E490" s="76">
        <v>625640</v>
      </c>
      <c r="F490" s="76">
        <v>502440</v>
      </c>
      <c r="G490" s="76">
        <v>474650</v>
      </c>
      <c r="H490" s="76">
        <v>455900</v>
      </c>
      <c r="I490" s="76">
        <v>437150</v>
      </c>
      <c r="J490" s="76">
        <v>418400</v>
      </c>
      <c r="K490" s="76">
        <v>399650</v>
      </c>
      <c r="L490" s="76">
        <v>380900</v>
      </c>
      <c r="M490" s="76">
        <v>362150</v>
      </c>
      <c r="N490" s="76">
        <v>343400</v>
      </c>
    </row>
    <row r="491" spans="2:14" ht="15" customHeight="1">
      <c r="B491" s="76">
        <v>6760</v>
      </c>
      <c r="C491" s="90">
        <v>6780</v>
      </c>
      <c r="D491" s="76">
        <v>678270</v>
      </c>
      <c r="E491" s="76">
        <v>630150</v>
      </c>
      <c r="F491" s="76">
        <v>506660</v>
      </c>
      <c r="G491" s="76">
        <v>477290</v>
      </c>
      <c r="H491" s="76">
        <v>458540</v>
      </c>
      <c r="I491" s="76">
        <v>439790</v>
      </c>
      <c r="J491" s="76">
        <v>421040</v>
      </c>
      <c r="K491" s="76">
        <v>402290</v>
      </c>
      <c r="L491" s="76">
        <v>383540</v>
      </c>
      <c r="M491" s="76">
        <v>364790</v>
      </c>
      <c r="N491" s="76">
        <v>346040</v>
      </c>
    </row>
    <row r="492" spans="2:14" ht="15" customHeight="1">
      <c r="B492" s="76">
        <v>6780</v>
      </c>
      <c r="C492" s="90">
        <v>6800</v>
      </c>
      <c r="D492" s="76">
        <v>682810</v>
      </c>
      <c r="E492" s="76">
        <v>634660</v>
      </c>
      <c r="F492" s="76">
        <v>510880</v>
      </c>
      <c r="G492" s="76">
        <v>480880</v>
      </c>
      <c r="H492" s="76">
        <v>461180</v>
      </c>
      <c r="I492" s="76">
        <v>442430</v>
      </c>
      <c r="J492" s="76">
        <v>423680</v>
      </c>
      <c r="K492" s="76">
        <v>404930</v>
      </c>
      <c r="L492" s="76">
        <v>386180</v>
      </c>
      <c r="M492" s="76">
        <v>367430</v>
      </c>
      <c r="N492" s="76">
        <v>348680</v>
      </c>
    </row>
    <row r="493" spans="2:14" ht="15" customHeight="1">
      <c r="B493" s="76">
        <v>6800</v>
      </c>
      <c r="C493" s="90">
        <v>6820</v>
      </c>
      <c r="D493" s="76">
        <v>687340</v>
      </c>
      <c r="E493" s="76">
        <v>639170</v>
      </c>
      <c r="F493" s="76">
        <v>515110</v>
      </c>
      <c r="G493" s="76">
        <v>485110</v>
      </c>
      <c r="H493" s="76">
        <v>463820</v>
      </c>
      <c r="I493" s="76">
        <v>445070</v>
      </c>
      <c r="J493" s="76">
        <v>426320</v>
      </c>
      <c r="K493" s="76">
        <v>407570</v>
      </c>
      <c r="L493" s="76">
        <v>388820</v>
      </c>
      <c r="M493" s="76">
        <v>370070</v>
      </c>
      <c r="N493" s="76">
        <v>351320</v>
      </c>
    </row>
    <row r="494" spans="2:14" ht="15" customHeight="1">
      <c r="B494" s="76">
        <v>6820</v>
      </c>
      <c r="C494" s="90">
        <v>6840</v>
      </c>
      <c r="D494" s="76">
        <v>691880</v>
      </c>
      <c r="E494" s="76">
        <v>643680</v>
      </c>
      <c r="F494" s="76">
        <v>519330</v>
      </c>
      <c r="G494" s="76">
        <v>489330</v>
      </c>
      <c r="H494" s="76">
        <v>466460</v>
      </c>
      <c r="I494" s="76">
        <v>447710</v>
      </c>
      <c r="J494" s="76">
        <v>428960</v>
      </c>
      <c r="K494" s="76">
        <v>410210</v>
      </c>
      <c r="L494" s="76">
        <v>391460</v>
      </c>
      <c r="M494" s="76">
        <v>372710</v>
      </c>
      <c r="N494" s="76">
        <v>353960</v>
      </c>
    </row>
    <row r="495" spans="2:14" ht="15" customHeight="1">
      <c r="B495" s="76">
        <v>6840</v>
      </c>
      <c r="C495" s="90">
        <v>6860</v>
      </c>
      <c r="D495" s="76">
        <v>696420</v>
      </c>
      <c r="E495" s="76">
        <v>648200</v>
      </c>
      <c r="F495" s="76">
        <v>523560</v>
      </c>
      <c r="G495" s="76">
        <v>493560</v>
      </c>
      <c r="H495" s="76">
        <v>469100</v>
      </c>
      <c r="I495" s="76">
        <v>450350</v>
      </c>
      <c r="J495" s="76">
        <v>431600</v>
      </c>
      <c r="K495" s="76">
        <v>412850</v>
      </c>
      <c r="L495" s="76">
        <v>394100</v>
      </c>
      <c r="M495" s="76">
        <v>375350</v>
      </c>
      <c r="N495" s="76">
        <v>356600</v>
      </c>
    </row>
    <row r="496" spans="2:14" ht="15" customHeight="1">
      <c r="B496" s="76">
        <v>6860</v>
      </c>
      <c r="C496" s="90">
        <v>6880</v>
      </c>
      <c r="D496" s="76">
        <v>700950</v>
      </c>
      <c r="E496" s="76">
        <v>652710</v>
      </c>
      <c r="F496" s="76">
        <v>527780</v>
      </c>
      <c r="G496" s="76">
        <v>497780</v>
      </c>
      <c r="H496" s="76">
        <v>471740</v>
      </c>
      <c r="I496" s="76">
        <v>452990</v>
      </c>
      <c r="J496" s="76">
        <v>434240</v>
      </c>
      <c r="K496" s="76">
        <v>415490</v>
      </c>
      <c r="L496" s="76">
        <v>396740</v>
      </c>
      <c r="M496" s="76">
        <v>377990</v>
      </c>
      <c r="N496" s="76">
        <v>359240</v>
      </c>
    </row>
    <row r="497" spans="2:14" ht="15" customHeight="1">
      <c r="B497" s="76">
        <v>6880</v>
      </c>
      <c r="C497" s="90">
        <v>6900</v>
      </c>
      <c r="D497" s="76">
        <v>705490</v>
      </c>
      <c r="E497" s="76">
        <v>657220</v>
      </c>
      <c r="F497" s="76">
        <v>532000</v>
      </c>
      <c r="G497" s="76">
        <v>502000</v>
      </c>
      <c r="H497" s="76">
        <v>474380</v>
      </c>
      <c r="I497" s="76">
        <v>455630</v>
      </c>
      <c r="J497" s="76">
        <v>436880</v>
      </c>
      <c r="K497" s="76">
        <v>418130</v>
      </c>
      <c r="L497" s="76">
        <v>399380</v>
      </c>
      <c r="M497" s="76">
        <v>380630</v>
      </c>
      <c r="N497" s="76">
        <v>361880</v>
      </c>
    </row>
    <row r="498" spans="2:14" ht="15" customHeight="1">
      <c r="B498" s="76">
        <v>6900</v>
      </c>
      <c r="C498" s="90">
        <v>6920</v>
      </c>
      <c r="D498" s="76">
        <v>710020</v>
      </c>
      <c r="E498" s="76">
        <v>661730</v>
      </c>
      <c r="F498" s="76">
        <v>536230</v>
      </c>
      <c r="G498" s="76">
        <v>506230</v>
      </c>
      <c r="H498" s="76">
        <v>477020</v>
      </c>
      <c r="I498" s="76">
        <v>458270</v>
      </c>
      <c r="J498" s="76">
        <v>439520</v>
      </c>
      <c r="K498" s="76">
        <v>420770</v>
      </c>
      <c r="L498" s="76">
        <v>402020</v>
      </c>
      <c r="M498" s="76">
        <v>383270</v>
      </c>
      <c r="N498" s="76">
        <v>364520</v>
      </c>
    </row>
    <row r="499" spans="2:14" ht="15" customHeight="1">
      <c r="B499" s="76">
        <v>6920</v>
      </c>
      <c r="C499" s="90">
        <v>6940</v>
      </c>
      <c r="D499" s="76">
        <v>714560</v>
      </c>
      <c r="E499" s="76">
        <v>666240</v>
      </c>
      <c r="F499" s="76">
        <v>540450</v>
      </c>
      <c r="G499" s="76">
        <v>510450</v>
      </c>
      <c r="H499" s="76">
        <v>480450</v>
      </c>
      <c r="I499" s="76">
        <v>460910</v>
      </c>
      <c r="J499" s="76">
        <v>442160</v>
      </c>
      <c r="K499" s="76">
        <v>423410</v>
      </c>
      <c r="L499" s="76">
        <v>404660</v>
      </c>
      <c r="M499" s="76">
        <v>385910</v>
      </c>
      <c r="N499" s="76">
        <v>367160</v>
      </c>
    </row>
    <row r="500" spans="2:14" ht="15" customHeight="1">
      <c r="B500" s="76">
        <v>6940</v>
      </c>
      <c r="C500" s="90">
        <v>6960</v>
      </c>
      <c r="D500" s="76">
        <v>719100</v>
      </c>
      <c r="E500" s="76">
        <v>670760</v>
      </c>
      <c r="F500" s="76">
        <v>544680</v>
      </c>
      <c r="G500" s="76">
        <v>514680</v>
      </c>
      <c r="H500" s="76">
        <v>484680</v>
      </c>
      <c r="I500" s="76">
        <v>463550</v>
      </c>
      <c r="J500" s="76">
        <v>444800</v>
      </c>
      <c r="K500" s="76">
        <v>426050</v>
      </c>
      <c r="L500" s="76">
        <v>407300</v>
      </c>
      <c r="M500" s="76">
        <v>388550</v>
      </c>
      <c r="N500" s="76">
        <v>369800</v>
      </c>
    </row>
    <row r="501" spans="2:14" ht="15" customHeight="1">
      <c r="B501" s="76">
        <v>6960</v>
      </c>
      <c r="C501" s="90">
        <v>6980</v>
      </c>
      <c r="D501" s="76">
        <v>723630</v>
      </c>
      <c r="E501" s="76">
        <v>675270</v>
      </c>
      <c r="F501" s="76">
        <v>548900</v>
      </c>
      <c r="G501" s="76">
        <v>518900</v>
      </c>
      <c r="H501" s="76">
        <v>488900</v>
      </c>
      <c r="I501" s="76">
        <v>466190</v>
      </c>
      <c r="J501" s="76">
        <v>447440</v>
      </c>
      <c r="K501" s="76">
        <v>428690</v>
      </c>
      <c r="L501" s="76">
        <v>409940</v>
      </c>
      <c r="M501" s="76">
        <v>391190</v>
      </c>
      <c r="N501" s="76">
        <v>372440</v>
      </c>
    </row>
    <row r="502" spans="2:14" ht="15" customHeight="1">
      <c r="B502" s="76">
        <v>6980</v>
      </c>
      <c r="C502" s="90">
        <v>7000</v>
      </c>
      <c r="D502" s="76">
        <v>728170</v>
      </c>
      <c r="E502" s="76">
        <v>679780</v>
      </c>
      <c r="F502" s="76">
        <v>553120</v>
      </c>
      <c r="G502" s="76">
        <v>523120</v>
      </c>
      <c r="H502" s="76">
        <v>493120</v>
      </c>
      <c r="I502" s="76">
        <v>468830</v>
      </c>
      <c r="J502" s="76">
        <v>450080</v>
      </c>
      <c r="K502" s="76">
        <v>431330</v>
      </c>
      <c r="L502" s="76">
        <v>412580</v>
      </c>
      <c r="M502" s="76">
        <v>393830</v>
      </c>
      <c r="N502" s="76">
        <v>375080</v>
      </c>
    </row>
    <row r="503" spans="2:14" ht="15" customHeight="1">
      <c r="B503" s="76">
        <v>7000</v>
      </c>
      <c r="C503" s="90">
        <v>7020</v>
      </c>
      <c r="D503" s="76">
        <v>732700</v>
      </c>
      <c r="E503" s="76">
        <v>684290</v>
      </c>
      <c r="F503" s="76">
        <v>557350</v>
      </c>
      <c r="G503" s="76">
        <v>527350</v>
      </c>
      <c r="H503" s="76">
        <v>497350</v>
      </c>
      <c r="I503" s="76">
        <v>471470</v>
      </c>
      <c r="J503" s="76">
        <v>452720</v>
      </c>
      <c r="K503" s="76">
        <v>433970</v>
      </c>
      <c r="L503" s="76">
        <v>415220</v>
      </c>
      <c r="M503" s="76">
        <v>396470</v>
      </c>
      <c r="N503" s="76">
        <v>377720</v>
      </c>
    </row>
    <row r="504" spans="2:14" ht="15" customHeight="1">
      <c r="B504" s="76">
        <v>7020</v>
      </c>
      <c r="C504" s="90">
        <v>7040</v>
      </c>
      <c r="D504" s="76">
        <v>737240</v>
      </c>
      <c r="E504" s="76">
        <v>688800</v>
      </c>
      <c r="F504" s="76">
        <v>561570</v>
      </c>
      <c r="G504" s="76">
        <v>531570</v>
      </c>
      <c r="H504" s="76">
        <v>501570</v>
      </c>
      <c r="I504" s="76">
        <v>474110</v>
      </c>
      <c r="J504" s="76">
        <v>455360</v>
      </c>
      <c r="K504" s="76">
        <v>436610</v>
      </c>
      <c r="L504" s="76">
        <v>417860</v>
      </c>
      <c r="M504" s="76">
        <v>399110</v>
      </c>
      <c r="N504" s="76">
        <v>380360</v>
      </c>
    </row>
    <row r="505" spans="2:14" ht="15" customHeight="1">
      <c r="B505" s="76">
        <v>7040</v>
      </c>
      <c r="C505" s="90">
        <v>7060</v>
      </c>
      <c r="D505" s="76">
        <v>741780</v>
      </c>
      <c r="E505" s="76">
        <v>693320</v>
      </c>
      <c r="F505" s="76">
        <v>565800</v>
      </c>
      <c r="G505" s="76">
        <v>535800</v>
      </c>
      <c r="H505" s="76">
        <v>505800</v>
      </c>
      <c r="I505" s="76">
        <v>476750</v>
      </c>
      <c r="J505" s="76">
        <v>458000</v>
      </c>
      <c r="K505" s="76">
        <v>439250</v>
      </c>
      <c r="L505" s="76">
        <v>420500</v>
      </c>
      <c r="M505" s="76">
        <v>401750</v>
      </c>
      <c r="N505" s="76">
        <v>383000</v>
      </c>
    </row>
    <row r="506" spans="2:14" ht="15" customHeight="1">
      <c r="B506" s="76">
        <v>7060</v>
      </c>
      <c r="C506" s="90">
        <v>7080</v>
      </c>
      <c r="D506" s="76">
        <v>746310</v>
      </c>
      <c r="E506" s="76">
        <v>697830</v>
      </c>
      <c r="F506" s="76">
        <v>570020</v>
      </c>
      <c r="G506" s="76">
        <v>540020</v>
      </c>
      <c r="H506" s="76">
        <v>510020</v>
      </c>
      <c r="I506" s="76">
        <v>480020</v>
      </c>
      <c r="J506" s="76">
        <v>460640</v>
      </c>
      <c r="K506" s="76">
        <v>441890</v>
      </c>
      <c r="L506" s="76">
        <v>423140</v>
      </c>
      <c r="M506" s="76">
        <v>404390</v>
      </c>
      <c r="N506" s="76">
        <v>385640</v>
      </c>
    </row>
    <row r="507" spans="2:14" ht="15" customHeight="1">
      <c r="B507" s="76">
        <v>7080</v>
      </c>
      <c r="C507" s="90">
        <v>7100</v>
      </c>
      <c r="D507" s="76">
        <v>750850</v>
      </c>
      <c r="E507" s="76">
        <v>702340</v>
      </c>
      <c r="F507" s="76">
        <v>574240</v>
      </c>
      <c r="G507" s="76">
        <v>544240</v>
      </c>
      <c r="H507" s="76">
        <v>514240</v>
      </c>
      <c r="I507" s="76">
        <v>484240</v>
      </c>
      <c r="J507" s="76">
        <v>463280</v>
      </c>
      <c r="K507" s="76">
        <v>444530</v>
      </c>
      <c r="L507" s="76">
        <v>425780</v>
      </c>
      <c r="M507" s="76">
        <v>407030</v>
      </c>
      <c r="N507" s="76">
        <v>388280</v>
      </c>
    </row>
    <row r="508" spans="2:14" ht="15" customHeight="1">
      <c r="B508" s="76">
        <v>7100</v>
      </c>
      <c r="C508" s="90">
        <v>7120</v>
      </c>
      <c r="D508" s="76">
        <v>755380</v>
      </c>
      <c r="E508" s="76">
        <v>706850</v>
      </c>
      <c r="F508" s="76">
        <v>578470</v>
      </c>
      <c r="G508" s="76">
        <v>548470</v>
      </c>
      <c r="H508" s="76">
        <v>518470</v>
      </c>
      <c r="I508" s="76">
        <v>488470</v>
      </c>
      <c r="J508" s="76">
        <v>465920</v>
      </c>
      <c r="K508" s="76">
        <v>447170</v>
      </c>
      <c r="L508" s="76">
        <v>428420</v>
      </c>
      <c r="M508" s="76">
        <v>409670</v>
      </c>
      <c r="N508" s="76">
        <v>390920</v>
      </c>
    </row>
    <row r="509" spans="2:14" ht="15" customHeight="1">
      <c r="B509" s="76">
        <v>7120</v>
      </c>
      <c r="C509" s="90">
        <v>7140</v>
      </c>
      <c r="D509" s="76">
        <v>759920</v>
      </c>
      <c r="E509" s="76">
        <v>711360</v>
      </c>
      <c r="F509" s="76">
        <v>582690</v>
      </c>
      <c r="G509" s="76">
        <v>552690</v>
      </c>
      <c r="H509" s="76">
        <v>522690</v>
      </c>
      <c r="I509" s="76">
        <v>492690</v>
      </c>
      <c r="J509" s="76">
        <v>468560</v>
      </c>
      <c r="K509" s="76">
        <v>449810</v>
      </c>
      <c r="L509" s="76">
        <v>431060</v>
      </c>
      <c r="M509" s="76">
        <v>412310</v>
      </c>
      <c r="N509" s="76">
        <v>393560</v>
      </c>
    </row>
    <row r="510" spans="2:14" ht="15" customHeight="1">
      <c r="B510" s="76">
        <v>7140</v>
      </c>
      <c r="C510" s="90">
        <v>7160</v>
      </c>
      <c r="D510" s="76">
        <v>764460</v>
      </c>
      <c r="E510" s="76">
        <v>715880</v>
      </c>
      <c r="F510" s="76">
        <v>586920</v>
      </c>
      <c r="G510" s="76">
        <v>556920</v>
      </c>
      <c r="H510" s="76">
        <v>526920</v>
      </c>
      <c r="I510" s="76">
        <v>496920</v>
      </c>
      <c r="J510" s="76">
        <v>471200</v>
      </c>
      <c r="K510" s="76">
        <v>452450</v>
      </c>
      <c r="L510" s="76">
        <v>433700</v>
      </c>
      <c r="M510" s="76">
        <v>414950</v>
      </c>
      <c r="N510" s="76">
        <v>396200</v>
      </c>
    </row>
    <row r="511" spans="2:14" ht="15" customHeight="1">
      <c r="B511" s="76">
        <v>7160</v>
      </c>
      <c r="C511" s="90">
        <v>7180</v>
      </c>
      <c r="D511" s="76">
        <v>768990</v>
      </c>
      <c r="E511" s="76">
        <v>720390</v>
      </c>
      <c r="F511" s="76">
        <v>591140</v>
      </c>
      <c r="G511" s="76">
        <v>561140</v>
      </c>
      <c r="H511" s="76">
        <v>531140</v>
      </c>
      <c r="I511" s="76">
        <v>501140</v>
      </c>
      <c r="J511" s="76">
        <v>473840</v>
      </c>
      <c r="K511" s="76">
        <v>455090</v>
      </c>
      <c r="L511" s="76">
        <v>436340</v>
      </c>
      <c r="M511" s="76">
        <v>417590</v>
      </c>
      <c r="N511" s="76">
        <v>398840</v>
      </c>
    </row>
    <row r="512" spans="2:14" ht="15" customHeight="1">
      <c r="B512" s="76">
        <v>7180</v>
      </c>
      <c r="C512" s="90">
        <v>7200</v>
      </c>
      <c r="D512" s="76">
        <v>773530</v>
      </c>
      <c r="E512" s="76">
        <v>724900</v>
      </c>
      <c r="F512" s="76">
        <v>595360</v>
      </c>
      <c r="G512" s="76">
        <v>565360</v>
      </c>
      <c r="H512" s="76">
        <v>535360</v>
      </c>
      <c r="I512" s="76">
        <v>505360</v>
      </c>
      <c r="J512" s="76">
        <v>476480</v>
      </c>
      <c r="K512" s="76">
        <v>457730</v>
      </c>
      <c r="L512" s="76">
        <v>438980</v>
      </c>
      <c r="M512" s="76">
        <v>420230</v>
      </c>
      <c r="N512" s="76">
        <v>401480</v>
      </c>
    </row>
    <row r="513" spans="2:14" ht="15" customHeight="1">
      <c r="B513" s="76">
        <v>7200</v>
      </c>
      <c r="C513" s="90">
        <v>7220</v>
      </c>
      <c r="D513" s="76">
        <v>778060</v>
      </c>
      <c r="E513" s="76">
        <v>729410</v>
      </c>
      <c r="F513" s="76">
        <v>599590</v>
      </c>
      <c r="G513" s="76">
        <v>569590</v>
      </c>
      <c r="H513" s="76">
        <v>539590</v>
      </c>
      <c r="I513" s="76">
        <v>509590</v>
      </c>
      <c r="J513" s="76">
        <v>479590</v>
      </c>
      <c r="K513" s="76">
        <v>460370</v>
      </c>
      <c r="L513" s="76">
        <v>441620</v>
      </c>
      <c r="M513" s="76">
        <v>422870</v>
      </c>
      <c r="N513" s="76">
        <v>404120</v>
      </c>
    </row>
    <row r="514" spans="2:14" ht="15" customHeight="1">
      <c r="B514" s="76">
        <v>7220</v>
      </c>
      <c r="C514" s="90">
        <v>7240</v>
      </c>
      <c r="D514" s="76">
        <v>782600</v>
      </c>
      <c r="E514" s="76">
        <v>733920</v>
      </c>
      <c r="F514" s="76">
        <v>603810</v>
      </c>
      <c r="G514" s="76">
        <v>573810</v>
      </c>
      <c r="H514" s="76">
        <v>543810</v>
      </c>
      <c r="I514" s="76">
        <v>513810</v>
      </c>
      <c r="J514" s="76">
        <v>483810</v>
      </c>
      <c r="K514" s="76">
        <v>463010</v>
      </c>
      <c r="L514" s="76">
        <v>444260</v>
      </c>
      <c r="M514" s="76">
        <v>425510</v>
      </c>
      <c r="N514" s="76">
        <v>406760</v>
      </c>
    </row>
    <row r="515" spans="2:14" ht="15" customHeight="1">
      <c r="B515" s="76">
        <v>7240</v>
      </c>
      <c r="C515" s="90">
        <v>7260</v>
      </c>
      <c r="D515" s="76">
        <v>787140</v>
      </c>
      <c r="E515" s="76">
        <v>738440</v>
      </c>
      <c r="F515" s="76">
        <v>608040</v>
      </c>
      <c r="G515" s="76">
        <v>578040</v>
      </c>
      <c r="H515" s="76">
        <v>548040</v>
      </c>
      <c r="I515" s="76">
        <v>518040</v>
      </c>
      <c r="J515" s="76">
        <v>488040</v>
      </c>
      <c r="K515" s="76">
        <v>465650</v>
      </c>
      <c r="L515" s="76">
        <v>446900</v>
      </c>
      <c r="M515" s="76">
        <v>428150</v>
      </c>
      <c r="N515" s="76">
        <v>409400</v>
      </c>
    </row>
    <row r="516" spans="2:14" ht="15" customHeight="1">
      <c r="B516" s="76">
        <v>7260</v>
      </c>
      <c r="C516" s="90">
        <v>7280</v>
      </c>
      <c r="D516" s="76">
        <v>791670</v>
      </c>
      <c r="E516" s="76">
        <v>742950</v>
      </c>
      <c r="F516" s="76">
        <v>612260</v>
      </c>
      <c r="G516" s="76">
        <v>582260</v>
      </c>
      <c r="H516" s="76">
        <v>552260</v>
      </c>
      <c r="I516" s="76">
        <v>522260</v>
      </c>
      <c r="J516" s="76">
        <v>492260</v>
      </c>
      <c r="K516" s="76">
        <v>468290</v>
      </c>
      <c r="L516" s="76">
        <v>449540</v>
      </c>
      <c r="M516" s="76">
        <v>430790</v>
      </c>
      <c r="N516" s="76">
        <v>412040</v>
      </c>
    </row>
    <row r="517" spans="2:14" ht="15" customHeight="1">
      <c r="B517" s="76">
        <v>7280</v>
      </c>
      <c r="C517" s="90">
        <v>7300</v>
      </c>
      <c r="D517" s="76">
        <v>796210</v>
      </c>
      <c r="E517" s="76">
        <v>747460</v>
      </c>
      <c r="F517" s="76">
        <v>616480</v>
      </c>
      <c r="G517" s="76">
        <v>586480</v>
      </c>
      <c r="H517" s="76">
        <v>556480</v>
      </c>
      <c r="I517" s="76">
        <v>526480</v>
      </c>
      <c r="J517" s="76">
        <v>496480</v>
      </c>
      <c r="K517" s="76">
        <v>470930</v>
      </c>
      <c r="L517" s="76">
        <v>452180</v>
      </c>
      <c r="M517" s="76">
        <v>433430</v>
      </c>
      <c r="N517" s="76">
        <v>414680</v>
      </c>
    </row>
    <row r="518" spans="2:14" ht="15" customHeight="1">
      <c r="B518" s="76">
        <v>7300</v>
      </c>
      <c r="C518" s="90">
        <v>7320</v>
      </c>
      <c r="D518" s="76">
        <v>800740</v>
      </c>
      <c r="E518" s="76">
        <v>751970</v>
      </c>
      <c r="F518" s="76">
        <v>620710</v>
      </c>
      <c r="G518" s="76">
        <v>590710</v>
      </c>
      <c r="H518" s="76">
        <v>560710</v>
      </c>
      <c r="I518" s="76">
        <v>530710</v>
      </c>
      <c r="J518" s="76">
        <v>500710</v>
      </c>
      <c r="K518" s="76">
        <v>473570</v>
      </c>
      <c r="L518" s="76">
        <v>454820</v>
      </c>
      <c r="M518" s="76">
        <v>436070</v>
      </c>
      <c r="N518" s="76">
        <v>417320</v>
      </c>
    </row>
    <row r="519" spans="2:14" ht="15" customHeight="1">
      <c r="B519" s="76">
        <v>7320</v>
      </c>
      <c r="C519" s="90">
        <v>7340</v>
      </c>
      <c r="D519" s="76">
        <v>805280</v>
      </c>
      <c r="E519" s="76">
        <v>756480</v>
      </c>
      <c r="F519" s="76">
        <v>624930</v>
      </c>
      <c r="G519" s="76">
        <v>594930</v>
      </c>
      <c r="H519" s="76">
        <v>564930</v>
      </c>
      <c r="I519" s="76">
        <v>534930</v>
      </c>
      <c r="J519" s="76">
        <v>504930</v>
      </c>
      <c r="K519" s="76">
        <v>476210</v>
      </c>
      <c r="L519" s="76">
        <v>457460</v>
      </c>
      <c r="M519" s="76">
        <v>438710</v>
      </c>
      <c r="N519" s="76">
        <v>419960</v>
      </c>
    </row>
    <row r="520" spans="2:14" ht="15" customHeight="1">
      <c r="B520" s="76">
        <v>7340</v>
      </c>
      <c r="C520" s="90">
        <v>7360</v>
      </c>
      <c r="D520" s="76">
        <v>809820</v>
      </c>
      <c r="E520" s="76">
        <v>761000</v>
      </c>
      <c r="F520" s="76">
        <v>629160</v>
      </c>
      <c r="G520" s="76">
        <v>599160</v>
      </c>
      <c r="H520" s="76">
        <v>569160</v>
      </c>
      <c r="I520" s="76">
        <v>539160</v>
      </c>
      <c r="J520" s="76">
        <v>509160</v>
      </c>
      <c r="K520" s="76">
        <v>479160</v>
      </c>
      <c r="L520" s="76">
        <v>460100</v>
      </c>
      <c r="M520" s="76">
        <v>441350</v>
      </c>
      <c r="N520" s="76">
        <v>422600</v>
      </c>
    </row>
    <row r="521" spans="2:14" ht="15" customHeight="1">
      <c r="B521" s="76">
        <v>7360</v>
      </c>
      <c r="C521" s="90">
        <v>7380</v>
      </c>
      <c r="D521" s="76">
        <v>814350</v>
      </c>
      <c r="E521" s="76">
        <v>765510</v>
      </c>
      <c r="F521" s="76">
        <v>633380</v>
      </c>
      <c r="G521" s="76">
        <v>603380</v>
      </c>
      <c r="H521" s="76">
        <v>573380</v>
      </c>
      <c r="I521" s="76">
        <v>543380</v>
      </c>
      <c r="J521" s="76">
        <v>513380</v>
      </c>
      <c r="K521" s="76">
        <v>483380</v>
      </c>
      <c r="L521" s="76">
        <v>462740</v>
      </c>
      <c r="M521" s="76">
        <v>443990</v>
      </c>
      <c r="N521" s="76">
        <v>425240</v>
      </c>
    </row>
    <row r="522" spans="2:14" ht="15" customHeight="1">
      <c r="B522" s="76">
        <v>7380</v>
      </c>
      <c r="C522" s="90">
        <v>7400</v>
      </c>
      <c r="D522" s="76">
        <v>818890</v>
      </c>
      <c r="E522" s="76">
        <v>770020</v>
      </c>
      <c r="F522" s="76">
        <v>637600</v>
      </c>
      <c r="G522" s="76">
        <v>607600</v>
      </c>
      <c r="H522" s="76">
        <v>577600</v>
      </c>
      <c r="I522" s="76">
        <v>547600</v>
      </c>
      <c r="J522" s="76">
        <v>517600</v>
      </c>
      <c r="K522" s="76">
        <v>487600</v>
      </c>
      <c r="L522" s="76">
        <v>465380</v>
      </c>
      <c r="M522" s="76">
        <v>446630</v>
      </c>
      <c r="N522" s="76">
        <v>427880</v>
      </c>
    </row>
    <row r="523" spans="2:14" ht="15" customHeight="1">
      <c r="B523" s="76">
        <v>7400</v>
      </c>
      <c r="C523" s="90">
        <v>7420</v>
      </c>
      <c r="D523" s="76">
        <v>823420</v>
      </c>
      <c r="E523" s="76">
        <v>774530</v>
      </c>
      <c r="F523" s="76">
        <v>641830</v>
      </c>
      <c r="G523" s="76">
        <v>611830</v>
      </c>
      <c r="H523" s="76">
        <v>581830</v>
      </c>
      <c r="I523" s="76">
        <v>551830</v>
      </c>
      <c r="J523" s="76">
        <v>521830</v>
      </c>
      <c r="K523" s="76">
        <v>491830</v>
      </c>
      <c r="L523" s="76">
        <v>468020</v>
      </c>
      <c r="M523" s="76">
        <v>449270</v>
      </c>
      <c r="N523" s="76">
        <v>430520</v>
      </c>
    </row>
    <row r="524" spans="2:14" ht="15" customHeight="1">
      <c r="B524" s="76">
        <v>7420</v>
      </c>
      <c r="C524" s="90">
        <v>7440</v>
      </c>
      <c r="D524" s="76">
        <v>827960</v>
      </c>
      <c r="E524" s="76">
        <v>779040</v>
      </c>
      <c r="F524" s="76">
        <v>646050</v>
      </c>
      <c r="G524" s="76">
        <v>616050</v>
      </c>
      <c r="H524" s="76">
        <v>586050</v>
      </c>
      <c r="I524" s="76">
        <v>556050</v>
      </c>
      <c r="J524" s="76">
        <v>526050</v>
      </c>
      <c r="K524" s="76">
        <v>496050</v>
      </c>
      <c r="L524" s="76">
        <v>470660</v>
      </c>
      <c r="M524" s="76">
        <v>451910</v>
      </c>
      <c r="N524" s="76">
        <v>433160</v>
      </c>
    </row>
    <row r="525" spans="2:14" ht="15" customHeight="1">
      <c r="B525" s="76">
        <v>7440</v>
      </c>
      <c r="C525" s="90">
        <v>7460</v>
      </c>
      <c r="D525" s="76">
        <v>832500</v>
      </c>
      <c r="E525" s="76">
        <v>783560</v>
      </c>
      <c r="F525" s="76">
        <v>650280</v>
      </c>
      <c r="G525" s="76">
        <v>620280</v>
      </c>
      <c r="H525" s="76">
        <v>590280</v>
      </c>
      <c r="I525" s="76">
        <v>560280</v>
      </c>
      <c r="J525" s="76">
        <v>530280</v>
      </c>
      <c r="K525" s="76">
        <v>500280</v>
      </c>
      <c r="L525" s="76">
        <v>473300</v>
      </c>
      <c r="M525" s="76">
        <v>454550</v>
      </c>
      <c r="N525" s="76">
        <v>435800</v>
      </c>
    </row>
    <row r="526" spans="2:14" ht="15" customHeight="1">
      <c r="B526" s="76">
        <v>7460</v>
      </c>
      <c r="C526" s="90">
        <v>7480</v>
      </c>
      <c r="D526" s="76">
        <v>837030</v>
      </c>
      <c r="E526" s="76">
        <v>788070</v>
      </c>
      <c r="F526" s="76">
        <v>654500</v>
      </c>
      <c r="G526" s="76">
        <v>624500</v>
      </c>
      <c r="H526" s="76">
        <v>594500</v>
      </c>
      <c r="I526" s="76">
        <v>564500</v>
      </c>
      <c r="J526" s="76">
        <v>534500</v>
      </c>
      <c r="K526" s="76">
        <v>504500</v>
      </c>
      <c r="L526" s="76">
        <v>475940</v>
      </c>
      <c r="M526" s="76">
        <v>457190</v>
      </c>
      <c r="N526" s="76">
        <v>438440</v>
      </c>
    </row>
    <row r="527" spans="2:14" ht="15" customHeight="1">
      <c r="B527" s="76">
        <v>7480</v>
      </c>
      <c r="C527" s="90">
        <v>7500</v>
      </c>
      <c r="D527" s="76">
        <v>841570</v>
      </c>
      <c r="E527" s="76">
        <v>792580</v>
      </c>
      <c r="F527" s="76">
        <v>658720</v>
      </c>
      <c r="G527" s="76">
        <v>628720</v>
      </c>
      <c r="H527" s="76">
        <v>598720</v>
      </c>
      <c r="I527" s="76">
        <v>568720</v>
      </c>
      <c r="J527" s="76">
        <v>538720</v>
      </c>
      <c r="K527" s="76">
        <v>508720</v>
      </c>
      <c r="L527" s="76">
        <v>478720</v>
      </c>
      <c r="M527" s="76">
        <v>459830</v>
      </c>
      <c r="N527" s="76">
        <v>441080</v>
      </c>
    </row>
    <row r="528" spans="2:14" ht="15" customHeight="1">
      <c r="B528" s="76">
        <v>7500</v>
      </c>
      <c r="C528" s="90">
        <v>7520</v>
      </c>
      <c r="D528" s="76">
        <v>846100</v>
      </c>
      <c r="E528" s="76">
        <v>797090</v>
      </c>
      <c r="F528" s="76">
        <v>662950</v>
      </c>
      <c r="G528" s="76">
        <v>632950</v>
      </c>
      <c r="H528" s="76">
        <v>602950</v>
      </c>
      <c r="I528" s="76">
        <v>572950</v>
      </c>
      <c r="J528" s="76">
        <v>542950</v>
      </c>
      <c r="K528" s="76">
        <v>512950</v>
      </c>
      <c r="L528" s="76">
        <v>482950</v>
      </c>
      <c r="M528" s="76">
        <v>462470</v>
      </c>
      <c r="N528" s="76">
        <v>443720</v>
      </c>
    </row>
    <row r="529" spans="2:14" ht="15" customHeight="1">
      <c r="B529" s="76">
        <v>7520</v>
      </c>
      <c r="C529" s="90">
        <v>7540</v>
      </c>
      <c r="D529" s="76">
        <v>850640</v>
      </c>
      <c r="E529" s="76">
        <v>801600</v>
      </c>
      <c r="F529" s="76">
        <v>667170</v>
      </c>
      <c r="G529" s="76">
        <v>637170</v>
      </c>
      <c r="H529" s="76">
        <v>607170</v>
      </c>
      <c r="I529" s="76">
        <v>577170</v>
      </c>
      <c r="J529" s="76">
        <v>547170</v>
      </c>
      <c r="K529" s="76">
        <v>517170</v>
      </c>
      <c r="L529" s="76">
        <v>487170</v>
      </c>
      <c r="M529" s="76">
        <v>465110</v>
      </c>
      <c r="N529" s="76">
        <v>446360</v>
      </c>
    </row>
    <row r="530" spans="2:14" ht="15" customHeight="1">
      <c r="B530" s="76">
        <v>7540</v>
      </c>
      <c r="C530" s="90">
        <v>7560</v>
      </c>
      <c r="D530" s="76">
        <v>855180</v>
      </c>
      <c r="E530" s="76">
        <v>806120</v>
      </c>
      <c r="F530" s="76">
        <v>671400</v>
      </c>
      <c r="G530" s="76">
        <v>641400</v>
      </c>
      <c r="H530" s="76">
        <v>611400</v>
      </c>
      <c r="I530" s="76">
        <v>581400</v>
      </c>
      <c r="J530" s="76">
        <v>551400</v>
      </c>
      <c r="K530" s="76">
        <v>521400</v>
      </c>
      <c r="L530" s="76">
        <v>491400</v>
      </c>
      <c r="M530" s="76">
        <v>467750</v>
      </c>
      <c r="N530" s="76">
        <v>449000</v>
      </c>
    </row>
    <row r="531" spans="2:14" ht="15" customHeight="1">
      <c r="B531" s="76">
        <v>7560</v>
      </c>
      <c r="C531" s="90">
        <v>7580</v>
      </c>
      <c r="D531" s="76">
        <v>859710</v>
      </c>
      <c r="E531" s="76">
        <v>810630</v>
      </c>
      <c r="F531" s="76">
        <v>675620</v>
      </c>
      <c r="G531" s="76">
        <v>645620</v>
      </c>
      <c r="H531" s="76">
        <v>615620</v>
      </c>
      <c r="I531" s="76">
        <v>585620</v>
      </c>
      <c r="J531" s="76">
        <v>555620</v>
      </c>
      <c r="K531" s="76">
        <v>525620</v>
      </c>
      <c r="L531" s="76">
        <v>495620</v>
      </c>
      <c r="M531" s="76">
        <v>470390</v>
      </c>
      <c r="N531" s="76">
        <v>451640</v>
      </c>
    </row>
    <row r="532" spans="2:14" ht="15" customHeight="1">
      <c r="B532" s="76">
        <v>7580</v>
      </c>
      <c r="C532" s="90">
        <v>7600</v>
      </c>
      <c r="D532" s="76">
        <v>864250</v>
      </c>
      <c r="E532" s="76">
        <v>815140</v>
      </c>
      <c r="F532" s="76">
        <v>679840</v>
      </c>
      <c r="G532" s="76">
        <v>649840</v>
      </c>
      <c r="H532" s="76">
        <v>619840</v>
      </c>
      <c r="I532" s="76">
        <v>589840</v>
      </c>
      <c r="J532" s="76">
        <v>559840</v>
      </c>
      <c r="K532" s="76">
        <v>529840</v>
      </c>
      <c r="L532" s="76">
        <v>499840</v>
      </c>
      <c r="M532" s="76">
        <v>473030</v>
      </c>
      <c r="N532" s="76">
        <v>454280</v>
      </c>
    </row>
    <row r="533" spans="2:14" ht="15" customHeight="1">
      <c r="B533" s="76">
        <v>7600</v>
      </c>
      <c r="C533" s="90">
        <v>7620</v>
      </c>
      <c r="D533" s="76">
        <v>868780</v>
      </c>
      <c r="E533" s="76">
        <v>819650</v>
      </c>
      <c r="F533" s="76">
        <v>684070</v>
      </c>
      <c r="G533" s="76">
        <v>654070</v>
      </c>
      <c r="H533" s="76">
        <v>624070</v>
      </c>
      <c r="I533" s="76">
        <v>594070</v>
      </c>
      <c r="J533" s="76">
        <v>564070</v>
      </c>
      <c r="K533" s="76">
        <v>534070</v>
      </c>
      <c r="L533" s="76">
        <v>504070</v>
      </c>
      <c r="M533" s="76">
        <v>475670</v>
      </c>
      <c r="N533" s="76">
        <v>456920</v>
      </c>
    </row>
    <row r="534" spans="2:14" ht="15" customHeight="1">
      <c r="B534" s="76">
        <v>7620</v>
      </c>
      <c r="C534" s="90">
        <v>7640</v>
      </c>
      <c r="D534" s="76">
        <v>873320</v>
      </c>
      <c r="E534" s="76">
        <v>824160</v>
      </c>
      <c r="F534" s="76">
        <v>688290</v>
      </c>
      <c r="G534" s="76">
        <v>658290</v>
      </c>
      <c r="H534" s="76">
        <v>628290</v>
      </c>
      <c r="I534" s="76">
        <v>598290</v>
      </c>
      <c r="J534" s="76">
        <v>568290</v>
      </c>
      <c r="K534" s="76">
        <v>538290</v>
      </c>
      <c r="L534" s="76">
        <v>508290</v>
      </c>
      <c r="M534" s="76">
        <v>478310</v>
      </c>
      <c r="N534" s="76">
        <v>459560</v>
      </c>
    </row>
    <row r="535" spans="2:14" ht="15" customHeight="1">
      <c r="B535" s="76">
        <v>7640</v>
      </c>
      <c r="C535" s="90">
        <v>7660</v>
      </c>
      <c r="D535" s="76">
        <v>877860</v>
      </c>
      <c r="E535" s="76">
        <v>828680</v>
      </c>
      <c r="F535" s="76">
        <v>692520</v>
      </c>
      <c r="G535" s="76">
        <v>662520</v>
      </c>
      <c r="H535" s="76">
        <v>632520</v>
      </c>
      <c r="I535" s="76">
        <v>602520</v>
      </c>
      <c r="J535" s="76">
        <v>572520</v>
      </c>
      <c r="K535" s="76">
        <v>542520</v>
      </c>
      <c r="L535" s="76">
        <v>512520</v>
      </c>
      <c r="M535" s="76">
        <v>482520</v>
      </c>
      <c r="N535" s="76">
        <v>462200</v>
      </c>
    </row>
    <row r="536" spans="2:14" ht="15" customHeight="1">
      <c r="B536" s="76">
        <v>7660</v>
      </c>
      <c r="C536" s="90">
        <v>7680</v>
      </c>
      <c r="D536" s="76">
        <v>882390</v>
      </c>
      <c r="E536" s="76">
        <v>833190</v>
      </c>
      <c r="F536" s="76">
        <v>696740</v>
      </c>
      <c r="G536" s="76">
        <v>666740</v>
      </c>
      <c r="H536" s="76">
        <v>636740</v>
      </c>
      <c r="I536" s="76">
        <v>606740</v>
      </c>
      <c r="J536" s="76">
        <v>576740</v>
      </c>
      <c r="K536" s="76">
        <v>546740</v>
      </c>
      <c r="L536" s="76">
        <v>516740</v>
      </c>
      <c r="M536" s="76">
        <v>486740</v>
      </c>
      <c r="N536" s="76">
        <v>464840</v>
      </c>
    </row>
    <row r="537" spans="2:14" ht="15" customHeight="1">
      <c r="B537" s="76">
        <v>7680</v>
      </c>
      <c r="C537" s="90">
        <v>7700</v>
      </c>
      <c r="D537" s="76">
        <v>886930</v>
      </c>
      <c r="E537" s="76">
        <v>837700</v>
      </c>
      <c r="F537" s="76">
        <v>700960</v>
      </c>
      <c r="G537" s="76">
        <v>670960</v>
      </c>
      <c r="H537" s="76">
        <v>640960</v>
      </c>
      <c r="I537" s="76">
        <v>610960</v>
      </c>
      <c r="J537" s="76">
        <v>580960</v>
      </c>
      <c r="K537" s="76">
        <v>550960</v>
      </c>
      <c r="L537" s="76">
        <v>520960</v>
      </c>
      <c r="M537" s="76">
        <v>490960</v>
      </c>
      <c r="N537" s="76">
        <v>467480</v>
      </c>
    </row>
    <row r="538" spans="2:14" ht="15" customHeight="1">
      <c r="B538" s="76">
        <v>7700</v>
      </c>
      <c r="C538" s="90">
        <v>7720</v>
      </c>
      <c r="D538" s="76">
        <v>891460</v>
      </c>
      <c r="E538" s="76">
        <v>842210</v>
      </c>
      <c r="F538" s="76">
        <v>705190</v>
      </c>
      <c r="G538" s="76">
        <v>675190</v>
      </c>
      <c r="H538" s="76">
        <v>645190</v>
      </c>
      <c r="I538" s="76">
        <v>615190</v>
      </c>
      <c r="J538" s="76">
        <v>585190</v>
      </c>
      <c r="K538" s="76">
        <v>555190</v>
      </c>
      <c r="L538" s="76">
        <v>525190</v>
      </c>
      <c r="M538" s="76">
        <v>495190</v>
      </c>
      <c r="N538" s="76">
        <v>470120</v>
      </c>
    </row>
    <row r="539" spans="2:14" ht="15" customHeight="1">
      <c r="B539" s="76">
        <v>7720</v>
      </c>
      <c r="C539" s="90">
        <v>7740</v>
      </c>
      <c r="D539" s="76">
        <v>896000</v>
      </c>
      <c r="E539" s="76">
        <v>846720</v>
      </c>
      <c r="F539" s="76">
        <v>709410</v>
      </c>
      <c r="G539" s="76">
        <v>679410</v>
      </c>
      <c r="H539" s="76">
        <v>649410</v>
      </c>
      <c r="I539" s="76">
        <v>619410</v>
      </c>
      <c r="J539" s="76">
        <v>589410</v>
      </c>
      <c r="K539" s="76">
        <v>559410</v>
      </c>
      <c r="L539" s="76">
        <v>529410</v>
      </c>
      <c r="M539" s="76">
        <v>499410</v>
      </c>
      <c r="N539" s="76">
        <v>472760</v>
      </c>
    </row>
    <row r="540" spans="2:14" ht="15" customHeight="1">
      <c r="B540" s="76">
        <v>7740</v>
      </c>
      <c r="C540" s="90">
        <v>7760</v>
      </c>
      <c r="D540" s="76">
        <v>900540</v>
      </c>
      <c r="E540" s="76">
        <v>851240</v>
      </c>
      <c r="F540" s="76">
        <v>713640</v>
      </c>
      <c r="G540" s="76">
        <v>683640</v>
      </c>
      <c r="H540" s="76">
        <v>653640</v>
      </c>
      <c r="I540" s="76">
        <v>623640</v>
      </c>
      <c r="J540" s="76">
        <v>593640</v>
      </c>
      <c r="K540" s="76">
        <v>563640</v>
      </c>
      <c r="L540" s="76">
        <v>533640</v>
      </c>
      <c r="M540" s="76">
        <v>503640</v>
      </c>
      <c r="N540" s="76">
        <v>475400</v>
      </c>
    </row>
    <row r="541" spans="2:14" ht="15" customHeight="1">
      <c r="B541" s="76">
        <v>7760</v>
      </c>
      <c r="C541" s="90">
        <v>7780</v>
      </c>
      <c r="D541" s="76">
        <v>905070</v>
      </c>
      <c r="E541" s="76">
        <v>855750</v>
      </c>
      <c r="F541" s="76">
        <v>717860</v>
      </c>
      <c r="G541" s="76">
        <v>687860</v>
      </c>
      <c r="H541" s="76">
        <v>657860</v>
      </c>
      <c r="I541" s="76">
        <v>627860</v>
      </c>
      <c r="J541" s="76">
        <v>597860</v>
      </c>
      <c r="K541" s="76">
        <v>567860</v>
      </c>
      <c r="L541" s="76">
        <v>537860</v>
      </c>
      <c r="M541" s="76">
        <v>507860</v>
      </c>
      <c r="N541" s="76">
        <v>478040</v>
      </c>
    </row>
    <row r="542" spans="2:14" ht="15" customHeight="1">
      <c r="B542" s="76">
        <v>7780</v>
      </c>
      <c r="C542" s="90">
        <v>7800</v>
      </c>
      <c r="D542" s="76">
        <v>909610</v>
      </c>
      <c r="E542" s="76">
        <v>860260</v>
      </c>
      <c r="F542" s="76">
        <v>722080</v>
      </c>
      <c r="G542" s="76">
        <v>692080</v>
      </c>
      <c r="H542" s="76">
        <v>662080</v>
      </c>
      <c r="I542" s="76">
        <v>632080</v>
      </c>
      <c r="J542" s="76">
        <v>602080</v>
      </c>
      <c r="K542" s="76">
        <v>572080</v>
      </c>
      <c r="L542" s="76">
        <v>542080</v>
      </c>
      <c r="M542" s="76">
        <v>512080</v>
      </c>
      <c r="N542" s="76">
        <v>482080</v>
      </c>
    </row>
    <row r="543" spans="2:14" ht="15" customHeight="1">
      <c r="B543" s="76">
        <v>7800</v>
      </c>
      <c r="C543" s="90">
        <v>7820</v>
      </c>
      <c r="D543" s="76">
        <v>914140</v>
      </c>
      <c r="E543" s="76">
        <v>864770</v>
      </c>
      <c r="F543" s="76">
        <v>726310</v>
      </c>
      <c r="G543" s="76">
        <v>696310</v>
      </c>
      <c r="H543" s="76">
        <v>666310</v>
      </c>
      <c r="I543" s="76">
        <v>636310</v>
      </c>
      <c r="J543" s="76">
        <v>606310</v>
      </c>
      <c r="K543" s="76">
        <v>576310</v>
      </c>
      <c r="L543" s="76">
        <v>546310</v>
      </c>
      <c r="M543" s="76">
        <v>516310</v>
      </c>
      <c r="N543" s="76">
        <v>486310</v>
      </c>
    </row>
    <row r="544" spans="2:14" ht="15" customHeight="1">
      <c r="B544" s="76">
        <v>7820</v>
      </c>
      <c r="C544" s="90">
        <v>7840</v>
      </c>
      <c r="D544" s="76">
        <v>918680</v>
      </c>
      <c r="E544" s="76">
        <v>869280</v>
      </c>
      <c r="F544" s="76">
        <v>730530</v>
      </c>
      <c r="G544" s="76">
        <v>700530</v>
      </c>
      <c r="H544" s="76">
        <v>670530</v>
      </c>
      <c r="I544" s="76">
        <v>640530</v>
      </c>
      <c r="J544" s="76">
        <v>610530</v>
      </c>
      <c r="K544" s="76">
        <v>580530</v>
      </c>
      <c r="L544" s="76">
        <v>550530</v>
      </c>
      <c r="M544" s="76">
        <v>520530</v>
      </c>
      <c r="N544" s="76">
        <v>490530</v>
      </c>
    </row>
    <row r="545" spans="2:14" ht="15" customHeight="1">
      <c r="B545" s="76">
        <v>7840</v>
      </c>
      <c r="C545" s="90">
        <v>7860</v>
      </c>
      <c r="D545" s="76">
        <v>923220</v>
      </c>
      <c r="E545" s="76">
        <v>873800</v>
      </c>
      <c r="F545" s="76">
        <v>734760</v>
      </c>
      <c r="G545" s="76">
        <v>704760</v>
      </c>
      <c r="H545" s="76">
        <v>674760</v>
      </c>
      <c r="I545" s="76">
        <v>644760</v>
      </c>
      <c r="J545" s="76">
        <v>614760</v>
      </c>
      <c r="K545" s="76">
        <v>584760</v>
      </c>
      <c r="L545" s="76">
        <v>554760</v>
      </c>
      <c r="M545" s="76">
        <v>524760</v>
      </c>
      <c r="N545" s="76">
        <v>494760</v>
      </c>
    </row>
    <row r="546" spans="2:14" ht="15" customHeight="1">
      <c r="B546" s="76">
        <v>7860</v>
      </c>
      <c r="C546" s="90">
        <v>7880</v>
      </c>
      <c r="D546" s="76">
        <v>927750</v>
      </c>
      <c r="E546" s="76">
        <v>878310</v>
      </c>
      <c r="F546" s="76">
        <v>738980</v>
      </c>
      <c r="G546" s="76">
        <v>708980</v>
      </c>
      <c r="H546" s="76">
        <v>678980</v>
      </c>
      <c r="I546" s="76">
        <v>648980</v>
      </c>
      <c r="J546" s="76">
        <v>618980</v>
      </c>
      <c r="K546" s="76">
        <v>588980</v>
      </c>
      <c r="L546" s="76">
        <v>558980</v>
      </c>
      <c r="M546" s="76">
        <v>528980</v>
      </c>
      <c r="N546" s="76">
        <v>498980</v>
      </c>
    </row>
    <row r="547" spans="2:14" ht="15" customHeight="1">
      <c r="B547" s="76">
        <v>7880</v>
      </c>
      <c r="C547" s="90">
        <v>7900</v>
      </c>
      <c r="D547" s="76">
        <v>932290</v>
      </c>
      <c r="E547" s="76">
        <v>882820</v>
      </c>
      <c r="F547" s="76">
        <v>743200</v>
      </c>
      <c r="G547" s="76">
        <v>713200</v>
      </c>
      <c r="H547" s="76">
        <v>683200</v>
      </c>
      <c r="I547" s="76">
        <v>653200</v>
      </c>
      <c r="J547" s="76">
        <v>623200</v>
      </c>
      <c r="K547" s="76">
        <v>593200</v>
      </c>
      <c r="L547" s="76">
        <v>563200</v>
      </c>
      <c r="M547" s="76">
        <v>533200</v>
      </c>
      <c r="N547" s="76">
        <v>503200</v>
      </c>
    </row>
    <row r="548" spans="2:14" ht="15" customHeight="1">
      <c r="B548" s="76">
        <v>7900</v>
      </c>
      <c r="C548" s="90">
        <v>7920</v>
      </c>
      <c r="D548" s="76">
        <v>936820</v>
      </c>
      <c r="E548" s="76">
        <v>887330</v>
      </c>
      <c r="F548" s="76">
        <v>747430</v>
      </c>
      <c r="G548" s="76">
        <v>717430</v>
      </c>
      <c r="H548" s="76">
        <v>687430</v>
      </c>
      <c r="I548" s="76">
        <v>657430</v>
      </c>
      <c r="J548" s="76">
        <v>627430</v>
      </c>
      <c r="K548" s="76">
        <v>597430</v>
      </c>
      <c r="L548" s="76">
        <v>567430</v>
      </c>
      <c r="M548" s="76">
        <v>537430</v>
      </c>
      <c r="N548" s="76">
        <v>507430</v>
      </c>
    </row>
    <row r="549" spans="2:14" ht="15" customHeight="1">
      <c r="B549" s="76">
        <v>7920</v>
      </c>
      <c r="C549" s="90">
        <v>7940</v>
      </c>
      <c r="D549" s="76">
        <v>941360</v>
      </c>
      <c r="E549" s="76">
        <v>891840</v>
      </c>
      <c r="F549" s="76">
        <v>751650</v>
      </c>
      <c r="G549" s="76">
        <v>721650</v>
      </c>
      <c r="H549" s="76">
        <v>691650</v>
      </c>
      <c r="I549" s="76">
        <v>661650</v>
      </c>
      <c r="J549" s="76">
        <v>631650</v>
      </c>
      <c r="K549" s="76">
        <v>601650</v>
      </c>
      <c r="L549" s="76">
        <v>571650</v>
      </c>
      <c r="M549" s="76">
        <v>541650</v>
      </c>
      <c r="N549" s="76">
        <v>511650</v>
      </c>
    </row>
    <row r="550" spans="2:14" ht="15" customHeight="1">
      <c r="B550" s="76">
        <v>7940</v>
      </c>
      <c r="C550" s="90">
        <v>7960</v>
      </c>
      <c r="D550" s="76">
        <v>945900</v>
      </c>
      <c r="E550" s="76">
        <v>896360</v>
      </c>
      <c r="F550" s="76">
        <v>755880</v>
      </c>
      <c r="G550" s="76">
        <v>725880</v>
      </c>
      <c r="H550" s="76">
        <v>695880</v>
      </c>
      <c r="I550" s="76">
        <v>665880</v>
      </c>
      <c r="J550" s="76">
        <v>635880</v>
      </c>
      <c r="K550" s="76">
        <v>605880</v>
      </c>
      <c r="L550" s="76">
        <v>575880</v>
      </c>
      <c r="M550" s="76">
        <v>545880</v>
      </c>
      <c r="N550" s="76">
        <v>515880</v>
      </c>
    </row>
    <row r="551" spans="2:14" ht="15" customHeight="1">
      <c r="B551" s="76">
        <v>7960</v>
      </c>
      <c r="C551" s="90">
        <v>7980</v>
      </c>
      <c r="D551" s="76">
        <v>950430</v>
      </c>
      <c r="E551" s="76">
        <v>900870</v>
      </c>
      <c r="F551" s="76">
        <v>760100</v>
      </c>
      <c r="G551" s="76">
        <v>730100</v>
      </c>
      <c r="H551" s="76">
        <v>700100</v>
      </c>
      <c r="I551" s="76">
        <v>670100</v>
      </c>
      <c r="J551" s="76">
        <v>640100</v>
      </c>
      <c r="K551" s="76">
        <v>610100</v>
      </c>
      <c r="L551" s="76">
        <v>580100</v>
      </c>
      <c r="M551" s="76">
        <v>550100</v>
      </c>
      <c r="N551" s="76">
        <v>520100</v>
      </c>
    </row>
    <row r="552" spans="2:14" ht="15" customHeight="1">
      <c r="B552" s="76">
        <v>7980</v>
      </c>
      <c r="C552" s="90">
        <v>8000</v>
      </c>
      <c r="D552" s="76">
        <v>954970</v>
      </c>
      <c r="E552" s="76">
        <v>905380</v>
      </c>
      <c r="F552" s="76">
        <v>764320</v>
      </c>
      <c r="G552" s="76">
        <v>734320</v>
      </c>
      <c r="H552" s="76">
        <v>704320</v>
      </c>
      <c r="I552" s="76">
        <v>674320</v>
      </c>
      <c r="J552" s="76">
        <v>644320</v>
      </c>
      <c r="K552" s="76">
        <v>614320</v>
      </c>
      <c r="L552" s="76">
        <v>584320</v>
      </c>
      <c r="M552" s="76">
        <v>554320</v>
      </c>
      <c r="N552" s="76">
        <v>524320</v>
      </c>
    </row>
    <row r="553" spans="2:14" ht="15" customHeight="1">
      <c r="B553" s="76">
        <v>8000</v>
      </c>
      <c r="C553" s="90">
        <v>8020</v>
      </c>
      <c r="D553" s="76">
        <v>959500</v>
      </c>
      <c r="E553" s="76">
        <v>909890</v>
      </c>
      <c r="F553" s="76">
        <v>768550</v>
      </c>
      <c r="G553" s="76">
        <v>738550</v>
      </c>
      <c r="H553" s="76">
        <v>708550</v>
      </c>
      <c r="I553" s="76">
        <v>678550</v>
      </c>
      <c r="J553" s="76">
        <v>648550</v>
      </c>
      <c r="K553" s="76">
        <v>618550</v>
      </c>
      <c r="L553" s="76">
        <v>588550</v>
      </c>
      <c r="M553" s="76">
        <v>558550</v>
      </c>
      <c r="N553" s="76">
        <v>528550</v>
      </c>
    </row>
    <row r="554" spans="2:14" ht="15" customHeight="1">
      <c r="B554" s="76">
        <v>8020</v>
      </c>
      <c r="C554" s="90">
        <v>8040</v>
      </c>
      <c r="D554" s="76">
        <v>964040</v>
      </c>
      <c r="E554" s="76">
        <v>914400</v>
      </c>
      <c r="F554" s="76">
        <v>772770</v>
      </c>
      <c r="G554" s="76">
        <v>742770</v>
      </c>
      <c r="H554" s="76">
        <v>712770</v>
      </c>
      <c r="I554" s="76">
        <v>682770</v>
      </c>
      <c r="J554" s="76">
        <v>652770</v>
      </c>
      <c r="K554" s="76">
        <v>622770</v>
      </c>
      <c r="L554" s="76">
        <v>592770</v>
      </c>
      <c r="M554" s="76">
        <v>562770</v>
      </c>
      <c r="N554" s="76">
        <v>532770</v>
      </c>
    </row>
    <row r="555" spans="2:14" ht="15" customHeight="1">
      <c r="B555" s="76">
        <v>8040</v>
      </c>
      <c r="C555" s="90">
        <v>8060</v>
      </c>
      <c r="D555" s="76">
        <v>968580</v>
      </c>
      <c r="E555" s="76">
        <v>918920</v>
      </c>
      <c r="F555" s="76">
        <v>777000</v>
      </c>
      <c r="G555" s="76">
        <v>747000</v>
      </c>
      <c r="H555" s="76">
        <v>717000</v>
      </c>
      <c r="I555" s="76">
        <v>687000</v>
      </c>
      <c r="J555" s="76">
        <v>657000</v>
      </c>
      <c r="K555" s="76">
        <v>627000</v>
      </c>
      <c r="L555" s="76">
        <v>597000</v>
      </c>
      <c r="M555" s="76">
        <v>567000</v>
      </c>
      <c r="N555" s="76">
        <v>537000</v>
      </c>
    </row>
    <row r="556" spans="2:14" ht="15" customHeight="1">
      <c r="B556" s="76">
        <v>8060</v>
      </c>
      <c r="C556" s="90">
        <v>8080</v>
      </c>
      <c r="D556" s="76">
        <v>973110</v>
      </c>
      <c r="E556" s="76">
        <v>923430</v>
      </c>
      <c r="F556" s="76">
        <v>781220</v>
      </c>
      <c r="G556" s="76">
        <v>751220</v>
      </c>
      <c r="H556" s="76">
        <v>721220</v>
      </c>
      <c r="I556" s="76">
        <v>691220</v>
      </c>
      <c r="J556" s="76">
        <v>661220</v>
      </c>
      <c r="K556" s="76">
        <v>631220</v>
      </c>
      <c r="L556" s="76">
        <v>601220</v>
      </c>
      <c r="M556" s="76">
        <v>571220</v>
      </c>
      <c r="N556" s="76">
        <v>541220</v>
      </c>
    </row>
    <row r="557" spans="2:14" ht="15" customHeight="1">
      <c r="B557" s="76">
        <v>8080</v>
      </c>
      <c r="C557" s="90">
        <v>8100</v>
      </c>
      <c r="D557" s="76">
        <v>977650</v>
      </c>
      <c r="E557" s="76">
        <v>927940</v>
      </c>
      <c r="F557" s="76">
        <v>785440</v>
      </c>
      <c r="G557" s="76">
        <v>755440</v>
      </c>
      <c r="H557" s="76">
        <v>725440</v>
      </c>
      <c r="I557" s="76">
        <v>695440</v>
      </c>
      <c r="J557" s="76">
        <v>665440</v>
      </c>
      <c r="K557" s="76">
        <v>635440</v>
      </c>
      <c r="L557" s="76">
        <v>605440</v>
      </c>
      <c r="M557" s="76">
        <v>575440</v>
      </c>
      <c r="N557" s="76">
        <v>545440</v>
      </c>
    </row>
    <row r="558" spans="2:14" ht="15" customHeight="1">
      <c r="B558" s="76">
        <v>8100</v>
      </c>
      <c r="C558" s="90">
        <v>8120</v>
      </c>
      <c r="D558" s="76">
        <v>982180</v>
      </c>
      <c r="E558" s="76">
        <v>932450</v>
      </c>
      <c r="F558" s="76">
        <v>789670</v>
      </c>
      <c r="G558" s="76">
        <v>759670</v>
      </c>
      <c r="H558" s="76">
        <v>729670</v>
      </c>
      <c r="I558" s="76">
        <v>699670</v>
      </c>
      <c r="J558" s="76">
        <v>669670</v>
      </c>
      <c r="K558" s="76">
        <v>639670</v>
      </c>
      <c r="L558" s="76">
        <v>609670</v>
      </c>
      <c r="M558" s="76">
        <v>579670</v>
      </c>
      <c r="N558" s="76">
        <v>549670</v>
      </c>
    </row>
    <row r="559" spans="2:14" ht="15" customHeight="1">
      <c r="B559" s="76">
        <v>8120</v>
      </c>
      <c r="C559" s="90">
        <v>8140</v>
      </c>
      <c r="D559" s="76">
        <v>986720</v>
      </c>
      <c r="E559" s="76">
        <v>936960</v>
      </c>
      <c r="F559" s="76">
        <v>793890</v>
      </c>
      <c r="G559" s="76">
        <v>763890</v>
      </c>
      <c r="H559" s="76">
        <v>733890</v>
      </c>
      <c r="I559" s="76">
        <v>703890</v>
      </c>
      <c r="J559" s="76">
        <v>673890</v>
      </c>
      <c r="K559" s="76">
        <v>643890</v>
      </c>
      <c r="L559" s="76">
        <v>613890</v>
      </c>
      <c r="M559" s="76">
        <v>583890</v>
      </c>
      <c r="N559" s="76">
        <v>553890</v>
      </c>
    </row>
    <row r="560" spans="2:14" ht="15" customHeight="1">
      <c r="B560" s="76">
        <v>8140</v>
      </c>
      <c r="C560" s="90">
        <v>8160</v>
      </c>
      <c r="D560" s="76">
        <v>991260</v>
      </c>
      <c r="E560" s="76">
        <v>941480</v>
      </c>
      <c r="F560" s="76">
        <v>798120</v>
      </c>
      <c r="G560" s="76">
        <v>768120</v>
      </c>
      <c r="H560" s="76">
        <v>738120</v>
      </c>
      <c r="I560" s="76">
        <v>708120</v>
      </c>
      <c r="J560" s="76">
        <v>678120</v>
      </c>
      <c r="K560" s="76">
        <v>648120</v>
      </c>
      <c r="L560" s="76">
        <v>618120</v>
      </c>
      <c r="M560" s="76">
        <v>588120</v>
      </c>
      <c r="N560" s="76">
        <v>558120</v>
      </c>
    </row>
    <row r="561" spans="2:14" ht="15" customHeight="1">
      <c r="B561" s="76">
        <v>8160</v>
      </c>
      <c r="C561" s="90">
        <v>8180</v>
      </c>
      <c r="D561" s="76">
        <v>995790</v>
      </c>
      <c r="E561" s="76">
        <v>945990</v>
      </c>
      <c r="F561" s="76">
        <v>802340</v>
      </c>
      <c r="G561" s="76">
        <v>772340</v>
      </c>
      <c r="H561" s="76">
        <v>742340</v>
      </c>
      <c r="I561" s="76">
        <v>712340</v>
      </c>
      <c r="J561" s="76">
        <v>682340</v>
      </c>
      <c r="K561" s="76">
        <v>652340</v>
      </c>
      <c r="L561" s="76">
        <v>622340</v>
      </c>
      <c r="M561" s="76">
        <v>592340</v>
      </c>
      <c r="N561" s="76">
        <v>562340</v>
      </c>
    </row>
    <row r="562" spans="2:14" ht="15" customHeight="1">
      <c r="B562" s="76">
        <v>8180</v>
      </c>
      <c r="C562" s="90">
        <v>8200</v>
      </c>
      <c r="D562" s="76">
        <v>1000330</v>
      </c>
      <c r="E562" s="76">
        <v>950500</v>
      </c>
      <c r="F562" s="76">
        <v>806560</v>
      </c>
      <c r="G562" s="76">
        <v>776560</v>
      </c>
      <c r="H562" s="76">
        <v>746560</v>
      </c>
      <c r="I562" s="76">
        <v>716560</v>
      </c>
      <c r="J562" s="76">
        <v>686560</v>
      </c>
      <c r="K562" s="76">
        <v>656560</v>
      </c>
      <c r="L562" s="76">
        <v>626560</v>
      </c>
      <c r="M562" s="76">
        <v>596560</v>
      </c>
      <c r="N562" s="76">
        <v>566560</v>
      </c>
    </row>
    <row r="563" spans="2:14" ht="15" customHeight="1">
      <c r="B563" s="76">
        <v>8200</v>
      </c>
      <c r="C563" s="90">
        <v>8220</v>
      </c>
      <c r="D563" s="76">
        <v>1004860</v>
      </c>
      <c r="E563" s="76">
        <v>955010</v>
      </c>
      <c r="F563" s="76">
        <v>810790</v>
      </c>
      <c r="G563" s="76">
        <v>780790</v>
      </c>
      <c r="H563" s="76">
        <v>750790</v>
      </c>
      <c r="I563" s="76">
        <v>720790</v>
      </c>
      <c r="J563" s="76">
        <v>690790</v>
      </c>
      <c r="K563" s="76">
        <v>660790</v>
      </c>
      <c r="L563" s="76">
        <v>630790</v>
      </c>
      <c r="M563" s="76">
        <v>600790</v>
      </c>
      <c r="N563" s="76">
        <v>570790</v>
      </c>
    </row>
    <row r="564" spans="2:14" ht="15" customHeight="1">
      <c r="B564" s="76">
        <v>8220</v>
      </c>
      <c r="C564" s="90">
        <v>8240</v>
      </c>
      <c r="D564" s="76">
        <v>1009400</v>
      </c>
      <c r="E564" s="76">
        <v>959520</v>
      </c>
      <c r="F564" s="76">
        <v>815010</v>
      </c>
      <c r="G564" s="76">
        <v>785010</v>
      </c>
      <c r="H564" s="76">
        <v>755010</v>
      </c>
      <c r="I564" s="76">
        <v>725010</v>
      </c>
      <c r="J564" s="76">
        <v>695010</v>
      </c>
      <c r="K564" s="76">
        <v>665010</v>
      </c>
      <c r="L564" s="76">
        <v>635010</v>
      </c>
      <c r="M564" s="76">
        <v>605010</v>
      </c>
      <c r="N564" s="76">
        <v>575010</v>
      </c>
    </row>
    <row r="565" spans="2:14" ht="15" customHeight="1">
      <c r="B565" s="76">
        <v>8240</v>
      </c>
      <c r="C565" s="90">
        <v>8260</v>
      </c>
      <c r="D565" s="76">
        <v>1013940</v>
      </c>
      <c r="E565" s="76">
        <v>964040</v>
      </c>
      <c r="F565" s="76">
        <v>819240</v>
      </c>
      <c r="G565" s="76">
        <v>789240</v>
      </c>
      <c r="H565" s="76">
        <v>759240</v>
      </c>
      <c r="I565" s="76">
        <v>729240</v>
      </c>
      <c r="J565" s="76">
        <v>699240</v>
      </c>
      <c r="K565" s="76">
        <v>669240</v>
      </c>
      <c r="L565" s="76">
        <v>639240</v>
      </c>
      <c r="M565" s="76">
        <v>609240</v>
      </c>
      <c r="N565" s="76">
        <v>579240</v>
      </c>
    </row>
    <row r="566" spans="2:14" ht="15" customHeight="1">
      <c r="B566" s="76">
        <v>8260</v>
      </c>
      <c r="C566" s="90">
        <v>8280</v>
      </c>
      <c r="D566" s="76">
        <v>1018470</v>
      </c>
      <c r="E566" s="76">
        <v>968550</v>
      </c>
      <c r="F566" s="76">
        <v>823460</v>
      </c>
      <c r="G566" s="76">
        <v>793460</v>
      </c>
      <c r="H566" s="76">
        <v>763460</v>
      </c>
      <c r="I566" s="76">
        <v>733460</v>
      </c>
      <c r="J566" s="76">
        <v>703460</v>
      </c>
      <c r="K566" s="76">
        <v>673460</v>
      </c>
      <c r="L566" s="76">
        <v>643460</v>
      </c>
      <c r="M566" s="76">
        <v>613460</v>
      </c>
      <c r="N566" s="76">
        <v>583460</v>
      </c>
    </row>
    <row r="567" spans="2:14" ht="15" customHeight="1">
      <c r="B567" s="76">
        <v>8280</v>
      </c>
      <c r="C567" s="90">
        <v>8300</v>
      </c>
      <c r="D567" s="76">
        <v>1023010</v>
      </c>
      <c r="E567" s="76">
        <v>973060</v>
      </c>
      <c r="F567" s="76">
        <v>827680</v>
      </c>
      <c r="G567" s="76">
        <v>797680</v>
      </c>
      <c r="H567" s="76">
        <v>767680</v>
      </c>
      <c r="I567" s="76">
        <v>737680</v>
      </c>
      <c r="J567" s="76">
        <v>707680</v>
      </c>
      <c r="K567" s="76">
        <v>677680</v>
      </c>
      <c r="L567" s="76">
        <v>647680</v>
      </c>
      <c r="M567" s="76">
        <v>617680</v>
      </c>
      <c r="N567" s="76">
        <v>587680</v>
      </c>
    </row>
    <row r="568" spans="2:14" ht="15" customHeight="1">
      <c r="B568" s="76">
        <v>8300</v>
      </c>
      <c r="C568" s="90">
        <v>8320</v>
      </c>
      <c r="D568" s="76">
        <v>1027540</v>
      </c>
      <c r="E568" s="76">
        <v>977570</v>
      </c>
      <c r="F568" s="76">
        <v>831910</v>
      </c>
      <c r="G568" s="76">
        <v>801910</v>
      </c>
      <c r="H568" s="76">
        <v>771910</v>
      </c>
      <c r="I568" s="76">
        <v>741910</v>
      </c>
      <c r="J568" s="76">
        <v>711910</v>
      </c>
      <c r="K568" s="76">
        <v>681910</v>
      </c>
      <c r="L568" s="76">
        <v>651910</v>
      </c>
      <c r="M568" s="76">
        <v>621910</v>
      </c>
      <c r="N568" s="76">
        <v>591910</v>
      </c>
    </row>
    <row r="569" spans="2:14" ht="15" customHeight="1">
      <c r="B569" s="76">
        <v>8320</v>
      </c>
      <c r="C569" s="90">
        <v>8340</v>
      </c>
      <c r="D569" s="76">
        <v>1032080</v>
      </c>
      <c r="E569" s="76">
        <v>982080</v>
      </c>
      <c r="F569" s="76">
        <v>836130</v>
      </c>
      <c r="G569" s="76">
        <v>806130</v>
      </c>
      <c r="H569" s="76">
        <v>776130</v>
      </c>
      <c r="I569" s="76">
        <v>746130</v>
      </c>
      <c r="J569" s="76">
        <v>716130</v>
      </c>
      <c r="K569" s="76">
        <v>686130</v>
      </c>
      <c r="L569" s="76">
        <v>656130</v>
      </c>
      <c r="M569" s="76">
        <v>626130</v>
      </c>
      <c r="N569" s="76">
        <v>596130</v>
      </c>
    </row>
    <row r="570" spans="2:14" ht="15" customHeight="1">
      <c r="B570" s="76">
        <v>8340</v>
      </c>
      <c r="C570" s="90">
        <v>8360</v>
      </c>
      <c r="D570" s="76">
        <v>1036740</v>
      </c>
      <c r="E570" s="76">
        <v>986720</v>
      </c>
      <c r="F570" s="76">
        <v>840480</v>
      </c>
      <c r="G570" s="76">
        <v>810480</v>
      </c>
      <c r="H570" s="76">
        <v>780480</v>
      </c>
      <c r="I570" s="76">
        <v>750480</v>
      </c>
      <c r="J570" s="76">
        <v>720480</v>
      </c>
      <c r="K570" s="76">
        <v>690480</v>
      </c>
      <c r="L570" s="76">
        <v>660480</v>
      </c>
      <c r="M570" s="76">
        <v>630480</v>
      </c>
      <c r="N570" s="76">
        <v>600480</v>
      </c>
    </row>
    <row r="571" spans="2:14" ht="15" customHeight="1">
      <c r="B571" s="76">
        <v>8360</v>
      </c>
      <c r="C571" s="90">
        <v>8380</v>
      </c>
      <c r="D571" s="76">
        <v>1041420</v>
      </c>
      <c r="E571" s="76">
        <v>991370</v>
      </c>
      <c r="F571" s="76">
        <v>844840</v>
      </c>
      <c r="G571" s="76">
        <v>814840</v>
      </c>
      <c r="H571" s="76">
        <v>784840</v>
      </c>
      <c r="I571" s="76">
        <v>754840</v>
      </c>
      <c r="J571" s="76">
        <v>724840</v>
      </c>
      <c r="K571" s="76">
        <v>694840</v>
      </c>
      <c r="L571" s="76">
        <v>664840</v>
      </c>
      <c r="M571" s="76">
        <v>634840</v>
      </c>
      <c r="N571" s="76">
        <v>604840</v>
      </c>
    </row>
    <row r="572" spans="2:14" ht="15" customHeight="1">
      <c r="B572" s="76">
        <v>8380</v>
      </c>
      <c r="C572" s="90">
        <v>8400</v>
      </c>
      <c r="D572" s="76">
        <v>1046100</v>
      </c>
      <c r="E572" s="76">
        <v>996030</v>
      </c>
      <c r="F572" s="76">
        <v>849210</v>
      </c>
      <c r="G572" s="76">
        <v>819210</v>
      </c>
      <c r="H572" s="76">
        <v>789210</v>
      </c>
      <c r="I572" s="76">
        <v>759210</v>
      </c>
      <c r="J572" s="76">
        <v>729210</v>
      </c>
      <c r="K572" s="76">
        <v>699210</v>
      </c>
      <c r="L572" s="76">
        <v>669210</v>
      </c>
      <c r="M572" s="76">
        <v>639210</v>
      </c>
      <c r="N572" s="76">
        <v>609210</v>
      </c>
    </row>
    <row r="573" spans="2:14" ht="15" customHeight="1">
      <c r="B573" s="76">
        <v>8400</v>
      </c>
      <c r="C573" s="90">
        <v>8420</v>
      </c>
      <c r="D573" s="76">
        <v>1050780</v>
      </c>
      <c r="E573" s="76">
        <v>1000680</v>
      </c>
      <c r="F573" s="76">
        <v>853580</v>
      </c>
      <c r="G573" s="76">
        <v>823580</v>
      </c>
      <c r="H573" s="76">
        <v>793580</v>
      </c>
      <c r="I573" s="76">
        <v>763580</v>
      </c>
      <c r="J573" s="76">
        <v>733580</v>
      </c>
      <c r="K573" s="76">
        <v>703580</v>
      </c>
      <c r="L573" s="76">
        <v>673580</v>
      </c>
      <c r="M573" s="76">
        <v>643580</v>
      </c>
      <c r="N573" s="76">
        <v>613580</v>
      </c>
    </row>
    <row r="574" spans="2:14" ht="15" customHeight="1">
      <c r="B574" s="76">
        <v>8420</v>
      </c>
      <c r="C574" s="90">
        <v>8440</v>
      </c>
      <c r="D574" s="76">
        <v>1055460</v>
      </c>
      <c r="E574" s="76">
        <v>1005340</v>
      </c>
      <c r="F574" s="76">
        <v>857950</v>
      </c>
      <c r="G574" s="76">
        <v>827950</v>
      </c>
      <c r="H574" s="76">
        <v>797950</v>
      </c>
      <c r="I574" s="76">
        <v>767950</v>
      </c>
      <c r="J574" s="76">
        <v>737950</v>
      </c>
      <c r="K574" s="76">
        <v>707950</v>
      </c>
      <c r="L574" s="76">
        <v>677950</v>
      </c>
      <c r="M574" s="76">
        <v>647950</v>
      </c>
      <c r="N574" s="76">
        <v>617950</v>
      </c>
    </row>
    <row r="575" spans="2:14" ht="15" customHeight="1">
      <c r="B575" s="76">
        <v>8440</v>
      </c>
      <c r="C575" s="90">
        <v>8460</v>
      </c>
      <c r="D575" s="76">
        <v>1060140</v>
      </c>
      <c r="E575" s="76">
        <v>1010000</v>
      </c>
      <c r="F575" s="76">
        <v>862320</v>
      </c>
      <c r="G575" s="76">
        <v>832320</v>
      </c>
      <c r="H575" s="76">
        <v>802320</v>
      </c>
      <c r="I575" s="76">
        <v>772320</v>
      </c>
      <c r="J575" s="76">
        <v>742320</v>
      </c>
      <c r="K575" s="76">
        <v>712320</v>
      </c>
      <c r="L575" s="76">
        <v>682320</v>
      </c>
      <c r="M575" s="76">
        <v>652320</v>
      </c>
      <c r="N575" s="76">
        <v>622320</v>
      </c>
    </row>
    <row r="576" spans="2:14" ht="15" customHeight="1">
      <c r="B576" s="76">
        <v>8460</v>
      </c>
      <c r="C576" s="90">
        <v>8480</v>
      </c>
      <c r="D576" s="76">
        <v>1064820</v>
      </c>
      <c r="E576" s="76">
        <v>1014650</v>
      </c>
      <c r="F576" s="76">
        <v>866680</v>
      </c>
      <c r="G576" s="76">
        <v>836680</v>
      </c>
      <c r="H576" s="76">
        <v>806680</v>
      </c>
      <c r="I576" s="76">
        <v>776680</v>
      </c>
      <c r="J576" s="76">
        <v>746680</v>
      </c>
      <c r="K576" s="76">
        <v>716680</v>
      </c>
      <c r="L576" s="76">
        <v>686680</v>
      </c>
      <c r="M576" s="76">
        <v>656680</v>
      </c>
      <c r="N576" s="76">
        <v>626680</v>
      </c>
    </row>
    <row r="577" spans="2:14" ht="15" customHeight="1">
      <c r="B577" s="76">
        <v>8480</v>
      </c>
      <c r="C577" s="90">
        <v>8500</v>
      </c>
      <c r="D577" s="76">
        <v>1069500</v>
      </c>
      <c r="E577" s="76">
        <v>1019310</v>
      </c>
      <c r="F577" s="76">
        <v>871050</v>
      </c>
      <c r="G577" s="76">
        <v>841050</v>
      </c>
      <c r="H577" s="76">
        <v>811050</v>
      </c>
      <c r="I577" s="76">
        <v>781050</v>
      </c>
      <c r="J577" s="76">
        <v>751050</v>
      </c>
      <c r="K577" s="76">
        <v>721050</v>
      </c>
      <c r="L577" s="76">
        <v>691050</v>
      </c>
      <c r="M577" s="76">
        <v>661050</v>
      </c>
      <c r="N577" s="76">
        <v>631050</v>
      </c>
    </row>
    <row r="578" spans="2:14" ht="15" customHeight="1">
      <c r="B578" s="76">
        <v>8500</v>
      </c>
      <c r="C578" s="90">
        <v>8520</v>
      </c>
      <c r="D578" s="76">
        <v>1074180</v>
      </c>
      <c r="E578" s="76">
        <v>1023960</v>
      </c>
      <c r="F578" s="76">
        <v>875420</v>
      </c>
      <c r="G578" s="76">
        <v>845420</v>
      </c>
      <c r="H578" s="76">
        <v>815420</v>
      </c>
      <c r="I578" s="76">
        <v>785420</v>
      </c>
      <c r="J578" s="76">
        <v>755420</v>
      </c>
      <c r="K578" s="76">
        <v>725420</v>
      </c>
      <c r="L578" s="76">
        <v>695420</v>
      </c>
      <c r="M578" s="76">
        <v>665420</v>
      </c>
      <c r="N578" s="76">
        <v>635420</v>
      </c>
    </row>
    <row r="579" spans="2:14" ht="15" customHeight="1">
      <c r="B579" s="76">
        <v>8520</v>
      </c>
      <c r="C579" s="90">
        <v>8540</v>
      </c>
      <c r="D579" s="76">
        <v>1078860</v>
      </c>
      <c r="E579" s="76">
        <v>1028620</v>
      </c>
      <c r="F579" s="76">
        <v>879790</v>
      </c>
      <c r="G579" s="76">
        <v>849790</v>
      </c>
      <c r="H579" s="76">
        <v>819790</v>
      </c>
      <c r="I579" s="76">
        <v>789790</v>
      </c>
      <c r="J579" s="76">
        <v>759790</v>
      </c>
      <c r="K579" s="76">
        <v>729790</v>
      </c>
      <c r="L579" s="76">
        <v>699790</v>
      </c>
      <c r="M579" s="76">
        <v>669790</v>
      </c>
      <c r="N579" s="76">
        <v>639790</v>
      </c>
    </row>
    <row r="580" spans="2:14" ht="15" customHeight="1">
      <c r="B580" s="76">
        <v>8540</v>
      </c>
      <c r="C580" s="90">
        <v>8560</v>
      </c>
      <c r="D580" s="76">
        <v>1083540</v>
      </c>
      <c r="E580" s="76">
        <v>1033280</v>
      </c>
      <c r="F580" s="76">
        <v>884160</v>
      </c>
      <c r="G580" s="76">
        <v>854160</v>
      </c>
      <c r="H580" s="76">
        <v>824160</v>
      </c>
      <c r="I580" s="76">
        <v>794160</v>
      </c>
      <c r="J580" s="76">
        <v>764160</v>
      </c>
      <c r="K580" s="76">
        <v>734160</v>
      </c>
      <c r="L580" s="76">
        <v>704160</v>
      </c>
      <c r="M580" s="76">
        <v>674160</v>
      </c>
      <c r="N580" s="76">
        <v>644160</v>
      </c>
    </row>
    <row r="581" spans="2:14" ht="15" customHeight="1">
      <c r="B581" s="76">
        <v>8560</v>
      </c>
      <c r="C581" s="90">
        <v>8580</v>
      </c>
      <c r="D581" s="76">
        <v>1088220</v>
      </c>
      <c r="E581" s="76">
        <v>1037930</v>
      </c>
      <c r="F581" s="76">
        <v>888520</v>
      </c>
      <c r="G581" s="76">
        <v>858520</v>
      </c>
      <c r="H581" s="76">
        <v>828520</v>
      </c>
      <c r="I581" s="76">
        <v>798520</v>
      </c>
      <c r="J581" s="76">
        <v>768520</v>
      </c>
      <c r="K581" s="76">
        <v>738520</v>
      </c>
      <c r="L581" s="76">
        <v>708520</v>
      </c>
      <c r="M581" s="76">
        <v>678520</v>
      </c>
      <c r="N581" s="76">
        <v>648520</v>
      </c>
    </row>
    <row r="582" spans="2:14" ht="15" customHeight="1">
      <c r="B582" s="76">
        <v>8580</v>
      </c>
      <c r="C582" s="90">
        <v>8600</v>
      </c>
      <c r="D582" s="76">
        <v>1092900</v>
      </c>
      <c r="E582" s="76">
        <v>1042590</v>
      </c>
      <c r="F582" s="76">
        <v>892890</v>
      </c>
      <c r="G582" s="76">
        <v>862890</v>
      </c>
      <c r="H582" s="76">
        <v>832890</v>
      </c>
      <c r="I582" s="76">
        <v>802890</v>
      </c>
      <c r="J582" s="76">
        <v>772890</v>
      </c>
      <c r="K582" s="76">
        <v>742890</v>
      </c>
      <c r="L582" s="76">
        <v>712890</v>
      </c>
      <c r="M582" s="76">
        <v>682890</v>
      </c>
      <c r="N582" s="76">
        <v>652890</v>
      </c>
    </row>
    <row r="583" spans="2:14" ht="15" customHeight="1">
      <c r="B583" s="76">
        <v>8600</v>
      </c>
      <c r="C583" s="90">
        <v>8620</v>
      </c>
      <c r="D583" s="76">
        <v>1097580</v>
      </c>
      <c r="E583" s="76">
        <v>1047240</v>
      </c>
      <c r="F583" s="76">
        <v>897260</v>
      </c>
      <c r="G583" s="76">
        <v>867260</v>
      </c>
      <c r="H583" s="76">
        <v>837260</v>
      </c>
      <c r="I583" s="76">
        <v>807260</v>
      </c>
      <c r="J583" s="76">
        <v>777260</v>
      </c>
      <c r="K583" s="76">
        <v>747260</v>
      </c>
      <c r="L583" s="76">
        <v>717260</v>
      </c>
      <c r="M583" s="76">
        <v>687260</v>
      </c>
      <c r="N583" s="76">
        <v>657260</v>
      </c>
    </row>
    <row r="584" spans="2:14" ht="15" customHeight="1">
      <c r="B584" s="76">
        <v>8620</v>
      </c>
      <c r="C584" s="90">
        <v>8640</v>
      </c>
      <c r="D584" s="76">
        <v>1102260</v>
      </c>
      <c r="E584" s="76">
        <v>1051900</v>
      </c>
      <c r="F584" s="76">
        <v>901630</v>
      </c>
      <c r="G584" s="76">
        <v>871630</v>
      </c>
      <c r="H584" s="76">
        <v>841630</v>
      </c>
      <c r="I584" s="76">
        <v>811630</v>
      </c>
      <c r="J584" s="76">
        <v>781630</v>
      </c>
      <c r="K584" s="76">
        <v>751630</v>
      </c>
      <c r="L584" s="76">
        <v>721630</v>
      </c>
      <c r="M584" s="76">
        <v>691630</v>
      </c>
      <c r="N584" s="76">
        <v>661630</v>
      </c>
    </row>
    <row r="585" spans="2:14" ht="15" customHeight="1">
      <c r="B585" s="76">
        <v>8640</v>
      </c>
      <c r="C585" s="90">
        <v>8660</v>
      </c>
      <c r="D585" s="76">
        <v>1106940</v>
      </c>
      <c r="E585" s="76">
        <v>1056560</v>
      </c>
      <c r="F585" s="76">
        <v>906000</v>
      </c>
      <c r="G585" s="76">
        <v>876000</v>
      </c>
      <c r="H585" s="76">
        <v>846000</v>
      </c>
      <c r="I585" s="76">
        <v>816000</v>
      </c>
      <c r="J585" s="76">
        <v>786000</v>
      </c>
      <c r="K585" s="76">
        <v>756000</v>
      </c>
      <c r="L585" s="76">
        <v>726000</v>
      </c>
      <c r="M585" s="76">
        <v>696000</v>
      </c>
      <c r="N585" s="76">
        <v>666000</v>
      </c>
    </row>
    <row r="586" spans="2:14" ht="15" customHeight="1">
      <c r="B586" s="76">
        <v>8660</v>
      </c>
      <c r="C586" s="90">
        <v>8680</v>
      </c>
      <c r="D586" s="76">
        <v>1111620</v>
      </c>
      <c r="E586" s="76">
        <v>1061210</v>
      </c>
      <c r="F586" s="76">
        <v>910360</v>
      </c>
      <c r="G586" s="76">
        <v>880360</v>
      </c>
      <c r="H586" s="76">
        <v>850360</v>
      </c>
      <c r="I586" s="76">
        <v>820360</v>
      </c>
      <c r="J586" s="76">
        <v>790360</v>
      </c>
      <c r="K586" s="76">
        <v>760360</v>
      </c>
      <c r="L586" s="76">
        <v>730360</v>
      </c>
      <c r="M586" s="76">
        <v>700360</v>
      </c>
      <c r="N586" s="76">
        <v>670360</v>
      </c>
    </row>
    <row r="587" spans="2:14" ht="15" customHeight="1">
      <c r="B587" s="76">
        <v>8680</v>
      </c>
      <c r="C587" s="90">
        <v>8700</v>
      </c>
      <c r="D587" s="76">
        <v>1116300</v>
      </c>
      <c r="E587" s="76">
        <v>1065870</v>
      </c>
      <c r="F587" s="76">
        <v>914730</v>
      </c>
      <c r="G587" s="76">
        <v>884730</v>
      </c>
      <c r="H587" s="76">
        <v>854730</v>
      </c>
      <c r="I587" s="76">
        <v>824730</v>
      </c>
      <c r="J587" s="76">
        <v>794730</v>
      </c>
      <c r="K587" s="76">
        <v>764730</v>
      </c>
      <c r="L587" s="76">
        <v>734730</v>
      </c>
      <c r="M587" s="76">
        <v>704730</v>
      </c>
      <c r="N587" s="76">
        <v>674730</v>
      </c>
    </row>
    <row r="588" spans="2:14" ht="15" customHeight="1">
      <c r="B588" s="76">
        <v>8700</v>
      </c>
      <c r="C588" s="90">
        <v>8720</v>
      </c>
      <c r="D588" s="76">
        <v>1120980</v>
      </c>
      <c r="E588" s="76">
        <v>1070520</v>
      </c>
      <c r="F588" s="76">
        <v>919100</v>
      </c>
      <c r="G588" s="76">
        <v>889100</v>
      </c>
      <c r="H588" s="76">
        <v>859100</v>
      </c>
      <c r="I588" s="76">
        <v>829100</v>
      </c>
      <c r="J588" s="76">
        <v>799100</v>
      </c>
      <c r="K588" s="76">
        <v>769100</v>
      </c>
      <c r="L588" s="76">
        <v>739100</v>
      </c>
      <c r="M588" s="76">
        <v>709100</v>
      </c>
      <c r="N588" s="76">
        <v>679100</v>
      </c>
    </row>
    <row r="589" spans="2:14" ht="15" customHeight="1">
      <c r="B589" s="76">
        <v>8720</v>
      </c>
      <c r="C589" s="90">
        <v>8740</v>
      </c>
      <c r="D589" s="76">
        <v>1125660</v>
      </c>
      <c r="E589" s="76">
        <v>1075180</v>
      </c>
      <c r="F589" s="76">
        <v>923470</v>
      </c>
      <c r="G589" s="76">
        <v>893470</v>
      </c>
      <c r="H589" s="76">
        <v>863470</v>
      </c>
      <c r="I589" s="76">
        <v>833470</v>
      </c>
      <c r="J589" s="76">
        <v>803470</v>
      </c>
      <c r="K589" s="76">
        <v>773470</v>
      </c>
      <c r="L589" s="76">
        <v>743470</v>
      </c>
      <c r="M589" s="76">
        <v>713470</v>
      </c>
      <c r="N589" s="76">
        <v>683470</v>
      </c>
    </row>
    <row r="590" spans="2:14" ht="15" customHeight="1">
      <c r="B590" s="76">
        <v>8740</v>
      </c>
      <c r="C590" s="90">
        <v>8760</v>
      </c>
      <c r="D590" s="76">
        <v>1130340</v>
      </c>
      <c r="E590" s="76">
        <v>1079840</v>
      </c>
      <c r="F590" s="76">
        <v>927840</v>
      </c>
      <c r="G590" s="76">
        <v>897840</v>
      </c>
      <c r="H590" s="76">
        <v>867840</v>
      </c>
      <c r="I590" s="76">
        <v>837840</v>
      </c>
      <c r="J590" s="76">
        <v>807840</v>
      </c>
      <c r="K590" s="76">
        <v>777840</v>
      </c>
      <c r="L590" s="76">
        <v>747840</v>
      </c>
      <c r="M590" s="76">
        <v>717840</v>
      </c>
      <c r="N590" s="76">
        <v>687840</v>
      </c>
    </row>
    <row r="591" spans="2:14" ht="15" customHeight="1">
      <c r="B591" s="76">
        <v>8760</v>
      </c>
      <c r="C591" s="90">
        <v>8780</v>
      </c>
      <c r="D591" s="76">
        <v>1135020</v>
      </c>
      <c r="E591" s="76">
        <v>1084490</v>
      </c>
      <c r="F591" s="76">
        <v>932200</v>
      </c>
      <c r="G591" s="76">
        <v>902200</v>
      </c>
      <c r="H591" s="76">
        <v>872200</v>
      </c>
      <c r="I591" s="76">
        <v>842200</v>
      </c>
      <c r="J591" s="76">
        <v>812200</v>
      </c>
      <c r="K591" s="76">
        <v>782200</v>
      </c>
      <c r="L591" s="76">
        <v>752200</v>
      </c>
      <c r="M591" s="76">
        <v>722200</v>
      </c>
      <c r="N591" s="76">
        <v>692200</v>
      </c>
    </row>
    <row r="592" spans="2:14" ht="15" customHeight="1">
      <c r="B592" s="76">
        <v>8780</v>
      </c>
      <c r="C592" s="90">
        <v>8800</v>
      </c>
      <c r="D592" s="76">
        <v>1139700</v>
      </c>
      <c r="E592" s="76">
        <v>1089150</v>
      </c>
      <c r="F592" s="76">
        <v>936570</v>
      </c>
      <c r="G592" s="76">
        <v>906570</v>
      </c>
      <c r="H592" s="76">
        <v>876570</v>
      </c>
      <c r="I592" s="76">
        <v>846570</v>
      </c>
      <c r="J592" s="76">
        <v>816570</v>
      </c>
      <c r="K592" s="76">
        <v>786570</v>
      </c>
      <c r="L592" s="76">
        <v>756570</v>
      </c>
      <c r="M592" s="76">
        <v>726570</v>
      </c>
      <c r="N592" s="76">
        <v>696570</v>
      </c>
    </row>
    <row r="593" spans="2:14" ht="15" customHeight="1">
      <c r="B593" s="76">
        <v>8800</v>
      </c>
      <c r="C593" s="90">
        <v>8820</v>
      </c>
      <c r="D593" s="76">
        <v>1144380</v>
      </c>
      <c r="E593" s="76">
        <v>1093800</v>
      </c>
      <c r="F593" s="76">
        <v>940940</v>
      </c>
      <c r="G593" s="76">
        <v>910940</v>
      </c>
      <c r="H593" s="76">
        <v>880940</v>
      </c>
      <c r="I593" s="76">
        <v>850940</v>
      </c>
      <c r="J593" s="76">
        <v>820940</v>
      </c>
      <c r="K593" s="76">
        <v>790940</v>
      </c>
      <c r="L593" s="76">
        <v>760940</v>
      </c>
      <c r="M593" s="76">
        <v>730940</v>
      </c>
      <c r="N593" s="76">
        <v>700940</v>
      </c>
    </row>
    <row r="594" spans="2:14" ht="15" customHeight="1">
      <c r="B594" s="76">
        <v>8820</v>
      </c>
      <c r="C594" s="90">
        <v>8840</v>
      </c>
      <c r="D594" s="76">
        <v>1149060</v>
      </c>
      <c r="E594" s="76">
        <v>1098460</v>
      </c>
      <c r="F594" s="76">
        <v>945310</v>
      </c>
      <c r="G594" s="76">
        <v>915310</v>
      </c>
      <c r="H594" s="76">
        <v>885310</v>
      </c>
      <c r="I594" s="76">
        <v>855310</v>
      </c>
      <c r="J594" s="76">
        <v>825310</v>
      </c>
      <c r="K594" s="76">
        <v>795310</v>
      </c>
      <c r="L594" s="76">
        <v>765310</v>
      </c>
      <c r="M594" s="76">
        <v>735310</v>
      </c>
      <c r="N594" s="76">
        <v>705310</v>
      </c>
    </row>
    <row r="595" spans="2:14" ht="15" customHeight="1">
      <c r="B595" s="76">
        <v>8840</v>
      </c>
      <c r="C595" s="90">
        <v>8860</v>
      </c>
      <c r="D595" s="76">
        <v>1153740</v>
      </c>
      <c r="E595" s="76">
        <v>1103120</v>
      </c>
      <c r="F595" s="76">
        <v>949680</v>
      </c>
      <c r="G595" s="76">
        <v>919680</v>
      </c>
      <c r="H595" s="76">
        <v>889680</v>
      </c>
      <c r="I595" s="76">
        <v>859680</v>
      </c>
      <c r="J595" s="76">
        <v>829680</v>
      </c>
      <c r="K595" s="76">
        <v>799680</v>
      </c>
      <c r="L595" s="76">
        <v>769680</v>
      </c>
      <c r="M595" s="76">
        <v>739680</v>
      </c>
      <c r="N595" s="76">
        <v>709680</v>
      </c>
    </row>
    <row r="596" spans="2:14" ht="15" customHeight="1">
      <c r="B596" s="76">
        <v>8860</v>
      </c>
      <c r="C596" s="90">
        <v>8880</v>
      </c>
      <c r="D596" s="76">
        <v>1158420</v>
      </c>
      <c r="E596" s="76">
        <v>1107770</v>
      </c>
      <c r="F596" s="76">
        <v>954040</v>
      </c>
      <c r="G596" s="76">
        <v>924040</v>
      </c>
      <c r="H596" s="76">
        <v>894040</v>
      </c>
      <c r="I596" s="76">
        <v>864040</v>
      </c>
      <c r="J596" s="76">
        <v>834040</v>
      </c>
      <c r="K596" s="76">
        <v>804040</v>
      </c>
      <c r="L596" s="76">
        <v>774040</v>
      </c>
      <c r="M596" s="76">
        <v>744040</v>
      </c>
      <c r="N596" s="76">
        <v>714040</v>
      </c>
    </row>
    <row r="597" spans="2:14" ht="15" customHeight="1">
      <c r="B597" s="76">
        <v>8880</v>
      </c>
      <c r="C597" s="90">
        <v>8900</v>
      </c>
      <c r="D597" s="76">
        <v>1163100</v>
      </c>
      <c r="E597" s="76">
        <v>1112430</v>
      </c>
      <c r="F597" s="76">
        <v>958410</v>
      </c>
      <c r="G597" s="76">
        <v>928410</v>
      </c>
      <c r="H597" s="76">
        <v>898410</v>
      </c>
      <c r="I597" s="76">
        <v>868410</v>
      </c>
      <c r="J597" s="76">
        <v>838410</v>
      </c>
      <c r="K597" s="76">
        <v>808410</v>
      </c>
      <c r="L597" s="76">
        <v>778410</v>
      </c>
      <c r="M597" s="76">
        <v>748410</v>
      </c>
      <c r="N597" s="76">
        <v>718410</v>
      </c>
    </row>
    <row r="598" spans="2:14" ht="15" customHeight="1">
      <c r="B598" s="76">
        <v>8900</v>
      </c>
      <c r="C598" s="90">
        <v>8920</v>
      </c>
      <c r="D598" s="76">
        <v>1167780</v>
      </c>
      <c r="E598" s="76">
        <v>1117080</v>
      </c>
      <c r="F598" s="76">
        <v>962780</v>
      </c>
      <c r="G598" s="76">
        <v>932780</v>
      </c>
      <c r="H598" s="76">
        <v>902780</v>
      </c>
      <c r="I598" s="76">
        <v>872780</v>
      </c>
      <c r="J598" s="76">
        <v>842780</v>
      </c>
      <c r="K598" s="76">
        <v>812780</v>
      </c>
      <c r="L598" s="76">
        <v>782780</v>
      </c>
      <c r="M598" s="76">
        <v>752780</v>
      </c>
      <c r="N598" s="76">
        <v>722780</v>
      </c>
    </row>
    <row r="599" spans="2:14" ht="15" customHeight="1">
      <c r="B599" s="76">
        <v>8920</v>
      </c>
      <c r="C599" s="90">
        <v>8940</v>
      </c>
      <c r="D599" s="76">
        <v>1172460</v>
      </c>
      <c r="E599" s="76">
        <v>1121740</v>
      </c>
      <c r="F599" s="76">
        <v>967150</v>
      </c>
      <c r="G599" s="76">
        <v>937150</v>
      </c>
      <c r="H599" s="76">
        <v>907150</v>
      </c>
      <c r="I599" s="76">
        <v>877150</v>
      </c>
      <c r="J599" s="76">
        <v>847150</v>
      </c>
      <c r="K599" s="76">
        <v>817150</v>
      </c>
      <c r="L599" s="76">
        <v>787150</v>
      </c>
      <c r="M599" s="76">
        <v>757150</v>
      </c>
      <c r="N599" s="76">
        <v>727150</v>
      </c>
    </row>
    <row r="600" spans="2:14" ht="15" customHeight="1">
      <c r="B600" s="76">
        <v>8940</v>
      </c>
      <c r="C600" s="90">
        <v>8960</v>
      </c>
      <c r="D600" s="76">
        <v>1177140</v>
      </c>
      <c r="E600" s="76">
        <v>1126400</v>
      </c>
      <c r="F600" s="76">
        <v>971520</v>
      </c>
      <c r="G600" s="76">
        <v>941520</v>
      </c>
      <c r="H600" s="76">
        <v>911520</v>
      </c>
      <c r="I600" s="76">
        <v>881520</v>
      </c>
      <c r="J600" s="76">
        <v>851520</v>
      </c>
      <c r="K600" s="76">
        <v>821520</v>
      </c>
      <c r="L600" s="76">
        <v>791520</v>
      </c>
      <c r="M600" s="76">
        <v>761520</v>
      </c>
      <c r="N600" s="76">
        <v>731520</v>
      </c>
    </row>
    <row r="601" spans="2:14" ht="15" customHeight="1">
      <c r="B601" s="76">
        <v>8960</v>
      </c>
      <c r="C601" s="90">
        <v>8980</v>
      </c>
      <c r="D601" s="76">
        <v>1181820</v>
      </c>
      <c r="E601" s="76">
        <v>1131050</v>
      </c>
      <c r="F601" s="76">
        <v>975880</v>
      </c>
      <c r="G601" s="76">
        <v>945880</v>
      </c>
      <c r="H601" s="76">
        <v>915880</v>
      </c>
      <c r="I601" s="76">
        <v>885880</v>
      </c>
      <c r="J601" s="76">
        <v>855880</v>
      </c>
      <c r="K601" s="76">
        <v>825880</v>
      </c>
      <c r="L601" s="76">
        <v>795880</v>
      </c>
      <c r="M601" s="76">
        <v>765880</v>
      </c>
      <c r="N601" s="76">
        <v>735880</v>
      </c>
    </row>
    <row r="602" spans="2:14" ht="15" customHeight="1">
      <c r="B602" s="76">
        <v>8980</v>
      </c>
      <c r="C602" s="90">
        <v>9000</v>
      </c>
      <c r="D602" s="76">
        <v>1186500</v>
      </c>
      <c r="E602" s="76">
        <v>1135710</v>
      </c>
      <c r="F602" s="76">
        <v>980250</v>
      </c>
      <c r="G602" s="76">
        <v>950250</v>
      </c>
      <c r="H602" s="76">
        <v>920250</v>
      </c>
      <c r="I602" s="76">
        <v>890250</v>
      </c>
      <c r="J602" s="76">
        <v>860250</v>
      </c>
      <c r="K602" s="76">
        <v>830250</v>
      </c>
      <c r="L602" s="76">
        <v>800250</v>
      </c>
      <c r="M602" s="76">
        <v>770250</v>
      </c>
      <c r="N602" s="76">
        <v>740250</v>
      </c>
    </row>
    <row r="603" spans="2:14" ht="15" customHeight="1">
      <c r="B603" s="76">
        <v>9000</v>
      </c>
      <c r="C603" s="90">
        <v>9020</v>
      </c>
      <c r="D603" s="76">
        <v>1191180</v>
      </c>
      <c r="E603" s="76">
        <v>1140360</v>
      </c>
      <c r="F603" s="76">
        <v>984620</v>
      </c>
      <c r="G603" s="76">
        <v>954620</v>
      </c>
      <c r="H603" s="76">
        <v>924620</v>
      </c>
      <c r="I603" s="76">
        <v>894620</v>
      </c>
      <c r="J603" s="76">
        <v>864620</v>
      </c>
      <c r="K603" s="76">
        <v>834620</v>
      </c>
      <c r="L603" s="76">
        <v>804620</v>
      </c>
      <c r="M603" s="76">
        <v>774620</v>
      </c>
      <c r="N603" s="76">
        <v>744620</v>
      </c>
    </row>
    <row r="604" spans="2:14" ht="15" customHeight="1">
      <c r="B604" s="76">
        <v>9020</v>
      </c>
      <c r="C604" s="90">
        <v>9040</v>
      </c>
      <c r="D604" s="76">
        <v>1195860</v>
      </c>
      <c r="E604" s="76">
        <v>1145020</v>
      </c>
      <c r="F604" s="76">
        <v>988990</v>
      </c>
      <c r="G604" s="76">
        <v>958990</v>
      </c>
      <c r="H604" s="76">
        <v>928990</v>
      </c>
      <c r="I604" s="76">
        <v>898990</v>
      </c>
      <c r="J604" s="76">
        <v>868990</v>
      </c>
      <c r="K604" s="76">
        <v>838990</v>
      </c>
      <c r="L604" s="76">
        <v>808990</v>
      </c>
      <c r="M604" s="76">
        <v>778990</v>
      </c>
      <c r="N604" s="76">
        <v>748990</v>
      </c>
    </row>
    <row r="605" spans="2:14" ht="15" customHeight="1">
      <c r="B605" s="76">
        <v>9040</v>
      </c>
      <c r="C605" s="90">
        <v>9060</v>
      </c>
      <c r="D605" s="76">
        <v>1200540</v>
      </c>
      <c r="E605" s="76">
        <v>1149680</v>
      </c>
      <c r="F605" s="76">
        <v>993360</v>
      </c>
      <c r="G605" s="76">
        <v>963360</v>
      </c>
      <c r="H605" s="76">
        <v>933360</v>
      </c>
      <c r="I605" s="76">
        <v>903360</v>
      </c>
      <c r="J605" s="76">
        <v>873360</v>
      </c>
      <c r="K605" s="76">
        <v>843360</v>
      </c>
      <c r="L605" s="76">
        <v>813360</v>
      </c>
      <c r="M605" s="76">
        <v>783360</v>
      </c>
      <c r="N605" s="76">
        <v>753360</v>
      </c>
    </row>
    <row r="606" spans="2:14" ht="15" customHeight="1">
      <c r="B606" s="76">
        <v>9060</v>
      </c>
      <c r="C606" s="90">
        <v>9080</v>
      </c>
      <c r="D606" s="76">
        <v>1205220</v>
      </c>
      <c r="E606" s="76">
        <v>1154330</v>
      </c>
      <c r="F606" s="76">
        <v>997720</v>
      </c>
      <c r="G606" s="76">
        <v>967720</v>
      </c>
      <c r="H606" s="76">
        <v>937720</v>
      </c>
      <c r="I606" s="76">
        <v>907720</v>
      </c>
      <c r="J606" s="76">
        <v>877720</v>
      </c>
      <c r="K606" s="76">
        <v>847720</v>
      </c>
      <c r="L606" s="76">
        <v>817720</v>
      </c>
      <c r="M606" s="76">
        <v>787720</v>
      </c>
      <c r="N606" s="76">
        <v>757720</v>
      </c>
    </row>
    <row r="607" spans="2:14" ht="15" customHeight="1">
      <c r="B607" s="76">
        <v>9080</v>
      </c>
      <c r="C607" s="90">
        <v>9100</v>
      </c>
      <c r="D607" s="76">
        <v>1209900</v>
      </c>
      <c r="E607" s="76">
        <v>1158990</v>
      </c>
      <c r="F607" s="76">
        <v>1002090</v>
      </c>
      <c r="G607" s="76">
        <v>972090</v>
      </c>
      <c r="H607" s="76">
        <v>942090</v>
      </c>
      <c r="I607" s="76">
        <v>912090</v>
      </c>
      <c r="J607" s="76">
        <v>882090</v>
      </c>
      <c r="K607" s="76">
        <v>852090</v>
      </c>
      <c r="L607" s="76">
        <v>822090</v>
      </c>
      <c r="M607" s="76">
        <v>792090</v>
      </c>
      <c r="N607" s="76">
        <v>762090</v>
      </c>
    </row>
    <row r="608" spans="2:14" ht="15" customHeight="1">
      <c r="B608" s="76">
        <v>9100</v>
      </c>
      <c r="C608" s="90">
        <v>9120</v>
      </c>
      <c r="D608" s="76">
        <v>1214580</v>
      </c>
      <c r="E608" s="76">
        <v>1163640</v>
      </c>
      <c r="F608" s="76">
        <v>1006460</v>
      </c>
      <c r="G608" s="76">
        <v>976460</v>
      </c>
      <c r="H608" s="76">
        <v>946460</v>
      </c>
      <c r="I608" s="76">
        <v>916460</v>
      </c>
      <c r="J608" s="76">
        <v>886460</v>
      </c>
      <c r="K608" s="76">
        <v>856460</v>
      </c>
      <c r="L608" s="76">
        <v>826460</v>
      </c>
      <c r="M608" s="76">
        <v>796460</v>
      </c>
      <c r="N608" s="76">
        <v>766460</v>
      </c>
    </row>
    <row r="609" spans="2:14" ht="15" customHeight="1">
      <c r="B609" s="76">
        <v>9120</v>
      </c>
      <c r="C609" s="90">
        <v>9140</v>
      </c>
      <c r="D609" s="76">
        <v>1219260</v>
      </c>
      <c r="E609" s="76">
        <v>1168300</v>
      </c>
      <c r="F609" s="76">
        <v>1010830</v>
      </c>
      <c r="G609" s="76">
        <v>980830</v>
      </c>
      <c r="H609" s="76">
        <v>950830</v>
      </c>
      <c r="I609" s="76">
        <v>920830</v>
      </c>
      <c r="J609" s="76">
        <v>890830</v>
      </c>
      <c r="K609" s="76">
        <v>860830</v>
      </c>
      <c r="L609" s="76">
        <v>830830</v>
      </c>
      <c r="M609" s="76">
        <v>800830</v>
      </c>
      <c r="N609" s="76">
        <v>770830</v>
      </c>
    </row>
    <row r="610" spans="2:14" ht="15" customHeight="1">
      <c r="B610" s="76">
        <v>9140</v>
      </c>
      <c r="C610" s="90">
        <v>9160</v>
      </c>
      <c r="D610" s="76">
        <v>1223940</v>
      </c>
      <c r="E610" s="76">
        <v>1172960</v>
      </c>
      <c r="F610" s="76">
        <v>1015200</v>
      </c>
      <c r="G610" s="76">
        <v>985200</v>
      </c>
      <c r="H610" s="76">
        <v>955200</v>
      </c>
      <c r="I610" s="76">
        <v>925200</v>
      </c>
      <c r="J610" s="76">
        <v>895200</v>
      </c>
      <c r="K610" s="76">
        <v>865200</v>
      </c>
      <c r="L610" s="76">
        <v>835200</v>
      </c>
      <c r="M610" s="76">
        <v>805200</v>
      </c>
      <c r="N610" s="76">
        <v>775200</v>
      </c>
    </row>
    <row r="611" spans="2:14" ht="15" customHeight="1">
      <c r="B611" s="76">
        <v>9160</v>
      </c>
      <c r="C611" s="90">
        <v>9180</v>
      </c>
      <c r="D611" s="76">
        <v>1228620</v>
      </c>
      <c r="E611" s="76">
        <v>1177610</v>
      </c>
      <c r="F611" s="76">
        <v>1019560</v>
      </c>
      <c r="G611" s="76">
        <v>989560</v>
      </c>
      <c r="H611" s="76">
        <v>959560</v>
      </c>
      <c r="I611" s="76">
        <v>929560</v>
      </c>
      <c r="J611" s="76">
        <v>899560</v>
      </c>
      <c r="K611" s="76">
        <v>869560</v>
      </c>
      <c r="L611" s="76">
        <v>839560</v>
      </c>
      <c r="M611" s="76">
        <v>809560</v>
      </c>
      <c r="N611" s="76">
        <v>779560</v>
      </c>
    </row>
    <row r="612" spans="2:14" ht="15" customHeight="1">
      <c r="B612" s="76">
        <v>9180</v>
      </c>
      <c r="C612" s="90">
        <v>9200</v>
      </c>
      <c r="D612" s="76">
        <v>1233300</v>
      </c>
      <c r="E612" s="76">
        <v>1182270</v>
      </c>
      <c r="F612" s="76">
        <v>1023930</v>
      </c>
      <c r="G612" s="76">
        <v>993930</v>
      </c>
      <c r="H612" s="76">
        <v>963930</v>
      </c>
      <c r="I612" s="76">
        <v>933930</v>
      </c>
      <c r="J612" s="76">
        <v>903930</v>
      </c>
      <c r="K612" s="76">
        <v>873930</v>
      </c>
      <c r="L612" s="76">
        <v>843930</v>
      </c>
      <c r="M612" s="76">
        <v>813930</v>
      </c>
      <c r="N612" s="76">
        <v>783930</v>
      </c>
    </row>
    <row r="613" spans="2:14" ht="15" customHeight="1">
      <c r="B613" s="76">
        <v>9200</v>
      </c>
      <c r="C613" s="90">
        <v>9220</v>
      </c>
      <c r="D613" s="76">
        <v>1237980</v>
      </c>
      <c r="E613" s="76">
        <v>1186920</v>
      </c>
      <c r="F613" s="76">
        <v>1028300</v>
      </c>
      <c r="G613" s="76">
        <v>998300</v>
      </c>
      <c r="H613" s="76">
        <v>968300</v>
      </c>
      <c r="I613" s="76">
        <v>938300</v>
      </c>
      <c r="J613" s="76">
        <v>908300</v>
      </c>
      <c r="K613" s="76">
        <v>878300</v>
      </c>
      <c r="L613" s="76">
        <v>848300</v>
      </c>
      <c r="M613" s="76">
        <v>818300</v>
      </c>
      <c r="N613" s="76">
        <v>788300</v>
      </c>
    </row>
    <row r="614" spans="2:14" ht="15" customHeight="1">
      <c r="B614" s="76">
        <v>9220</v>
      </c>
      <c r="C614" s="90">
        <v>9240</v>
      </c>
      <c r="D614" s="76">
        <v>1244640</v>
      </c>
      <c r="E614" s="76">
        <v>1191580</v>
      </c>
      <c r="F614" s="76">
        <v>1032670</v>
      </c>
      <c r="G614" s="76">
        <v>1002670</v>
      </c>
      <c r="H614" s="76">
        <v>972670</v>
      </c>
      <c r="I614" s="76">
        <v>942670</v>
      </c>
      <c r="J614" s="76">
        <v>912670</v>
      </c>
      <c r="K614" s="76">
        <v>882670</v>
      </c>
      <c r="L614" s="76">
        <v>852670</v>
      </c>
      <c r="M614" s="76">
        <v>822670</v>
      </c>
      <c r="N614" s="76">
        <v>792670</v>
      </c>
    </row>
    <row r="615" spans="2:14" ht="15" customHeight="1">
      <c r="B615" s="76">
        <v>9240</v>
      </c>
      <c r="C615" s="90">
        <v>9260</v>
      </c>
      <c r="D615" s="76">
        <v>1251470</v>
      </c>
      <c r="E615" s="76">
        <v>1196240</v>
      </c>
      <c r="F615" s="76">
        <v>1037040</v>
      </c>
      <c r="G615" s="76">
        <v>1007040</v>
      </c>
      <c r="H615" s="76">
        <v>977040</v>
      </c>
      <c r="I615" s="76">
        <v>947040</v>
      </c>
      <c r="J615" s="76">
        <v>917040</v>
      </c>
      <c r="K615" s="76">
        <v>887040</v>
      </c>
      <c r="L615" s="76">
        <v>857040</v>
      </c>
      <c r="M615" s="76">
        <v>827040</v>
      </c>
      <c r="N615" s="76">
        <v>797040</v>
      </c>
    </row>
    <row r="616" spans="2:14" ht="15" customHeight="1">
      <c r="B616" s="76">
        <v>9260</v>
      </c>
      <c r="C616" s="90">
        <v>9280</v>
      </c>
      <c r="D616" s="76">
        <v>1258290</v>
      </c>
      <c r="E616" s="76">
        <v>1200890</v>
      </c>
      <c r="F616" s="76">
        <v>1041400</v>
      </c>
      <c r="G616" s="76">
        <v>1011400</v>
      </c>
      <c r="H616" s="76">
        <v>981400</v>
      </c>
      <c r="I616" s="76">
        <v>951400</v>
      </c>
      <c r="J616" s="76">
        <v>921400</v>
      </c>
      <c r="K616" s="76">
        <v>891400</v>
      </c>
      <c r="L616" s="76">
        <v>861400</v>
      </c>
      <c r="M616" s="76">
        <v>831400</v>
      </c>
      <c r="N616" s="76">
        <v>801400</v>
      </c>
    </row>
    <row r="617" spans="2:14" ht="15" customHeight="1">
      <c r="B617" s="76">
        <v>9280</v>
      </c>
      <c r="C617" s="90">
        <v>9300</v>
      </c>
      <c r="D617" s="76">
        <v>1265120</v>
      </c>
      <c r="E617" s="76">
        <v>1205550</v>
      </c>
      <c r="F617" s="76">
        <v>1045770</v>
      </c>
      <c r="G617" s="76">
        <v>1015770</v>
      </c>
      <c r="H617" s="76">
        <v>985770</v>
      </c>
      <c r="I617" s="76">
        <v>955770</v>
      </c>
      <c r="J617" s="76">
        <v>925770</v>
      </c>
      <c r="K617" s="76">
        <v>895770</v>
      </c>
      <c r="L617" s="76">
        <v>865770</v>
      </c>
      <c r="M617" s="76">
        <v>835770</v>
      </c>
      <c r="N617" s="76">
        <v>805770</v>
      </c>
    </row>
    <row r="618" spans="2:14" ht="15" customHeight="1">
      <c r="B618" s="76">
        <v>9300</v>
      </c>
      <c r="C618" s="90">
        <v>9320</v>
      </c>
      <c r="D618" s="76">
        <v>1271940</v>
      </c>
      <c r="E618" s="76">
        <v>1210200</v>
      </c>
      <c r="F618" s="76">
        <v>1050140</v>
      </c>
      <c r="G618" s="76">
        <v>1020140</v>
      </c>
      <c r="H618" s="76">
        <v>990140</v>
      </c>
      <c r="I618" s="76">
        <v>960140</v>
      </c>
      <c r="J618" s="76">
        <v>930140</v>
      </c>
      <c r="K618" s="76">
        <v>900140</v>
      </c>
      <c r="L618" s="76">
        <v>870140</v>
      </c>
      <c r="M618" s="76">
        <v>840140</v>
      </c>
      <c r="N618" s="76">
        <v>810140</v>
      </c>
    </row>
    <row r="619" spans="2:14" ht="15" customHeight="1">
      <c r="B619" s="76">
        <v>9320</v>
      </c>
      <c r="C619" s="90">
        <v>9340</v>
      </c>
      <c r="D619" s="76">
        <v>1278770</v>
      </c>
      <c r="E619" s="76">
        <v>1214860</v>
      </c>
      <c r="F619" s="76">
        <v>1054510</v>
      </c>
      <c r="G619" s="76">
        <v>1024510</v>
      </c>
      <c r="H619" s="76">
        <v>994510</v>
      </c>
      <c r="I619" s="76">
        <v>964510</v>
      </c>
      <c r="J619" s="76">
        <v>934510</v>
      </c>
      <c r="K619" s="76">
        <v>904510</v>
      </c>
      <c r="L619" s="76">
        <v>874510</v>
      </c>
      <c r="M619" s="76">
        <v>844510</v>
      </c>
      <c r="N619" s="76">
        <v>814510</v>
      </c>
    </row>
    <row r="620" spans="2:14" ht="15" customHeight="1">
      <c r="B620" s="76">
        <v>9340</v>
      </c>
      <c r="C620" s="90">
        <v>9360</v>
      </c>
      <c r="D620" s="76">
        <v>1285590</v>
      </c>
      <c r="E620" s="76">
        <v>1219520</v>
      </c>
      <c r="F620" s="76">
        <v>1058880</v>
      </c>
      <c r="G620" s="76">
        <v>1028880</v>
      </c>
      <c r="H620" s="76">
        <v>998880</v>
      </c>
      <c r="I620" s="76">
        <v>968880</v>
      </c>
      <c r="J620" s="76">
        <v>938880</v>
      </c>
      <c r="K620" s="76">
        <v>908880</v>
      </c>
      <c r="L620" s="76">
        <v>878880</v>
      </c>
      <c r="M620" s="76">
        <v>848880</v>
      </c>
      <c r="N620" s="76">
        <v>818880</v>
      </c>
    </row>
    <row r="621" spans="2:14" ht="15" customHeight="1">
      <c r="B621" s="76">
        <v>9360</v>
      </c>
      <c r="C621" s="90">
        <v>9380</v>
      </c>
      <c r="D621" s="76">
        <v>1292420</v>
      </c>
      <c r="E621" s="76">
        <v>1224170</v>
      </c>
      <c r="F621" s="76">
        <v>1063240</v>
      </c>
      <c r="G621" s="76">
        <v>1033240</v>
      </c>
      <c r="H621" s="76">
        <v>1003240</v>
      </c>
      <c r="I621" s="76">
        <v>973240</v>
      </c>
      <c r="J621" s="76">
        <v>943240</v>
      </c>
      <c r="K621" s="76">
        <v>913240</v>
      </c>
      <c r="L621" s="76">
        <v>883240</v>
      </c>
      <c r="M621" s="76">
        <v>853240</v>
      </c>
      <c r="N621" s="76">
        <v>823240</v>
      </c>
    </row>
    <row r="622" spans="2:14" ht="15" customHeight="1">
      <c r="B622" s="76">
        <v>9380</v>
      </c>
      <c r="C622" s="90">
        <v>9400</v>
      </c>
      <c r="D622" s="76">
        <v>1299240</v>
      </c>
      <c r="E622" s="76">
        <v>1228830</v>
      </c>
      <c r="F622" s="76">
        <v>1067610</v>
      </c>
      <c r="G622" s="76">
        <v>1037610</v>
      </c>
      <c r="H622" s="76">
        <v>1007610</v>
      </c>
      <c r="I622" s="76">
        <v>977610</v>
      </c>
      <c r="J622" s="76">
        <v>947610</v>
      </c>
      <c r="K622" s="76">
        <v>917610</v>
      </c>
      <c r="L622" s="76">
        <v>887610</v>
      </c>
      <c r="M622" s="76">
        <v>857610</v>
      </c>
      <c r="N622" s="76">
        <v>827610</v>
      </c>
    </row>
    <row r="623" spans="2:14" ht="15" customHeight="1">
      <c r="B623" s="76">
        <v>9400</v>
      </c>
      <c r="C623" s="90">
        <v>9420</v>
      </c>
      <c r="D623" s="76">
        <v>1306070</v>
      </c>
      <c r="E623" s="76">
        <v>1233480</v>
      </c>
      <c r="F623" s="76">
        <v>1071980</v>
      </c>
      <c r="G623" s="76">
        <v>1041980</v>
      </c>
      <c r="H623" s="76">
        <v>1011980</v>
      </c>
      <c r="I623" s="76">
        <v>981980</v>
      </c>
      <c r="J623" s="76">
        <v>951980</v>
      </c>
      <c r="K623" s="76">
        <v>921980</v>
      </c>
      <c r="L623" s="76">
        <v>891980</v>
      </c>
      <c r="M623" s="76">
        <v>861980</v>
      </c>
      <c r="N623" s="76">
        <v>831980</v>
      </c>
    </row>
    <row r="624" spans="2:14" ht="15" customHeight="1">
      <c r="B624" s="76">
        <v>9420</v>
      </c>
      <c r="C624" s="90">
        <v>9440</v>
      </c>
      <c r="D624" s="76">
        <v>1312890</v>
      </c>
      <c r="E624" s="76">
        <v>1238140</v>
      </c>
      <c r="F624" s="76">
        <v>1076350</v>
      </c>
      <c r="G624" s="76">
        <v>1046350</v>
      </c>
      <c r="H624" s="76">
        <v>1016350</v>
      </c>
      <c r="I624" s="76">
        <v>986350</v>
      </c>
      <c r="J624" s="76">
        <v>956350</v>
      </c>
      <c r="K624" s="76">
        <v>926350</v>
      </c>
      <c r="L624" s="76">
        <v>896350</v>
      </c>
      <c r="M624" s="76">
        <v>866350</v>
      </c>
      <c r="N624" s="76">
        <v>836350</v>
      </c>
    </row>
    <row r="625" spans="2:14" ht="15" customHeight="1">
      <c r="B625" s="76">
        <v>9440</v>
      </c>
      <c r="C625" s="90">
        <v>9460</v>
      </c>
      <c r="D625" s="76">
        <v>1319720</v>
      </c>
      <c r="E625" s="76">
        <v>1244840</v>
      </c>
      <c r="F625" s="76">
        <v>1080720</v>
      </c>
      <c r="G625" s="76">
        <v>1050720</v>
      </c>
      <c r="H625" s="76">
        <v>1020720</v>
      </c>
      <c r="I625" s="76">
        <v>990720</v>
      </c>
      <c r="J625" s="76">
        <v>960720</v>
      </c>
      <c r="K625" s="76">
        <v>930720</v>
      </c>
      <c r="L625" s="76">
        <v>900720</v>
      </c>
      <c r="M625" s="76">
        <v>870720</v>
      </c>
      <c r="N625" s="76">
        <v>840720</v>
      </c>
    </row>
    <row r="626" spans="2:14" ht="15" customHeight="1">
      <c r="B626" s="76">
        <v>9460</v>
      </c>
      <c r="C626" s="90">
        <v>9480</v>
      </c>
      <c r="D626" s="76">
        <v>1326540</v>
      </c>
      <c r="E626" s="76">
        <v>1251630</v>
      </c>
      <c r="F626" s="76">
        <v>1085080</v>
      </c>
      <c r="G626" s="76">
        <v>1055080</v>
      </c>
      <c r="H626" s="76">
        <v>1025080</v>
      </c>
      <c r="I626" s="76">
        <v>995080</v>
      </c>
      <c r="J626" s="76">
        <v>965080</v>
      </c>
      <c r="K626" s="76">
        <v>935080</v>
      </c>
      <c r="L626" s="76">
        <v>905080</v>
      </c>
      <c r="M626" s="76">
        <v>875080</v>
      </c>
      <c r="N626" s="76">
        <v>845080</v>
      </c>
    </row>
    <row r="627" spans="2:14" ht="15" customHeight="1">
      <c r="B627" s="76">
        <v>9480</v>
      </c>
      <c r="C627" s="90">
        <v>9500</v>
      </c>
      <c r="D627" s="76">
        <v>1333370</v>
      </c>
      <c r="E627" s="76">
        <v>1258420</v>
      </c>
      <c r="F627" s="76">
        <v>1089450</v>
      </c>
      <c r="G627" s="76">
        <v>1059450</v>
      </c>
      <c r="H627" s="76">
        <v>1029450</v>
      </c>
      <c r="I627" s="76">
        <v>999450</v>
      </c>
      <c r="J627" s="76">
        <v>969450</v>
      </c>
      <c r="K627" s="76">
        <v>939450</v>
      </c>
      <c r="L627" s="76">
        <v>909450</v>
      </c>
      <c r="M627" s="76">
        <v>879450</v>
      </c>
      <c r="N627" s="76">
        <v>849450</v>
      </c>
    </row>
    <row r="628" spans="2:14" ht="15" customHeight="1">
      <c r="B628" s="76">
        <v>9500</v>
      </c>
      <c r="C628" s="90">
        <v>9520</v>
      </c>
      <c r="D628" s="76">
        <v>1340190</v>
      </c>
      <c r="E628" s="76">
        <v>1265210</v>
      </c>
      <c r="F628" s="76">
        <v>1093820</v>
      </c>
      <c r="G628" s="76">
        <v>1063820</v>
      </c>
      <c r="H628" s="76">
        <v>1033820</v>
      </c>
      <c r="I628" s="76">
        <v>1003820</v>
      </c>
      <c r="J628" s="76">
        <v>973820</v>
      </c>
      <c r="K628" s="76">
        <v>943820</v>
      </c>
      <c r="L628" s="76">
        <v>913820</v>
      </c>
      <c r="M628" s="76">
        <v>883820</v>
      </c>
      <c r="N628" s="76">
        <v>853820</v>
      </c>
    </row>
    <row r="629" spans="2:14" ht="15" customHeight="1">
      <c r="B629" s="76">
        <v>9520</v>
      </c>
      <c r="C629" s="90">
        <v>9540</v>
      </c>
      <c r="D629" s="76">
        <v>1347020</v>
      </c>
      <c r="E629" s="76">
        <v>1272000</v>
      </c>
      <c r="F629" s="76">
        <v>1098190</v>
      </c>
      <c r="G629" s="76">
        <v>1068190</v>
      </c>
      <c r="H629" s="76">
        <v>1038190</v>
      </c>
      <c r="I629" s="76">
        <v>1008190</v>
      </c>
      <c r="J629" s="76">
        <v>978190</v>
      </c>
      <c r="K629" s="76">
        <v>948190</v>
      </c>
      <c r="L629" s="76">
        <v>918190</v>
      </c>
      <c r="M629" s="76">
        <v>888190</v>
      </c>
      <c r="N629" s="76">
        <v>858190</v>
      </c>
    </row>
    <row r="630" spans="2:14" ht="15" customHeight="1">
      <c r="B630" s="76">
        <v>9540</v>
      </c>
      <c r="C630" s="90">
        <v>9560</v>
      </c>
      <c r="D630" s="76">
        <v>1353840</v>
      </c>
      <c r="E630" s="76">
        <v>1278790</v>
      </c>
      <c r="F630" s="76">
        <v>1102560</v>
      </c>
      <c r="G630" s="76">
        <v>1072560</v>
      </c>
      <c r="H630" s="76">
        <v>1042560</v>
      </c>
      <c r="I630" s="76">
        <v>1012560</v>
      </c>
      <c r="J630" s="76">
        <v>982560</v>
      </c>
      <c r="K630" s="76">
        <v>952560</v>
      </c>
      <c r="L630" s="76">
        <v>922560</v>
      </c>
      <c r="M630" s="76">
        <v>892560</v>
      </c>
      <c r="N630" s="76">
        <v>862560</v>
      </c>
    </row>
    <row r="631" spans="2:14" ht="15" customHeight="1">
      <c r="B631" s="76">
        <v>9560</v>
      </c>
      <c r="C631" s="90">
        <v>9580</v>
      </c>
      <c r="D631" s="76">
        <v>1360670</v>
      </c>
      <c r="E631" s="76">
        <v>1285580</v>
      </c>
      <c r="F631" s="76">
        <v>1106920</v>
      </c>
      <c r="G631" s="76">
        <v>1076920</v>
      </c>
      <c r="H631" s="76">
        <v>1046920</v>
      </c>
      <c r="I631" s="76">
        <v>1016920</v>
      </c>
      <c r="J631" s="76">
        <v>986920</v>
      </c>
      <c r="K631" s="76">
        <v>956920</v>
      </c>
      <c r="L631" s="76">
        <v>926920</v>
      </c>
      <c r="M631" s="76">
        <v>896920</v>
      </c>
      <c r="N631" s="76">
        <v>866920</v>
      </c>
    </row>
    <row r="632" spans="2:14" ht="15" customHeight="1">
      <c r="B632" s="76">
        <v>9580</v>
      </c>
      <c r="C632" s="90">
        <v>9600</v>
      </c>
      <c r="D632" s="76">
        <v>1367490</v>
      </c>
      <c r="E632" s="76">
        <v>1292370</v>
      </c>
      <c r="F632" s="76">
        <v>1111290</v>
      </c>
      <c r="G632" s="76">
        <v>1081290</v>
      </c>
      <c r="H632" s="76">
        <v>1051290</v>
      </c>
      <c r="I632" s="76">
        <v>1021290</v>
      </c>
      <c r="J632" s="76">
        <v>991290</v>
      </c>
      <c r="K632" s="76">
        <v>961290</v>
      </c>
      <c r="L632" s="76">
        <v>931290</v>
      </c>
      <c r="M632" s="76">
        <v>901290</v>
      </c>
      <c r="N632" s="76">
        <v>871290</v>
      </c>
    </row>
    <row r="633" spans="2:14" ht="15" customHeight="1">
      <c r="B633" s="76">
        <v>9600</v>
      </c>
      <c r="C633" s="90">
        <v>9620</v>
      </c>
      <c r="D633" s="76">
        <v>1374320</v>
      </c>
      <c r="E633" s="76">
        <v>1299160</v>
      </c>
      <c r="F633" s="76">
        <v>1115660</v>
      </c>
      <c r="G633" s="76">
        <v>1085660</v>
      </c>
      <c r="H633" s="76">
        <v>1055660</v>
      </c>
      <c r="I633" s="76">
        <v>1025660</v>
      </c>
      <c r="J633" s="76">
        <v>995660</v>
      </c>
      <c r="K633" s="76">
        <v>965660</v>
      </c>
      <c r="L633" s="76">
        <v>935660</v>
      </c>
      <c r="M633" s="76">
        <v>905660</v>
      </c>
      <c r="N633" s="76">
        <v>875660</v>
      </c>
    </row>
    <row r="634" spans="2:14" ht="15" customHeight="1">
      <c r="B634" s="76">
        <v>9620</v>
      </c>
      <c r="C634" s="90">
        <v>9640</v>
      </c>
      <c r="D634" s="76">
        <v>1381140</v>
      </c>
      <c r="E634" s="76">
        <v>1305950</v>
      </c>
      <c r="F634" s="76">
        <v>1120030</v>
      </c>
      <c r="G634" s="76">
        <v>1090030</v>
      </c>
      <c r="H634" s="76">
        <v>1060030</v>
      </c>
      <c r="I634" s="76">
        <v>1030030</v>
      </c>
      <c r="J634" s="76">
        <v>1000030</v>
      </c>
      <c r="K634" s="76">
        <v>970030</v>
      </c>
      <c r="L634" s="76">
        <v>940030</v>
      </c>
      <c r="M634" s="76">
        <v>910030</v>
      </c>
      <c r="N634" s="76">
        <v>880030</v>
      </c>
    </row>
    <row r="635" spans="2:14" ht="15" customHeight="1">
      <c r="B635" s="76">
        <v>9640</v>
      </c>
      <c r="C635" s="90">
        <v>9660</v>
      </c>
      <c r="D635" s="76">
        <v>1387970</v>
      </c>
      <c r="E635" s="76">
        <v>1312740</v>
      </c>
      <c r="F635" s="76">
        <v>1124400</v>
      </c>
      <c r="G635" s="76">
        <v>1094400</v>
      </c>
      <c r="H635" s="76">
        <v>1064400</v>
      </c>
      <c r="I635" s="76">
        <v>1034400</v>
      </c>
      <c r="J635" s="76">
        <v>1004400</v>
      </c>
      <c r="K635" s="76">
        <v>974400</v>
      </c>
      <c r="L635" s="76">
        <v>944400</v>
      </c>
      <c r="M635" s="76">
        <v>914400</v>
      </c>
      <c r="N635" s="76">
        <v>884400</v>
      </c>
    </row>
    <row r="636" spans="2:14" ht="15" customHeight="1">
      <c r="B636" s="76">
        <v>9660</v>
      </c>
      <c r="C636" s="90">
        <v>9680</v>
      </c>
      <c r="D636" s="76">
        <v>1394790</v>
      </c>
      <c r="E636" s="76">
        <v>1319530</v>
      </c>
      <c r="F636" s="76">
        <v>1128760</v>
      </c>
      <c r="G636" s="76">
        <v>1098760</v>
      </c>
      <c r="H636" s="76">
        <v>1068760</v>
      </c>
      <c r="I636" s="76">
        <v>1038760</v>
      </c>
      <c r="J636" s="76">
        <v>1008760</v>
      </c>
      <c r="K636" s="76">
        <v>978760</v>
      </c>
      <c r="L636" s="76">
        <v>948760</v>
      </c>
      <c r="M636" s="76">
        <v>918760</v>
      </c>
      <c r="N636" s="76">
        <v>888760</v>
      </c>
    </row>
    <row r="637" spans="2:14" ht="15" customHeight="1">
      <c r="B637" s="76">
        <v>9680</v>
      </c>
      <c r="C637" s="90">
        <v>9700</v>
      </c>
      <c r="D637" s="76">
        <v>1401620</v>
      </c>
      <c r="E637" s="76">
        <v>1326320</v>
      </c>
      <c r="F637" s="76">
        <v>1133130</v>
      </c>
      <c r="G637" s="76">
        <v>1103130</v>
      </c>
      <c r="H637" s="76">
        <v>1073130</v>
      </c>
      <c r="I637" s="76">
        <v>1043130</v>
      </c>
      <c r="J637" s="76">
        <v>1013130</v>
      </c>
      <c r="K637" s="76">
        <v>983130</v>
      </c>
      <c r="L637" s="76">
        <v>953130</v>
      </c>
      <c r="M637" s="76">
        <v>923130</v>
      </c>
      <c r="N637" s="76">
        <v>893130</v>
      </c>
    </row>
    <row r="638" spans="2:14" ht="15" customHeight="1">
      <c r="B638" s="76">
        <v>9700</v>
      </c>
      <c r="C638" s="90">
        <v>9720</v>
      </c>
      <c r="D638" s="76">
        <v>1408440</v>
      </c>
      <c r="E638" s="76">
        <v>1333110</v>
      </c>
      <c r="F638" s="76">
        <v>1137500</v>
      </c>
      <c r="G638" s="76">
        <v>1107500</v>
      </c>
      <c r="H638" s="76">
        <v>1077500</v>
      </c>
      <c r="I638" s="76">
        <v>1047500</v>
      </c>
      <c r="J638" s="76">
        <v>1017500</v>
      </c>
      <c r="K638" s="76">
        <v>987500</v>
      </c>
      <c r="L638" s="76">
        <v>957500</v>
      </c>
      <c r="M638" s="76">
        <v>927500</v>
      </c>
      <c r="N638" s="76">
        <v>897500</v>
      </c>
    </row>
    <row r="639" spans="2:14" ht="15" customHeight="1">
      <c r="B639" s="76">
        <v>9720</v>
      </c>
      <c r="C639" s="90">
        <v>9740</v>
      </c>
      <c r="D639" s="76">
        <v>1415270</v>
      </c>
      <c r="E639" s="76">
        <v>1339900</v>
      </c>
      <c r="F639" s="76">
        <v>1141870</v>
      </c>
      <c r="G639" s="76">
        <v>1111870</v>
      </c>
      <c r="H639" s="76">
        <v>1081870</v>
      </c>
      <c r="I639" s="76">
        <v>1051870</v>
      </c>
      <c r="J639" s="76">
        <v>1021870</v>
      </c>
      <c r="K639" s="76">
        <v>991870</v>
      </c>
      <c r="L639" s="76">
        <v>961870</v>
      </c>
      <c r="M639" s="76">
        <v>931870</v>
      </c>
      <c r="N639" s="76">
        <v>901870</v>
      </c>
    </row>
    <row r="640" spans="2:14" ht="15" customHeight="1">
      <c r="B640" s="76">
        <v>9740</v>
      </c>
      <c r="C640" s="90">
        <v>9760</v>
      </c>
      <c r="D640" s="76">
        <v>1422090</v>
      </c>
      <c r="E640" s="76">
        <v>1346690</v>
      </c>
      <c r="F640" s="76">
        <v>1146240</v>
      </c>
      <c r="G640" s="76">
        <v>1116240</v>
      </c>
      <c r="H640" s="76">
        <v>1086240</v>
      </c>
      <c r="I640" s="76">
        <v>1056240</v>
      </c>
      <c r="J640" s="76">
        <v>1026240</v>
      </c>
      <c r="K640" s="76">
        <v>996240</v>
      </c>
      <c r="L640" s="76">
        <v>966240</v>
      </c>
      <c r="M640" s="76">
        <v>936240</v>
      </c>
      <c r="N640" s="76">
        <v>906240</v>
      </c>
    </row>
    <row r="641" spans="2:14" ht="15" customHeight="1">
      <c r="B641" s="76">
        <v>9760</v>
      </c>
      <c r="C641" s="90">
        <v>9780</v>
      </c>
      <c r="D641" s="76">
        <v>1428920</v>
      </c>
      <c r="E641" s="76">
        <v>1353480</v>
      </c>
      <c r="F641" s="76">
        <v>1150600</v>
      </c>
      <c r="G641" s="76">
        <v>1120600</v>
      </c>
      <c r="H641" s="76">
        <v>1090600</v>
      </c>
      <c r="I641" s="76">
        <v>1060600</v>
      </c>
      <c r="J641" s="76">
        <v>1030600</v>
      </c>
      <c r="K641" s="76">
        <v>1000600</v>
      </c>
      <c r="L641" s="76">
        <v>970600</v>
      </c>
      <c r="M641" s="76">
        <v>940600</v>
      </c>
      <c r="N641" s="76">
        <v>910600</v>
      </c>
    </row>
    <row r="642" spans="2:14" ht="15" customHeight="1">
      <c r="B642" s="76">
        <v>9780</v>
      </c>
      <c r="C642" s="90">
        <v>9800</v>
      </c>
      <c r="D642" s="76">
        <v>1435740</v>
      </c>
      <c r="E642" s="76">
        <v>1360270</v>
      </c>
      <c r="F642" s="76">
        <v>1154970</v>
      </c>
      <c r="G642" s="76">
        <v>1124970</v>
      </c>
      <c r="H642" s="76">
        <v>1094970</v>
      </c>
      <c r="I642" s="76">
        <v>1064970</v>
      </c>
      <c r="J642" s="76">
        <v>1034970</v>
      </c>
      <c r="K642" s="76">
        <v>1004970</v>
      </c>
      <c r="L642" s="76">
        <v>974970</v>
      </c>
      <c r="M642" s="76">
        <v>944970</v>
      </c>
      <c r="N642" s="76">
        <v>914970</v>
      </c>
    </row>
    <row r="643" spans="2:14" ht="15" customHeight="1">
      <c r="B643" s="76">
        <v>9800</v>
      </c>
      <c r="C643" s="90">
        <v>9820</v>
      </c>
      <c r="D643" s="76">
        <v>1442570</v>
      </c>
      <c r="E643" s="76">
        <v>1367060</v>
      </c>
      <c r="F643" s="76">
        <v>1159340</v>
      </c>
      <c r="G643" s="76">
        <v>1129340</v>
      </c>
      <c r="H643" s="76">
        <v>1099340</v>
      </c>
      <c r="I643" s="76">
        <v>1069340</v>
      </c>
      <c r="J643" s="76">
        <v>1039340</v>
      </c>
      <c r="K643" s="76">
        <v>1009340</v>
      </c>
      <c r="L643" s="76">
        <v>979340</v>
      </c>
      <c r="M643" s="76">
        <v>949340</v>
      </c>
      <c r="N643" s="76">
        <v>919340</v>
      </c>
    </row>
    <row r="644" spans="2:14" ht="15" customHeight="1">
      <c r="B644" s="76">
        <v>9820</v>
      </c>
      <c r="C644" s="90">
        <v>9840</v>
      </c>
      <c r="D644" s="76">
        <v>1449390</v>
      </c>
      <c r="E644" s="76">
        <v>1373850</v>
      </c>
      <c r="F644" s="76">
        <v>1163710</v>
      </c>
      <c r="G644" s="76">
        <v>1133710</v>
      </c>
      <c r="H644" s="76">
        <v>1103710</v>
      </c>
      <c r="I644" s="76">
        <v>1073710</v>
      </c>
      <c r="J644" s="76">
        <v>1043710</v>
      </c>
      <c r="K644" s="76">
        <v>1013710</v>
      </c>
      <c r="L644" s="76">
        <v>983710</v>
      </c>
      <c r="M644" s="76">
        <v>953710</v>
      </c>
      <c r="N644" s="76">
        <v>923710</v>
      </c>
    </row>
    <row r="645" spans="2:14" ht="15" customHeight="1">
      <c r="B645" s="76">
        <v>9840</v>
      </c>
      <c r="C645" s="90">
        <v>9860</v>
      </c>
      <c r="D645" s="76">
        <v>1456220</v>
      </c>
      <c r="E645" s="76">
        <v>1380640</v>
      </c>
      <c r="F645" s="76">
        <v>1168080</v>
      </c>
      <c r="G645" s="76">
        <v>1138080</v>
      </c>
      <c r="H645" s="76">
        <v>1108080</v>
      </c>
      <c r="I645" s="76">
        <v>1078080</v>
      </c>
      <c r="J645" s="76">
        <v>1048080</v>
      </c>
      <c r="K645" s="76">
        <v>1018080</v>
      </c>
      <c r="L645" s="76">
        <v>988080</v>
      </c>
      <c r="M645" s="76">
        <v>958080</v>
      </c>
      <c r="N645" s="76">
        <v>928080</v>
      </c>
    </row>
    <row r="646" spans="2:14" ht="15" customHeight="1">
      <c r="B646" s="76">
        <v>9860</v>
      </c>
      <c r="C646" s="90">
        <v>9880</v>
      </c>
      <c r="D646" s="76">
        <v>1463040</v>
      </c>
      <c r="E646" s="76">
        <v>1387430</v>
      </c>
      <c r="F646" s="76">
        <v>1172440</v>
      </c>
      <c r="G646" s="76">
        <v>1142440</v>
      </c>
      <c r="H646" s="76">
        <v>1112440</v>
      </c>
      <c r="I646" s="76">
        <v>1082440</v>
      </c>
      <c r="J646" s="76">
        <v>1052440</v>
      </c>
      <c r="K646" s="76">
        <v>1022440</v>
      </c>
      <c r="L646" s="76">
        <v>992440</v>
      </c>
      <c r="M646" s="76">
        <v>962440</v>
      </c>
      <c r="N646" s="76">
        <v>932440</v>
      </c>
    </row>
    <row r="647" spans="2:14" ht="15" customHeight="1">
      <c r="B647" s="76">
        <v>9880</v>
      </c>
      <c r="C647" s="90">
        <v>9900</v>
      </c>
      <c r="D647" s="76">
        <v>1469870</v>
      </c>
      <c r="E647" s="76">
        <v>1394220</v>
      </c>
      <c r="F647" s="76">
        <v>1176810</v>
      </c>
      <c r="G647" s="76">
        <v>1146810</v>
      </c>
      <c r="H647" s="76">
        <v>1116810</v>
      </c>
      <c r="I647" s="76">
        <v>1086810</v>
      </c>
      <c r="J647" s="76">
        <v>1056810</v>
      </c>
      <c r="K647" s="76">
        <v>1026810</v>
      </c>
      <c r="L647" s="76">
        <v>996810</v>
      </c>
      <c r="M647" s="76">
        <v>966810</v>
      </c>
      <c r="N647" s="76">
        <v>936810</v>
      </c>
    </row>
    <row r="648" spans="2:14" ht="15" customHeight="1">
      <c r="B648" s="76">
        <v>9900</v>
      </c>
      <c r="C648" s="90">
        <v>9920</v>
      </c>
      <c r="D648" s="76">
        <v>1476690</v>
      </c>
      <c r="E648" s="76">
        <v>1401010</v>
      </c>
      <c r="F648" s="76">
        <v>1181180</v>
      </c>
      <c r="G648" s="76">
        <v>1151180</v>
      </c>
      <c r="H648" s="76">
        <v>1121180</v>
      </c>
      <c r="I648" s="76">
        <v>1091180</v>
      </c>
      <c r="J648" s="76">
        <v>1061180</v>
      </c>
      <c r="K648" s="76">
        <v>1031180</v>
      </c>
      <c r="L648" s="76">
        <v>1001180</v>
      </c>
      <c r="M648" s="76">
        <v>971180</v>
      </c>
      <c r="N648" s="76">
        <v>941180</v>
      </c>
    </row>
    <row r="649" spans="2:14" ht="15" customHeight="1">
      <c r="B649" s="76">
        <v>9920</v>
      </c>
      <c r="C649" s="90">
        <v>9940</v>
      </c>
      <c r="D649" s="76">
        <v>1483520</v>
      </c>
      <c r="E649" s="76">
        <v>1407800</v>
      </c>
      <c r="F649" s="76">
        <v>1185550</v>
      </c>
      <c r="G649" s="76">
        <v>1155550</v>
      </c>
      <c r="H649" s="76">
        <v>1125550</v>
      </c>
      <c r="I649" s="76">
        <v>1095550</v>
      </c>
      <c r="J649" s="76">
        <v>1065550</v>
      </c>
      <c r="K649" s="76">
        <v>1035550</v>
      </c>
      <c r="L649" s="76">
        <v>1005550</v>
      </c>
      <c r="M649" s="76">
        <v>975550</v>
      </c>
      <c r="N649" s="76">
        <v>945550</v>
      </c>
    </row>
    <row r="650" spans="2:14" ht="15" customHeight="1">
      <c r="B650" s="76">
        <v>9940</v>
      </c>
      <c r="C650" s="90">
        <v>9960</v>
      </c>
      <c r="D650" s="76">
        <v>1490340</v>
      </c>
      <c r="E650" s="76">
        <v>1414590</v>
      </c>
      <c r="F650" s="76">
        <v>1189920</v>
      </c>
      <c r="G650" s="76">
        <v>1159920</v>
      </c>
      <c r="H650" s="76">
        <v>1129920</v>
      </c>
      <c r="I650" s="76">
        <v>1099920</v>
      </c>
      <c r="J650" s="76">
        <v>1069920</v>
      </c>
      <c r="K650" s="76">
        <v>1039920</v>
      </c>
      <c r="L650" s="76">
        <v>1009920</v>
      </c>
      <c r="M650" s="76">
        <v>979920</v>
      </c>
      <c r="N650" s="76">
        <v>949920</v>
      </c>
    </row>
    <row r="651" spans="2:14" ht="15" customHeight="1">
      <c r="B651" s="76">
        <v>9960</v>
      </c>
      <c r="C651" s="90">
        <v>9980</v>
      </c>
      <c r="D651" s="76">
        <v>1497170</v>
      </c>
      <c r="E651" s="76">
        <v>1421380</v>
      </c>
      <c r="F651" s="76">
        <v>1194280</v>
      </c>
      <c r="G651" s="76">
        <v>1164280</v>
      </c>
      <c r="H651" s="76">
        <v>1134280</v>
      </c>
      <c r="I651" s="76">
        <v>1104280</v>
      </c>
      <c r="J651" s="76">
        <v>1074280</v>
      </c>
      <c r="K651" s="76">
        <v>1044280</v>
      </c>
      <c r="L651" s="76">
        <v>1014280</v>
      </c>
      <c r="M651" s="76">
        <v>984280</v>
      </c>
      <c r="N651" s="76">
        <v>954280</v>
      </c>
    </row>
    <row r="652" spans="2:14" ht="15" customHeight="1">
      <c r="B652" s="76">
        <v>9980</v>
      </c>
      <c r="C652" s="90">
        <v>10000</v>
      </c>
      <c r="D652" s="76">
        <v>1503990</v>
      </c>
      <c r="E652" s="76">
        <v>1428170</v>
      </c>
      <c r="F652" s="76">
        <v>1198650</v>
      </c>
      <c r="G652" s="76">
        <v>1168650</v>
      </c>
      <c r="H652" s="76">
        <v>1138650</v>
      </c>
      <c r="I652" s="76">
        <v>1108650</v>
      </c>
      <c r="J652" s="76">
        <v>1078650</v>
      </c>
      <c r="K652" s="76">
        <v>1048650</v>
      </c>
      <c r="L652" s="76">
        <v>1018650</v>
      </c>
      <c r="M652" s="76">
        <v>988650</v>
      </c>
      <c r="N652" s="76">
        <v>958650</v>
      </c>
    </row>
    <row r="653" spans="2:14" ht="15" customHeight="1">
      <c r="B653" s="92">
        <v>10000</v>
      </c>
      <c r="C653" s="93"/>
      <c r="D653" s="92">
        <v>1507400</v>
      </c>
      <c r="E653" s="92">
        <v>1431570</v>
      </c>
      <c r="F653" s="92">
        <v>1200840</v>
      </c>
      <c r="G653" s="92">
        <v>1170840</v>
      </c>
      <c r="H653" s="92">
        <v>1140840</v>
      </c>
      <c r="I653" s="92">
        <v>1110840</v>
      </c>
      <c r="J653" s="92">
        <v>1080840</v>
      </c>
      <c r="K653" s="92">
        <v>1050840</v>
      </c>
      <c r="L653" s="92">
        <v>1020840</v>
      </c>
      <c r="M653" s="92">
        <v>990840</v>
      </c>
      <c r="N653" s="92">
        <v>960840</v>
      </c>
    </row>
    <row r="654" spans="2:14" ht="15" hidden="1" customHeight="1">
      <c r="B654" s="328"/>
      <c r="C654" s="329"/>
      <c r="D654" s="328"/>
      <c r="E654" s="328"/>
      <c r="F654" s="328"/>
      <c r="G654" s="328"/>
      <c r="H654" s="328"/>
      <c r="I654" s="328"/>
      <c r="J654" s="328"/>
      <c r="K654" s="328"/>
      <c r="L654" s="328"/>
      <c r="M654" s="328"/>
      <c r="N654" s="328"/>
    </row>
    <row r="655" spans="2:14" ht="15" hidden="1" customHeight="1">
      <c r="B655" s="328"/>
      <c r="C655" s="329"/>
      <c r="D655" s="328"/>
      <c r="E655" s="328"/>
      <c r="F655" s="328"/>
      <c r="G655" s="328"/>
      <c r="H655" s="328"/>
      <c r="I655" s="328"/>
      <c r="J655" s="328"/>
      <c r="K655" s="328"/>
      <c r="L655" s="328"/>
      <c r="M655" s="328"/>
      <c r="N655" s="328"/>
    </row>
    <row r="656" spans="2:14" ht="15" hidden="1" customHeight="1">
      <c r="B656" s="328"/>
      <c r="C656" s="329"/>
      <c r="D656" s="328"/>
      <c r="E656" s="328"/>
      <c r="F656" s="328"/>
      <c r="G656" s="328"/>
      <c r="H656" s="328"/>
      <c r="I656" s="328"/>
      <c r="J656" s="328"/>
      <c r="K656" s="328"/>
      <c r="L656" s="328"/>
      <c r="M656" s="328"/>
      <c r="N656" s="328"/>
    </row>
    <row r="657" spans="2:14" ht="15" hidden="1" customHeight="1">
      <c r="B657" s="328"/>
      <c r="C657" s="329"/>
      <c r="D657" s="328"/>
      <c r="E657" s="328"/>
      <c r="F657" s="328"/>
      <c r="G657" s="328"/>
      <c r="H657" s="328"/>
      <c r="I657" s="328"/>
      <c r="J657" s="328"/>
      <c r="K657" s="328"/>
      <c r="L657" s="328"/>
      <c r="M657" s="328"/>
      <c r="N657" s="328"/>
    </row>
    <row r="658" spans="2:14" ht="15" hidden="1" customHeight="1">
      <c r="B658" s="328"/>
      <c r="C658" s="329"/>
      <c r="D658" s="328"/>
      <c r="E658" s="328"/>
      <c r="F658" s="328"/>
      <c r="G658" s="328"/>
      <c r="H658" s="328"/>
      <c r="I658" s="328"/>
      <c r="J658" s="328"/>
      <c r="K658" s="328"/>
      <c r="L658" s="328"/>
      <c r="M658" s="328"/>
      <c r="N658" s="328"/>
    </row>
    <row r="659" spans="2:14" ht="15" hidden="1" customHeight="1">
      <c r="B659" s="328"/>
      <c r="C659" s="329"/>
      <c r="D659" s="328"/>
      <c r="E659" s="328"/>
      <c r="F659" s="328"/>
      <c r="G659" s="328"/>
      <c r="H659" s="328"/>
      <c r="I659" s="328"/>
      <c r="J659" s="328"/>
      <c r="K659" s="328"/>
      <c r="L659" s="328"/>
      <c r="M659" s="328"/>
      <c r="N659" s="328"/>
    </row>
    <row r="660" spans="2:14" ht="15" hidden="1" customHeight="1">
      <c r="B660" s="328"/>
      <c r="C660" s="329"/>
      <c r="D660" s="328"/>
      <c r="E660" s="328"/>
      <c r="F660" s="328"/>
      <c r="G660" s="328"/>
      <c r="H660" s="328"/>
      <c r="I660" s="328"/>
      <c r="J660" s="328"/>
      <c r="K660" s="328"/>
      <c r="L660" s="328"/>
      <c r="M660" s="328"/>
      <c r="N660" s="328"/>
    </row>
    <row r="661" spans="2:14" ht="15" hidden="1" customHeight="1">
      <c r="B661" s="328"/>
      <c r="C661" s="329"/>
      <c r="D661" s="328"/>
      <c r="E661" s="328"/>
      <c r="F661" s="328"/>
      <c r="G661" s="328"/>
      <c r="H661" s="328"/>
      <c r="I661" s="328"/>
      <c r="J661" s="328"/>
      <c r="K661" s="328"/>
      <c r="L661" s="328"/>
      <c r="M661" s="328"/>
      <c r="N661" s="328"/>
    </row>
    <row r="662" spans="2:14" ht="15" hidden="1" customHeight="1">
      <c r="B662" s="328"/>
      <c r="C662" s="329"/>
      <c r="D662" s="328"/>
      <c r="E662" s="328"/>
      <c r="F662" s="328"/>
      <c r="G662" s="328"/>
      <c r="H662" s="328"/>
      <c r="I662" s="328"/>
      <c r="J662" s="328"/>
      <c r="K662" s="328"/>
      <c r="L662" s="328"/>
      <c r="M662" s="328"/>
      <c r="N662" s="328"/>
    </row>
    <row r="663" spans="2:14" ht="15" hidden="1" customHeight="1">
      <c r="B663" s="328"/>
      <c r="C663" s="329"/>
      <c r="D663" s="328"/>
      <c r="E663" s="328"/>
      <c r="F663" s="328"/>
      <c r="G663" s="328"/>
      <c r="H663" s="328"/>
      <c r="I663" s="328"/>
      <c r="J663" s="328"/>
      <c r="K663" s="328"/>
      <c r="L663" s="328"/>
      <c r="M663" s="328"/>
      <c r="N663" s="328"/>
    </row>
    <row r="664" spans="2:14" ht="15" customHeight="1">
      <c r="B664" s="1236" t="s">
        <v>585</v>
      </c>
      <c r="C664" s="1237"/>
      <c r="D664" s="1236" t="s">
        <v>598</v>
      </c>
      <c r="E664" s="1236"/>
      <c r="F664" s="1236"/>
      <c r="G664" s="1236"/>
      <c r="H664" s="1236"/>
      <c r="I664" s="1236"/>
      <c r="J664" s="1236"/>
      <c r="K664" s="1236"/>
      <c r="L664" s="1236"/>
      <c r="M664" s="1236"/>
      <c r="N664" s="1236"/>
    </row>
    <row r="665" spans="2:14" ht="15" customHeight="1">
      <c r="B665" s="1224" t="s">
        <v>586</v>
      </c>
      <c r="C665" s="1225"/>
      <c r="D665" s="1224"/>
      <c r="E665" s="1224"/>
      <c r="F665" s="1224"/>
      <c r="G665" s="1224"/>
      <c r="H665" s="1224"/>
      <c r="I665" s="1224"/>
      <c r="J665" s="1224"/>
      <c r="K665" s="1224"/>
      <c r="L665" s="1224"/>
      <c r="M665" s="1224"/>
      <c r="N665" s="1224"/>
    </row>
    <row r="666" spans="2:14" ht="15" customHeight="1">
      <c r="B666" s="1224" t="s">
        <v>587</v>
      </c>
      <c r="C666" s="1225"/>
      <c r="D666" s="1224" t="s">
        <v>606</v>
      </c>
      <c r="E666" s="1224"/>
      <c r="F666" s="1224"/>
      <c r="G666" s="1224"/>
      <c r="H666" s="1224"/>
      <c r="I666" s="1224"/>
      <c r="J666" s="1224"/>
      <c r="K666" s="1224"/>
      <c r="L666" s="1224"/>
      <c r="M666" s="1224"/>
      <c r="N666" s="1224"/>
    </row>
    <row r="667" spans="2:14" ht="15" customHeight="1">
      <c r="B667" s="1224" t="s">
        <v>588</v>
      </c>
      <c r="C667" s="1225"/>
      <c r="D667" s="1224"/>
      <c r="E667" s="1224"/>
      <c r="F667" s="1224"/>
      <c r="G667" s="1224"/>
      <c r="H667" s="1224"/>
      <c r="I667" s="1224"/>
      <c r="J667" s="1224"/>
      <c r="K667" s="1224"/>
      <c r="L667" s="1224"/>
      <c r="M667" s="1224"/>
      <c r="N667" s="1224"/>
    </row>
    <row r="668" spans="2:14" ht="15" customHeight="1">
      <c r="B668" s="1224" t="s">
        <v>589</v>
      </c>
      <c r="C668" s="1225"/>
      <c r="D668" s="1224" t="s">
        <v>599</v>
      </c>
      <c r="E668" s="1224"/>
      <c r="F668" s="1224"/>
      <c r="G668" s="1224"/>
      <c r="H668" s="1224"/>
      <c r="I668" s="1224"/>
      <c r="J668" s="1224"/>
      <c r="K668" s="1224"/>
      <c r="L668" s="1224"/>
      <c r="M668" s="1224"/>
      <c r="N668" s="1224"/>
    </row>
    <row r="669" spans="2:14" ht="15" customHeight="1">
      <c r="B669" s="1224" t="s">
        <v>590</v>
      </c>
      <c r="C669" s="1225"/>
      <c r="D669" s="1224"/>
      <c r="E669" s="1224"/>
      <c r="F669" s="1224"/>
      <c r="G669" s="1224"/>
      <c r="H669" s="1224"/>
      <c r="I669" s="1224"/>
      <c r="J669" s="1224"/>
      <c r="K669" s="1224"/>
      <c r="L669" s="1224"/>
      <c r="M669" s="1224"/>
      <c r="N669" s="1224"/>
    </row>
    <row r="670" spans="2:14" ht="15" customHeight="1">
      <c r="B670" s="1224" t="s">
        <v>591</v>
      </c>
      <c r="C670" s="1225"/>
      <c r="D670" s="1224" t="s">
        <v>600</v>
      </c>
      <c r="E670" s="1224"/>
      <c r="F670" s="1224"/>
      <c r="G670" s="1224"/>
      <c r="H670" s="1224"/>
      <c r="I670" s="1224"/>
      <c r="J670" s="1224"/>
      <c r="K670" s="1224"/>
      <c r="L670" s="1224"/>
      <c r="M670" s="1224"/>
      <c r="N670" s="1224"/>
    </row>
    <row r="671" spans="2:14" ht="15" customHeight="1">
      <c r="B671" s="1224" t="s">
        <v>592</v>
      </c>
      <c r="C671" s="1225"/>
      <c r="D671" s="1224"/>
      <c r="E671" s="1224"/>
      <c r="F671" s="1224"/>
      <c r="G671" s="1224"/>
      <c r="H671" s="1224"/>
      <c r="I671" s="1224"/>
      <c r="J671" s="1224"/>
      <c r="K671" s="1224"/>
      <c r="L671" s="1224"/>
      <c r="M671" s="1224"/>
      <c r="N671" s="1224"/>
    </row>
    <row r="672" spans="2:14" ht="15" customHeight="1">
      <c r="B672" s="1224" t="s">
        <v>593</v>
      </c>
      <c r="C672" s="1225"/>
      <c r="D672" s="1224" t="s">
        <v>601</v>
      </c>
      <c r="E672" s="1224"/>
      <c r="F672" s="1224"/>
      <c r="G672" s="1224"/>
      <c r="H672" s="1224"/>
      <c r="I672" s="1224"/>
      <c r="J672" s="1224"/>
      <c r="K672" s="1224"/>
      <c r="L672" s="1224"/>
      <c r="M672" s="1224"/>
      <c r="N672" s="1224"/>
    </row>
    <row r="673" spans="2:14" ht="15" customHeight="1">
      <c r="B673" s="1224" t="s">
        <v>594</v>
      </c>
      <c r="C673" s="1225"/>
      <c r="D673" s="1224"/>
      <c r="E673" s="1224"/>
      <c r="F673" s="1224"/>
      <c r="G673" s="1224"/>
      <c r="H673" s="1224"/>
      <c r="I673" s="1224"/>
      <c r="J673" s="1224"/>
      <c r="K673" s="1224"/>
      <c r="L673" s="1224"/>
      <c r="M673" s="1224"/>
      <c r="N673" s="1224"/>
    </row>
    <row r="674" spans="2:14" ht="30" customHeight="1" thickBot="1">
      <c r="B674" s="1226" t="s">
        <v>595</v>
      </c>
      <c r="C674" s="1227"/>
      <c r="D674" s="1228" t="s">
        <v>602</v>
      </c>
      <c r="E674" s="1229"/>
      <c r="F674" s="1229"/>
      <c r="G674" s="1229"/>
      <c r="H674" s="1229"/>
      <c r="I674" s="1229"/>
      <c r="J674" s="1229"/>
      <c r="K674" s="1229"/>
      <c r="L674" s="1229"/>
      <c r="M674" s="1229"/>
      <c r="N674" s="1229"/>
    </row>
  </sheetData>
  <mergeCells count="21">
    <mergeCell ref="B2:N2"/>
    <mergeCell ref="B4:C4"/>
    <mergeCell ref="D4:N4"/>
    <mergeCell ref="B5:C5"/>
    <mergeCell ref="B670:C670"/>
    <mergeCell ref="D670:N671"/>
    <mergeCell ref="B671:C671"/>
    <mergeCell ref="B668:C668"/>
    <mergeCell ref="D668:N669"/>
    <mergeCell ref="B669:C669"/>
    <mergeCell ref="B664:C664"/>
    <mergeCell ref="D664:N665"/>
    <mergeCell ref="B665:C665"/>
    <mergeCell ref="B666:C666"/>
    <mergeCell ref="D672:N673"/>
    <mergeCell ref="B673:C673"/>
    <mergeCell ref="B674:C674"/>
    <mergeCell ref="D674:N674"/>
    <mergeCell ref="D666:N667"/>
    <mergeCell ref="B667:C667"/>
    <mergeCell ref="B672:C672"/>
  </mergeCells>
  <phoneticPr fontId="7" type="noConversion"/>
  <pageMargins left="0.70866141732283472" right="0.70866141732283472" top="0.55118110236220474" bottom="0.35433070866141736" header="0" footer="0"/>
  <pageSetup paperSize="9" scale="66" fitToHeight="0" orientation="portrait" verticalDpi="0" r:id="rId1"/>
</worksheet>
</file>

<file path=customUI/_rels/customUI14.xml.rels><?xml version="1.0" encoding="UTF-8" standalone="yes"?>
<Relationships xmlns="http://schemas.openxmlformats.org/package/2006/relationships"><Relationship Id="A2" Type="http://schemas.openxmlformats.org/officeDocument/2006/relationships/image" Target="images/A2.png"/></Relationships>
</file>

<file path=customUI/customUI14.xml><?xml version="1.0" encoding="utf-8"?>
<customUI xmlns="http://schemas.microsoft.com/office/2009/07/customui">
  <ribbon startFromScratch="false">
    <tabs>
      <tab id="CustomTab" label="예스폼 급여관리" insertBeforeMso="TabHome">
        <group id="SimpleControls_1" label="환경설정">
          <button id="Button1" imageMso="FilePrepareMenu" size="large" label="지급/공제                   설정" screentip="지급공제 설정" onAction="R_Code.Sh25_M"/>
          <button id="Button2" imageMso="AdvancedFind" size="large" label="환경설정" screentip="환경설정" onAction="R_Code.Sh11_M"/>
          <button id="Button33" imageMso="SmartArtAddBullet" size="large" label="기본설정" screentip="기본설정" onAction="R_Code.Sh6_M"/>
        </group>
        <group id="SimpleControls_2" label="사원정보">
          <button id="Button3" imageMso="AddAssignmentStage" size="large" label="사원정보                       입력" screentip="사원정보 입력" onAction="R_Code.sh1_m"/>
          <button id="Button4" imageMso="AcetateModeOriginalMarkup" size="large" label="사원정보                       불러오기" screentip="사원관리 프로그램 연동" onAction="R_Code.Sh1_L_Show"/>
        </group>
        <group id="SimpleControls_3" label="월급제">
          <button id="Button5" imageMso="AnimationDelay" size="large" label="시간외근무             입력" screentip="[월급제 전용] 시간외근무 정보 입력" onAction="R_Code.sh14_m"/>
        </group>
        <group id="SimpleControls_4" label="시급제/일급제">
          <button id="Button6" imageMso="DataTypeTime" size="large" label="근로정보          입력" screentip="[시급제/일급제 전용] 근로정보 입력" onAction="R_Code.Sh16_M"/>
          <button id="Button7" imageMso="OpenMyDepartmentCalendar" size="large" label="일별             근로현황" screentip="[시급제/일급제 전용] 근로현황" onAction="R_Code.Sh17_M"/>
        </group>
        <group id="SimpleControls_5" label="급여대장 입력 / 관리">
          <button id="Button8" imageMso="DateInsert" size="large" label="귀속연월       선택" screentip="급여대장 신규입력/불러오기" onAction="R_Code.form2_show"/>
          <button id="Button9" imageMso="NotebookSaveAsBackstage" size="large" label="급여내역 저장" screentip="급여내역 저장" onAction="R_Code.Sh2_PSave"/>
          <button id="Button10" imageMso="CatalogMergeFindRecipient" size="large" label="저장내역 검색" screentip="급여 검색" onAction="R_Code.Sh2_Form4"/>
          <separator id="separator3"/>
          <button id="Button11" imageMso="MailMergeAutoCheckForErrors" size="normal" label="급여대장 새로작성" screentip="급여대장 새로작성" onAction="R_Code.Sh2_New"/>
          <button id="Button12" imageMso="ReviewEndReviewPowerPoint" size="normal" label="전월급여 불러오기" screentip="전월급여 불러오기" onAction="R_Code.Pay_Load"/>
          <button id="Button13" imageMso="CalculateSheet" size="normal" label="근로내역 자동계산" screentip="근로내역 계산" onAction="R_Code.Sh2_TE"/>
          <separator id="separator4"/>
          <button id="Button14" imageMso="GroupInk" size="normal" label="지급산출식 적용" screentip="지급산출식" onAction="R_Code.Sh2_Wr1"/>
          <button id="Button15" imageMso="InkDrawingAndWriting" size="normal" label="공제산출식 적용" screentip="공제산출식" onAction="R_Code.Sh2_Wr2"/>
          <button id="Button16" imageMso="AlwaysMoveConversation" size="normal" label="은행이체 파일생성" screentip="근로내역 계산" onAction="R_Code.Bank_Show"/>
        </group>
        <group id="SimpleControls_6" label="급여명세서">
          <button id="Button17" imageMso="BlogPublishDraft" size="large" label="내역작성" screentip="급여명세서 작성" onAction="R_Code.Sh3_view"/>
          <button id="Button18" imageMso="AuthorHighlightingHide" size="large" label="내역선택" screentip="급여명세서 사원선택" onAction="R_Code.Paystub_open"/>
          <button id="Button19" imageMso="MicrosoftExcel" size="large" label="파일생성" screentip="급여대장 파일생성" onAction="R_Code.Sh3_P_Show"/>
        </group>
        <group id="SimpleControls_7" label="각종 현황">
          <button id="Button21" imageMso="NewSearchFolder" size="large" label="지급현황" screentip="급여내역 검색" onAction="R_Code.Sh22_Show"/>
          <button id="Button22" imageMso="NewSearchFolder" size="large" label="회사부담금 현황" screentip="급여내역 검색" onAction="R_Code.Sh23_Show"/>
          <button id="Button23" imageMso="PivotChartLegendShowHide" size="large" label="조직도 입력" screentip="대시보드" onAction="R_Code.sh24_m"/>
          <button id="Button24" imageMso="OrganizationChartInsertCoworker" size="large" label="조직도" screentip="조직도 생성" onAction="R_Code.Sh12_M"/>
        </group>
        <group id="SimpleControls_8" label="편리기능">
          <button id="Button25" imageMso="NewPivotChartSplitButton" size="normal" label="Dashboard" screentip="대시보드" onAction="R_Code.sh9_m"/>
          <button id="Button26" imageMso="BackupSite" size="normal" label="데이터 백업" screentip="대시보드" onAction="R_Code.Sh7_S1_Show"/>
          <button id="Button27" imageMso="RulesOnLoad" size="normal" label="백업 불러오기" screentip="대시보드" onAction="R_Code.Sh7_S2_Show"/>
          <button id="Button28" imageMso="ViewsAdpDiagramPrintPreview" size="normal" label="미리보기" screentip="인쇄 미리보기" onAction="R_Code.Sheet_Pre"/>
          <button id="Button29" imageMso="PrintMenu" size="normal" label="인쇄하기" screentip="시트 인쇄하기" onAction="R_Code.Sheet_Pout"/>
          <button id="Button30" imageMso="EmptyFolder" size="normal" label="파일 초기화" screentip="초기화" onAction="R_Code.Sh_Reset"/>
        </group>
        <group id="SimpleControls_9" label="고객센터">
          <button id="Button31" image="A2" size="large" label="예스폼" screentip="예스폼" onAction="R_Code.Page_Open1"/>
          <button id="Button32" imageMso="XDMoreDetailsInfo" size="large" label="사용방법                 안내" screentip="사용방법 안내" onAction="R_Code.Page_Open2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이름이 지정된 범위</vt:lpstr>
      </vt:variant>
      <vt:variant>
        <vt:i4>42</vt:i4>
      </vt:variant>
    </vt:vector>
  </HeadingPairs>
  <TitlesOfParts>
    <vt:vector size="58" baseType="lpstr">
      <vt:lpstr>지급공제 설정</vt:lpstr>
      <vt:lpstr>환경설정</vt:lpstr>
      <vt:lpstr>기본설정</vt:lpstr>
      <vt:lpstr>사원정보</vt:lpstr>
      <vt:lpstr>시간외근무</vt:lpstr>
      <vt:lpstr>근로정보</vt:lpstr>
      <vt:lpstr>근로현황</vt:lpstr>
      <vt:lpstr>급여대장</vt:lpstr>
      <vt:lpstr>급여명세서</vt:lpstr>
      <vt:lpstr>급여지급현황</vt:lpstr>
      <vt:lpstr>회사부담금현황</vt:lpstr>
      <vt:lpstr>조직도입력</vt:lpstr>
      <vt:lpstr>회사조직도</vt:lpstr>
      <vt:lpstr>Dashboard</vt:lpstr>
      <vt:lpstr>이메일_발송내역</vt:lpstr>
      <vt:lpstr>근로소득간이세액표</vt:lpstr>
      <vt:lpstr>Dashboard_option!Criteria</vt:lpstr>
      <vt:lpstr>Data_1!Criteria</vt:lpstr>
      <vt:lpstr>option!Criteria</vt:lpstr>
      <vt:lpstr>근로정보!Criteria</vt:lpstr>
      <vt:lpstr>사원검색!Criteria</vt:lpstr>
      <vt:lpstr>시간외근무!Criteria</vt:lpstr>
      <vt:lpstr>시급Data!Criteria</vt:lpstr>
      <vt:lpstr>Dashboard_option!Extract</vt:lpstr>
      <vt:lpstr>Data_1!Extract</vt:lpstr>
      <vt:lpstr>option!Extract</vt:lpstr>
      <vt:lpstr>근로정보!Extract</vt:lpstr>
      <vt:lpstr>근로현황!Extract</vt:lpstr>
      <vt:lpstr>급여대장!Extract</vt:lpstr>
      <vt:lpstr>급여지급현황!Extract</vt:lpstr>
      <vt:lpstr>사원검색!Extract</vt:lpstr>
      <vt:lpstr>시간외근무!Extract</vt:lpstr>
      <vt:lpstr>시급Data!Extract</vt:lpstr>
      <vt:lpstr>회사부담금현황!Extract</vt:lpstr>
      <vt:lpstr>근로소득간이세액표!Print_Area</vt:lpstr>
      <vt:lpstr>근로정보!Print_Area</vt:lpstr>
      <vt:lpstr>급여대장!Print_Area</vt:lpstr>
      <vt:lpstr>급여명세서!Print_Area</vt:lpstr>
      <vt:lpstr>급여명세서2!Print_Area</vt:lpstr>
      <vt:lpstr>급여지급현황!Print_Area</vt:lpstr>
      <vt:lpstr>기본설정!Print_Area</vt:lpstr>
      <vt:lpstr>사원정보!Print_Area</vt:lpstr>
      <vt:lpstr>시간외근무!Print_Area</vt:lpstr>
      <vt:lpstr>조직도입력!Print_Area</vt:lpstr>
      <vt:lpstr>'지급공제 설정'!Print_Area</vt:lpstr>
      <vt:lpstr>회사부담금현황!Print_Area</vt:lpstr>
      <vt:lpstr>회사조직도!Print_Area</vt:lpstr>
      <vt:lpstr>근로소득간이세액표!Print_Titles</vt:lpstr>
      <vt:lpstr>근로정보!Print_Titles</vt:lpstr>
      <vt:lpstr>급여대장!Print_Titles</vt:lpstr>
      <vt:lpstr>급여명세서!Print_Titles</vt:lpstr>
      <vt:lpstr>급여지급현황!Print_Titles</vt:lpstr>
      <vt:lpstr>기본설정!Print_Titles</vt:lpstr>
      <vt:lpstr>사원정보!Print_Titles</vt:lpstr>
      <vt:lpstr>시간외근무!Print_Titles</vt:lpstr>
      <vt:lpstr>조직도입력!Print_Titles</vt:lpstr>
      <vt:lpstr>회사부담금현황!Print_Titles</vt:lpstr>
      <vt:lpstr>세액표</vt:lpstr>
    </vt:vector>
  </TitlesOfParts>
  <Manager>(주)예스폼 엑셀 담당자</Manager>
  <Company>(주)예스폼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급여관리 프로그램</dc:title>
  <dc:creator>(주)예스폼 엑셀 담당자</dc:creator>
  <dc:description>본 문서의 저작권은 예스폼(yesform)에 있으며_x000d_
무단 복제 배포시 법적인 제재를 받을 수 있습니다.</dc:description>
  <cp:lastModifiedBy>lim</cp:lastModifiedBy>
  <cp:lastPrinted>2025-12-30T04:33:44Z</cp:lastPrinted>
  <dcterms:created xsi:type="dcterms:W3CDTF">2019-05-09T04:39:10Z</dcterms:created>
  <dcterms:modified xsi:type="dcterms:W3CDTF">2026-01-20T05:37:36Z</dcterms:modified>
  <cp:category>www.yesform.com</cp:category>
</cp:coreProperties>
</file>