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Library/Containers/com.apple.mail/Data/Library/Mail Downloads/0210BC77-D6C2-42D3-8AC9-33A01558C5D6/"/>
    </mc:Choice>
  </mc:AlternateContent>
  <bookViews>
    <workbookView xWindow="2880" yWindow="460" windowWidth="22800" windowHeight="15540" xr2:uid="{00000000-000D-0000-FFFF-FFFF00000000}"/>
  </bookViews>
  <sheets>
    <sheet name="all" sheetId="5" r:id="rId1"/>
    <sheet name="standards" sheetId="6" r:id="rId2"/>
    <sheet name="duplicates" sheetId="7" r:id="rId3"/>
    <sheet name="Tray 1" sheetId="1" r:id="rId4"/>
    <sheet name="Tray 2" sheetId="2" r:id="rId5"/>
    <sheet name="Tray 3" sheetId="3" r:id="rId6"/>
    <sheet name="Tray 4" sheetId="4" r:id="rId7"/>
  </sheets>
  <calcPr calcId="171027"/>
  <pivotCaches>
    <pivotCache cacheId="9" r:id="rId8"/>
  </pivotCaches>
</workbook>
</file>

<file path=xl/calcChain.xml><?xml version="1.0" encoding="utf-8"?>
<calcChain xmlns="http://schemas.openxmlformats.org/spreadsheetml/2006/main">
  <c r="W3" i="5" l="1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2" i="5"/>
  <c r="G57" i="6" l="1"/>
  <c r="H44" i="6" a="1"/>
  <c r="H44" i="6" s="1"/>
  <c r="G44" i="6"/>
  <c r="G33" i="6"/>
  <c r="H33" i="6" a="1"/>
  <c r="H33" i="6" s="1"/>
  <c r="H23" i="6" a="1"/>
  <c r="H23" i="6" s="1"/>
  <c r="H12" i="6" a="1"/>
  <c r="H12" i="6" s="1"/>
  <c r="G89" i="7" l="1"/>
  <c r="G88" i="7"/>
  <c r="G70" i="7"/>
  <c r="G64" i="7"/>
  <c r="G80" i="7"/>
  <c r="G106" i="7"/>
  <c r="G67" i="7"/>
  <c r="I53" i="6"/>
  <c r="G52" i="6"/>
  <c r="I51" i="6"/>
  <c r="I52" i="6" s="1"/>
  <c r="G51" i="6"/>
  <c r="F53" i="6"/>
  <c r="F52" i="6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2" i="5"/>
  <c r="F54" i="6"/>
  <c r="K27" i="6"/>
  <c r="G86" i="7"/>
  <c r="G83" i="7"/>
  <c r="G103" i="7"/>
  <c r="G110" i="7"/>
  <c r="G77" i="7"/>
  <c r="G74" i="7"/>
  <c r="G118" i="7"/>
  <c r="G117" i="7"/>
  <c r="G107" i="7"/>
  <c r="G113" i="7"/>
  <c r="G114" i="7"/>
  <c r="G61" i="7"/>
  <c r="G58" i="7"/>
  <c r="G55" i="7"/>
  <c r="G125" i="7"/>
  <c r="G52" i="7"/>
  <c r="G128" i="7"/>
  <c r="G49" i="7"/>
  <c r="G93" i="7"/>
  <c r="G46" i="7"/>
  <c r="G43" i="7"/>
  <c r="G40" i="7"/>
  <c r="G37" i="7"/>
  <c r="G34" i="7"/>
  <c r="G122" i="7"/>
  <c r="G121" i="7"/>
  <c r="G31" i="7"/>
  <c r="G28" i="7"/>
  <c r="G25" i="7"/>
  <c r="G100" i="7"/>
  <c r="G22" i="7"/>
  <c r="G19" i="7"/>
  <c r="G16" i="7"/>
  <c r="G13" i="7"/>
  <c r="G10" i="7"/>
  <c r="G97" i="7"/>
  <c r="G96" i="7"/>
  <c r="G134" i="7"/>
  <c r="G131" i="7"/>
  <c r="G23" i="6"/>
  <c r="G12" i="6"/>
  <c r="I54" i="6" l="1"/>
  <c r="H51" i="6"/>
  <c r="U31" i="5"/>
  <c r="U32" i="5"/>
  <c r="U33" i="5"/>
  <c r="U34" i="5"/>
  <c r="U35" i="5"/>
  <c r="U36" i="5"/>
  <c r="U30" i="5"/>
  <c r="U45" i="5"/>
  <c r="U46" i="5"/>
  <c r="U47" i="5"/>
  <c r="U48" i="5"/>
  <c r="U49" i="5"/>
  <c r="U50" i="5"/>
  <c r="U44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7" i="5"/>
  <c r="U38" i="5"/>
  <c r="U39" i="5"/>
  <c r="U40" i="5"/>
  <c r="U41" i="5"/>
  <c r="U42" i="5"/>
  <c r="U43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2" i="5"/>
  <c r="S50" i="5"/>
  <c r="S49" i="5"/>
  <c r="S48" i="5"/>
  <c r="S47" i="5"/>
  <c r="S46" i="5"/>
  <c r="S45" i="5"/>
  <c r="S44" i="5"/>
  <c r="S31" i="5"/>
  <c r="S32" i="5"/>
  <c r="S33" i="5"/>
  <c r="S34" i="5"/>
  <c r="S35" i="5"/>
  <c r="S36" i="5"/>
  <c r="S30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7" i="5"/>
  <c r="S38" i="5"/>
  <c r="S39" i="5"/>
  <c r="S40" i="5"/>
  <c r="S41" i="5"/>
  <c r="S42" i="5"/>
  <c r="S43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2" i="5"/>
  <c r="S97" i="2"/>
  <c r="Q97" i="2"/>
  <c r="K97" i="2"/>
  <c r="R97" i="2" s="1"/>
  <c r="S96" i="2"/>
  <c r="Q96" i="2"/>
  <c r="K96" i="2"/>
  <c r="R96" i="2" s="1"/>
  <c r="S95" i="2"/>
  <c r="Q95" i="2"/>
  <c r="K95" i="2"/>
  <c r="R95" i="2" s="1"/>
  <c r="S94" i="2"/>
  <c r="Q94" i="2"/>
  <c r="K94" i="2"/>
  <c r="R94" i="2" s="1"/>
  <c r="S93" i="2"/>
  <c r="Q93" i="2"/>
  <c r="K93" i="2"/>
  <c r="R93" i="2" s="1"/>
  <c r="S92" i="2"/>
  <c r="Q92" i="2"/>
  <c r="K92" i="2"/>
  <c r="R92" i="2" s="1"/>
  <c r="S91" i="2"/>
  <c r="Q91" i="2"/>
  <c r="K91" i="2"/>
  <c r="R91" i="2" s="1"/>
  <c r="S90" i="2"/>
  <c r="Q90" i="2"/>
  <c r="K90" i="2"/>
  <c r="R90" i="2" s="1"/>
  <c r="S89" i="2"/>
  <c r="Q89" i="2"/>
  <c r="K89" i="2"/>
  <c r="R89" i="2" s="1"/>
  <c r="S88" i="2"/>
  <c r="Q88" i="2"/>
  <c r="K88" i="2"/>
  <c r="R88" i="2" s="1"/>
  <c r="S87" i="2"/>
  <c r="Q87" i="2"/>
  <c r="K87" i="2"/>
  <c r="R87" i="2" s="1"/>
  <c r="S86" i="2"/>
  <c r="Q86" i="2"/>
  <c r="K86" i="2"/>
  <c r="R86" i="2" s="1"/>
  <c r="S85" i="2"/>
  <c r="Q85" i="2"/>
  <c r="K85" i="2"/>
  <c r="R85" i="2" s="1"/>
  <c r="S84" i="2"/>
  <c r="Q84" i="2"/>
  <c r="K84" i="2"/>
  <c r="R84" i="2" s="1"/>
  <c r="S83" i="2"/>
  <c r="Q83" i="2"/>
  <c r="K83" i="2"/>
  <c r="R83" i="2" s="1"/>
  <c r="S82" i="2"/>
  <c r="Q82" i="2"/>
  <c r="K82" i="2"/>
  <c r="R82" i="2" s="1"/>
  <c r="S81" i="2"/>
  <c r="Q81" i="2"/>
  <c r="K81" i="2"/>
  <c r="R81" i="2" s="1"/>
  <c r="S80" i="2"/>
  <c r="Q80" i="2"/>
  <c r="K80" i="2"/>
  <c r="R80" i="2" s="1"/>
  <c r="S79" i="2"/>
  <c r="Q79" i="2"/>
  <c r="K79" i="2"/>
  <c r="R79" i="2" s="1"/>
  <c r="S78" i="2"/>
  <c r="Q78" i="2"/>
  <c r="K78" i="2"/>
  <c r="R78" i="2" s="1"/>
  <c r="S77" i="2"/>
  <c r="Q77" i="2"/>
  <c r="K77" i="2"/>
  <c r="R77" i="2" s="1"/>
  <c r="S76" i="2"/>
  <c r="Q76" i="2"/>
  <c r="K76" i="2"/>
  <c r="R76" i="2" s="1"/>
  <c r="S75" i="2"/>
  <c r="Q75" i="2"/>
  <c r="K75" i="2"/>
  <c r="R75" i="2" s="1"/>
  <c r="S74" i="2"/>
  <c r="Q74" i="2"/>
  <c r="K74" i="2"/>
  <c r="R74" i="2" s="1"/>
  <c r="S73" i="2"/>
  <c r="Q73" i="2"/>
  <c r="K73" i="2"/>
  <c r="R73" i="2" s="1"/>
  <c r="S72" i="2"/>
  <c r="Q72" i="2"/>
  <c r="K72" i="2"/>
  <c r="R72" i="2" s="1"/>
  <c r="S71" i="2"/>
  <c r="Q71" i="2"/>
  <c r="K71" i="2"/>
  <c r="R71" i="2" s="1"/>
  <c r="S70" i="2"/>
  <c r="Q70" i="2"/>
  <c r="K70" i="2"/>
  <c r="R70" i="2" s="1"/>
  <c r="S69" i="2"/>
  <c r="Q69" i="2"/>
  <c r="K69" i="2"/>
  <c r="R69" i="2" s="1"/>
  <c r="S68" i="2"/>
  <c r="Q68" i="2"/>
  <c r="K68" i="2"/>
  <c r="R68" i="2" s="1"/>
  <c r="S67" i="2"/>
  <c r="Q67" i="2"/>
  <c r="K67" i="2"/>
  <c r="R67" i="2" s="1"/>
  <c r="S66" i="2"/>
  <c r="Q66" i="2"/>
  <c r="K66" i="2"/>
  <c r="R66" i="2" s="1"/>
  <c r="S65" i="2"/>
  <c r="Q65" i="2"/>
  <c r="K65" i="2"/>
  <c r="R65" i="2" s="1"/>
  <c r="S64" i="2"/>
  <c r="Q64" i="2"/>
  <c r="K64" i="2"/>
  <c r="R64" i="2" s="1"/>
  <c r="S63" i="2"/>
  <c r="Q63" i="2"/>
  <c r="K63" i="2"/>
  <c r="R63" i="2" s="1"/>
  <c r="S62" i="2"/>
  <c r="Q62" i="2"/>
  <c r="K62" i="2"/>
  <c r="R62" i="2" s="1"/>
  <c r="S61" i="2"/>
  <c r="Q61" i="2"/>
  <c r="K61" i="2"/>
  <c r="R61" i="2" s="1"/>
  <c r="S60" i="2"/>
  <c r="Q60" i="2"/>
  <c r="K60" i="2"/>
  <c r="R60" i="2" s="1"/>
  <c r="S59" i="2"/>
  <c r="Q59" i="2"/>
  <c r="K59" i="2"/>
  <c r="R59" i="2" s="1"/>
  <c r="S58" i="2"/>
  <c r="Q58" i="2"/>
  <c r="K58" i="2"/>
  <c r="R58" i="2" s="1"/>
  <c r="S57" i="2"/>
  <c r="Q57" i="2"/>
  <c r="K57" i="2"/>
  <c r="R57" i="2" s="1"/>
  <c r="S56" i="2"/>
  <c r="Q56" i="2"/>
  <c r="K56" i="2"/>
  <c r="R56" i="2" s="1"/>
  <c r="S55" i="2"/>
  <c r="Q55" i="2"/>
  <c r="K55" i="2"/>
  <c r="R55" i="2" s="1"/>
  <c r="S54" i="2"/>
  <c r="Q54" i="2"/>
  <c r="K54" i="2"/>
  <c r="R54" i="2" s="1"/>
  <c r="S53" i="2"/>
  <c r="Q53" i="2"/>
  <c r="K53" i="2"/>
  <c r="R53" i="2" s="1"/>
  <c r="S52" i="2"/>
  <c r="Q52" i="2"/>
  <c r="K52" i="2"/>
  <c r="R52" i="2" s="1"/>
  <c r="S51" i="2"/>
  <c r="Q51" i="2"/>
  <c r="K51" i="2"/>
  <c r="R51" i="2" s="1"/>
  <c r="S50" i="2"/>
  <c r="Q50" i="2"/>
  <c r="K50" i="2"/>
  <c r="R50" i="2" s="1"/>
  <c r="S49" i="2"/>
  <c r="Q49" i="2"/>
  <c r="K49" i="2"/>
  <c r="R49" i="2" s="1"/>
  <c r="S48" i="2"/>
  <c r="Q48" i="2"/>
  <c r="K48" i="2"/>
  <c r="R48" i="2" s="1"/>
  <c r="S47" i="2"/>
  <c r="Q47" i="2"/>
  <c r="K47" i="2"/>
  <c r="R47" i="2" s="1"/>
  <c r="S46" i="2"/>
  <c r="Q46" i="2"/>
  <c r="K46" i="2"/>
  <c r="R46" i="2" s="1"/>
  <c r="S45" i="2"/>
  <c r="Q45" i="2"/>
  <c r="K45" i="2"/>
  <c r="R45" i="2" s="1"/>
  <c r="S44" i="2"/>
  <c r="Q44" i="2"/>
  <c r="K44" i="2"/>
  <c r="R44" i="2" s="1"/>
  <c r="S43" i="2"/>
  <c r="Q43" i="2"/>
  <c r="K43" i="2"/>
  <c r="R43" i="2" s="1"/>
  <c r="S42" i="2"/>
  <c r="Q42" i="2"/>
  <c r="K42" i="2"/>
  <c r="R42" i="2" s="1"/>
  <c r="S41" i="2"/>
  <c r="Q41" i="2"/>
  <c r="K41" i="2"/>
  <c r="R41" i="2" s="1"/>
  <c r="S40" i="2"/>
  <c r="Q40" i="2"/>
  <c r="K40" i="2"/>
  <c r="R40" i="2" s="1"/>
  <c r="S39" i="2"/>
  <c r="Q39" i="2"/>
  <c r="K39" i="2"/>
  <c r="R39" i="2" s="1"/>
  <c r="S38" i="2"/>
  <c r="Q38" i="2"/>
  <c r="K38" i="2"/>
  <c r="R38" i="2" s="1"/>
  <c r="S37" i="2"/>
  <c r="Q37" i="2"/>
  <c r="K37" i="2"/>
  <c r="R37" i="2" s="1"/>
  <c r="S36" i="2"/>
  <c r="Q36" i="2"/>
  <c r="K36" i="2"/>
  <c r="R36" i="2" s="1"/>
  <c r="S35" i="2"/>
  <c r="Q35" i="2"/>
  <c r="K35" i="2"/>
  <c r="R35" i="2" s="1"/>
  <c r="S34" i="2"/>
  <c r="Q34" i="2"/>
  <c r="K34" i="2"/>
  <c r="R34" i="2" s="1"/>
  <c r="S33" i="2"/>
  <c r="Q33" i="2"/>
  <c r="K33" i="2"/>
  <c r="R33" i="2" s="1"/>
  <c r="S32" i="2"/>
  <c r="Q32" i="2"/>
  <c r="K32" i="2"/>
  <c r="R32" i="2" s="1"/>
  <c r="S31" i="2"/>
  <c r="Q31" i="2"/>
  <c r="K31" i="2"/>
  <c r="R31" i="2" s="1"/>
  <c r="S30" i="2"/>
  <c r="Q30" i="2"/>
  <c r="K30" i="2"/>
  <c r="R30" i="2" s="1"/>
  <c r="S29" i="2"/>
  <c r="Q29" i="2"/>
  <c r="K29" i="2"/>
  <c r="R29" i="2" s="1"/>
  <c r="S28" i="2"/>
  <c r="Q28" i="2"/>
  <c r="K28" i="2"/>
  <c r="R28" i="2" s="1"/>
  <c r="S27" i="2"/>
  <c r="Q27" i="2"/>
  <c r="K27" i="2"/>
  <c r="R27" i="2" s="1"/>
  <c r="S26" i="2"/>
  <c r="Q26" i="2"/>
  <c r="K26" i="2"/>
  <c r="R26" i="2" s="1"/>
  <c r="S25" i="2"/>
  <c r="Q25" i="2"/>
  <c r="K25" i="2"/>
  <c r="R25" i="2" s="1"/>
  <c r="S24" i="2"/>
  <c r="Q24" i="2"/>
  <c r="K24" i="2"/>
  <c r="R24" i="2" s="1"/>
  <c r="S23" i="2"/>
  <c r="Q23" i="2"/>
  <c r="K23" i="2"/>
  <c r="R23" i="2" s="1"/>
  <c r="S22" i="2"/>
  <c r="Q22" i="2"/>
  <c r="K22" i="2"/>
  <c r="R22" i="2" s="1"/>
  <c r="S21" i="2"/>
  <c r="Q21" i="2"/>
  <c r="K21" i="2"/>
  <c r="R21" i="2" s="1"/>
  <c r="S20" i="2"/>
  <c r="Q20" i="2"/>
  <c r="K20" i="2"/>
  <c r="R20" i="2" s="1"/>
  <c r="S19" i="2"/>
  <c r="Q19" i="2"/>
  <c r="K19" i="2"/>
  <c r="R19" i="2" s="1"/>
  <c r="S18" i="2"/>
  <c r="Q18" i="2"/>
  <c r="K18" i="2"/>
  <c r="R18" i="2" s="1"/>
  <c r="Q17" i="2"/>
  <c r="K17" i="2"/>
  <c r="R17" i="2" s="1"/>
  <c r="S16" i="2"/>
  <c r="Q16" i="2"/>
  <c r="K16" i="2"/>
  <c r="R16" i="2" s="1"/>
  <c r="S15" i="2"/>
  <c r="Q15" i="2"/>
  <c r="K15" i="2"/>
  <c r="R15" i="2" s="1"/>
  <c r="S14" i="2"/>
  <c r="Q14" i="2"/>
  <c r="K14" i="2"/>
  <c r="R14" i="2" s="1"/>
  <c r="S13" i="2"/>
  <c r="Q13" i="2"/>
  <c r="K13" i="2"/>
  <c r="R13" i="2" s="1"/>
  <c r="S12" i="2"/>
  <c r="Q12" i="2"/>
  <c r="K12" i="2"/>
  <c r="R12" i="2" s="1"/>
  <c r="S11" i="2"/>
  <c r="Q11" i="2"/>
  <c r="K11" i="2"/>
  <c r="R11" i="2" s="1"/>
  <c r="S10" i="2"/>
  <c r="Q10" i="2"/>
  <c r="K10" i="2"/>
  <c r="R10" i="2" s="1"/>
  <c r="S9" i="2"/>
  <c r="Q9" i="2"/>
  <c r="K9" i="2"/>
  <c r="R9" i="2" s="1"/>
  <c r="S8" i="2"/>
  <c r="Q8" i="2"/>
  <c r="K8" i="2"/>
  <c r="R8" i="2" s="1"/>
  <c r="S7" i="2"/>
  <c r="Q7" i="2"/>
  <c r="K7" i="2"/>
  <c r="R7" i="2" s="1"/>
  <c r="S6" i="2"/>
  <c r="Q6" i="2"/>
  <c r="K6" i="2"/>
  <c r="R6" i="2" s="1"/>
  <c r="S5" i="2"/>
  <c r="Q5" i="2"/>
  <c r="K5" i="2"/>
  <c r="R5" i="2" s="1"/>
  <c r="S4" i="2"/>
  <c r="Q4" i="2"/>
  <c r="K4" i="2"/>
  <c r="R4" i="2" s="1"/>
  <c r="S3" i="2"/>
  <c r="Q3" i="2"/>
  <c r="K3" i="2"/>
  <c r="R3" i="2" s="1"/>
  <c r="S2" i="2"/>
  <c r="Q2" i="2"/>
  <c r="K2" i="2"/>
  <c r="R2" i="2" s="1"/>
  <c r="H53" i="6" l="1"/>
  <c r="H52" i="6"/>
  <c r="G49" i="6" s="1"/>
  <c r="T31" i="6"/>
  <c r="T32" i="6"/>
  <c r="T33" i="6"/>
  <c r="T34" i="6"/>
  <c r="T30" i="6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3" i="5"/>
  <c r="Q4" i="5"/>
  <c r="Q5" i="5"/>
  <c r="Q6" i="5"/>
  <c r="Q7" i="5"/>
  <c r="Q8" i="5"/>
  <c r="Q2" i="5"/>
  <c r="T36" i="6" l="1"/>
  <c r="T37" i="6" s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3" i="1"/>
  <c r="J4" i="1"/>
  <c r="J5" i="1"/>
  <c r="J6" i="1"/>
  <c r="J7" i="1"/>
  <c r="J8" i="1"/>
  <c r="J9" i="1"/>
  <c r="J2" i="1"/>
  <c r="H100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2" i="4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2" i="3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2" i="1"/>
  <c r="I99" i="1" s="1"/>
</calcChain>
</file>

<file path=xl/sharedStrings.xml><?xml version="1.0" encoding="utf-8"?>
<sst xmlns="http://schemas.openxmlformats.org/spreadsheetml/2006/main" count="1498" uniqueCount="587">
  <si>
    <t>Sample ID</t>
  </si>
  <si>
    <t>tin weight</t>
  </si>
  <si>
    <t>sample weight</t>
  </si>
  <si>
    <t>tray placement</t>
  </si>
  <si>
    <t>RIDG_01A</t>
  </si>
  <si>
    <t>a1</t>
  </si>
  <si>
    <t>SALM_02A</t>
  </si>
  <si>
    <t>SALM_02B</t>
  </si>
  <si>
    <t>b1</t>
  </si>
  <si>
    <t>SALM_02C</t>
  </si>
  <si>
    <t>c1</t>
  </si>
  <si>
    <t>SALM_02D</t>
  </si>
  <si>
    <t>d1</t>
  </si>
  <si>
    <t>SALM_02E</t>
  </si>
  <si>
    <t>e1</t>
  </si>
  <si>
    <t>SALM_02F</t>
  </si>
  <si>
    <t>f1</t>
  </si>
  <si>
    <t>SALM_02G</t>
  </si>
  <si>
    <t>g1</t>
  </si>
  <si>
    <t>RIDG_02A</t>
  </si>
  <si>
    <t>h1</t>
  </si>
  <si>
    <t>RIDG_02B</t>
  </si>
  <si>
    <t>RIDG_02C</t>
  </si>
  <si>
    <t>b2</t>
  </si>
  <si>
    <t>RIDG_02D</t>
  </si>
  <si>
    <t>c2</t>
  </si>
  <si>
    <t>RIDG_02E</t>
  </si>
  <si>
    <t>d2</t>
  </si>
  <si>
    <t>RIDG_02F</t>
  </si>
  <si>
    <t>e2</t>
  </si>
  <si>
    <t>RIDG_02G</t>
  </si>
  <si>
    <t>f2</t>
  </si>
  <si>
    <t>SALM_03A</t>
  </si>
  <si>
    <t>g2</t>
  </si>
  <si>
    <t>SALM_03B</t>
  </si>
  <si>
    <t>h2</t>
  </si>
  <si>
    <t>SALM_03C</t>
  </si>
  <si>
    <t>a3</t>
  </si>
  <si>
    <t>SALM_03D</t>
  </si>
  <si>
    <t>b3</t>
  </si>
  <si>
    <t>SALM_03E</t>
  </si>
  <si>
    <t>c3</t>
  </si>
  <si>
    <t>SALM_03F</t>
  </si>
  <si>
    <t>d3</t>
  </si>
  <si>
    <t>SALM_03G</t>
  </si>
  <si>
    <t>e3</t>
  </si>
  <si>
    <t>GOG_02A</t>
  </si>
  <si>
    <t>f3</t>
  </si>
  <si>
    <t>GOG_02B</t>
  </si>
  <si>
    <t>g3</t>
  </si>
  <si>
    <t>GOG_02C</t>
  </si>
  <si>
    <t>h3</t>
  </si>
  <si>
    <t>GOG_02D</t>
  </si>
  <si>
    <t>a4</t>
  </si>
  <si>
    <t>GOG_02E</t>
  </si>
  <si>
    <t>b4</t>
  </si>
  <si>
    <t>GOG_02F</t>
  </si>
  <si>
    <t>c4</t>
  </si>
  <si>
    <t>GOG_02G</t>
  </si>
  <si>
    <t>d4</t>
  </si>
  <si>
    <t>RIDG_02A_kmd</t>
  </si>
  <si>
    <t>RIDG_02B_kmd</t>
  </si>
  <si>
    <t>RIDG_02C_kmd</t>
  </si>
  <si>
    <t>RIDG_02D_kmd</t>
  </si>
  <si>
    <t>RIDG_02E_kmd</t>
  </si>
  <si>
    <t>RIDG_02F_kmd</t>
  </si>
  <si>
    <t>RIDG_02G_kmd</t>
  </si>
  <si>
    <t>WOLF_02A</t>
  </si>
  <si>
    <t>WOLF_02B</t>
  </si>
  <si>
    <t>WOLF_02C</t>
  </si>
  <si>
    <t>f5</t>
  </si>
  <si>
    <t>WOLF_02D</t>
  </si>
  <si>
    <t>g5</t>
  </si>
  <si>
    <t>WOLF_02E</t>
  </si>
  <si>
    <t>h5</t>
  </si>
  <si>
    <t>WOLF_O2F</t>
  </si>
  <si>
    <t>WOLF_02G</t>
  </si>
  <si>
    <t>WOLF_03A</t>
  </si>
  <si>
    <t>WOLF_03B</t>
  </si>
  <si>
    <t>WOLF_03C</t>
  </si>
  <si>
    <t>WOLF_03D</t>
  </si>
  <si>
    <t>WOLF_03E</t>
  </si>
  <si>
    <t>SALM_03D_kmd</t>
  </si>
  <si>
    <t>WOLF_03F</t>
  </si>
  <si>
    <t>WOLF_03G</t>
  </si>
  <si>
    <t>SALM_03E_kmd</t>
  </si>
  <si>
    <t>WOLF_04A</t>
  </si>
  <si>
    <t>SALM_03F_kmd</t>
  </si>
  <si>
    <t>WOLF_04B</t>
  </si>
  <si>
    <t>SALM_03G_kmd</t>
  </si>
  <si>
    <t>WOLF_04C</t>
  </si>
  <si>
    <t>SALM_01D_standard</t>
  </si>
  <si>
    <t>WOLF_04D</t>
  </si>
  <si>
    <t>SALM_03F_standard</t>
  </si>
  <si>
    <t>WOLF_04E</t>
  </si>
  <si>
    <t>WOLF_04F</t>
  </si>
  <si>
    <t>Batch2_standard</t>
  </si>
  <si>
    <t>WOLF_04G</t>
  </si>
  <si>
    <t>SALM_02A_kmd</t>
  </si>
  <si>
    <t>WORF_05A</t>
  </si>
  <si>
    <t>SALM_02B_kmd</t>
  </si>
  <si>
    <t>WORF_05B</t>
  </si>
  <si>
    <t>a2</t>
  </si>
  <si>
    <t>WORF_05C</t>
  </si>
  <si>
    <t>SALM_02C_kmd</t>
  </si>
  <si>
    <t>WORF_05D</t>
  </si>
  <si>
    <t>SALM_02D_kmd</t>
  </si>
  <si>
    <t>WORF_05E</t>
  </si>
  <si>
    <t>SALM_02E_kmd</t>
  </si>
  <si>
    <t>WORF_05F</t>
  </si>
  <si>
    <t>SALM_02F_kmd</t>
  </si>
  <si>
    <t>WORF_05G</t>
  </si>
  <si>
    <t>SALM_02G_kmd</t>
  </si>
  <si>
    <t>WORF_02A</t>
  </si>
  <si>
    <t>GOG_02A_kmd</t>
  </si>
  <si>
    <t>WORF_02B</t>
  </si>
  <si>
    <t>GOG_02B_kmd</t>
  </si>
  <si>
    <t>WORF_02C</t>
  </si>
  <si>
    <t>GOG_02C_kmd</t>
  </si>
  <si>
    <t>GOG_02D_kmd</t>
  </si>
  <si>
    <t>WORF_02D</t>
  </si>
  <si>
    <t>WORF_02E</t>
  </si>
  <si>
    <t>GOG_02E_kmd</t>
  </si>
  <si>
    <t>WORF_02F</t>
  </si>
  <si>
    <t>GOG_02F_kmd</t>
  </si>
  <si>
    <t>RIDG_01B</t>
  </si>
  <si>
    <t>WORF_02G</t>
  </si>
  <si>
    <t>GOG_02G_kmd</t>
  </si>
  <si>
    <t>WORF_03A</t>
  </si>
  <si>
    <t>RIDG_01C</t>
  </si>
  <si>
    <t>GOG_01F_standard</t>
  </si>
  <si>
    <t>WORF_03B</t>
  </si>
  <si>
    <t>RIDG_01D</t>
  </si>
  <si>
    <t>GOG_02E_standard</t>
  </si>
  <si>
    <t>WORF_03C</t>
  </si>
  <si>
    <t>RIDG_01E</t>
  </si>
  <si>
    <t>SALM_03A_kmd</t>
  </si>
  <si>
    <t>WORF_03D</t>
  </si>
  <si>
    <t>RIDG_01F</t>
  </si>
  <si>
    <t>RIDG_01G</t>
  </si>
  <si>
    <t>WORF_03E</t>
  </si>
  <si>
    <t>SALM_03B_kmd</t>
  </si>
  <si>
    <t>RIDG_01A_kmd</t>
  </si>
  <si>
    <t>WORF_03F</t>
  </si>
  <si>
    <t>SALM_03C_kmd</t>
  </si>
  <si>
    <t>RIDG_01B_kmd</t>
  </si>
  <si>
    <t>WORF_03G</t>
  </si>
  <si>
    <t>RIDG_01C_kmd</t>
  </si>
  <si>
    <t>batch1_standard</t>
  </si>
  <si>
    <t>WORF_04A</t>
  </si>
  <si>
    <t>RIDG_01D_kmd</t>
  </si>
  <si>
    <t>SALM_01G_kmd_dup</t>
  </si>
  <si>
    <t>WORF_04B</t>
  </si>
  <si>
    <t>RIDG_01E_kmd</t>
  </si>
  <si>
    <t>SALM_02E_kmd_dup</t>
  </si>
  <si>
    <t>e4</t>
  </si>
  <si>
    <t>RIDG_01F_kmd</t>
  </si>
  <si>
    <t>WORF_04C</t>
  </si>
  <si>
    <t>SALM_03A_kmd_dup</t>
  </si>
  <si>
    <t>RIDG_01G_kmd</t>
  </si>
  <si>
    <t>f4</t>
  </si>
  <si>
    <t>WOLF_01B_standard</t>
  </si>
  <si>
    <t>EELS_01A</t>
  </si>
  <si>
    <t>blank</t>
  </si>
  <si>
    <t>a11</t>
  </si>
  <si>
    <t>g4</t>
  </si>
  <si>
    <t>standard_1</t>
  </si>
  <si>
    <t>EELS_01B</t>
  </si>
  <si>
    <t>WOLF_02A_kmd</t>
  </si>
  <si>
    <t>b11</t>
  </si>
  <si>
    <t>h4</t>
  </si>
  <si>
    <t>standard_2</t>
  </si>
  <si>
    <t>EELS_01C</t>
  </si>
  <si>
    <t>WOLF_02B_kmd</t>
  </si>
  <si>
    <t>c11</t>
  </si>
  <si>
    <t>standard_3</t>
  </si>
  <si>
    <t>a5</t>
  </si>
  <si>
    <t>EELS_01D</t>
  </si>
  <si>
    <t>WOLF_02C_kmd</t>
  </si>
  <si>
    <t>d11</t>
  </si>
  <si>
    <t>b5</t>
  </si>
  <si>
    <t>standard_4</t>
  </si>
  <si>
    <t>EELS_01E</t>
  </si>
  <si>
    <t>WOLF_02D_kmd</t>
  </si>
  <si>
    <t>e11</t>
  </si>
  <si>
    <t>QC_1</t>
  </si>
  <si>
    <t>c5</t>
  </si>
  <si>
    <t>EELS_01F</t>
  </si>
  <si>
    <t>WOLF_02E_kmd</t>
  </si>
  <si>
    <t>f11</t>
  </si>
  <si>
    <t>d5</t>
  </si>
  <si>
    <t>QC_2</t>
  </si>
  <si>
    <t>EELS_01G</t>
  </si>
  <si>
    <t>WOLF_02F_kmd</t>
  </si>
  <si>
    <t>g11</t>
  </si>
  <si>
    <t>QC_3</t>
  </si>
  <si>
    <t>e5</t>
  </si>
  <si>
    <t>EELS_01A_kmd</t>
  </si>
  <si>
    <t>WOLF_02G_kmd</t>
  </si>
  <si>
    <t>h11</t>
  </si>
  <si>
    <t>QC_04</t>
  </si>
  <si>
    <t>EELS_01B_kmd</t>
  </si>
  <si>
    <t>WOLF_02B_standard</t>
  </si>
  <si>
    <t>a12</t>
  </si>
  <si>
    <t>QC_05</t>
  </si>
  <si>
    <t>WOLF_03A_kmd</t>
  </si>
  <si>
    <t>EELS_01C_kmd</t>
  </si>
  <si>
    <t>b12</t>
  </si>
  <si>
    <t>QC_06</t>
  </si>
  <si>
    <t>WOLF_03B_kmd</t>
  </si>
  <si>
    <t>EELS_01D_kmd</t>
  </si>
  <si>
    <t>c12</t>
  </si>
  <si>
    <t>a6</t>
  </si>
  <si>
    <t>QC_07</t>
  </si>
  <si>
    <t>WOLF_03C_kmd</t>
  </si>
  <si>
    <t>EELS_01E_kmd</t>
  </si>
  <si>
    <t>d12</t>
  </si>
  <si>
    <t>b6</t>
  </si>
  <si>
    <t>QC_08</t>
  </si>
  <si>
    <t>WOLF_03D_kmd</t>
  </si>
  <si>
    <t>EELS_01F_kmd</t>
  </si>
  <si>
    <t>e12</t>
  </si>
  <si>
    <t>c6</t>
  </si>
  <si>
    <t>QC_09</t>
  </si>
  <si>
    <t>WOLF_03E_kmd</t>
  </si>
  <si>
    <t>EELS_01G_kmd</t>
  </si>
  <si>
    <t>f12</t>
  </si>
  <si>
    <t>d6</t>
  </si>
  <si>
    <t>WOLF_03F_kmd</t>
  </si>
  <si>
    <t>SALM_01A</t>
  </si>
  <si>
    <t>QC_10</t>
  </si>
  <si>
    <t>e6</t>
  </si>
  <si>
    <t>WOLF_03G_kmd</t>
  </si>
  <si>
    <t>g12</t>
  </si>
  <si>
    <t>SALM_01B</t>
  </si>
  <si>
    <t>QC_11</t>
  </si>
  <si>
    <t>f6</t>
  </si>
  <si>
    <t>SALM_01C</t>
  </si>
  <si>
    <t>WOLF_03E_standard</t>
  </si>
  <si>
    <t>h12</t>
  </si>
  <si>
    <t>g6</t>
  </si>
  <si>
    <t>WOLF_04A_kmd</t>
  </si>
  <si>
    <t>SALM_01D</t>
  </si>
  <si>
    <t>h6</t>
  </si>
  <si>
    <t>WOLF_04B_kmd</t>
  </si>
  <si>
    <t>a7</t>
  </si>
  <si>
    <t>WOLF_04C_kmd</t>
  </si>
  <si>
    <t>b7</t>
  </si>
  <si>
    <t>WOLF_04D_kmd</t>
  </si>
  <si>
    <t>c7</t>
  </si>
  <si>
    <t>WOLF_04E_kmd</t>
  </si>
  <si>
    <t>SALM_01E</t>
  </si>
  <si>
    <t>d7</t>
  </si>
  <si>
    <t>WOLF_04F_kmd</t>
  </si>
  <si>
    <t>SALM_01F</t>
  </si>
  <si>
    <t>e7</t>
  </si>
  <si>
    <t>WOLF_04G_kmd</t>
  </si>
  <si>
    <t>SALM_01G</t>
  </si>
  <si>
    <t>f7</t>
  </si>
  <si>
    <t>WOLF_04C_standard</t>
  </si>
  <si>
    <t>SALM_01A_kmd</t>
  </si>
  <si>
    <t>g7</t>
  </si>
  <si>
    <t>WORF_04D</t>
  </si>
  <si>
    <t>SALM_01B_kmd</t>
  </si>
  <si>
    <t>h7</t>
  </si>
  <si>
    <t>WORF_04E</t>
  </si>
  <si>
    <t>SALM_01C_kmd</t>
  </si>
  <si>
    <t>a8</t>
  </si>
  <si>
    <t>WORF_04F</t>
  </si>
  <si>
    <t>SALM_01D_kmd</t>
  </si>
  <si>
    <t>b8</t>
  </si>
  <si>
    <t>WORF_01D_kmd</t>
  </si>
  <si>
    <t>SALM_01E_kmd</t>
  </si>
  <si>
    <t>c8</t>
  </si>
  <si>
    <t>WORF_01E_kmd</t>
  </si>
  <si>
    <t>SALM_01F_kmd</t>
  </si>
  <si>
    <t>d8</t>
  </si>
  <si>
    <t>WORF_01F_kmd</t>
  </si>
  <si>
    <t>SALM_01G_kmd</t>
  </si>
  <si>
    <t>e8</t>
  </si>
  <si>
    <t>WORF_01G_kmd</t>
  </si>
  <si>
    <t>WOLF_01A</t>
  </si>
  <si>
    <t>f8</t>
  </si>
  <si>
    <t>WORF_01E_standard</t>
  </si>
  <si>
    <t>WOLF_01B</t>
  </si>
  <si>
    <t>g8</t>
  </si>
  <si>
    <t>WORF_02A_kmd</t>
  </si>
  <si>
    <t>WOLF_01C</t>
  </si>
  <si>
    <t>h8</t>
  </si>
  <si>
    <t>WORF_02B_kmd</t>
  </si>
  <si>
    <t>WOLF_01D</t>
  </si>
  <si>
    <t>a9</t>
  </si>
  <si>
    <t>WORF_02C_kmd</t>
  </si>
  <si>
    <t>WOLF_01E</t>
  </si>
  <si>
    <t>b9</t>
  </si>
  <si>
    <t>WORF_02D_kmd</t>
  </si>
  <si>
    <t>WOLF_01F</t>
  </si>
  <si>
    <t>c9</t>
  </si>
  <si>
    <t>WOLF_01G</t>
  </si>
  <si>
    <t>WORF_02E_kmd</t>
  </si>
  <si>
    <t>WOLF_01A_kmd</t>
  </si>
  <si>
    <t>d9</t>
  </si>
  <si>
    <t>WORF_02F_kmd</t>
  </si>
  <si>
    <t>WOLF_01B_kmd</t>
  </si>
  <si>
    <t>e9</t>
  </si>
  <si>
    <t>WORF_02G_kmd</t>
  </si>
  <si>
    <t>WOLF_01C_kmd</t>
  </si>
  <si>
    <t>f9</t>
  </si>
  <si>
    <t>WORF_03A_kmd</t>
  </si>
  <si>
    <t>WOLF_01D_kmd</t>
  </si>
  <si>
    <t>g9</t>
  </si>
  <si>
    <t>WORF_03B_kmd</t>
  </si>
  <si>
    <t>WOLF_01E_kmd</t>
  </si>
  <si>
    <t>h9</t>
  </si>
  <si>
    <t>WORF_03C_kmd</t>
  </si>
  <si>
    <t>WOLF_01F_kmd</t>
  </si>
  <si>
    <t>a10</t>
  </si>
  <si>
    <t>WORF_03D_kmd</t>
  </si>
  <si>
    <t>WOLF_01G_kmd</t>
  </si>
  <si>
    <t>b10</t>
  </si>
  <si>
    <t>WORF_03E_kmd</t>
  </si>
  <si>
    <t>GOG_01A</t>
  </si>
  <si>
    <t>c10</t>
  </si>
  <si>
    <t>WORF_03F_kmd</t>
  </si>
  <si>
    <t>GOG_01B</t>
  </si>
  <si>
    <t>d10</t>
  </si>
  <si>
    <t>WORF_03G_kmd</t>
  </si>
  <si>
    <t>GOG_01C</t>
  </si>
  <si>
    <t>e10</t>
  </si>
  <si>
    <t>WORF_03C_standard</t>
  </si>
  <si>
    <t>GOG_01D</t>
  </si>
  <si>
    <t>GOG_01E</t>
  </si>
  <si>
    <t>f10</t>
  </si>
  <si>
    <t>WORF_04A_kmd</t>
  </si>
  <si>
    <t>GOG_01F</t>
  </si>
  <si>
    <t>g10</t>
  </si>
  <si>
    <t>WORF_04B_kmd</t>
  </si>
  <si>
    <t>GOG_01G</t>
  </si>
  <si>
    <t>h10</t>
  </si>
  <si>
    <t>GOG_01A_kmd</t>
  </si>
  <si>
    <t>GOG_01B_kmd</t>
  </si>
  <si>
    <t>GOG_01C_kmd</t>
  </si>
  <si>
    <t>GOG_01D_kmd</t>
  </si>
  <si>
    <t>GOG_01E_kmd</t>
  </si>
  <si>
    <t>GOG_01F_kmd</t>
  </si>
  <si>
    <t>GOG_01G_kmd</t>
  </si>
  <si>
    <t>WORF_01A</t>
  </si>
  <si>
    <t>WORF_01B</t>
  </si>
  <si>
    <t>WORF_01C</t>
  </si>
  <si>
    <t>WORF_01D</t>
  </si>
  <si>
    <t>WORF_01E</t>
  </si>
  <si>
    <t>WORF_01F</t>
  </si>
  <si>
    <t>WORF_01G</t>
  </si>
  <si>
    <t>WORF_01A_kmd</t>
  </si>
  <si>
    <t>WORF_01B_kmd</t>
  </si>
  <si>
    <t>WORF_01C_kmd</t>
  </si>
  <si>
    <t>WORF_04C_kmd</t>
  </si>
  <si>
    <t>WORF_04D_kmd</t>
  </si>
  <si>
    <t>WORF_04E_kmd</t>
  </si>
  <si>
    <t>WORF_04F_kmd</t>
  </si>
  <si>
    <t>WORF_04G_kmd</t>
  </si>
  <si>
    <t>WORF_04B_standard</t>
  </si>
  <si>
    <t>WORF_05A_kmd</t>
  </si>
  <si>
    <t>WORF_05B_kmd</t>
  </si>
  <si>
    <t>WORF_05C_kmd</t>
  </si>
  <si>
    <t>WORF_05D_kmd</t>
  </si>
  <si>
    <t>WORF_05E_kmd</t>
  </si>
  <si>
    <t>WORF_05F_kmd</t>
  </si>
  <si>
    <t>WORF_05G_kmd</t>
  </si>
  <si>
    <t>batch3_standard</t>
  </si>
  <si>
    <t>batch4_standard</t>
  </si>
  <si>
    <t>batch5_standard</t>
  </si>
  <si>
    <t>batch6_standard</t>
  </si>
  <si>
    <t>raw_char_standard_01</t>
  </si>
  <si>
    <t>raw_char_standard_02</t>
  </si>
  <si>
    <t>raw_char_standard_03</t>
  </si>
  <si>
    <t>raw_char_standard_04</t>
  </si>
  <si>
    <t>raw_char_standard_05</t>
  </si>
  <si>
    <t>raw_char_standard_06</t>
  </si>
  <si>
    <t>eels_01C_dup</t>
  </si>
  <si>
    <t>gog_01C_dup</t>
  </si>
  <si>
    <t>gog_02C_dup</t>
  </si>
  <si>
    <t>ridg_01F_dup</t>
  </si>
  <si>
    <t>ridg_02G_dup</t>
  </si>
  <si>
    <t>wolf_01F_dup</t>
  </si>
  <si>
    <t>wolf_02E_dup</t>
  </si>
  <si>
    <t>wolf_03E_dup</t>
  </si>
  <si>
    <t>wolf_04C_dup</t>
  </si>
  <si>
    <t>WORF_04G</t>
  </si>
  <si>
    <t>EELS_01C_standard</t>
  </si>
  <si>
    <t>RIDG_01C_standard</t>
  </si>
  <si>
    <t>salm_01D_dup</t>
  </si>
  <si>
    <t>salm_02F_dup</t>
  </si>
  <si>
    <t>salm_03C_dup</t>
  </si>
  <si>
    <t>worf_01E_dup</t>
  </si>
  <si>
    <t>worf_02D_dup</t>
  </si>
  <si>
    <t>worf_03A_dup</t>
  </si>
  <si>
    <t>worf_04D_dup</t>
  </si>
  <si>
    <t>worf_05B_dup</t>
  </si>
  <si>
    <t>ridg_01D_kmd_dup</t>
  </si>
  <si>
    <t>gog_01G_kmd_dup</t>
  </si>
  <si>
    <t>gog_02E_kmd_dup</t>
  </si>
  <si>
    <t>eels_01D_kmd_dup</t>
  </si>
  <si>
    <t>wolf_01B_kmd_dup</t>
  </si>
  <si>
    <t>wolf_02E_kmd_dup</t>
  </si>
  <si>
    <t>wolf_03D_kmd_dup</t>
  </si>
  <si>
    <t>wolf_04D_kmd_dup</t>
  </si>
  <si>
    <t>C%</t>
  </si>
  <si>
    <t>N%</t>
  </si>
  <si>
    <t>Del C</t>
  </si>
  <si>
    <t>Del N</t>
  </si>
  <si>
    <t>mg Carbon</t>
  </si>
  <si>
    <t>NAME</t>
  </si>
  <si>
    <t>SALM_02A.raw</t>
  </si>
  <si>
    <t>SALM_02B.raw</t>
  </si>
  <si>
    <t>SALM_02C.raw</t>
  </si>
  <si>
    <t>SALM_02D.raw</t>
  </si>
  <si>
    <t>SALM_02E.raw</t>
  </si>
  <si>
    <t>SALM_02F.raw</t>
  </si>
  <si>
    <t>SALM_02G.raw</t>
  </si>
  <si>
    <t>RIDG_02A.raw</t>
  </si>
  <si>
    <t>RIDG_02B.raw</t>
  </si>
  <si>
    <t>RIDG_02C.raw</t>
  </si>
  <si>
    <t>RIDG_02D.raw</t>
  </si>
  <si>
    <t>RIDG_02E.raw</t>
  </si>
  <si>
    <t>RIDG_02F.raw</t>
  </si>
  <si>
    <t>RIDG_02G.raw</t>
  </si>
  <si>
    <t>SALM_03A.raw</t>
  </si>
  <si>
    <t>SALM_03B.raw</t>
  </si>
  <si>
    <t>SALM_03C.raw</t>
  </si>
  <si>
    <t>SALM_03D.raw</t>
  </si>
  <si>
    <t>SALM_03E.raw</t>
  </si>
  <si>
    <t>SALM_03F.raw</t>
  </si>
  <si>
    <t>SALM_03G.raw</t>
  </si>
  <si>
    <t>GOG_02A.raw</t>
  </si>
  <si>
    <t>GOG_02B.raw</t>
  </si>
  <si>
    <t>GOG_02C.raw</t>
  </si>
  <si>
    <t>GOG_02D.raw</t>
  </si>
  <si>
    <t>GOG_02E.raw</t>
  </si>
  <si>
    <t>GOG_02F.raw</t>
  </si>
  <si>
    <t>GOG_02G.raw</t>
  </si>
  <si>
    <t>RIDG_02A_kmd.raw</t>
  </si>
  <si>
    <t>RIDG_02B_kmd.raw</t>
  </si>
  <si>
    <t>RIDG_02C_kmd.raw</t>
  </si>
  <si>
    <t>RIDG_02D_kmd.raw</t>
  </si>
  <si>
    <t>RIDG_02E_kmd.raw</t>
  </si>
  <si>
    <t>RIDG_02F_kmd.raw</t>
  </si>
  <si>
    <t>RIDG_02G_kmd.raw</t>
  </si>
  <si>
    <t>WOLF_02A.raw</t>
  </si>
  <si>
    <t>WOLF_02B.raw</t>
  </si>
  <si>
    <t>WOLF_02C.raw</t>
  </si>
  <si>
    <t>WOLF_02D.raw</t>
  </si>
  <si>
    <t>WOLF_02E.raw</t>
  </si>
  <si>
    <t>WOLF_O2F.raw</t>
  </si>
  <si>
    <t>WOLF_02G.raw</t>
  </si>
  <si>
    <t>WOLF_03A.raw</t>
  </si>
  <si>
    <t>WOLF_03B.raw</t>
  </si>
  <si>
    <t>WOLF_03C.raw</t>
  </si>
  <si>
    <t>WOLF_03D.raw</t>
  </si>
  <si>
    <t>WOLF_03E.raw</t>
  </si>
  <si>
    <t>WOLF_03F.raw</t>
  </si>
  <si>
    <t>WOLF_03G.raw</t>
  </si>
  <si>
    <t>WOLF_04A.raw</t>
  </si>
  <si>
    <t>WOLF_04B.raw</t>
  </si>
  <si>
    <t>WOLF_04C.raw</t>
  </si>
  <si>
    <t>WOLF_04D.raw</t>
  </si>
  <si>
    <t>WOLF_04E.raw</t>
  </si>
  <si>
    <t>WOLF_04F.raw</t>
  </si>
  <si>
    <t>WOLF_04G.raw</t>
  </si>
  <si>
    <t>WORF_05A.raw</t>
  </si>
  <si>
    <t>WORF_05B.raw</t>
  </si>
  <si>
    <t>WORF_05C.raw</t>
  </si>
  <si>
    <t>WORF_05D.raw</t>
  </si>
  <si>
    <t>WORF_05E.raw</t>
  </si>
  <si>
    <t>WORF_05F.raw</t>
  </si>
  <si>
    <t>WORF_05G.raw</t>
  </si>
  <si>
    <t>WORF_02A.raw</t>
  </si>
  <si>
    <t>WORF_02B.raw</t>
  </si>
  <si>
    <t>WORF_02C.raw</t>
  </si>
  <si>
    <t>WORF_02D.raw</t>
  </si>
  <si>
    <t>WORF_02E.raw</t>
  </si>
  <si>
    <t>WORF_02F.raw</t>
  </si>
  <si>
    <t>WORF_02G.raw</t>
  </si>
  <si>
    <t>WORF_03A.raw</t>
  </si>
  <si>
    <t>WORF_03B.raw</t>
  </si>
  <si>
    <t>WORF_03C.raw</t>
  </si>
  <si>
    <t>WORF_03D.raw</t>
  </si>
  <si>
    <t>WORF_03E.raw</t>
  </si>
  <si>
    <t>WORF_03F.raw</t>
  </si>
  <si>
    <t>WORF_03G.raw</t>
  </si>
  <si>
    <t>WORF_04A.raw</t>
  </si>
  <si>
    <t>WORF_04B.raw</t>
  </si>
  <si>
    <t>WORF_04C.raw</t>
  </si>
  <si>
    <t>blank.raw</t>
  </si>
  <si>
    <t>standard_1.raw</t>
  </si>
  <si>
    <t>standard_2.raw</t>
  </si>
  <si>
    <t>standard_3.raw</t>
  </si>
  <si>
    <t>standard_4.raw</t>
  </si>
  <si>
    <t>QC_1.raw</t>
  </si>
  <si>
    <t>QC_2.raw</t>
  </si>
  <si>
    <t>QC_3.raw</t>
  </si>
  <si>
    <t>QC_04.raw</t>
  </si>
  <si>
    <t>QC_05.raw</t>
  </si>
  <si>
    <t>QC_06.raw</t>
  </si>
  <si>
    <t>QC_07.raw</t>
  </si>
  <si>
    <t>QC_08.raw</t>
  </si>
  <si>
    <t>QC_09.raw</t>
  </si>
  <si>
    <t>QC_10.raw</t>
  </si>
  <si>
    <t>QC_11.raw</t>
  </si>
  <si>
    <t>Car mg.</t>
  </si>
  <si>
    <t>nr</t>
  </si>
  <si>
    <t>del C-13</t>
  </si>
  <si>
    <t>Del N15</t>
  </si>
  <si>
    <t>Carbon mg.</t>
  </si>
  <si>
    <t>My blank</t>
  </si>
  <si>
    <t>no value</t>
  </si>
  <si>
    <t>Carbon mg</t>
  </si>
  <si>
    <t>Blank_corrected C%</t>
  </si>
  <si>
    <t>tray</t>
  </si>
  <si>
    <t>kmd:</t>
  </si>
  <si>
    <t>use these:</t>
  </si>
  <si>
    <t>order</t>
  </si>
  <si>
    <t>%C</t>
  </si>
  <si>
    <t>C%adjusted</t>
  </si>
  <si>
    <t>N mg</t>
  </si>
  <si>
    <t>WOLF_02F</t>
  </si>
  <si>
    <t>undigested</t>
  </si>
  <si>
    <t>digested</t>
  </si>
  <si>
    <t>PyC %</t>
  </si>
  <si>
    <t>PyC/TotC %</t>
  </si>
  <si>
    <t>REDO</t>
  </si>
  <si>
    <t>charcoal standard</t>
  </si>
  <si>
    <t>RIDG-01-02C</t>
  </si>
  <si>
    <t>EELS-01-02C</t>
  </si>
  <si>
    <t>SALM-03-02F</t>
  </si>
  <si>
    <t>SALM-01-03D</t>
  </si>
  <si>
    <t>WORF-01-02E</t>
  </si>
  <si>
    <t>WORF-03-02C</t>
  </si>
  <si>
    <t>WORF-04-02B</t>
  </si>
  <si>
    <t>WOLF-01-02B</t>
  </si>
  <si>
    <t>WOLF-02-02B</t>
  </si>
  <si>
    <t>WOLF-03-02E</t>
  </si>
  <si>
    <t>Standards</t>
  </si>
  <si>
    <t>average</t>
  </si>
  <si>
    <t>% loss of char from digestion</t>
  </si>
  <si>
    <t>Depth</t>
  </si>
  <si>
    <t>Depth2</t>
  </si>
  <si>
    <t>Site</t>
  </si>
  <si>
    <t>Row Labels</t>
  </si>
  <si>
    <t>EELS_01</t>
  </si>
  <si>
    <t>GOG_01</t>
  </si>
  <si>
    <t>GOG_02</t>
  </si>
  <si>
    <t>RIDG_01</t>
  </si>
  <si>
    <t>RIDG_02</t>
  </si>
  <si>
    <t>SALM_01</t>
  </si>
  <si>
    <t>SALM_02</t>
  </si>
  <si>
    <t>SALM_03</t>
  </si>
  <si>
    <t>WOLF_01</t>
  </si>
  <si>
    <t>WOLF_02</t>
  </si>
  <si>
    <t>WOLF_03</t>
  </si>
  <si>
    <t>WOLF_04</t>
  </si>
  <si>
    <t>WORF_01</t>
  </si>
  <si>
    <t>WORF_02</t>
  </si>
  <si>
    <t>WORF_03</t>
  </si>
  <si>
    <t>WORF_04</t>
  </si>
  <si>
    <t>WORF_05</t>
  </si>
  <si>
    <t>Grand Total</t>
  </si>
  <si>
    <t>Average of PyC/TotC %</t>
  </si>
  <si>
    <t>Average of PyC %</t>
  </si>
  <si>
    <t>stdev</t>
  </si>
  <si>
    <t>PyC g/m2</t>
  </si>
  <si>
    <t>Bulk density g/cm3</t>
  </si>
  <si>
    <t>Sum of PyC g/m2</t>
  </si>
  <si>
    <t>QC samples are the San Joaquin Soil standards</t>
  </si>
  <si>
    <t>Reported to be 1.2% C, BUT there could be some respired C loss over time</t>
  </si>
  <si>
    <t>Tray</t>
  </si>
  <si>
    <t>Mean value</t>
  </si>
  <si>
    <t>Absolute mean difference in %C of standards among trays</t>
  </si>
  <si>
    <t>Number of duplicates</t>
  </si>
  <si>
    <t>"_standard" samples have larger differences in %C</t>
  </si>
  <si>
    <t>Mean difference in %C for among-tray duplicates</t>
  </si>
  <si>
    <t>mean (trimmed)</t>
  </si>
  <si>
    <t>mean</t>
  </si>
  <si>
    <t>Could be due to "young" charcoal" and loss of PyC in soil samples would be less.</t>
  </si>
  <si>
    <t>Mean absolute difference</t>
  </si>
  <si>
    <t>Absolute mean difference in %C of standards within trays</t>
  </si>
  <si>
    <t>dry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</si>
</sst>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3"/>
      <color rgb="FF333333"/>
      <name val="Lucida Grande"/>
      <family val="2"/>
    </font>
    <font>
      <b/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0" fillId="0" borderId="0" xfId="0" applyNumberFormat="1" applyFont="1" applyAlignment="1"/>
    <xf numFmtId="164" fontId="0" fillId="2" borderId="0" xfId="0" applyNumberFormat="1" applyFont="1" applyFill="1" applyAlignment="1"/>
    <xf numFmtId="165" fontId="0" fillId="0" borderId="0" xfId="0" applyNumberFormat="1" applyFont="1" applyAlignment="1"/>
    <xf numFmtId="0" fontId="3" fillId="3" borderId="0" xfId="0" applyFont="1" applyFill="1" applyAlignment="1"/>
    <xf numFmtId="2" fontId="0" fillId="0" borderId="0" xfId="0" applyNumberFormat="1" applyFont="1" applyAlignment="1"/>
    <xf numFmtId="2" fontId="0" fillId="2" borderId="0" xfId="0" applyNumberFormat="1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166" fontId="0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 applyFill="1" applyAlignment="1"/>
    <xf numFmtId="2" fontId="2" fillId="0" borderId="0" xfId="0" applyNumberFormat="1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>
      <alignment wrapText="1"/>
    </xf>
    <xf numFmtId="166" fontId="2" fillId="0" borderId="0" xfId="0" applyNumberFormat="1" applyFont="1" applyAlignment="1"/>
    <xf numFmtId="2" fontId="0" fillId="3" borderId="0" xfId="0" applyNumberFormat="1" applyFont="1" applyFill="1" applyAlignment="1"/>
    <xf numFmtId="0" fontId="1" fillId="3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66" fontId="4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4" fillId="2" borderId="0" xfId="0" applyFont="1" applyFill="1" applyAlignment="1"/>
    <xf numFmtId="0" fontId="4" fillId="2" borderId="3" xfId="0" applyFont="1" applyFill="1" applyBorder="1" applyAlignment="1"/>
    <xf numFmtId="0" fontId="2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>
      <alignment horizontal="right"/>
    </xf>
    <xf numFmtId="165" fontId="1" fillId="0" borderId="0" xfId="0" applyNumberFormat="1" applyFont="1" applyAlignment="1"/>
    <xf numFmtId="166" fontId="4" fillId="0" borderId="4" xfId="0" applyNumberFormat="1" applyFont="1" applyBorder="1" applyAlignment="1"/>
    <xf numFmtId="166" fontId="4" fillId="0" borderId="5" xfId="0" applyNumberFormat="1" applyFont="1" applyBorder="1" applyAlignment="1"/>
    <xf numFmtId="167" fontId="8" fillId="0" borderId="0" xfId="0" applyNumberFormat="1" applyFont="1" applyAlignment="1"/>
    <xf numFmtId="0" fontId="4" fillId="0" borderId="0" xfId="0" applyFont="1" applyAlignment="1">
      <alignment horizontal="left"/>
    </xf>
    <xf numFmtId="167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e Hayes" refreshedDate="43255.610290856479" createdVersion="6" refreshedVersion="6" minRefreshableVersion="3" recordCount="119" xr:uid="{304B6147-7CFF-034B-9FFC-82158B55BF99}">
  <cacheSource type="worksheet">
    <worksheetSource ref="Q1:X120" sheet="all"/>
  </cacheSource>
  <cacheFields count="8">
    <cacheField name="PyC %" numFmtId="0">
      <sharedItems containsSemiMixedTypes="0" containsString="0" containsNumber="1" minValue="0.1031" maxValue="4.2217000000000002"/>
    </cacheField>
    <cacheField name="PyC/TotC %" numFmtId="0">
      <sharedItems containsSemiMixedTypes="0" containsString="0" containsNumber="1" minValue="3.38" maxValue="81.34"/>
    </cacheField>
    <cacheField name="Depth" numFmtId="0">
      <sharedItems/>
    </cacheField>
    <cacheField name="Depth2" numFmtId="0">
      <sharedItems containsSemiMixedTypes="0" containsString="0" containsNumber="1" containsInteger="1" minValue="0" maxValue="30"/>
    </cacheField>
    <cacheField name="Site" numFmtId="0">
      <sharedItems count="17">
        <s v="RIDG_01"/>
        <s v="EELS_01"/>
        <s v="SALM_01"/>
        <s v="WOLF_01"/>
        <s v="GOG_01"/>
        <s v="WORF_01"/>
        <s v="GOG_02"/>
        <s v="RIDG_02"/>
        <s v="SALM_02"/>
        <s v="SALM_03"/>
        <s v="WOLF_02"/>
        <s v="WOLF_03"/>
        <s v="WOLF_04"/>
        <s v="WORF_02"/>
        <s v="WORF_03"/>
        <s v="WORF_04"/>
        <s v="WORF_05"/>
      </sharedItems>
    </cacheField>
    <cacheField name="dry weight" numFmtId="0">
      <sharedItems containsSemiMixedTypes="0" containsString="0" containsNumber="1" minValue="0" maxValue="154.15700000000001"/>
    </cacheField>
    <cacheField name="Bulk density g/cm3" numFmtId="0">
      <sharedItems containsSemiMixedTypes="0" containsString="0" containsNumber="1" minValue="0" maxValue="1.5702303147743562"/>
    </cacheField>
    <cacheField name="PyC g/m2" numFmtId="0">
      <sharedItems containsSemiMixedTypes="0" containsString="0" containsNumber="1" minValue="0" maxValue="530.699606935671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n v="1.3919999999999999"/>
    <n v="4.03"/>
    <s v="A"/>
    <n v="0"/>
    <x v="0"/>
    <n v="2.5849999999999991"/>
    <n v="2.6330593899023133E-2"/>
    <n v="18.326093353720101"/>
  </r>
  <r>
    <n v="1.1636"/>
    <n v="13.02"/>
    <s v="B"/>
    <n v="5"/>
    <x v="0"/>
    <n v="35.39"/>
    <n v="0.36047958146476944"/>
    <n v="209.72702049620287"/>
  </r>
  <r>
    <n v="0.19800000000000001"/>
    <n v="6.27"/>
    <s v="C"/>
    <n v="10"/>
    <x v="0"/>
    <n v="56.198"/>
    <n v="0.57242812995640324"/>
    <n v="56.670384865683921"/>
  </r>
  <r>
    <n v="0.32190000000000002"/>
    <n v="48.77"/>
    <s v="D"/>
    <n v="15"/>
    <x v="0"/>
    <n v="110.581"/>
    <n v="1.1263688216432797"/>
    <n v="181.28906184348585"/>
  </r>
  <r>
    <n v="0.2074"/>
    <n v="16.329999999999998"/>
    <s v="E"/>
    <n v="20"/>
    <x v="0"/>
    <n v="90.039999999999992"/>
    <n v="0.91713991283096463"/>
    <n v="95.107408960571036"/>
  </r>
  <r>
    <n v="0.21179999999999999"/>
    <n v="17.8"/>
    <s v="F"/>
    <n v="25"/>
    <x v="0"/>
    <n v="116.88300000000001"/>
    <n v="1.1905604668083258"/>
    <n v="126.08035343500171"/>
  </r>
  <r>
    <n v="0.18629999999999999"/>
    <n v="18.260000000000002"/>
    <s v="G"/>
    <n v="30"/>
    <x v="0"/>
    <n v="42.228000000000002"/>
    <n v="0.43013087782125697"/>
    <n v="40.066691269050082"/>
  </r>
  <r>
    <n v="0.76570000000000005"/>
    <n v="3.38"/>
    <s v="A"/>
    <n v="0"/>
    <x v="1"/>
    <n v="8.4000000000000519E-2"/>
    <n v="8.5561697776323313E-4"/>
    <n v="0.32757295993665381"/>
  </r>
  <r>
    <n v="0.56159999999999999"/>
    <n v="4.8499999999999996"/>
    <s v="B"/>
    <n v="5"/>
    <x v="1"/>
    <n v="19.902000000000001"/>
    <n v="0.20272010823147335"/>
    <n v="56.923806391397711"/>
  </r>
  <r>
    <n v="0.56569999999999998"/>
    <n v="10.75"/>
    <s v="C"/>
    <n v="10"/>
    <x v="1"/>
    <n v="56.143999999999998"/>
    <n v="0.57187809047069837"/>
    <n v="161.75571788963703"/>
  </r>
  <r>
    <n v="0.44640000000000002"/>
    <n v="11.02"/>
    <s v="D"/>
    <n v="15"/>
    <x v="1"/>
    <n v="86.043000000000006"/>
    <n v="0.87642680497239778"/>
    <n v="195.61846286983919"/>
  </r>
  <r>
    <n v="0.31630000000000003"/>
    <n v="15.06"/>
    <s v="E"/>
    <n v="20"/>
    <x v="1"/>
    <n v="119.102"/>
    <n v="1.2131630153042376"/>
    <n v="191.86173087036522"/>
  </r>
  <r>
    <n v="0.20369999999999999"/>
    <n v="10.130000000000001"/>
    <s v="F"/>
    <n v="25"/>
    <x v="1"/>
    <n v="121.11099999999999"/>
    <n v="1.2336265213557414"/>
    <n v="125.64486120008225"/>
  </r>
  <r>
    <n v="0.24909999999999999"/>
    <n v="15.1"/>
    <s v="G"/>
    <n v="30"/>
    <x v="1"/>
    <n v="67.676000000000002"/>
    <n v="0.68934207841790718"/>
    <n v="85.857555866950335"/>
  </r>
  <r>
    <n v="0.5635"/>
    <n v="8.19"/>
    <s v="A"/>
    <n v="0"/>
    <x v="2"/>
    <n v="14.878199999999998"/>
    <n v="0.15154810141139113"/>
    <n v="42.698677572659456"/>
  </r>
  <r>
    <n v="0.71020000000000005"/>
    <n v="6.03"/>
    <s v="B"/>
    <n v="5"/>
    <x v="2"/>
    <n v="40.6494"/>
    <n v="0.41405139018914944"/>
    <n v="147.02964865616698"/>
  </r>
  <r>
    <n v="0.4985"/>
    <n v="7.48"/>
    <s v="C"/>
    <n v="10"/>
    <x v="2"/>
    <n v="4.4235999999999933"/>
    <n v="4.5058419795635817E-2"/>
    <n v="11.230811134062227"/>
  </r>
  <r>
    <n v="0.41189999999999999"/>
    <n v="8.39"/>
    <s v="D"/>
    <n v="15"/>
    <x v="2"/>
    <n v="73.641800000000003"/>
    <n v="0.75010921848861989"/>
    <n v="154.48499354773128"/>
  </r>
  <r>
    <n v="0.3574"/>
    <n v="13.59"/>
    <s v="E"/>
    <n v="20"/>
    <x v="2"/>
    <n v="74.724099999999993"/>
    <n v="0.7611334358104429"/>
    <n v="136.01454497932613"/>
  </r>
  <r>
    <n v="0.43469999999999998"/>
    <n v="10.23"/>
    <s v="F"/>
    <n v="25"/>
    <x v="2"/>
    <n v="91.579000000000008"/>
    <n v="0.9328160381735553"/>
    <n v="202.74756589702227"/>
  </r>
  <r>
    <n v="0.66139999999999999"/>
    <n v="9.73"/>
    <s v="G"/>
    <n v="30"/>
    <x v="2"/>
    <n v="56.098400000000005"/>
    <n v="0.5714136126827698"/>
    <n v="188.96648171419196"/>
  </r>
  <r>
    <n v="0.78859999999999997"/>
    <n v="10.08"/>
    <s v="A"/>
    <n v="0"/>
    <x v="3"/>
    <n v="57.209000000000003"/>
    <n v="0.58272609143876786"/>
    <n v="229.76889785430615"/>
  </r>
  <r>
    <n v="0.49569999999999997"/>
    <n v="12.78"/>
    <s v="B"/>
    <n v="5"/>
    <x v="3"/>
    <n v="82.216999999999999"/>
    <n v="0.83745548881856313"/>
    <n v="207.56334290368085"/>
  </r>
  <r>
    <n v="0.20130000000000001"/>
    <n v="13.6"/>
    <s v="C"/>
    <n v="10"/>
    <x v="3"/>
    <n v="77.536299999999997"/>
    <n v="0.78977826991598754"/>
    <n v="79.491182867044159"/>
  </r>
  <r>
    <n v="0.14849999999999999"/>
    <n v="17.07"/>
    <s v="D"/>
    <n v="15"/>
    <x v="3"/>
    <n v="89.342100000000002"/>
    <n v="0.91003116177404852"/>
    <n v="67.569813761723111"/>
  </r>
  <r>
    <n v="0.14799999999999999"/>
    <n v="21.14"/>
    <s v="E"/>
    <n v="20"/>
    <x v="3"/>
    <n v="89.839300000000009"/>
    <n v="0.9150955994090948"/>
    <n v="67.717074356273002"/>
  </r>
  <r>
    <n v="0.1031"/>
    <n v="21.48"/>
    <s v="F"/>
    <n v="25"/>
    <x v="3"/>
    <n v="89.689800000000005"/>
    <n v="0.91357280490700421"/>
    <n v="47.094678092956066"/>
  </r>
  <r>
    <n v="0.12529999999999999"/>
    <n v="18.98"/>
    <s v="G"/>
    <n v="30"/>
    <x v="3"/>
    <n v="47.834299999999999"/>
    <n v="0.48723618094547105"/>
    <n v="30.525346736233757"/>
  </r>
  <r>
    <n v="0.48899999999999999"/>
    <n v="7.29"/>
    <s v="A"/>
    <n v="0"/>
    <x v="4"/>
    <n v="20.972999999999999"/>
    <n v="0.21362922469795448"/>
    <n v="52.232345438649872"/>
  </r>
  <r>
    <n v="0.74619999999999997"/>
    <n v="13.92"/>
    <s v="B"/>
    <n v="5"/>
    <x v="4"/>
    <n v="60.578800000000001"/>
    <n v="0.61705059253003602"/>
    <n v="230.22157607295642"/>
  </r>
  <r>
    <n v="0.51439999999999997"/>
    <n v="15.36"/>
    <s v="C"/>
    <n v="10"/>
    <x v="4"/>
    <n v="79.697000000000003"/>
    <n v="0.81178697948566625"/>
    <n v="208.79161112371332"/>
  </r>
  <r>
    <n v="0.34770000000000001"/>
    <n v="13.37"/>
    <s v="D"/>
    <n v="15"/>
    <x v="4"/>
    <n v="82.815600000000003"/>
    <n v="0.84355277837676634"/>
    <n v="146.65165052080084"/>
  </r>
  <r>
    <n v="0.20280000000000001"/>
    <n v="16.760000000000002"/>
    <s v="E"/>
    <n v="20"/>
    <x v="4"/>
    <n v="87.184600000000003"/>
    <n v="0.88805504713685612"/>
    <n v="90.048781779677213"/>
  </r>
  <r>
    <n v="0.20730000000000001"/>
    <n v="16.850000000000001"/>
    <s v="F"/>
    <n v="25"/>
    <x v="4"/>
    <n v="88.7136"/>
    <n v="0.90362931331542717"/>
    <n v="93.661178325144036"/>
  </r>
  <r>
    <n v="0.16059999999999999"/>
    <n v="8.41"/>
    <s v="G"/>
    <n v="30"/>
    <x v="4"/>
    <n v="71.508800000000008"/>
    <n v="0.72838265880327513"/>
    <n v="58.489127501902992"/>
  </r>
  <r>
    <n v="0.93700000000000006"/>
    <n v="9.7799999999999994"/>
    <s v="A"/>
    <n v="0"/>
    <x v="5"/>
    <n v="0"/>
    <n v="0"/>
    <n v="0"/>
  </r>
  <r>
    <n v="4.2217000000000002"/>
    <n v="81.34"/>
    <s v="B"/>
    <n v="5"/>
    <x v="5"/>
    <n v="16.328499999999998"/>
    <n v="0.16632073596912933"/>
    <n v="351.07812552043669"/>
  </r>
  <r>
    <n v="0.80640000000000001"/>
    <n v="17.190000000000001"/>
    <s v="C"/>
    <n v="10"/>
    <x v="5"/>
    <n v="77.220299999999995"/>
    <n v="0.78655952033297349"/>
    <n v="317.14079859825495"/>
  </r>
  <r>
    <n v="0.90749999999999997"/>
    <n v="22.63"/>
    <s v="D"/>
    <n v="15"/>
    <x v="5"/>
    <n v="80.919699999999992"/>
    <n v="0.8242412994703221"/>
    <n v="373.99948963465863"/>
  </r>
  <r>
    <n v="0.4491"/>
    <n v="26.42"/>
    <s v="E"/>
    <n v="20"/>
    <x v="5"/>
    <n v="86.690399999999997"/>
    <n v="0.88302116725101576"/>
    <n v="198.28240310621561"/>
  </r>
  <r>
    <n v="0.39040000000000002"/>
    <n v="27.89"/>
    <s v="F"/>
    <n v="25"/>
    <x v="5"/>
    <n v="83.013300000000001"/>
    <n v="0.8455665340494305"/>
    <n v="165.05458744644883"/>
  </r>
  <r>
    <n v="0.39369999999999999"/>
    <n v="25.4"/>
    <s v="G"/>
    <n v="30"/>
    <x v="5"/>
    <n v="41.528700000000001"/>
    <n v="0.42300786648137806"/>
    <n v="83.269098516859273"/>
  </r>
  <r>
    <n v="0.47089999999999999"/>
    <n v="9.2100000000000009"/>
    <s v="A"/>
    <n v="0"/>
    <x v="6"/>
    <n v="72.504300000000001"/>
    <n v="0.73852273858140949"/>
    <n v="173.88517879899285"/>
  </r>
  <r>
    <n v="0.88780000000000003"/>
    <n v="15.72"/>
    <s v="B"/>
    <n v="5"/>
    <x v="6"/>
    <n v="74.431399999999996"/>
    <n v="0.7581520180795942"/>
    <n v="336.54368082553191"/>
  </r>
  <r>
    <n v="0.57669999999999999"/>
    <n v="16.28"/>
    <s v="C"/>
    <n v="10"/>
    <x v="6"/>
    <n v="82.572299999999998"/>
    <n v="0.84107454491617351"/>
    <n v="242.52384502657861"/>
  </r>
  <r>
    <n v="0.35970000000000002"/>
    <n v="18.260000000000002"/>
    <s v="D"/>
    <n v="15"/>
    <x v="6"/>
    <n v="86.571799999999996"/>
    <n v="0.88181311756574521"/>
    <n v="158.59408919419931"/>
  </r>
  <r>
    <n v="0.3095"/>
    <n v="12.85"/>
    <s v="E"/>
    <n v="20"/>
    <x v="6"/>
    <n v="83.704999999999998"/>
    <n v="0.8526121324246545"/>
    <n v="131.9417274927153"/>
  </r>
  <r>
    <n v="0.20660000000000001"/>
    <n v="16.760000000000002"/>
    <s v="F"/>
    <n v="25"/>
    <x v="6"/>
    <n v="85.679699999999997"/>
    <n v="0.87272626154357169"/>
    <n v="90.152622817450961"/>
  </r>
  <r>
    <n v="0.2087"/>
    <n v="18.22"/>
    <s v="G"/>
    <n v="30"/>
    <x v="6"/>
    <n v="80.802600000000012"/>
    <n v="0.82304852865965483"/>
    <n v="85.885113965634972"/>
  </r>
  <r>
    <n v="1.7004999999999999"/>
    <n v="14.81"/>
    <s v="A"/>
    <n v="0"/>
    <x v="7"/>
    <n v="9.69"/>
    <n v="9.8701529934829488E-2"/>
    <n v="83.920975827088768"/>
  </r>
  <r>
    <n v="0.3165"/>
    <n v="9.25"/>
    <s v="B"/>
    <n v="5"/>
    <x v="7"/>
    <n v="73.97"/>
    <n v="0.75345223625173763"/>
    <n v="119.23381638683746"/>
  </r>
  <r>
    <n v="0.39989999999999998"/>
    <n v="19.88"/>
    <s v="C"/>
    <n v="10"/>
    <x v="7"/>
    <n v="100.56400000000001"/>
    <n v="1.0243364970450148"/>
    <n v="204.81608258415068"/>
  </r>
  <r>
    <n v="0.2286"/>
    <n v="14.16"/>
    <s v="D"/>
    <n v="15"/>
    <x v="7"/>
    <n v="119.934"/>
    <n v="1.2216376977506542"/>
    <n v="139.63318885289976"/>
  </r>
  <r>
    <n v="0.23039999999999999"/>
    <n v="13.82"/>
    <s v="E"/>
    <n v="20"/>
    <x v="7"/>
    <n v="112.124"/>
    <n v="1.142085690651478"/>
    <n v="131.56827156305027"/>
  </r>
  <r>
    <n v="0.14399999999999999"/>
    <n v="23.86"/>
    <s v="F"/>
    <n v="25"/>
    <x v="7"/>
    <n v="154.15700000000001"/>
    <n v="1.5702303147743562"/>
    <n v="113.05658266375363"/>
  </r>
  <r>
    <n v="0.29310000000000003"/>
    <n v="10.25"/>
    <s v="G"/>
    <n v="30"/>
    <x v="7"/>
    <n v="36.150999999999996"/>
    <n v="0.36823106384664817"/>
    <n v="53.964262406726299"/>
  </r>
  <r>
    <n v="1.4066000000000001"/>
    <n v="11.61"/>
    <s v="A"/>
    <n v="0"/>
    <x v="8"/>
    <n v="0.49500000000000011"/>
    <n v="5.0420286189618796E-3"/>
    <n v="3.5460587277158897"/>
  </r>
  <r>
    <n v="0.66210000000000002"/>
    <n v="8.6999999999999993"/>
    <s v="B"/>
    <n v="5"/>
    <x v="8"/>
    <n v="22.541499999999999"/>
    <n v="0.22960583457440237"/>
    <n v="76.0110115358559"/>
  </r>
  <r>
    <n v="0.41499999999999998"/>
    <n v="9.09"/>
    <s v="C"/>
    <n v="10"/>
    <x v="8"/>
    <n v="75.756299999999996"/>
    <n v="0.77164733872052871"/>
    <n v="160.11682278450971"/>
  </r>
  <r>
    <n v="0.38550000000000001"/>
    <n v="11.14"/>
    <s v="D"/>
    <n v="15"/>
    <x v="8"/>
    <n v="116.30640000000001"/>
    <n v="1.1846872674109654"/>
    <n v="228.3484707934636"/>
  </r>
  <r>
    <n v="0.28899999999999998"/>
    <n v="12.85"/>
    <s v="E"/>
    <n v="20"/>
    <x v="8"/>
    <n v="111.1935"/>
    <n v="1.1326076954394699"/>
    <n v="163.66181199100342"/>
  </r>
  <r>
    <n v="0.71909999999999996"/>
    <n v="46.05"/>
    <s v="F"/>
    <n v="25"/>
    <x v="8"/>
    <n v="144.90700000000001"/>
    <n v="1.4760105880563816"/>
    <n v="530.69960693567191"/>
  </r>
  <r>
    <n v="0.63370000000000004"/>
    <n v="56.24"/>
    <s v="G"/>
    <n v="30"/>
    <x v="8"/>
    <n v="62.754300000000001"/>
    <n v="0.63921005366246342"/>
    <n v="202.53370550295156"/>
  </r>
  <r>
    <n v="0.4803"/>
    <n v="3.87"/>
    <s v="A"/>
    <n v="0"/>
    <x v="9"/>
    <n v="0"/>
    <n v="0"/>
    <n v="0"/>
  </r>
  <r>
    <n v="0.66069999999999995"/>
    <n v="6.41"/>
    <s v="B"/>
    <n v="5"/>
    <x v="9"/>
    <n v="33.501800000000003"/>
    <n v="0.3412465341146203"/>
    <n v="112.73079254476481"/>
  </r>
  <r>
    <n v="0.48649999999999999"/>
    <n v="8.68"/>
    <s v="C"/>
    <n v="10"/>
    <x v="9"/>
    <n v="68.84620000000001"/>
    <n v="0.70126163779146122"/>
    <n v="170.58189339277291"/>
  </r>
  <r>
    <n v="0.43819999999999998"/>
    <n v="57.79"/>
    <s v="D"/>
    <n v="15"/>
    <x v="9"/>
    <n v="80.020499999999998"/>
    <n v="0.81508212344169484"/>
    <n v="178.58449324607534"/>
  </r>
  <r>
    <n v="0.28050000000000003"/>
    <n v="19.29"/>
    <s v="E"/>
    <n v="20"/>
    <x v="9"/>
    <n v="83.932100000000005"/>
    <n v="0.85492535403953596"/>
    <n v="119.90328090404493"/>
  </r>
  <r>
    <n v="0.26050000000000001"/>
    <n v="6.83"/>
    <s v="F"/>
    <n v="25"/>
    <x v="9"/>
    <n v="88.370800000000003"/>
    <n v="0.90013758117284115"/>
    <n v="117.24291994776256"/>
  </r>
  <r>
    <n v="0.2155"/>
    <n v="19.36"/>
    <s v="G"/>
    <n v="30"/>
    <x v="9"/>
    <n v="68.137599999999992"/>
    <n v="0.69404389742904404"/>
    <n v="74.783229947979478"/>
  </r>
  <r>
    <n v="0.82199999999999995"/>
    <n v="8.59"/>
    <s v="A"/>
    <n v="0"/>
    <x v="10"/>
    <n v="41.8217"/>
    <n v="0.42599233998714742"/>
    <n v="175.08285173471756"/>
  </r>
  <r>
    <n v="0.81440000000000001"/>
    <n v="13.22"/>
    <s v="B"/>
    <n v="5"/>
    <x v="10"/>
    <n v="44.905200000000001"/>
    <n v="0.45740061321253928"/>
    <n v="186.25352970014598"/>
  </r>
  <r>
    <n v="0.7601"/>
    <n v="20.88"/>
    <s v="C"/>
    <n v="10"/>
    <x v="10"/>
    <n v="86.417000000000002"/>
    <n v="0.88023633770672449"/>
    <n v="334.53382014544064"/>
  </r>
  <r>
    <n v="0.39850000000000002"/>
    <n v="18.13"/>
    <s v="D"/>
    <n v="15"/>
    <x v="10"/>
    <n v="83.523599999999988"/>
    <n v="0.85076440718934199"/>
    <n v="169.51480813247636"/>
  </r>
  <r>
    <n v="0.26590000000000003"/>
    <n v="17.13"/>
    <s v="E"/>
    <n v="20"/>
    <x v="10"/>
    <n v="77.908299999999997"/>
    <n v="0.79356743081751047"/>
    <n v="105.50478992718801"/>
  </r>
  <r>
    <n v="0.16569999999999999"/>
    <n v="15.85"/>
    <s v="F"/>
    <n v="25"/>
    <x v="10"/>
    <n v="87.024799999999999"/>
    <n v="0.8864273376958256"/>
    <n v="73.440504928099145"/>
  </r>
  <r>
    <n v="0.19320000000000001"/>
    <n v="19.78"/>
    <s v="G"/>
    <n v="30"/>
    <x v="10"/>
    <n v="76.362199999999987"/>
    <n v="0.77781898546846595"/>
    <n v="75.137313996253809"/>
  </r>
  <r>
    <n v="0.79879999999999995"/>
    <n v="11.49"/>
    <s v="A"/>
    <n v="0"/>
    <x v="11"/>
    <n v="35.034199999999998"/>
    <n v="0.35685543240895801"/>
    <n v="142.52805970413783"/>
  </r>
  <r>
    <n v="0.58679999999999999"/>
    <n v="15.25"/>
    <s v="B"/>
    <n v="5"/>
    <x v="11"/>
    <n v="65.031500000000008"/>
    <n v="0.66240542249296852"/>
    <n v="194.34975095943699"/>
  </r>
  <r>
    <n v="0.30680000000000002"/>
    <n v="11.81"/>
    <s v="C"/>
    <n v="10"/>
    <x v="11"/>
    <n v="87.252099999999999"/>
    <n v="0.88874259649398724"/>
    <n v="136.33311430217765"/>
  </r>
  <r>
    <n v="0.22570000000000001"/>
    <n v="15.1"/>
    <s v="D"/>
    <n v="15"/>
    <x v="11"/>
    <n v="84.255499999999998"/>
    <n v="0.85821947940392429"/>
    <n v="96.850068250732875"/>
  </r>
  <r>
    <n v="0.25569999999999998"/>
    <n v="11.75"/>
    <s v="E"/>
    <n v="20"/>
    <x v="11"/>
    <n v="90.844899999999996"/>
    <n v="0.92533855694288869"/>
    <n v="118.3045345051483"/>
  </r>
  <r>
    <n v="0.24149999999999999"/>
    <n v="23.83"/>
    <s v="F"/>
    <n v="25"/>
    <x v="11"/>
    <n v="91.341200000000001"/>
    <n v="0.9303938272531731"/>
    <n v="112.34505464082065"/>
  </r>
  <r>
    <n v="0.25459999999999999"/>
    <n v="19.71"/>
    <s v="G"/>
    <n v="30"/>
    <x v="11"/>
    <n v="53.567799999999998"/>
    <n v="0.54563713263601232"/>
    <n v="69.459606984564374"/>
  </r>
  <r>
    <n v="0.96560000000000001"/>
    <n v="9.16"/>
    <s v="A"/>
    <n v="0"/>
    <x v="12"/>
    <n v="22.531600000000001"/>
    <n v="0.22950499400202315"/>
    <n v="110.80501110417678"/>
  </r>
  <r>
    <n v="0.61129999999999995"/>
    <n v="14.15"/>
    <s v="B"/>
    <n v="5"/>
    <x v="12"/>
    <n v="69.1434"/>
    <n v="0.70428889214611867"/>
    <n v="215.26589988446116"/>
  </r>
  <r>
    <n v="0.53320000000000001"/>
    <n v="13.16"/>
    <s v="C"/>
    <n v="10"/>
    <x v="12"/>
    <n v="85.871600000000001"/>
    <n v="0.87468093890110465"/>
    <n v="233.18993831103447"/>
  </r>
  <r>
    <n v="0.29859999999999998"/>
    <n v="12.77"/>
    <s v="D"/>
    <n v="15"/>
    <x v="12"/>
    <n v="76.928200000000004"/>
    <n v="0.783584214151966"/>
    <n v="116.98912317288853"/>
  </r>
  <r>
    <n v="0.23599999999999999"/>
    <n v="14.64"/>
    <s v="E"/>
    <n v="20"/>
    <x v="12"/>
    <n v="79.668899999999994"/>
    <n v="0.81150075523477161"/>
    <n v="95.757089117703032"/>
  </r>
  <r>
    <n v="0.27450000000000002"/>
    <n v="18.420000000000002"/>
    <s v="F"/>
    <n v="25"/>
    <x v="12"/>
    <n v="85.509900000000002"/>
    <n v="0.87099669293852189"/>
    <n v="119.54429610581214"/>
  </r>
  <r>
    <n v="0.16969999999999999"/>
    <n v="19.62"/>
    <s v="G"/>
    <n v="30"/>
    <x v="12"/>
    <n v="55.842399999999998"/>
    <n v="0.56880601808387232"/>
    <n v="48.263190634416567"/>
  </r>
  <r>
    <n v="2.1892"/>
    <n v="6.47"/>
    <s v="A"/>
    <n v="0"/>
    <x v="13"/>
    <n v="0"/>
    <n v="0"/>
    <n v="0"/>
  </r>
  <r>
    <n v="1.7038"/>
    <n v="5.33"/>
    <s v="B"/>
    <n v="5"/>
    <x v="13"/>
    <n v="2.5106999999999999"/>
    <n v="2.557378031035876E-2"/>
    <n v="21.786303446394626"/>
  </r>
  <r>
    <n v="1.1987000000000001"/>
    <n v="13.48"/>
    <s v="C"/>
    <n v="10"/>
    <x v="13"/>
    <n v="56.104999999999997"/>
    <n v="0.57148083973102259"/>
    <n v="342.51704129278841"/>
  </r>
  <r>
    <n v="0.63649999999999995"/>
    <n v="15.31"/>
    <s v="D"/>
    <n v="15"/>
    <x v="13"/>
    <n v="69.900099999999995"/>
    <n v="0.71199657508746894"/>
    <n v="226.59291002158699"/>
  </r>
  <r>
    <n v="0.85250000000000004"/>
    <n v="16.09"/>
    <s v="E"/>
    <n v="20"/>
    <x v="13"/>
    <n v="78.845700000000008"/>
    <n v="0.80311570885269212"/>
    <n v="342.32807089846006"/>
  </r>
  <r>
    <n v="0.71199999999999997"/>
    <n v="12.85"/>
    <s v="F"/>
    <n v="25"/>
    <x v="13"/>
    <n v="0.51546000000000003"/>
    <n v="5.2504324685456356E-3"/>
    <n v="1.8691539588022461"/>
  </r>
  <r>
    <n v="0.39169999999999999"/>
    <n v="11.96"/>
    <s v="G"/>
    <n v="30"/>
    <x v="13"/>
    <n v="38.886800000000001"/>
    <n v="0.39609769393908439"/>
    <n v="77.575733357969682"/>
  </r>
  <r>
    <n v="0.59570000000000001"/>
    <n v="8.67"/>
    <s v="A"/>
    <n v="0"/>
    <x v="14"/>
    <n v="4.2839"/>
    <n v="4.3635447274284422E-2"/>
    <n v="12.996817970645616"/>
  </r>
  <r>
    <n v="0.4158"/>
    <n v="8.66"/>
    <s v="B"/>
    <n v="5"/>
    <x v="14"/>
    <n v="55.747999999999998"/>
    <n v="0.56784446757552887"/>
    <n v="118.05486480895246"/>
  </r>
  <r>
    <n v="0.41110000000000002"/>
    <n v="13.04"/>
    <s v="C"/>
    <n v="10"/>
    <x v="14"/>
    <n v="73.764799999999994"/>
    <n v="0.75136208620605882"/>
    <n v="154.44247681965538"/>
  </r>
  <r>
    <n v="0.41039999999999999"/>
    <n v="17.3"/>
    <s v="D"/>
    <n v="15"/>
    <x v="14"/>
    <n v="78.462800000000001"/>
    <n v="0.79921552146238795"/>
    <n v="163.99902500408203"/>
  </r>
  <r>
    <n v="0.30480000000000002"/>
    <n v="15.58"/>
    <s v="E"/>
    <n v="20"/>
    <x v="14"/>
    <n v="79.352999999999994"/>
    <n v="0.80828302424339771"/>
    <n v="123.18233289469381"/>
  </r>
  <r>
    <n v="0.29380000000000001"/>
    <n v="18.43"/>
    <s v="F"/>
    <n v="25"/>
    <x v="14"/>
    <n v="80.364400000000003"/>
    <n v="0.81858506009232324"/>
    <n v="120.25014532756228"/>
  </r>
  <r>
    <n v="0.36259999999999998"/>
    <n v="7.47"/>
    <s v="G"/>
    <n v="30"/>
    <x v="14"/>
    <n v="43.234399999999994"/>
    <n v="0.44038198408817253"/>
    <n v="79.841253715185672"/>
  </r>
  <r>
    <n v="0.75560000000000005"/>
    <n v="11.01"/>
    <s v="A"/>
    <n v="0"/>
    <x v="15"/>
    <n v="31.742399999999996"/>
    <n v="0.3233254327970414"/>
    <n v="122.15234851072223"/>
  </r>
  <r>
    <n v="0.37090000000000001"/>
    <n v="9.2899999999999991"/>
    <s v="B"/>
    <n v="5"/>
    <x v="15"/>
    <n v="77.744299999999996"/>
    <n v="0.79189694052759174"/>
    <n v="146.8572876208419"/>
  </r>
  <r>
    <n v="0.33079999999999998"/>
    <n v="31.2"/>
    <s v="C"/>
    <n v="10"/>
    <x v="15"/>
    <n v="81.410799999999995"/>
    <n v="0.82924360301531641"/>
    <n v="137.15689193873334"/>
  </r>
  <r>
    <n v="0.18779999999999999"/>
    <n v="20.16"/>
    <s v="D"/>
    <n v="15"/>
    <x v="15"/>
    <n v="80.093999999999994"/>
    <n v="0.81583078829723765"/>
    <n v="76.606511021110606"/>
  </r>
  <r>
    <n v="0.16500000000000001"/>
    <n v="21.32"/>
    <s v="E"/>
    <n v="20"/>
    <x v="15"/>
    <n v="91.307400000000001"/>
    <n v="0.93004954327878742"/>
    <n v="76.729087320499957"/>
  </r>
  <r>
    <n v="0.1721"/>
    <n v="11.75"/>
    <s v="F"/>
    <n v="25"/>
    <x v="15"/>
    <n v="89.060900000000004"/>
    <n v="0.90716688208182217"/>
    <n v="78.061710203140805"/>
  </r>
  <r>
    <n v="0.3664"/>
    <n v="12.2"/>
    <s v="G"/>
    <n v="30"/>
    <x v="15"/>
    <n v="37.185600000000001"/>
    <n v="0.37876941295609862"/>
    <n v="69.390556453557267"/>
  </r>
  <r>
    <n v="0.62090000000000001"/>
    <n v="15.48"/>
    <s v="A"/>
    <n v="0"/>
    <x v="16"/>
    <n v="49.505700000000004"/>
    <n v="0.50426092161967895"/>
    <n v="156.54780311682933"/>
  </r>
  <r>
    <n v="0.4632"/>
    <n v="24.32"/>
    <s v="B"/>
    <n v="5"/>
    <x v="16"/>
    <n v="88.590899999999991"/>
    <n v="0.90237950137290868"/>
    <n v="208.99109251796563"/>
  </r>
  <r>
    <n v="0.29559999999999997"/>
    <n v="17.239999999999998"/>
    <s v="C"/>
    <n v="10"/>
    <x v="16"/>
    <n v="55.445299999999996"/>
    <n v="0.56476119068066066"/>
    <n v="83.471703982601639"/>
  </r>
  <r>
    <n v="0.26989999999999997"/>
    <n v="19.440000000000001"/>
    <s v="D"/>
    <n v="15"/>
    <x v="16"/>
    <n v="46.516800000000003"/>
    <n v="0.47381623608591095"/>
    <n v="63.941501059793673"/>
  </r>
  <r>
    <n v="0.21970000000000001"/>
    <n v="20.32"/>
    <s v="E"/>
    <n v="20"/>
    <x v="16"/>
    <n v="34.239800000000002"/>
    <n v="0.3487637404192544"/>
    <n v="38.311696885055099"/>
  </r>
  <r>
    <n v="0.22040000000000001"/>
    <n v="20.28"/>
    <s v="F"/>
    <n v="25"/>
    <x v="16"/>
    <n v="61.408600000000007"/>
    <n v="0.62550286596036853"/>
    <n v="68.930415828832622"/>
  </r>
  <r>
    <n v="0.19980000000000001"/>
    <n v="21.15"/>
    <s v="G"/>
    <n v="30"/>
    <x v="16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843513-AF34-1841-BC52-B4CBAFA51385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A3:AD21" firstHeaderRow="0" firstDataRow="1" firstDataCol="1"/>
  <pivotFields count="8">
    <pivotField dataField="1" showAll="0"/>
    <pivotField dataField="1" showAll="0"/>
    <pivotField showAll="0"/>
    <pivotField showAll="0"/>
    <pivotField axis="axisRow" showAll="0">
      <items count="18">
        <item x="1"/>
        <item x="4"/>
        <item x="6"/>
        <item x="0"/>
        <item x="7"/>
        <item x="2"/>
        <item x="8"/>
        <item x="9"/>
        <item x="3"/>
        <item x="10"/>
        <item x="11"/>
        <item x="12"/>
        <item x="5"/>
        <item x="13"/>
        <item x="14"/>
        <item x="15"/>
        <item x="16"/>
        <item t="default"/>
      </items>
    </pivotField>
    <pivotField showAll="0"/>
    <pivotField showAll="0"/>
    <pivotField dataField="1"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yC/TotC %" fld="1" subtotal="average" baseField="0" baseItem="0"/>
    <dataField name="Average of PyC %" fld="0" subtotal="average" baseField="0" baseItem="0"/>
    <dataField name="Sum of PyC g/m2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C60A-AD73-F542-90FB-B72B8F7DCA97}">
  <dimension ref="A1:AD120"/>
  <sheetViews>
    <sheetView tabSelected="1" topLeftCell="R1" workbookViewId="0">
      <pane ySplit="1" topLeftCell="A98" activePane="bottomLeft" state="frozen"/>
      <selection pane="bottomLeft" activeCell="AE21" sqref="AE21"/>
    </sheetView>
  </sheetViews>
  <sheetFormatPr baseColWidth="10" defaultRowHeight="13" x14ac:dyDescent="0.15"/>
  <cols>
    <col min="2" max="2" width="21.33203125" customWidth="1"/>
    <col min="9" max="9" width="21.5" customWidth="1"/>
    <col min="19" max="19" width="7.1640625" customWidth="1"/>
    <col min="20" max="20" width="7.33203125" customWidth="1"/>
    <col min="21" max="21" width="8.1640625" customWidth="1"/>
    <col min="22" max="22" width="11" customWidth="1"/>
    <col min="23" max="23" width="17.5" customWidth="1"/>
    <col min="27" max="27" width="13.1640625" bestFit="1" customWidth="1"/>
    <col min="28" max="28" width="20.1640625" bestFit="1" customWidth="1"/>
    <col min="29" max="29" width="15.83203125" bestFit="1" customWidth="1"/>
    <col min="30" max="30" width="15.1640625" bestFit="1" customWidth="1"/>
  </cols>
  <sheetData>
    <row r="1" spans="1:30" x14ac:dyDescent="0.15">
      <c r="A1" s="12" t="s">
        <v>518</v>
      </c>
      <c r="B1" s="12" t="s">
        <v>0</v>
      </c>
      <c r="C1" s="12" t="s">
        <v>407</v>
      </c>
      <c r="D1" s="12" t="s">
        <v>408</v>
      </c>
      <c r="E1" s="12" t="s">
        <v>409</v>
      </c>
      <c r="F1" s="12" t="s">
        <v>410</v>
      </c>
      <c r="G1" s="13" t="s">
        <v>519</v>
      </c>
      <c r="H1" s="12" t="s">
        <v>518</v>
      </c>
      <c r="I1" s="12" t="s">
        <v>0</v>
      </c>
      <c r="J1" s="12" t="s">
        <v>407</v>
      </c>
      <c r="K1" s="12" t="s">
        <v>408</v>
      </c>
      <c r="L1" s="12" t="s">
        <v>409</v>
      </c>
      <c r="M1" s="12" t="s">
        <v>410</v>
      </c>
      <c r="O1" s="12" t="s">
        <v>526</v>
      </c>
      <c r="P1" s="12" t="s">
        <v>527</v>
      </c>
      <c r="Q1" s="12" t="s">
        <v>528</v>
      </c>
      <c r="R1" s="12" t="s">
        <v>529</v>
      </c>
      <c r="S1" s="12" t="s">
        <v>545</v>
      </c>
      <c r="T1" s="12" t="s">
        <v>546</v>
      </c>
      <c r="U1" s="12" t="s">
        <v>547</v>
      </c>
      <c r="V1" s="12" t="s">
        <v>586</v>
      </c>
      <c r="W1" s="12" t="s">
        <v>571</v>
      </c>
      <c r="X1" s="12" t="s">
        <v>570</v>
      </c>
      <c r="Y1" s="12"/>
    </row>
    <row r="2" spans="1:30" x14ac:dyDescent="0.15">
      <c r="A2">
        <v>1</v>
      </c>
      <c r="B2" t="s">
        <v>4</v>
      </c>
      <c r="C2" s="5">
        <v>34.507519000000002</v>
      </c>
      <c r="D2" s="5">
        <v>0.83641799999999999</v>
      </c>
      <c r="F2">
        <v>-1.5107999999999999</v>
      </c>
      <c r="H2">
        <v>1</v>
      </c>
      <c r="I2" t="s">
        <v>142</v>
      </c>
      <c r="J2" s="5">
        <v>7.23</v>
      </c>
      <c r="K2" s="5">
        <v>0.28287000000000001</v>
      </c>
      <c r="L2">
        <v>-29.662099999999999</v>
      </c>
      <c r="M2">
        <v>-16.372299999999999</v>
      </c>
      <c r="O2">
        <v>1.0206</v>
      </c>
      <c r="P2">
        <v>0.1964999999999999</v>
      </c>
      <c r="Q2">
        <f>ROUND(100*(J2/100)*P2/O2,4)</f>
        <v>1.3919999999999999</v>
      </c>
      <c r="R2">
        <f>ROUND(100*Q2/C2,2)</f>
        <v>4.03</v>
      </c>
      <c r="S2" t="str">
        <f>MID(I2,8,1)</f>
        <v>A</v>
      </c>
      <c r="T2">
        <v>0</v>
      </c>
      <c r="U2" t="str">
        <f>LEFT(I2,7)</f>
        <v>RIDG_01</v>
      </c>
      <c r="V2">
        <v>2.5849999999999991</v>
      </c>
      <c r="W2" s="28">
        <f>V2/98.17477</f>
        <v>2.6330593899023133E-2</v>
      </c>
      <c r="X2">
        <f>((Q2/100)*W2*5)*10000</f>
        <v>18.326093353720101</v>
      </c>
    </row>
    <row r="3" spans="1:30" ht="15" x14ac:dyDescent="0.2">
      <c r="A3">
        <v>1</v>
      </c>
      <c r="B3" t="s">
        <v>125</v>
      </c>
      <c r="C3" s="5">
        <v>8.94</v>
      </c>
      <c r="D3" s="5">
        <v>0.297848</v>
      </c>
      <c r="E3">
        <v>-28.285599999999999</v>
      </c>
      <c r="F3">
        <v>0.23680000000000001</v>
      </c>
      <c r="H3">
        <v>1</v>
      </c>
      <c r="I3" t="s">
        <v>145</v>
      </c>
      <c r="J3" s="5">
        <v>1.64</v>
      </c>
      <c r="K3" s="5">
        <v>5.4246000000000003E-2</v>
      </c>
      <c r="L3">
        <v>-29.792400000000001</v>
      </c>
      <c r="M3">
        <v>-15.421900000000001</v>
      </c>
      <c r="O3" s="17">
        <v>0.99909999999999999</v>
      </c>
      <c r="P3" s="17">
        <v>0.70889999999999986</v>
      </c>
      <c r="Q3">
        <f t="shared" ref="Q3:Q8" si="0">ROUND(100*(J3/100)*P3/O3,4)</f>
        <v>1.1636</v>
      </c>
      <c r="R3">
        <f t="shared" ref="R3:R66" si="1">ROUND(100*Q3/C3,2)</f>
        <v>13.02</v>
      </c>
      <c r="S3" t="str">
        <f t="shared" ref="S3:S66" si="2">MID(I3,8,1)</f>
        <v>B</v>
      </c>
      <c r="T3">
        <v>5</v>
      </c>
      <c r="U3" t="str">
        <f t="shared" ref="U3:U66" si="3">LEFT(I3,7)</f>
        <v>RIDG_01</v>
      </c>
      <c r="V3">
        <v>35.39</v>
      </c>
      <c r="W3" s="28">
        <f t="shared" ref="W3:W66" si="4">V3/98.17477</f>
        <v>0.36047958146476944</v>
      </c>
      <c r="X3">
        <f t="shared" ref="X3:X66" si="5">((Q3/100)*W3*5)*10000</f>
        <v>209.72702049620287</v>
      </c>
      <c r="AA3" s="24" t="s">
        <v>548</v>
      </c>
      <c r="AB3" t="s">
        <v>567</v>
      </c>
      <c r="AC3" t="s">
        <v>568</v>
      </c>
      <c r="AD3" t="s">
        <v>572</v>
      </c>
    </row>
    <row r="4" spans="1:30" ht="15" x14ac:dyDescent="0.2">
      <c r="A4">
        <v>1</v>
      </c>
      <c r="B4" t="s">
        <v>129</v>
      </c>
      <c r="C4" s="5">
        <v>3.16</v>
      </c>
      <c r="D4" s="5">
        <v>0.109774</v>
      </c>
      <c r="E4">
        <v>-27.29</v>
      </c>
      <c r="F4">
        <v>-3.0366</v>
      </c>
      <c r="H4">
        <v>1</v>
      </c>
      <c r="I4" t="s">
        <v>147</v>
      </c>
      <c r="J4" s="5">
        <v>0.24</v>
      </c>
      <c r="K4" s="5">
        <v>3.6117999999999997E-2</v>
      </c>
      <c r="L4">
        <v>-24.081</v>
      </c>
      <c r="M4">
        <v>3.6423000000000001</v>
      </c>
      <c r="O4" s="17">
        <v>1.0236000000000001</v>
      </c>
      <c r="P4" s="17">
        <v>0.84439999999999982</v>
      </c>
      <c r="Q4">
        <f t="shared" si="0"/>
        <v>0.19800000000000001</v>
      </c>
      <c r="R4">
        <f t="shared" si="1"/>
        <v>6.27</v>
      </c>
      <c r="S4" t="str">
        <f t="shared" si="2"/>
        <v>C</v>
      </c>
      <c r="T4">
        <v>10</v>
      </c>
      <c r="U4" t="str">
        <f t="shared" si="3"/>
        <v>RIDG_01</v>
      </c>
      <c r="V4">
        <v>56.198</v>
      </c>
      <c r="W4" s="28">
        <f t="shared" si="4"/>
        <v>0.57242812995640324</v>
      </c>
      <c r="X4">
        <f t="shared" si="5"/>
        <v>56.670384865683921</v>
      </c>
      <c r="AA4" s="25" t="s">
        <v>549</v>
      </c>
      <c r="AB4" s="26">
        <v>10.041428571428572</v>
      </c>
      <c r="AC4" s="26">
        <v>0.44407142857142862</v>
      </c>
      <c r="AD4" s="26">
        <v>817.9897080482084</v>
      </c>
    </row>
    <row r="5" spans="1:30" ht="15" x14ac:dyDescent="0.2">
      <c r="A5">
        <v>1</v>
      </c>
      <c r="B5" t="s">
        <v>132</v>
      </c>
      <c r="C5" s="5">
        <v>0.66</v>
      </c>
      <c r="D5" s="5">
        <v>2.2318999999999999E-2</v>
      </c>
      <c r="E5">
        <v>-27.2562</v>
      </c>
      <c r="F5">
        <v>-18.039300000000001</v>
      </c>
      <c r="H5">
        <v>1</v>
      </c>
      <c r="I5" t="s">
        <v>150</v>
      </c>
      <c r="J5" s="5">
        <v>0.37</v>
      </c>
      <c r="K5" s="5">
        <v>3.7006999999999998E-2</v>
      </c>
      <c r="L5">
        <v>-26.697800000000001</v>
      </c>
      <c r="M5">
        <v>-3.1634000000000002</v>
      </c>
      <c r="O5" s="17">
        <v>1.0008999999999999</v>
      </c>
      <c r="P5" s="17">
        <v>0.87090000000000001</v>
      </c>
      <c r="Q5">
        <f t="shared" si="0"/>
        <v>0.32190000000000002</v>
      </c>
      <c r="R5">
        <f t="shared" si="1"/>
        <v>48.77</v>
      </c>
      <c r="S5" t="str">
        <f t="shared" si="2"/>
        <v>D</v>
      </c>
      <c r="T5">
        <v>15</v>
      </c>
      <c r="U5" t="str">
        <f t="shared" si="3"/>
        <v>RIDG_01</v>
      </c>
      <c r="V5">
        <v>110.581</v>
      </c>
      <c r="W5" s="28">
        <f t="shared" si="4"/>
        <v>1.1263688216432797</v>
      </c>
      <c r="X5">
        <f t="shared" si="5"/>
        <v>181.28906184348585</v>
      </c>
      <c r="AA5" s="25" t="s">
        <v>550</v>
      </c>
      <c r="AB5" s="26">
        <v>13.137142857142859</v>
      </c>
      <c r="AC5" s="26">
        <v>0.38114285714285712</v>
      </c>
      <c r="AD5" s="26">
        <v>880.09627076284482</v>
      </c>
    </row>
    <row r="6" spans="1:30" ht="15" x14ac:dyDescent="0.2">
      <c r="A6">
        <v>1</v>
      </c>
      <c r="B6" t="s">
        <v>135</v>
      </c>
      <c r="C6" s="5">
        <v>1.27</v>
      </c>
      <c r="D6" s="5">
        <v>7.2724999999999998E-2</v>
      </c>
      <c r="E6">
        <v>-26.162099999999999</v>
      </c>
      <c r="F6">
        <v>-3.8008000000000002</v>
      </c>
      <c r="H6">
        <v>1</v>
      </c>
      <c r="I6" t="s">
        <v>153</v>
      </c>
      <c r="J6" s="5">
        <v>0.24</v>
      </c>
      <c r="K6" s="5">
        <v>4.7919000000000003E-2</v>
      </c>
      <c r="L6">
        <v>-25.240200000000002</v>
      </c>
      <c r="M6">
        <v>4.4866999999999999</v>
      </c>
      <c r="O6" s="17">
        <v>1.0591999999999999</v>
      </c>
      <c r="P6" s="17">
        <v>0.91549999999999998</v>
      </c>
      <c r="Q6">
        <f t="shared" si="0"/>
        <v>0.2074</v>
      </c>
      <c r="R6">
        <f t="shared" si="1"/>
        <v>16.329999999999998</v>
      </c>
      <c r="S6" t="str">
        <f t="shared" si="2"/>
        <v>E</v>
      </c>
      <c r="T6">
        <v>20</v>
      </c>
      <c r="U6" t="str">
        <f t="shared" si="3"/>
        <v>RIDG_01</v>
      </c>
      <c r="V6">
        <v>90.039999999999992</v>
      </c>
      <c r="W6" s="28">
        <f t="shared" si="4"/>
        <v>0.91713991283096463</v>
      </c>
      <c r="X6">
        <f t="shared" si="5"/>
        <v>95.107408960571036</v>
      </c>
      <c r="AA6" s="25" t="s">
        <v>551</v>
      </c>
      <c r="AB6" s="26">
        <v>15.328571428571427</v>
      </c>
      <c r="AC6" s="26">
        <v>0.43141428571428569</v>
      </c>
      <c r="AD6" s="26">
        <v>1219.5262581211039</v>
      </c>
    </row>
    <row r="7" spans="1:30" ht="15" x14ac:dyDescent="0.2">
      <c r="A7">
        <v>1</v>
      </c>
      <c r="B7" t="s">
        <v>138</v>
      </c>
      <c r="C7" s="5">
        <v>1.19</v>
      </c>
      <c r="D7" s="5">
        <v>3.2257000000000001E-2</v>
      </c>
      <c r="E7">
        <v>-26.3751</v>
      </c>
      <c r="F7">
        <v>-2.9923000000000002</v>
      </c>
      <c r="H7">
        <v>1</v>
      </c>
      <c r="I7" t="s">
        <v>156</v>
      </c>
      <c r="J7" s="5">
        <v>0.24</v>
      </c>
      <c r="K7" s="5">
        <v>5.4472E-2</v>
      </c>
      <c r="L7">
        <v>-25.645600000000002</v>
      </c>
      <c r="M7">
        <v>9.6080000000000005</v>
      </c>
      <c r="O7" s="17">
        <v>1.0108999999999999</v>
      </c>
      <c r="P7" s="17">
        <v>0.8919999999999999</v>
      </c>
      <c r="Q7">
        <f t="shared" si="0"/>
        <v>0.21179999999999999</v>
      </c>
      <c r="R7">
        <f t="shared" si="1"/>
        <v>17.8</v>
      </c>
      <c r="S7" t="str">
        <f t="shared" si="2"/>
        <v>F</v>
      </c>
      <c r="T7">
        <v>25</v>
      </c>
      <c r="U7" t="str">
        <f t="shared" si="3"/>
        <v>RIDG_01</v>
      </c>
      <c r="V7">
        <v>116.88300000000001</v>
      </c>
      <c r="W7" s="28">
        <f t="shared" si="4"/>
        <v>1.1905604668083258</v>
      </c>
      <c r="X7">
        <f t="shared" si="5"/>
        <v>126.08035343500171</v>
      </c>
      <c r="AA7" s="25" t="s">
        <v>552</v>
      </c>
      <c r="AB7" s="26">
        <v>17.782857142857143</v>
      </c>
      <c r="AC7" s="26">
        <v>0.52585714285714291</v>
      </c>
      <c r="AD7" s="26">
        <v>727.26701422371559</v>
      </c>
    </row>
    <row r="8" spans="1:30" ht="15" x14ac:dyDescent="0.2">
      <c r="A8">
        <v>1</v>
      </c>
      <c r="B8" t="s">
        <v>139</v>
      </c>
      <c r="C8" s="5">
        <v>1.02</v>
      </c>
      <c r="D8" s="5">
        <v>6.1546999999999998E-2</v>
      </c>
      <c r="E8">
        <v>-26.2498</v>
      </c>
      <c r="F8">
        <v>-2.9489000000000001</v>
      </c>
      <c r="H8">
        <v>1</v>
      </c>
      <c r="I8" t="s">
        <v>159</v>
      </c>
      <c r="J8" s="5">
        <v>0.22</v>
      </c>
      <c r="K8" s="5">
        <v>7.5290999999999997E-2</v>
      </c>
      <c r="L8">
        <v>-25.185500000000001</v>
      </c>
      <c r="M8">
        <v>10.5611</v>
      </c>
      <c r="O8" s="17">
        <v>1.0003</v>
      </c>
      <c r="P8" s="17">
        <v>0.84699999999999998</v>
      </c>
      <c r="Q8">
        <f t="shared" si="0"/>
        <v>0.18629999999999999</v>
      </c>
      <c r="R8">
        <f t="shared" si="1"/>
        <v>18.260000000000002</v>
      </c>
      <c r="S8" t="str">
        <f t="shared" si="2"/>
        <v>G</v>
      </c>
      <c r="T8">
        <v>30</v>
      </c>
      <c r="U8" t="str">
        <f t="shared" si="3"/>
        <v>RIDG_01</v>
      </c>
      <c r="V8">
        <v>42.228000000000002</v>
      </c>
      <c r="W8" s="28">
        <f t="shared" si="4"/>
        <v>0.43013087782125697</v>
      </c>
      <c r="X8">
        <f t="shared" si="5"/>
        <v>40.066691269050082</v>
      </c>
      <c r="AA8" s="25" t="s">
        <v>553</v>
      </c>
      <c r="AB8" s="26">
        <v>15.147142857142855</v>
      </c>
      <c r="AC8" s="26">
        <v>0.47328571428571431</v>
      </c>
      <c r="AD8" s="26">
        <v>846.19318028450698</v>
      </c>
    </row>
    <row r="9" spans="1:30" x14ac:dyDescent="0.15">
      <c r="A9">
        <v>1</v>
      </c>
      <c r="B9" t="s">
        <v>162</v>
      </c>
      <c r="C9" s="5">
        <v>22.64</v>
      </c>
      <c r="D9" s="5">
        <v>0.526945</v>
      </c>
      <c r="E9">
        <v>-29.664300000000001</v>
      </c>
      <c r="F9">
        <v>-2.1147999999999998</v>
      </c>
      <c r="H9">
        <v>1</v>
      </c>
      <c r="I9" t="s">
        <v>197</v>
      </c>
      <c r="J9" s="5">
        <v>2.08</v>
      </c>
      <c r="K9" s="5">
        <v>8.4709999999999994E-2</v>
      </c>
      <c r="L9">
        <v>-28.192799999999998</v>
      </c>
      <c r="M9">
        <v>-5.3426999999999998</v>
      </c>
      <c r="O9">
        <v>0.24610000000000001</v>
      </c>
      <c r="P9">
        <v>9.0600000000000014E-2</v>
      </c>
      <c r="Q9">
        <f t="shared" ref="Q9:Q72" si="6">ROUND(100*(J9/100)*P9/O9,4)</f>
        <v>0.76570000000000005</v>
      </c>
      <c r="R9">
        <f t="shared" si="1"/>
        <v>3.38</v>
      </c>
      <c r="S9" t="str">
        <f t="shared" si="2"/>
        <v>A</v>
      </c>
      <c r="T9">
        <v>0</v>
      </c>
      <c r="U9" t="str">
        <f t="shared" si="3"/>
        <v>EELS_01</v>
      </c>
      <c r="V9">
        <v>8.4000000000000519E-2</v>
      </c>
      <c r="W9" s="28">
        <f t="shared" si="4"/>
        <v>8.5561697776323313E-4</v>
      </c>
      <c r="X9">
        <f t="shared" si="5"/>
        <v>0.32757295993665381</v>
      </c>
      <c r="AA9" s="25" t="s">
        <v>554</v>
      </c>
      <c r="AB9" s="26">
        <v>9.0914285714285707</v>
      </c>
      <c r="AC9" s="26">
        <v>0.51965714285714282</v>
      </c>
      <c r="AD9" s="26">
        <v>883.17272350116036</v>
      </c>
    </row>
    <row r="10" spans="1:30" x14ac:dyDescent="0.15">
      <c r="A10">
        <v>1</v>
      </c>
      <c r="B10" t="s">
        <v>167</v>
      </c>
      <c r="C10" s="5">
        <v>11.58</v>
      </c>
      <c r="D10" s="5">
        <v>0.45782499999999998</v>
      </c>
      <c r="E10">
        <v>-28.448799999999999</v>
      </c>
      <c r="F10">
        <v>-0.5645</v>
      </c>
      <c r="H10">
        <v>1</v>
      </c>
      <c r="I10" t="s">
        <v>201</v>
      </c>
      <c r="J10" s="5">
        <v>0.87</v>
      </c>
      <c r="K10" s="5">
        <v>0.117683</v>
      </c>
      <c r="L10">
        <v>-27.155999999999999</v>
      </c>
      <c r="M10">
        <v>1.7304999999999999</v>
      </c>
      <c r="O10">
        <v>1.0510999999999999</v>
      </c>
      <c r="P10">
        <v>0.6785000000000001</v>
      </c>
      <c r="Q10">
        <f t="shared" si="6"/>
        <v>0.56159999999999999</v>
      </c>
      <c r="R10">
        <f t="shared" si="1"/>
        <v>4.8499999999999996</v>
      </c>
      <c r="S10" t="str">
        <f t="shared" si="2"/>
        <v>B</v>
      </c>
      <c r="T10">
        <v>5</v>
      </c>
      <c r="U10" t="str">
        <f t="shared" si="3"/>
        <v>EELS_01</v>
      </c>
      <c r="V10">
        <v>19.902000000000001</v>
      </c>
      <c r="W10" s="28">
        <f t="shared" si="4"/>
        <v>0.20272010823147335</v>
      </c>
      <c r="X10">
        <f t="shared" si="5"/>
        <v>56.923806391397711</v>
      </c>
      <c r="AA10" s="25" t="s">
        <v>555</v>
      </c>
      <c r="AB10" s="26">
        <v>22.240000000000002</v>
      </c>
      <c r="AC10" s="26">
        <v>0.64442857142857146</v>
      </c>
      <c r="AD10" s="26">
        <v>1364.917488271172</v>
      </c>
    </row>
    <row r="11" spans="1:30" x14ac:dyDescent="0.15">
      <c r="A11">
        <v>1</v>
      </c>
      <c r="B11" t="s">
        <v>172</v>
      </c>
      <c r="C11" s="5">
        <v>5.26</v>
      </c>
      <c r="D11" s="5">
        <v>0.36712899999999998</v>
      </c>
      <c r="E11">
        <v>-27.1935</v>
      </c>
      <c r="F11">
        <v>0.44650000000000001</v>
      </c>
      <c r="H11">
        <v>1</v>
      </c>
      <c r="I11" t="s">
        <v>206</v>
      </c>
      <c r="J11" s="5">
        <v>0.76</v>
      </c>
      <c r="K11" s="5">
        <v>0.188282</v>
      </c>
      <c r="L11">
        <v>-26.193000000000001</v>
      </c>
      <c r="M11">
        <v>5.1646999999999998</v>
      </c>
      <c r="O11">
        <v>1.022</v>
      </c>
      <c r="P11">
        <v>0.76069999999999993</v>
      </c>
      <c r="Q11">
        <f t="shared" si="6"/>
        <v>0.56569999999999998</v>
      </c>
      <c r="R11">
        <f t="shared" si="1"/>
        <v>10.75</v>
      </c>
      <c r="S11" t="str">
        <f t="shared" si="2"/>
        <v>C</v>
      </c>
      <c r="T11">
        <v>10</v>
      </c>
      <c r="U11" t="str">
        <f t="shared" si="3"/>
        <v>EELS_01</v>
      </c>
      <c r="V11">
        <v>56.143999999999998</v>
      </c>
      <c r="W11" s="28">
        <f t="shared" si="4"/>
        <v>0.57187809047069837</v>
      </c>
      <c r="X11">
        <f t="shared" si="5"/>
        <v>161.75571788963703</v>
      </c>
      <c r="AA11" s="25" t="s">
        <v>556</v>
      </c>
      <c r="AB11" s="26">
        <v>17.46142857142857</v>
      </c>
      <c r="AC11" s="26">
        <v>0.40317142857142857</v>
      </c>
      <c r="AD11" s="26">
        <v>773.82660998339998</v>
      </c>
    </row>
    <row r="12" spans="1:30" ht="15" x14ac:dyDescent="0.2">
      <c r="A12">
        <v>1</v>
      </c>
      <c r="B12" t="s">
        <v>177</v>
      </c>
      <c r="C12" s="5">
        <v>4.05</v>
      </c>
      <c r="D12" s="5">
        <v>0.322963</v>
      </c>
      <c r="E12">
        <v>-26.660399999999999</v>
      </c>
      <c r="F12">
        <v>1.3171999999999999</v>
      </c>
      <c r="H12">
        <v>1</v>
      </c>
      <c r="I12" t="s">
        <v>210</v>
      </c>
      <c r="J12" s="5">
        <v>0.51</v>
      </c>
      <c r="K12" s="5">
        <v>6.3545000000000004E-2</v>
      </c>
      <c r="L12">
        <v>-27.892399999999999</v>
      </c>
      <c r="M12">
        <v>2.6665000000000001</v>
      </c>
      <c r="O12" s="17">
        <v>0.99460000000000004</v>
      </c>
      <c r="P12" s="17">
        <v>0.87050000000000005</v>
      </c>
      <c r="Q12">
        <f t="shared" si="6"/>
        <v>0.44640000000000002</v>
      </c>
      <c r="R12">
        <f t="shared" si="1"/>
        <v>11.02</v>
      </c>
      <c r="S12" t="str">
        <f t="shared" si="2"/>
        <v>D</v>
      </c>
      <c r="T12">
        <v>15</v>
      </c>
      <c r="U12" t="str">
        <f t="shared" si="3"/>
        <v>EELS_01</v>
      </c>
      <c r="V12">
        <v>86.043000000000006</v>
      </c>
      <c r="W12" s="28">
        <f t="shared" si="4"/>
        <v>0.87642680497239778</v>
      </c>
      <c r="X12">
        <f t="shared" si="5"/>
        <v>195.61846286983919</v>
      </c>
      <c r="AA12" s="25" t="s">
        <v>557</v>
      </c>
      <c r="AB12" s="26">
        <v>16.447142857142858</v>
      </c>
      <c r="AC12" s="26">
        <v>0.2872142857142857</v>
      </c>
      <c r="AD12" s="26">
        <v>729.73033657221708</v>
      </c>
    </row>
    <row r="13" spans="1:30" ht="15" x14ac:dyDescent="0.2">
      <c r="A13">
        <v>1</v>
      </c>
      <c r="B13" t="s">
        <v>182</v>
      </c>
      <c r="C13" s="5">
        <v>2.1</v>
      </c>
      <c r="D13" s="5">
        <v>0.16287499999999999</v>
      </c>
      <c r="E13">
        <v>-26.2</v>
      </c>
      <c r="F13">
        <v>1.5186999999999999</v>
      </c>
      <c r="H13">
        <v>1</v>
      </c>
      <c r="I13" t="s">
        <v>215</v>
      </c>
      <c r="J13" s="5">
        <v>0.38</v>
      </c>
      <c r="K13" s="5">
        <v>0.20858099999999999</v>
      </c>
      <c r="L13">
        <v>-25.254799999999999</v>
      </c>
      <c r="M13">
        <v>11.650399999999999</v>
      </c>
      <c r="O13" s="17">
        <v>0.97470000000000001</v>
      </c>
      <c r="P13" s="17">
        <v>0.81140000000000012</v>
      </c>
      <c r="Q13">
        <f t="shared" si="6"/>
        <v>0.31630000000000003</v>
      </c>
      <c r="R13">
        <f t="shared" si="1"/>
        <v>15.06</v>
      </c>
      <c r="S13" t="str">
        <f t="shared" si="2"/>
        <v>E</v>
      </c>
      <c r="T13">
        <v>20</v>
      </c>
      <c r="U13" t="str">
        <f t="shared" si="3"/>
        <v>EELS_01</v>
      </c>
      <c r="V13">
        <v>119.102</v>
      </c>
      <c r="W13" s="28">
        <f t="shared" si="4"/>
        <v>1.2131630153042376</v>
      </c>
      <c r="X13">
        <f t="shared" si="5"/>
        <v>191.86173087036522</v>
      </c>
      <c r="AA13" s="25" t="s">
        <v>558</v>
      </c>
      <c r="AB13" s="26">
        <v>16.225714285714282</v>
      </c>
      <c r="AC13" s="26">
        <v>0.48854285714285722</v>
      </c>
      <c r="AD13" s="26">
        <v>1119.4676185643216</v>
      </c>
    </row>
    <row r="14" spans="1:30" ht="15" x14ac:dyDescent="0.2">
      <c r="A14">
        <v>1</v>
      </c>
      <c r="B14" t="s">
        <v>187</v>
      </c>
      <c r="C14" s="5">
        <v>2.0099999999999998</v>
      </c>
      <c r="D14" s="5">
        <v>0.163214</v>
      </c>
      <c r="E14">
        <v>-25.959800000000001</v>
      </c>
      <c r="F14">
        <v>2.0952000000000002</v>
      </c>
      <c r="H14">
        <v>1</v>
      </c>
      <c r="I14" t="s">
        <v>220</v>
      </c>
      <c r="J14" s="5">
        <v>0.25</v>
      </c>
      <c r="K14" s="5">
        <v>0.14038100000000001</v>
      </c>
      <c r="L14">
        <v>-24.574100000000001</v>
      </c>
      <c r="M14">
        <v>8.4943000000000008</v>
      </c>
      <c r="O14" s="17">
        <v>0.9496</v>
      </c>
      <c r="P14" s="17">
        <v>0.77370000000000005</v>
      </c>
      <c r="Q14">
        <f t="shared" si="6"/>
        <v>0.20369999999999999</v>
      </c>
      <c r="R14">
        <f t="shared" si="1"/>
        <v>10.130000000000001</v>
      </c>
      <c r="S14" t="str">
        <f t="shared" si="2"/>
        <v>F</v>
      </c>
      <c r="T14">
        <v>25</v>
      </c>
      <c r="U14" t="str">
        <f t="shared" si="3"/>
        <v>EELS_01</v>
      </c>
      <c r="V14">
        <v>121.11099999999999</v>
      </c>
      <c r="W14" s="28">
        <f t="shared" si="4"/>
        <v>1.2336265213557414</v>
      </c>
      <c r="X14">
        <f t="shared" si="5"/>
        <v>125.64486120008225</v>
      </c>
      <c r="AA14" s="25" t="s">
        <v>559</v>
      </c>
      <c r="AB14" s="26">
        <v>15.562857142857142</v>
      </c>
      <c r="AC14" s="26">
        <v>0.38141428571428565</v>
      </c>
      <c r="AD14" s="26">
        <v>870.17018934701855</v>
      </c>
    </row>
    <row r="15" spans="1:30" ht="15" x14ac:dyDescent="0.2">
      <c r="A15">
        <v>1</v>
      </c>
      <c r="B15" t="s">
        <v>192</v>
      </c>
      <c r="C15" s="5">
        <v>1.65</v>
      </c>
      <c r="D15" s="5">
        <v>0.13340099999999999</v>
      </c>
      <c r="E15">
        <v>-25.4815</v>
      </c>
      <c r="F15">
        <v>2.2823000000000002</v>
      </c>
      <c r="H15">
        <v>1</v>
      </c>
      <c r="I15" t="s">
        <v>225</v>
      </c>
      <c r="J15" s="5">
        <v>0.28000000000000003</v>
      </c>
      <c r="K15" s="5">
        <v>0.224386</v>
      </c>
      <c r="L15">
        <v>-23.5367</v>
      </c>
      <c r="M15">
        <v>10.6829</v>
      </c>
      <c r="O15" s="18">
        <v>0.96519999999999995</v>
      </c>
      <c r="P15" s="18">
        <v>0.85880000000000001</v>
      </c>
      <c r="Q15">
        <f t="shared" si="6"/>
        <v>0.24909999999999999</v>
      </c>
      <c r="R15">
        <f t="shared" si="1"/>
        <v>15.1</v>
      </c>
      <c r="S15" t="str">
        <f t="shared" si="2"/>
        <v>G</v>
      </c>
      <c r="T15">
        <v>30</v>
      </c>
      <c r="U15" t="str">
        <f t="shared" si="3"/>
        <v>EELS_01</v>
      </c>
      <c r="V15">
        <v>67.676000000000002</v>
      </c>
      <c r="W15" s="28">
        <f t="shared" si="4"/>
        <v>0.68934207841790718</v>
      </c>
      <c r="X15">
        <f t="shared" si="5"/>
        <v>85.857555866950335</v>
      </c>
      <c r="AA15" s="25" t="s">
        <v>560</v>
      </c>
      <c r="AB15" s="26">
        <v>14.56</v>
      </c>
      <c r="AC15" s="26">
        <v>0.44127142857142865</v>
      </c>
      <c r="AD15" s="26">
        <v>939.81454833049258</v>
      </c>
    </row>
    <row r="16" spans="1:30" x14ac:dyDescent="0.15">
      <c r="A16">
        <v>1</v>
      </c>
      <c r="B16" t="s">
        <v>229</v>
      </c>
      <c r="C16" s="5">
        <v>6.88</v>
      </c>
      <c r="D16" s="5">
        <v>0.33727299999999999</v>
      </c>
      <c r="E16">
        <v>-26.599</v>
      </c>
      <c r="F16">
        <v>1.5192000000000001</v>
      </c>
      <c r="H16">
        <v>1</v>
      </c>
      <c r="I16" t="s">
        <v>260</v>
      </c>
      <c r="J16" s="5">
        <v>0.73</v>
      </c>
      <c r="K16" s="5">
        <v>0.151674</v>
      </c>
      <c r="L16">
        <v>-25.319400000000002</v>
      </c>
      <c r="M16">
        <v>7.4663000000000004</v>
      </c>
      <c r="O16">
        <v>0.98640000000000005</v>
      </c>
      <c r="P16">
        <v>0.76139999999999985</v>
      </c>
      <c r="Q16">
        <f t="shared" si="6"/>
        <v>0.5635</v>
      </c>
      <c r="R16">
        <f t="shared" si="1"/>
        <v>8.19</v>
      </c>
      <c r="S16" t="str">
        <f t="shared" si="2"/>
        <v>A</v>
      </c>
      <c r="T16">
        <v>0</v>
      </c>
      <c r="U16" t="str">
        <f t="shared" si="3"/>
        <v>SALM_01</v>
      </c>
      <c r="V16">
        <v>14.878199999999998</v>
      </c>
      <c r="W16" s="28">
        <f t="shared" si="4"/>
        <v>0.15154810141139113</v>
      </c>
      <c r="X16">
        <f t="shared" si="5"/>
        <v>42.698677572659456</v>
      </c>
      <c r="AA16" s="25" t="s">
        <v>561</v>
      </c>
      <c r="AB16" s="26">
        <v>30.092857142857145</v>
      </c>
      <c r="AC16" s="26">
        <v>1.1579714285714287</v>
      </c>
      <c r="AD16" s="26">
        <v>1488.8245028228739</v>
      </c>
    </row>
    <row r="17" spans="1:30" x14ac:dyDescent="0.15">
      <c r="A17">
        <v>1</v>
      </c>
      <c r="B17" t="s">
        <v>234</v>
      </c>
      <c r="C17" s="5">
        <v>11.78</v>
      </c>
      <c r="D17" s="5">
        <v>0.44850899999999999</v>
      </c>
      <c r="E17">
        <v>-26.172999999999998</v>
      </c>
      <c r="F17">
        <v>0.6552</v>
      </c>
      <c r="H17">
        <v>1</v>
      </c>
      <c r="I17" t="s">
        <v>263</v>
      </c>
      <c r="J17" s="5">
        <v>1.04</v>
      </c>
      <c r="K17" s="5">
        <v>0.16426399999999999</v>
      </c>
      <c r="L17">
        <v>-24.5304</v>
      </c>
      <c r="M17">
        <v>6.9116999999999997</v>
      </c>
      <c r="O17">
        <v>0.97370000000000001</v>
      </c>
      <c r="P17">
        <v>0.66490000000000005</v>
      </c>
      <c r="Q17">
        <f t="shared" si="6"/>
        <v>0.71020000000000005</v>
      </c>
      <c r="R17">
        <f t="shared" si="1"/>
        <v>6.03</v>
      </c>
      <c r="S17" t="str">
        <f t="shared" si="2"/>
        <v>B</v>
      </c>
      <c r="T17">
        <v>5</v>
      </c>
      <c r="U17" t="str">
        <f t="shared" si="3"/>
        <v>SALM_01</v>
      </c>
      <c r="V17">
        <v>40.6494</v>
      </c>
      <c r="W17" s="28">
        <f t="shared" si="4"/>
        <v>0.41405139018914944</v>
      </c>
      <c r="X17">
        <f t="shared" si="5"/>
        <v>147.02964865616698</v>
      </c>
      <c r="AA17" s="25" t="s">
        <v>562</v>
      </c>
      <c r="AB17" s="26">
        <v>11.641428571428573</v>
      </c>
      <c r="AC17" s="26">
        <v>1.0977714285714284</v>
      </c>
      <c r="AD17" s="26">
        <v>1012.669212976002</v>
      </c>
    </row>
    <row r="18" spans="1:30" ht="15" x14ac:dyDescent="0.2">
      <c r="A18">
        <v>1</v>
      </c>
      <c r="B18" t="s">
        <v>237</v>
      </c>
      <c r="C18" s="5">
        <v>6.66</v>
      </c>
      <c r="D18" s="5">
        <v>0.381743</v>
      </c>
      <c r="E18">
        <v>-26.029599999999999</v>
      </c>
      <c r="F18">
        <v>1.2802</v>
      </c>
      <c r="H18">
        <v>1</v>
      </c>
      <c r="I18" t="s">
        <v>266</v>
      </c>
      <c r="J18" s="5">
        <v>0.66</v>
      </c>
      <c r="K18" s="5">
        <v>0.10659</v>
      </c>
      <c r="L18">
        <v>-25.527000000000001</v>
      </c>
      <c r="M18">
        <v>4.3310000000000004</v>
      </c>
      <c r="O18" s="17">
        <v>1.0161</v>
      </c>
      <c r="P18" s="17">
        <v>0.76749999999999985</v>
      </c>
      <c r="Q18">
        <f t="shared" si="6"/>
        <v>0.4985</v>
      </c>
      <c r="R18">
        <f t="shared" si="1"/>
        <v>7.48</v>
      </c>
      <c r="S18" t="str">
        <f t="shared" si="2"/>
        <v>C</v>
      </c>
      <c r="T18">
        <v>10</v>
      </c>
      <c r="U18" t="str">
        <f t="shared" si="3"/>
        <v>SALM_01</v>
      </c>
      <c r="V18">
        <v>4.4235999999999933</v>
      </c>
      <c r="W18" s="28">
        <f t="shared" si="4"/>
        <v>4.5058419795635817E-2</v>
      </c>
      <c r="X18">
        <f t="shared" si="5"/>
        <v>11.230811134062227</v>
      </c>
      <c r="AA18" s="25" t="s">
        <v>563</v>
      </c>
      <c r="AB18" s="26">
        <v>12.735714285714286</v>
      </c>
      <c r="AC18" s="26">
        <v>0.39917142857142862</v>
      </c>
      <c r="AD18" s="26">
        <v>772.76691654077729</v>
      </c>
    </row>
    <row r="19" spans="1:30" ht="15" x14ac:dyDescent="0.2">
      <c r="A19">
        <v>1</v>
      </c>
      <c r="B19" t="s">
        <v>242</v>
      </c>
      <c r="C19" s="5">
        <v>4.91</v>
      </c>
      <c r="D19" s="5">
        <v>0.29133700000000001</v>
      </c>
      <c r="E19">
        <v>-25.497699999999998</v>
      </c>
      <c r="F19">
        <v>2.1501999999999999</v>
      </c>
      <c r="H19">
        <v>1</v>
      </c>
      <c r="I19" t="s">
        <v>269</v>
      </c>
      <c r="J19" s="5">
        <v>0.5</v>
      </c>
      <c r="K19" s="5">
        <v>0.15637899999999999</v>
      </c>
      <c r="L19">
        <v>-23.797799999999999</v>
      </c>
      <c r="M19">
        <v>9.5582999999999991</v>
      </c>
      <c r="O19" s="17">
        <v>0.99970000000000003</v>
      </c>
      <c r="P19" s="17">
        <v>0.82350000000000012</v>
      </c>
      <c r="Q19">
        <f t="shared" si="6"/>
        <v>0.41189999999999999</v>
      </c>
      <c r="R19">
        <f t="shared" si="1"/>
        <v>8.39</v>
      </c>
      <c r="S19" t="str">
        <f t="shared" si="2"/>
        <v>D</v>
      </c>
      <c r="T19">
        <v>15</v>
      </c>
      <c r="U19" t="str">
        <f t="shared" si="3"/>
        <v>SALM_01</v>
      </c>
      <c r="V19">
        <v>73.641800000000003</v>
      </c>
      <c r="W19" s="28">
        <f t="shared" si="4"/>
        <v>0.75010921848861989</v>
      </c>
      <c r="X19">
        <f t="shared" si="5"/>
        <v>154.48499354773128</v>
      </c>
      <c r="AA19" s="25" t="s">
        <v>564</v>
      </c>
      <c r="AB19" s="26">
        <v>16.704285714285714</v>
      </c>
      <c r="AC19" s="26">
        <v>0.33551428571428571</v>
      </c>
      <c r="AD19" s="26">
        <v>706.95439306860612</v>
      </c>
    </row>
    <row r="20" spans="1:30" ht="15" x14ac:dyDescent="0.2">
      <c r="A20">
        <v>1</v>
      </c>
      <c r="B20" t="s">
        <v>251</v>
      </c>
      <c r="C20" s="5">
        <v>2.63</v>
      </c>
      <c r="D20" s="5">
        <v>0.16054099999999999</v>
      </c>
      <c r="E20">
        <v>-25.327000000000002</v>
      </c>
      <c r="F20">
        <v>2.8656000000000001</v>
      </c>
      <c r="H20">
        <v>1</v>
      </c>
      <c r="I20" t="s">
        <v>272</v>
      </c>
      <c r="J20" s="5">
        <v>0.42</v>
      </c>
      <c r="K20" s="5">
        <v>0.14283899999999999</v>
      </c>
      <c r="L20">
        <v>-24.209</v>
      </c>
      <c r="M20">
        <v>11.481199999999999</v>
      </c>
      <c r="O20" s="17">
        <v>1.0483</v>
      </c>
      <c r="P20" s="17">
        <v>0.89209999999999989</v>
      </c>
      <c r="Q20">
        <f t="shared" si="6"/>
        <v>0.3574</v>
      </c>
      <c r="R20">
        <f t="shared" si="1"/>
        <v>13.59</v>
      </c>
      <c r="S20" t="str">
        <f t="shared" si="2"/>
        <v>E</v>
      </c>
      <c r="T20">
        <v>20</v>
      </c>
      <c r="U20" t="str">
        <f t="shared" si="3"/>
        <v>SALM_01</v>
      </c>
      <c r="V20">
        <v>74.724099999999993</v>
      </c>
      <c r="W20" s="28">
        <f t="shared" si="4"/>
        <v>0.7611334358104429</v>
      </c>
      <c r="X20">
        <f t="shared" si="5"/>
        <v>136.01454497932613</v>
      </c>
      <c r="AA20" s="25" t="s">
        <v>565</v>
      </c>
      <c r="AB20" s="26">
        <v>19.747142857142855</v>
      </c>
      <c r="AC20" s="26">
        <v>0.32707142857142862</v>
      </c>
      <c r="AD20" s="26">
        <v>620.19421339107794</v>
      </c>
    </row>
    <row r="21" spans="1:30" ht="15" x14ac:dyDescent="0.2">
      <c r="A21">
        <v>1</v>
      </c>
      <c r="B21" t="s">
        <v>254</v>
      </c>
      <c r="C21" s="5">
        <v>4.25</v>
      </c>
      <c r="D21" s="5">
        <v>0.25772</v>
      </c>
      <c r="E21">
        <v>-25.351600000000001</v>
      </c>
      <c r="F21">
        <v>1.8488</v>
      </c>
      <c r="H21">
        <v>1</v>
      </c>
      <c r="I21" t="s">
        <v>275</v>
      </c>
      <c r="J21" s="5">
        <v>0.53</v>
      </c>
      <c r="K21" s="5">
        <v>0.157716</v>
      </c>
      <c r="L21">
        <v>-24.377600000000001</v>
      </c>
      <c r="M21">
        <v>8.7842000000000002</v>
      </c>
      <c r="O21" s="17">
        <v>0.97919999999999996</v>
      </c>
      <c r="P21" s="17">
        <v>0.80319999999999991</v>
      </c>
      <c r="Q21">
        <f t="shared" si="6"/>
        <v>0.43469999999999998</v>
      </c>
      <c r="R21">
        <f t="shared" si="1"/>
        <v>10.23</v>
      </c>
      <c r="S21" t="str">
        <f t="shared" si="2"/>
        <v>F</v>
      </c>
      <c r="T21">
        <v>25</v>
      </c>
      <c r="U21" t="str">
        <f t="shared" si="3"/>
        <v>SALM_01</v>
      </c>
      <c r="V21">
        <v>91.579000000000008</v>
      </c>
      <c r="W21" s="28">
        <f t="shared" si="4"/>
        <v>0.9328160381735553</v>
      </c>
      <c r="X21">
        <f t="shared" si="5"/>
        <v>202.74756589702227</v>
      </c>
      <c r="AA21" s="25" t="s">
        <v>566</v>
      </c>
      <c r="AB21" s="26">
        <v>16.114537815126052</v>
      </c>
      <c r="AC21" s="26">
        <v>0.51405714285714277</v>
      </c>
      <c r="AD21" s="26">
        <v>15773.581184809504</v>
      </c>
    </row>
    <row r="22" spans="1:30" ht="15" x14ac:dyDescent="0.2">
      <c r="A22">
        <v>1</v>
      </c>
      <c r="B22" t="s">
        <v>257</v>
      </c>
      <c r="C22" s="5">
        <v>6.8</v>
      </c>
      <c r="D22" s="5">
        <v>0.34307199999999999</v>
      </c>
      <c r="E22">
        <v>-25.493300000000001</v>
      </c>
      <c r="F22">
        <v>1.7743</v>
      </c>
      <c r="H22">
        <v>1</v>
      </c>
      <c r="I22" t="s">
        <v>278</v>
      </c>
      <c r="J22" s="5">
        <v>0.85</v>
      </c>
      <c r="K22" s="5">
        <v>8.4225999999999995E-2</v>
      </c>
      <c r="L22">
        <v>-25.899899999999999</v>
      </c>
      <c r="M22">
        <v>4.0867000000000004</v>
      </c>
      <c r="O22" s="17">
        <v>0.98729999999999996</v>
      </c>
      <c r="P22" s="17">
        <v>0.76819999999999999</v>
      </c>
      <c r="Q22">
        <f t="shared" si="6"/>
        <v>0.66139999999999999</v>
      </c>
      <c r="R22">
        <f t="shared" si="1"/>
        <v>9.73</v>
      </c>
      <c r="S22" t="str">
        <f t="shared" si="2"/>
        <v>G</v>
      </c>
      <c r="T22">
        <v>30</v>
      </c>
      <c r="U22" t="str">
        <f t="shared" si="3"/>
        <v>SALM_01</v>
      </c>
      <c r="V22">
        <v>56.098400000000005</v>
      </c>
      <c r="W22" s="28">
        <f t="shared" si="4"/>
        <v>0.5714136126827698</v>
      </c>
      <c r="X22">
        <f t="shared" si="5"/>
        <v>188.96648171419196</v>
      </c>
    </row>
    <row r="23" spans="1:30" x14ac:dyDescent="0.15">
      <c r="A23">
        <v>1</v>
      </c>
      <c r="B23" t="s">
        <v>281</v>
      </c>
      <c r="C23" s="5">
        <v>7.82</v>
      </c>
      <c r="D23" s="5">
        <v>0.30745600000000001</v>
      </c>
      <c r="E23">
        <v>-27.066700000000001</v>
      </c>
      <c r="F23">
        <v>0.32300000000000001</v>
      </c>
      <c r="H23">
        <v>1</v>
      </c>
      <c r="I23" t="s">
        <v>300</v>
      </c>
      <c r="J23" s="5">
        <v>1.08</v>
      </c>
      <c r="K23" s="5">
        <v>8.8842000000000004E-2</v>
      </c>
      <c r="L23">
        <v>-27.110600000000002</v>
      </c>
      <c r="M23">
        <v>-3.2719999999999998</v>
      </c>
      <c r="O23">
        <v>0.95089999999999997</v>
      </c>
      <c r="P23">
        <v>0.6942999999999997</v>
      </c>
      <c r="Q23">
        <f t="shared" si="6"/>
        <v>0.78859999999999997</v>
      </c>
      <c r="R23">
        <f t="shared" si="1"/>
        <v>10.08</v>
      </c>
      <c r="S23" t="str">
        <f t="shared" si="2"/>
        <v>A</v>
      </c>
      <c r="T23">
        <v>0</v>
      </c>
      <c r="U23" t="str">
        <f t="shared" si="3"/>
        <v>WOLF_01</v>
      </c>
      <c r="V23">
        <v>57.209000000000003</v>
      </c>
      <c r="W23" s="28">
        <f t="shared" si="4"/>
        <v>0.58272609143876786</v>
      </c>
      <c r="X23">
        <f t="shared" si="5"/>
        <v>229.76889785430615</v>
      </c>
    </row>
    <row r="24" spans="1:30" ht="15" x14ac:dyDescent="0.2">
      <c r="A24">
        <v>1</v>
      </c>
      <c r="B24" t="s">
        <v>284</v>
      </c>
      <c r="C24" s="5">
        <v>3.88</v>
      </c>
      <c r="D24" s="5">
        <v>0.17025499999999999</v>
      </c>
      <c r="E24">
        <v>-26.186800000000002</v>
      </c>
      <c r="F24">
        <v>1.1204000000000001</v>
      </c>
      <c r="H24">
        <v>1</v>
      </c>
      <c r="I24" t="s">
        <v>303</v>
      </c>
      <c r="J24" s="5">
        <v>0.59</v>
      </c>
      <c r="K24" s="5">
        <v>9.6002000000000004E-2</v>
      </c>
      <c r="L24">
        <v>-25.9559</v>
      </c>
      <c r="M24">
        <v>10.006</v>
      </c>
      <c r="O24" s="17">
        <v>1.0224</v>
      </c>
      <c r="P24" s="17">
        <v>0.85899999999999976</v>
      </c>
      <c r="Q24">
        <f t="shared" si="6"/>
        <v>0.49569999999999997</v>
      </c>
      <c r="R24">
        <f t="shared" si="1"/>
        <v>12.78</v>
      </c>
      <c r="S24" t="str">
        <f t="shared" si="2"/>
        <v>B</v>
      </c>
      <c r="T24">
        <v>5</v>
      </c>
      <c r="U24" t="str">
        <f t="shared" si="3"/>
        <v>WOLF_01</v>
      </c>
      <c r="V24">
        <v>82.216999999999999</v>
      </c>
      <c r="W24" s="28">
        <f t="shared" si="4"/>
        <v>0.83745548881856313</v>
      </c>
      <c r="X24">
        <f t="shared" si="5"/>
        <v>207.56334290368085</v>
      </c>
    </row>
    <row r="25" spans="1:30" ht="15" x14ac:dyDescent="0.2">
      <c r="A25">
        <v>1</v>
      </c>
      <c r="B25" t="s">
        <v>287</v>
      </c>
      <c r="C25" s="5">
        <v>1.48</v>
      </c>
      <c r="D25" s="5">
        <v>8.6736999999999995E-2</v>
      </c>
      <c r="E25">
        <v>-25.739699999999999</v>
      </c>
      <c r="F25">
        <v>3.1059000000000001</v>
      </c>
      <c r="H25">
        <v>1</v>
      </c>
      <c r="I25" t="s">
        <v>306</v>
      </c>
      <c r="J25" s="5">
        <v>0.23</v>
      </c>
      <c r="K25" s="5">
        <v>0.120561</v>
      </c>
      <c r="L25">
        <v>-23.388500000000001</v>
      </c>
      <c r="M25">
        <v>12.66</v>
      </c>
      <c r="O25" s="17">
        <v>0.99739999999999995</v>
      </c>
      <c r="P25" s="17">
        <v>0.87290000000000023</v>
      </c>
      <c r="Q25">
        <f t="shared" si="6"/>
        <v>0.20130000000000001</v>
      </c>
      <c r="R25">
        <f t="shared" si="1"/>
        <v>13.6</v>
      </c>
      <c r="S25" t="str">
        <f t="shared" si="2"/>
        <v>C</v>
      </c>
      <c r="T25">
        <v>10</v>
      </c>
      <c r="U25" t="str">
        <f t="shared" si="3"/>
        <v>WOLF_01</v>
      </c>
      <c r="V25">
        <v>77.536299999999997</v>
      </c>
      <c r="W25" s="28">
        <f t="shared" si="4"/>
        <v>0.78977826991598754</v>
      </c>
      <c r="X25">
        <f t="shared" si="5"/>
        <v>79.491182867044159</v>
      </c>
    </row>
    <row r="26" spans="1:30" ht="15" x14ac:dyDescent="0.2">
      <c r="A26">
        <v>1</v>
      </c>
      <c r="B26" t="s">
        <v>290</v>
      </c>
      <c r="C26" s="5">
        <v>0.87</v>
      </c>
      <c r="D26" s="5">
        <v>6.0630999999999997E-2</v>
      </c>
      <c r="E26">
        <v>-25.103200000000001</v>
      </c>
      <c r="F26">
        <v>4.2923999999999998</v>
      </c>
      <c r="H26">
        <v>1</v>
      </c>
      <c r="I26" t="s">
        <v>309</v>
      </c>
      <c r="J26" s="5">
        <v>0.16</v>
      </c>
      <c r="K26" s="5">
        <v>0.126752</v>
      </c>
      <c r="L26">
        <v>-22.739100000000001</v>
      </c>
      <c r="M26">
        <v>14.392899999999999</v>
      </c>
      <c r="O26" s="18">
        <v>1.0464</v>
      </c>
      <c r="P26" s="18">
        <v>0.97099999999999986</v>
      </c>
      <c r="Q26">
        <f t="shared" si="6"/>
        <v>0.14849999999999999</v>
      </c>
      <c r="R26">
        <f t="shared" si="1"/>
        <v>17.07</v>
      </c>
      <c r="S26" t="str">
        <f t="shared" si="2"/>
        <v>D</v>
      </c>
      <c r="T26">
        <v>15</v>
      </c>
      <c r="U26" t="str">
        <f t="shared" si="3"/>
        <v>WOLF_01</v>
      </c>
      <c r="V26">
        <v>89.342100000000002</v>
      </c>
      <c r="W26" s="28">
        <f t="shared" si="4"/>
        <v>0.91003116177404852</v>
      </c>
      <c r="X26">
        <f t="shared" si="5"/>
        <v>67.569813761723111</v>
      </c>
    </row>
    <row r="27" spans="1:30" ht="15" x14ac:dyDescent="0.2">
      <c r="A27">
        <v>1</v>
      </c>
      <c r="B27" t="s">
        <v>293</v>
      </c>
      <c r="C27" s="5">
        <v>0.7</v>
      </c>
      <c r="D27" s="5">
        <v>4.4842E-2</v>
      </c>
      <c r="E27">
        <v>-25.799199999999999</v>
      </c>
      <c r="F27">
        <v>3.1833999999999998</v>
      </c>
      <c r="H27">
        <v>1</v>
      </c>
      <c r="I27" t="s">
        <v>312</v>
      </c>
      <c r="J27" s="5">
        <v>0.16</v>
      </c>
      <c r="K27" s="5">
        <v>0.14549999999999999</v>
      </c>
      <c r="L27">
        <v>-21.691099999999999</v>
      </c>
      <c r="M27">
        <v>16.713899999999999</v>
      </c>
      <c r="O27" s="17">
        <v>1.0387999999999999</v>
      </c>
      <c r="P27" s="17">
        <v>0.96120000000000005</v>
      </c>
      <c r="Q27">
        <f t="shared" si="6"/>
        <v>0.14799999999999999</v>
      </c>
      <c r="R27">
        <f t="shared" si="1"/>
        <v>21.14</v>
      </c>
      <c r="S27" t="str">
        <f t="shared" si="2"/>
        <v>E</v>
      </c>
      <c r="T27">
        <v>20</v>
      </c>
      <c r="U27" t="str">
        <f t="shared" si="3"/>
        <v>WOLF_01</v>
      </c>
      <c r="V27">
        <v>89.839300000000009</v>
      </c>
      <c r="W27" s="28">
        <f t="shared" si="4"/>
        <v>0.9150955994090948</v>
      </c>
      <c r="X27">
        <f t="shared" si="5"/>
        <v>67.717074356273002</v>
      </c>
    </row>
    <row r="28" spans="1:30" ht="15" x14ac:dyDescent="0.2">
      <c r="A28">
        <v>1</v>
      </c>
      <c r="B28" t="s">
        <v>296</v>
      </c>
      <c r="C28" s="5">
        <v>0.48</v>
      </c>
      <c r="D28" s="5">
        <v>4.6863000000000002E-2</v>
      </c>
      <c r="E28">
        <v>-25.548200000000001</v>
      </c>
      <c r="F28">
        <v>4.0735999999999999</v>
      </c>
      <c r="H28">
        <v>1</v>
      </c>
      <c r="I28" t="s">
        <v>315</v>
      </c>
      <c r="J28" s="5">
        <v>0.11</v>
      </c>
      <c r="K28" s="5">
        <v>0.198967</v>
      </c>
      <c r="L28">
        <v>-22.585699999999999</v>
      </c>
      <c r="M28">
        <v>16.6632</v>
      </c>
      <c r="O28" s="17">
        <v>1.0350999999999999</v>
      </c>
      <c r="P28" s="17">
        <v>0.9698</v>
      </c>
      <c r="Q28">
        <f t="shared" si="6"/>
        <v>0.1031</v>
      </c>
      <c r="R28">
        <f t="shared" si="1"/>
        <v>21.48</v>
      </c>
      <c r="S28" t="str">
        <f t="shared" si="2"/>
        <v>F</v>
      </c>
      <c r="T28">
        <v>25</v>
      </c>
      <c r="U28" t="str">
        <f t="shared" si="3"/>
        <v>WOLF_01</v>
      </c>
      <c r="V28">
        <v>89.689800000000005</v>
      </c>
      <c r="W28" s="28">
        <f t="shared" si="4"/>
        <v>0.91357280490700421</v>
      </c>
      <c r="X28">
        <f t="shared" si="5"/>
        <v>47.094678092956066</v>
      </c>
    </row>
    <row r="29" spans="1:30" ht="15" x14ac:dyDescent="0.2">
      <c r="A29">
        <v>1</v>
      </c>
      <c r="B29" t="s">
        <v>298</v>
      </c>
      <c r="C29" s="5">
        <v>0.66</v>
      </c>
      <c r="D29" s="5">
        <v>3.4976E-2</v>
      </c>
      <c r="E29">
        <v>-25.816199999999998</v>
      </c>
      <c r="F29">
        <v>-0.14910000000000001</v>
      </c>
      <c r="H29">
        <v>1</v>
      </c>
      <c r="I29" t="s">
        <v>318</v>
      </c>
      <c r="J29" s="5">
        <v>0.17</v>
      </c>
      <c r="K29" s="5">
        <v>0.200929</v>
      </c>
      <c r="L29">
        <v>-21.302499999999998</v>
      </c>
      <c r="M29">
        <v>16.311299999999999</v>
      </c>
      <c r="O29" s="17">
        <v>1.0236000000000001</v>
      </c>
      <c r="P29" s="17">
        <v>0.75419999999999998</v>
      </c>
      <c r="Q29">
        <f t="shared" si="6"/>
        <v>0.12529999999999999</v>
      </c>
      <c r="R29">
        <f t="shared" si="1"/>
        <v>18.98</v>
      </c>
      <c r="S29" t="str">
        <f t="shared" si="2"/>
        <v>G</v>
      </c>
      <c r="T29">
        <v>30</v>
      </c>
      <c r="U29" t="str">
        <f t="shared" si="3"/>
        <v>WOLF_01</v>
      </c>
      <c r="V29">
        <v>47.834299999999999</v>
      </c>
      <c r="W29" s="28">
        <f t="shared" si="4"/>
        <v>0.48723618094547105</v>
      </c>
      <c r="X29">
        <f t="shared" si="5"/>
        <v>30.525346736233757</v>
      </c>
    </row>
    <row r="30" spans="1:30" x14ac:dyDescent="0.15">
      <c r="A30">
        <v>1</v>
      </c>
      <c r="B30" t="s">
        <v>321</v>
      </c>
      <c r="C30" s="5">
        <v>6.71</v>
      </c>
      <c r="D30" s="5">
        <v>0.31252200000000002</v>
      </c>
      <c r="E30">
        <v>-27.088699999999999</v>
      </c>
      <c r="F30">
        <v>0.1326</v>
      </c>
      <c r="H30">
        <v>1</v>
      </c>
      <c r="I30" t="s">
        <v>339</v>
      </c>
      <c r="J30" s="5">
        <v>0.6</v>
      </c>
      <c r="K30" s="5">
        <v>0.121207</v>
      </c>
      <c r="L30">
        <v>-26.395900000000001</v>
      </c>
      <c r="M30">
        <v>4.2312000000000003</v>
      </c>
      <c r="O30">
        <v>1.0271999999999999</v>
      </c>
      <c r="P30">
        <v>0.83709999999999973</v>
      </c>
      <c r="Q30">
        <f t="shared" si="6"/>
        <v>0.48899999999999999</v>
      </c>
      <c r="R30">
        <f t="shared" si="1"/>
        <v>7.29</v>
      </c>
      <c r="S30" t="str">
        <f>MID(I30,7,1)</f>
        <v>A</v>
      </c>
      <c r="T30">
        <v>0</v>
      </c>
      <c r="U30" t="str">
        <f>LEFT(I30,6)</f>
        <v>GOG_01</v>
      </c>
      <c r="V30">
        <v>20.972999999999999</v>
      </c>
      <c r="W30" s="28">
        <f t="shared" si="4"/>
        <v>0.21362922469795448</v>
      </c>
      <c r="X30">
        <f t="shared" si="5"/>
        <v>52.232345438649872</v>
      </c>
    </row>
    <row r="31" spans="1:30" ht="15" x14ac:dyDescent="0.2">
      <c r="A31">
        <v>1</v>
      </c>
      <c r="B31" t="s">
        <v>324</v>
      </c>
      <c r="C31" s="5">
        <v>5.36</v>
      </c>
      <c r="D31" s="5">
        <v>0.215228</v>
      </c>
      <c r="E31">
        <v>-26.380299999999998</v>
      </c>
      <c r="F31">
        <v>1.2453000000000001</v>
      </c>
      <c r="H31">
        <v>1</v>
      </c>
      <c r="I31" t="s">
        <v>340</v>
      </c>
      <c r="J31" s="5">
        <v>0.92</v>
      </c>
      <c r="K31" s="5">
        <v>9.8979999999999999E-2</v>
      </c>
      <c r="L31">
        <v>-25.084700000000002</v>
      </c>
      <c r="M31">
        <v>-2.7717000000000001</v>
      </c>
      <c r="O31" s="17">
        <v>1.0107999999999999</v>
      </c>
      <c r="P31" s="17">
        <v>0.81979999999999986</v>
      </c>
      <c r="Q31">
        <f t="shared" si="6"/>
        <v>0.74619999999999997</v>
      </c>
      <c r="R31">
        <f t="shared" si="1"/>
        <v>13.92</v>
      </c>
      <c r="S31" t="str">
        <f t="shared" ref="S31:S36" si="7">MID(I31,7,1)</f>
        <v>B</v>
      </c>
      <c r="T31">
        <v>5</v>
      </c>
      <c r="U31" t="str">
        <f t="shared" ref="U31:U36" si="8">LEFT(I31,6)</f>
        <v>GOG_01</v>
      </c>
      <c r="V31">
        <v>60.578800000000001</v>
      </c>
      <c r="W31" s="28">
        <f t="shared" si="4"/>
        <v>0.61705059253003602</v>
      </c>
      <c r="X31">
        <f t="shared" si="5"/>
        <v>230.22157607295642</v>
      </c>
    </row>
    <row r="32" spans="1:30" ht="15" x14ac:dyDescent="0.2">
      <c r="A32">
        <v>1</v>
      </c>
      <c r="B32" t="s">
        <v>327</v>
      </c>
      <c r="C32" s="5">
        <v>3.35</v>
      </c>
      <c r="D32" s="5">
        <v>0.208763</v>
      </c>
      <c r="E32">
        <v>-26.325900000000001</v>
      </c>
      <c r="F32">
        <v>1.5128999999999999</v>
      </c>
      <c r="H32">
        <v>1</v>
      </c>
      <c r="I32" t="s">
        <v>341</v>
      </c>
      <c r="J32" s="5">
        <v>0.62</v>
      </c>
      <c r="K32" s="5">
        <v>6.8179000000000003E-2</v>
      </c>
      <c r="L32">
        <v>-25.574000000000002</v>
      </c>
      <c r="M32">
        <v>1.8682000000000001</v>
      </c>
      <c r="O32" s="17">
        <v>1.0218</v>
      </c>
      <c r="P32" s="17">
        <v>0.8476999999999999</v>
      </c>
      <c r="Q32">
        <f t="shared" si="6"/>
        <v>0.51439999999999997</v>
      </c>
      <c r="R32">
        <f t="shared" si="1"/>
        <v>15.36</v>
      </c>
      <c r="S32" t="str">
        <f t="shared" si="7"/>
        <v>C</v>
      </c>
      <c r="T32">
        <v>10</v>
      </c>
      <c r="U32" t="str">
        <f t="shared" si="8"/>
        <v>GOG_01</v>
      </c>
      <c r="V32">
        <v>79.697000000000003</v>
      </c>
      <c r="W32" s="28">
        <f t="shared" si="4"/>
        <v>0.81178697948566625</v>
      </c>
      <c r="X32">
        <f t="shared" si="5"/>
        <v>208.79161112371332</v>
      </c>
    </row>
    <row r="33" spans="1:24" ht="15" x14ac:dyDescent="0.2">
      <c r="A33">
        <v>1</v>
      </c>
      <c r="B33" t="s">
        <v>330</v>
      </c>
      <c r="C33" s="5">
        <v>2.6</v>
      </c>
      <c r="D33" s="5">
        <v>0.14056399999999999</v>
      </c>
      <c r="E33">
        <v>-26.060700000000001</v>
      </c>
      <c r="F33">
        <v>2.0076999999999998</v>
      </c>
      <c r="H33">
        <v>1</v>
      </c>
      <c r="I33" t="s">
        <v>342</v>
      </c>
      <c r="J33" s="5">
        <v>0.41</v>
      </c>
      <c r="K33" s="5">
        <v>6.6462999999999994E-2</v>
      </c>
      <c r="L33">
        <v>-26.473099999999999</v>
      </c>
      <c r="M33">
        <v>6.7530000000000001</v>
      </c>
      <c r="O33" s="17">
        <v>0.98570000000000002</v>
      </c>
      <c r="P33" s="17">
        <v>0.83599999999999985</v>
      </c>
      <c r="Q33">
        <f t="shared" si="6"/>
        <v>0.34770000000000001</v>
      </c>
      <c r="R33">
        <f t="shared" si="1"/>
        <v>13.37</v>
      </c>
      <c r="S33" t="str">
        <f t="shared" si="7"/>
        <v>D</v>
      </c>
      <c r="T33">
        <v>15</v>
      </c>
      <c r="U33" t="str">
        <f t="shared" si="8"/>
        <v>GOG_01</v>
      </c>
      <c r="V33">
        <v>82.815600000000003</v>
      </c>
      <c r="W33" s="28">
        <f t="shared" si="4"/>
        <v>0.84355277837676634</v>
      </c>
      <c r="X33">
        <f t="shared" si="5"/>
        <v>146.65165052080084</v>
      </c>
    </row>
    <row r="34" spans="1:24" ht="15" x14ac:dyDescent="0.2">
      <c r="A34">
        <v>1</v>
      </c>
      <c r="B34" t="s">
        <v>331</v>
      </c>
      <c r="C34" s="5">
        <v>1.21</v>
      </c>
      <c r="D34" s="5">
        <v>9.0699000000000002E-2</v>
      </c>
      <c r="E34">
        <v>-25.464500000000001</v>
      </c>
      <c r="F34">
        <v>2.8243999999999998</v>
      </c>
      <c r="H34">
        <v>1</v>
      </c>
      <c r="I34" t="s">
        <v>343</v>
      </c>
      <c r="J34" s="5">
        <v>0.23</v>
      </c>
      <c r="K34" s="5">
        <v>9.8998000000000003E-2</v>
      </c>
      <c r="L34">
        <v>-23.420400000000001</v>
      </c>
      <c r="M34">
        <v>7.3105000000000002</v>
      </c>
      <c r="O34" s="17">
        <v>1.0581</v>
      </c>
      <c r="P34" s="17">
        <v>0.93290000000000006</v>
      </c>
      <c r="Q34">
        <f t="shared" si="6"/>
        <v>0.20280000000000001</v>
      </c>
      <c r="R34">
        <f t="shared" si="1"/>
        <v>16.760000000000002</v>
      </c>
      <c r="S34" t="str">
        <f t="shared" si="7"/>
        <v>E</v>
      </c>
      <c r="T34">
        <v>20</v>
      </c>
      <c r="U34" t="str">
        <f t="shared" si="8"/>
        <v>GOG_01</v>
      </c>
      <c r="V34">
        <v>87.184600000000003</v>
      </c>
      <c r="W34" s="28">
        <f t="shared" si="4"/>
        <v>0.88805504713685612</v>
      </c>
      <c r="X34">
        <f t="shared" si="5"/>
        <v>90.048781779677213</v>
      </c>
    </row>
    <row r="35" spans="1:24" ht="15" x14ac:dyDescent="0.2">
      <c r="A35">
        <v>1</v>
      </c>
      <c r="B35" t="s">
        <v>334</v>
      </c>
      <c r="C35" s="5">
        <v>1.23</v>
      </c>
      <c r="D35" s="5">
        <v>7.4899999999999994E-2</v>
      </c>
      <c r="E35">
        <v>-26.2027</v>
      </c>
      <c r="F35">
        <v>1.8043</v>
      </c>
      <c r="H35">
        <v>1</v>
      </c>
      <c r="I35" t="s">
        <v>344</v>
      </c>
      <c r="J35" s="5">
        <v>0.22</v>
      </c>
      <c r="K35" s="5">
        <v>0.145486</v>
      </c>
      <c r="L35">
        <v>-24.068899999999999</v>
      </c>
      <c r="M35">
        <v>11.7094</v>
      </c>
      <c r="O35" s="17">
        <v>1.0318000000000001</v>
      </c>
      <c r="P35" s="17">
        <v>0.97219999999999995</v>
      </c>
      <c r="Q35">
        <f t="shared" si="6"/>
        <v>0.20730000000000001</v>
      </c>
      <c r="R35">
        <f t="shared" si="1"/>
        <v>16.850000000000001</v>
      </c>
      <c r="S35" t="str">
        <f t="shared" si="7"/>
        <v>F</v>
      </c>
      <c r="T35">
        <v>25</v>
      </c>
      <c r="U35" t="str">
        <f t="shared" si="8"/>
        <v>GOG_01</v>
      </c>
      <c r="V35">
        <v>88.7136</v>
      </c>
      <c r="W35" s="28">
        <f t="shared" si="4"/>
        <v>0.90362931331542717</v>
      </c>
      <c r="X35">
        <f t="shared" si="5"/>
        <v>93.661178325144036</v>
      </c>
    </row>
    <row r="36" spans="1:24" ht="15" x14ac:dyDescent="0.2">
      <c r="A36">
        <v>1</v>
      </c>
      <c r="B36" t="s">
        <v>337</v>
      </c>
      <c r="C36" s="5">
        <v>1.91</v>
      </c>
      <c r="D36" s="5">
        <v>0.12429800000000001</v>
      </c>
      <c r="E36">
        <v>-25.343299999999999</v>
      </c>
      <c r="F36">
        <v>-0.67249999999999999</v>
      </c>
      <c r="H36">
        <v>1</v>
      </c>
      <c r="I36" t="s">
        <v>345</v>
      </c>
      <c r="J36" s="5">
        <v>0.18</v>
      </c>
      <c r="K36" s="5">
        <v>0.21212800000000001</v>
      </c>
      <c r="L36">
        <v>-26.050799999999999</v>
      </c>
      <c r="M36">
        <v>12.9049</v>
      </c>
      <c r="O36" s="17">
        <v>1.0133000000000001</v>
      </c>
      <c r="P36" s="17">
        <v>0.90390000000000015</v>
      </c>
      <c r="Q36">
        <f t="shared" si="6"/>
        <v>0.16059999999999999</v>
      </c>
      <c r="R36">
        <f t="shared" si="1"/>
        <v>8.41</v>
      </c>
      <c r="S36" t="str">
        <f t="shared" si="7"/>
        <v>G</v>
      </c>
      <c r="T36">
        <v>30</v>
      </c>
      <c r="U36" t="str">
        <f t="shared" si="8"/>
        <v>GOG_01</v>
      </c>
      <c r="V36">
        <v>71.508800000000008</v>
      </c>
      <c r="W36" s="28">
        <f t="shared" si="4"/>
        <v>0.72838265880327513</v>
      </c>
      <c r="X36">
        <f t="shared" si="5"/>
        <v>58.489127501902992</v>
      </c>
    </row>
    <row r="37" spans="1:24" x14ac:dyDescent="0.15">
      <c r="A37">
        <v>1</v>
      </c>
      <c r="B37" t="s">
        <v>346</v>
      </c>
      <c r="C37" s="5">
        <v>9.58</v>
      </c>
      <c r="D37" s="5">
        <v>0.31058799999999998</v>
      </c>
      <c r="E37">
        <v>-27.965199999999999</v>
      </c>
      <c r="F37">
        <v>-1.0557000000000001</v>
      </c>
      <c r="H37">
        <v>1</v>
      </c>
      <c r="I37" t="s">
        <v>353</v>
      </c>
      <c r="J37" s="5">
        <v>1.1399999999999999</v>
      </c>
      <c r="K37" s="5">
        <v>0.31219599999999997</v>
      </c>
      <c r="L37">
        <v>-26.722899999999999</v>
      </c>
      <c r="M37">
        <v>12.789099999999999</v>
      </c>
      <c r="O37">
        <v>1.0467</v>
      </c>
      <c r="P37">
        <v>0.86029999999999984</v>
      </c>
      <c r="Q37">
        <f t="shared" si="6"/>
        <v>0.93700000000000006</v>
      </c>
      <c r="R37">
        <f t="shared" si="1"/>
        <v>9.7799999999999994</v>
      </c>
      <c r="S37" t="str">
        <f t="shared" si="2"/>
        <v>A</v>
      </c>
      <c r="T37">
        <v>0</v>
      </c>
      <c r="U37" t="str">
        <f t="shared" si="3"/>
        <v>WORF_01</v>
      </c>
      <c r="V37">
        <v>0</v>
      </c>
      <c r="W37" s="28">
        <f t="shared" si="4"/>
        <v>0</v>
      </c>
      <c r="X37">
        <f t="shared" si="5"/>
        <v>0</v>
      </c>
    </row>
    <row r="38" spans="1:24" ht="15" x14ac:dyDescent="0.2">
      <c r="A38">
        <v>1</v>
      </c>
      <c r="B38" t="s">
        <v>347</v>
      </c>
      <c r="C38" s="5">
        <v>5.19</v>
      </c>
      <c r="D38" s="5">
        <v>0.176619</v>
      </c>
      <c r="E38">
        <v>-27.4602</v>
      </c>
      <c r="F38">
        <v>-0.75580000000000003</v>
      </c>
      <c r="H38">
        <v>1</v>
      </c>
      <c r="I38" t="s">
        <v>354</v>
      </c>
      <c r="J38" s="5">
        <v>5.19</v>
      </c>
      <c r="K38" s="5">
        <v>1.6192390000000001</v>
      </c>
      <c r="L38">
        <v>-25.443899999999999</v>
      </c>
      <c r="M38">
        <v>0.87150000000000005</v>
      </c>
      <c r="O38" s="17">
        <v>1.0522</v>
      </c>
      <c r="P38" s="17">
        <v>0.85589999999999988</v>
      </c>
      <c r="Q38">
        <f t="shared" si="6"/>
        <v>4.2217000000000002</v>
      </c>
      <c r="R38">
        <f t="shared" si="1"/>
        <v>81.34</v>
      </c>
      <c r="S38" t="str">
        <f t="shared" si="2"/>
        <v>B</v>
      </c>
      <c r="T38">
        <v>5</v>
      </c>
      <c r="U38" t="str">
        <f t="shared" si="3"/>
        <v>WORF_01</v>
      </c>
      <c r="V38">
        <v>16.328499999999998</v>
      </c>
      <c r="W38" s="28">
        <f t="shared" si="4"/>
        <v>0.16632073596912933</v>
      </c>
      <c r="X38">
        <f t="shared" si="5"/>
        <v>351.07812552043669</v>
      </c>
    </row>
    <row r="39" spans="1:24" ht="15" x14ac:dyDescent="0.2">
      <c r="A39">
        <v>1</v>
      </c>
      <c r="B39" t="s">
        <v>348</v>
      </c>
      <c r="C39" s="5">
        <v>4.6900000000000004</v>
      </c>
      <c r="D39" s="5">
        <v>0.117729</v>
      </c>
      <c r="E39">
        <v>-26.751799999999999</v>
      </c>
      <c r="F39">
        <v>0.29930000000000001</v>
      </c>
      <c r="H39">
        <v>1</v>
      </c>
      <c r="I39" t="s">
        <v>355</v>
      </c>
      <c r="J39" s="5">
        <v>0.96</v>
      </c>
      <c r="K39" s="5">
        <v>0.13677900000000001</v>
      </c>
      <c r="L39">
        <v>-26.747399999999999</v>
      </c>
      <c r="M39">
        <v>7.0655000000000001</v>
      </c>
      <c r="O39" s="17">
        <v>0.94899999999999995</v>
      </c>
      <c r="P39" s="17">
        <v>0.79719999999999991</v>
      </c>
      <c r="Q39">
        <f t="shared" si="6"/>
        <v>0.80640000000000001</v>
      </c>
      <c r="R39">
        <f t="shared" si="1"/>
        <v>17.190000000000001</v>
      </c>
      <c r="S39" t="str">
        <f t="shared" si="2"/>
        <v>C</v>
      </c>
      <c r="T39">
        <v>10</v>
      </c>
      <c r="U39" t="str">
        <f t="shared" si="3"/>
        <v>WORF_01</v>
      </c>
      <c r="V39">
        <v>77.220299999999995</v>
      </c>
      <c r="W39" s="28">
        <f t="shared" si="4"/>
        <v>0.78655952033297349</v>
      </c>
      <c r="X39">
        <f t="shared" si="5"/>
        <v>317.14079859825495</v>
      </c>
    </row>
    <row r="40" spans="1:24" ht="15" x14ac:dyDescent="0.2">
      <c r="A40">
        <v>1</v>
      </c>
      <c r="B40" t="s">
        <v>349</v>
      </c>
      <c r="C40" s="5">
        <v>4.01</v>
      </c>
      <c r="D40" s="5">
        <v>0.112043</v>
      </c>
      <c r="E40">
        <v>-27.312100000000001</v>
      </c>
      <c r="F40">
        <v>-0.65669999999999995</v>
      </c>
      <c r="H40">
        <v>3</v>
      </c>
      <c r="I40" t="s">
        <v>271</v>
      </c>
      <c r="J40">
        <v>1.0538000000000001</v>
      </c>
      <c r="K40">
        <v>0.1164</v>
      </c>
      <c r="L40">
        <v>-26.86</v>
      </c>
      <c r="M40">
        <v>7.9051999999999998</v>
      </c>
      <c r="O40" s="17">
        <v>1.0137</v>
      </c>
      <c r="P40" s="17">
        <v>0.87299999999999978</v>
      </c>
      <c r="Q40">
        <f t="shared" si="6"/>
        <v>0.90749999999999997</v>
      </c>
      <c r="R40">
        <f t="shared" si="1"/>
        <v>22.63</v>
      </c>
      <c r="S40" t="str">
        <f t="shared" si="2"/>
        <v>D</v>
      </c>
      <c r="T40">
        <v>15</v>
      </c>
      <c r="U40" t="str">
        <f t="shared" si="3"/>
        <v>WORF_01</v>
      </c>
      <c r="V40">
        <v>80.919699999999992</v>
      </c>
      <c r="W40" s="28">
        <f t="shared" si="4"/>
        <v>0.8242412994703221</v>
      </c>
      <c r="X40">
        <f t="shared" si="5"/>
        <v>373.99948963465863</v>
      </c>
    </row>
    <row r="41" spans="1:24" ht="15" x14ac:dyDescent="0.2">
      <c r="A41">
        <v>1</v>
      </c>
      <c r="B41" t="s">
        <v>350</v>
      </c>
      <c r="C41" s="5">
        <v>1.7</v>
      </c>
      <c r="D41" s="5">
        <v>5.3608999999999997E-2</v>
      </c>
      <c r="E41">
        <v>-26.826899999999998</v>
      </c>
      <c r="F41">
        <v>0.33710000000000001</v>
      </c>
      <c r="H41">
        <v>3</v>
      </c>
      <c r="I41" t="s">
        <v>274</v>
      </c>
      <c r="J41">
        <v>0.52580000000000005</v>
      </c>
      <c r="K41">
        <v>0.14080000000000001</v>
      </c>
      <c r="L41">
        <v>-24.704799999999999</v>
      </c>
      <c r="M41">
        <v>12.8786</v>
      </c>
      <c r="O41" s="17">
        <v>1.0181</v>
      </c>
      <c r="P41" s="17">
        <v>0.86959999999999993</v>
      </c>
      <c r="Q41">
        <f t="shared" si="6"/>
        <v>0.4491</v>
      </c>
      <c r="R41">
        <f t="shared" si="1"/>
        <v>26.42</v>
      </c>
      <c r="S41" t="str">
        <f t="shared" si="2"/>
        <v>E</v>
      </c>
      <c r="T41">
        <v>20</v>
      </c>
      <c r="U41" t="str">
        <f t="shared" si="3"/>
        <v>WORF_01</v>
      </c>
      <c r="V41">
        <v>86.690399999999997</v>
      </c>
      <c r="W41" s="28">
        <f t="shared" si="4"/>
        <v>0.88302116725101576</v>
      </c>
      <c r="X41">
        <f t="shared" si="5"/>
        <v>198.28240310621561</v>
      </c>
    </row>
    <row r="42" spans="1:24" ht="15" x14ac:dyDescent="0.2">
      <c r="A42">
        <v>1</v>
      </c>
      <c r="B42" t="s">
        <v>351</v>
      </c>
      <c r="C42" s="5">
        <v>1.4</v>
      </c>
      <c r="D42" s="5">
        <v>7.2857000000000005E-2</v>
      </c>
      <c r="E42">
        <v>-25.357399999999998</v>
      </c>
      <c r="F42">
        <v>1.6117999999999999</v>
      </c>
      <c r="H42">
        <v>3</v>
      </c>
      <c r="I42" t="s">
        <v>277</v>
      </c>
      <c r="J42">
        <v>0.44240000000000002</v>
      </c>
      <c r="K42">
        <v>0.1724</v>
      </c>
      <c r="L42">
        <v>-24.9313</v>
      </c>
      <c r="M42">
        <v>15.833299999999999</v>
      </c>
      <c r="O42" s="17">
        <v>1.0322</v>
      </c>
      <c r="P42" s="17">
        <v>0.91090000000000004</v>
      </c>
      <c r="Q42">
        <f t="shared" si="6"/>
        <v>0.39040000000000002</v>
      </c>
      <c r="R42">
        <f t="shared" si="1"/>
        <v>27.89</v>
      </c>
      <c r="S42" t="str">
        <f t="shared" si="2"/>
        <v>F</v>
      </c>
      <c r="T42">
        <v>25</v>
      </c>
      <c r="U42" t="str">
        <f t="shared" si="3"/>
        <v>WORF_01</v>
      </c>
      <c r="V42">
        <v>83.013300000000001</v>
      </c>
      <c r="W42" s="28">
        <f t="shared" si="4"/>
        <v>0.8455665340494305</v>
      </c>
      <c r="X42">
        <f t="shared" si="5"/>
        <v>165.05458744644883</v>
      </c>
    </row>
    <row r="43" spans="1:24" ht="15" x14ac:dyDescent="0.2">
      <c r="A43">
        <v>1</v>
      </c>
      <c r="B43" t="s">
        <v>352</v>
      </c>
      <c r="C43" s="5">
        <v>1.55</v>
      </c>
      <c r="D43" s="5">
        <v>6.3719999999999999E-2</v>
      </c>
      <c r="E43">
        <v>-25.964700000000001</v>
      </c>
      <c r="F43">
        <v>0.94340000000000002</v>
      </c>
      <c r="H43">
        <v>3</v>
      </c>
      <c r="I43" t="s">
        <v>280</v>
      </c>
      <c r="J43">
        <v>0.45679999999999998</v>
      </c>
      <c r="K43">
        <v>0.2303</v>
      </c>
      <c r="L43">
        <v>-25.212199999999999</v>
      </c>
      <c r="M43">
        <v>15.4192</v>
      </c>
      <c r="O43" s="17">
        <v>1.0076000000000001</v>
      </c>
      <c r="P43" s="17">
        <v>0.86840000000000028</v>
      </c>
      <c r="Q43">
        <f t="shared" si="6"/>
        <v>0.39369999999999999</v>
      </c>
      <c r="R43">
        <f t="shared" si="1"/>
        <v>25.4</v>
      </c>
      <c r="S43" t="str">
        <f t="shared" si="2"/>
        <v>G</v>
      </c>
      <c r="T43">
        <v>30</v>
      </c>
      <c r="U43" t="str">
        <f t="shared" si="3"/>
        <v>WORF_01</v>
      </c>
      <c r="V43">
        <v>41.528700000000001</v>
      </c>
      <c r="W43" s="28">
        <f t="shared" si="4"/>
        <v>0.42300786648137806</v>
      </c>
      <c r="X43">
        <f t="shared" si="5"/>
        <v>83.269098516859273</v>
      </c>
    </row>
    <row r="44" spans="1:24" x14ac:dyDescent="0.15">
      <c r="A44">
        <v>2</v>
      </c>
      <c r="B44" t="s">
        <v>46</v>
      </c>
      <c r="C44">
        <v>5.1120000000000001</v>
      </c>
      <c r="D44">
        <v>0.2218</v>
      </c>
      <c r="E44">
        <v>-26.1721</v>
      </c>
      <c r="F44">
        <v>0.91180000000000005</v>
      </c>
      <c r="H44">
        <v>3</v>
      </c>
      <c r="I44" t="s">
        <v>114</v>
      </c>
      <c r="J44">
        <v>0.57289999999999996</v>
      </c>
      <c r="K44">
        <v>6.8699999999999997E-2</v>
      </c>
      <c r="L44">
        <v>-24.930800000000001</v>
      </c>
      <c r="M44">
        <v>3.246</v>
      </c>
      <c r="O44">
        <v>1.0467</v>
      </c>
      <c r="P44">
        <v>0.86029999999999984</v>
      </c>
      <c r="Q44">
        <f t="shared" si="6"/>
        <v>0.47089999999999999</v>
      </c>
      <c r="R44">
        <f t="shared" si="1"/>
        <v>9.2100000000000009</v>
      </c>
      <c r="S44" t="str">
        <f>MID(I44,7,1)</f>
        <v>A</v>
      </c>
      <c r="T44">
        <v>0</v>
      </c>
      <c r="U44" t="str">
        <f>LEFT(I44,6)</f>
        <v>GOG_02</v>
      </c>
      <c r="V44">
        <v>72.504300000000001</v>
      </c>
      <c r="W44" s="28">
        <f t="shared" si="4"/>
        <v>0.73852273858140949</v>
      </c>
      <c r="X44">
        <f t="shared" si="5"/>
        <v>173.88517879899285</v>
      </c>
    </row>
    <row r="45" spans="1:24" ht="15" x14ac:dyDescent="0.2">
      <c r="A45">
        <v>2</v>
      </c>
      <c r="B45" t="s">
        <v>48</v>
      </c>
      <c r="C45">
        <v>5.6466000000000003</v>
      </c>
      <c r="D45">
        <v>0.17430000000000001</v>
      </c>
      <c r="E45">
        <v>-26.270499999999998</v>
      </c>
      <c r="F45">
        <v>1.0164</v>
      </c>
      <c r="H45">
        <v>3</v>
      </c>
      <c r="I45" t="s">
        <v>116</v>
      </c>
      <c r="J45">
        <v>1.0913999999999999</v>
      </c>
      <c r="K45">
        <v>8.3500000000000005E-2</v>
      </c>
      <c r="L45">
        <v>-25.904399999999999</v>
      </c>
      <c r="M45">
        <v>-1.9522999999999999</v>
      </c>
      <c r="O45" s="17">
        <v>1.0522</v>
      </c>
      <c r="P45" s="17">
        <v>0.85589999999999988</v>
      </c>
      <c r="Q45">
        <f t="shared" si="6"/>
        <v>0.88780000000000003</v>
      </c>
      <c r="R45">
        <f t="shared" si="1"/>
        <v>15.72</v>
      </c>
      <c r="S45" t="str">
        <f t="shared" ref="S45:S50" si="9">MID(I45,7,1)</f>
        <v>B</v>
      </c>
      <c r="T45">
        <v>5</v>
      </c>
      <c r="U45" t="str">
        <f t="shared" ref="U45:U50" si="10">LEFT(I45,6)</f>
        <v>GOG_02</v>
      </c>
      <c r="V45">
        <v>74.431399999999996</v>
      </c>
      <c r="W45" s="28">
        <f t="shared" si="4"/>
        <v>0.7581520180795942</v>
      </c>
      <c r="X45">
        <f t="shared" si="5"/>
        <v>336.54368082553191</v>
      </c>
    </row>
    <row r="46" spans="1:24" ht="15" x14ac:dyDescent="0.2">
      <c r="A46">
        <v>2</v>
      </c>
      <c r="B46" t="s">
        <v>50</v>
      </c>
      <c r="C46">
        <v>3.5413000000000001</v>
      </c>
      <c r="D46">
        <v>0.10150000000000001</v>
      </c>
      <c r="E46">
        <v>-25.673999999999999</v>
      </c>
      <c r="F46">
        <v>1.7502</v>
      </c>
      <c r="H46">
        <v>3</v>
      </c>
      <c r="I46" t="s">
        <v>118</v>
      </c>
      <c r="J46">
        <v>0.6865</v>
      </c>
      <c r="K46">
        <v>7.22E-2</v>
      </c>
      <c r="L46">
        <v>-25.558800000000002</v>
      </c>
      <c r="M46">
        <v>1.8012999999999999</v>
      </c>
      <c r="O46" s="17">
        <v>0.94899999999999995</v>
      </c>
      <c r="P46" s="17">
        <v>0.79719999999999991</v>
      </c>
      <c r="Q46">
        <f t="shared" si="6"/>
        <v>0.57669999999999999</v>
      </c>
      <c r="R46">
        <f t="shared" si="1"/>
        <v>16.28</v>
      </c>
      <c r="S46" t="str">
        <f t="shared" si="9"/>
        <v>C</v>
      </c>
      <c r="T46">
        <v>10</v>
      </c>
      <c r="U46" t="str">
        <f t="shared" si="10"/>
        <v>GOG_02</v>
      </c>
      <c r="V46">
        <v>82.572299999999998</v>
      </c>
      <c r="W46" s="28">
        <f t="shared" si="4"/>
        <v>0.84107454491617351</v>
      </c>
      <c r="X46">
        <f t="shared" si="5"/>
        <v>242.52384502657861</v>
      </c>
    </row>
    <row r="47" spans="1:24" ht="15" x14ac:dyDescent="0.2">
      <c r="A47">
        <v>2</v>
      </c>
      <c r="B47" t="s">
        <v>52</v>
      </c>
      <c r="C47">
        <v>1.9697</v>
      </c>
      <c r="D47">
        <v>9.6299999999999997E-2</v>
      </c>
      <c r="E47">
        <v>-26.160599999999999</v>
      </c>
      <c r="F47">
        <v>2.4569000000000001</v>
      </c>
      <c r="H47">
        <v>3</v>
      </c>
      <c r="I47" t="s">
        <v>119</v>
      </c>
      <c r="J47">
        <v>0.41770000000000002</v>
      </c>
      <c r="K47">
        <v>0.1055</v>
      </c>
      <c r="L47">
        <v>-25.674600000000002</v>
      </c>
      <c r="M47">
        <v>6.3101000000000003</v>
      </c>
      <c r="O47" s="17">
        <v>1.0137</v>
      </c>
      <c r="P47" s="17">
        <v>0.87299999999999978</v>
      </c>
      <c r="Q47">
        <f t="shared" si="6"/>
        <v>0.35970000000000002</v>
      </c>
      <c r="R47">
        <f t="shared" si="1"/>
        <v>18.260000000000002</v>
      </c>
      <c r="S47" t="str">
        <f t="shared" si="9"/>
        <v>D</v>
      </c>
      <c r="T47">
        <v>15</v>
      </c>
      <c r="U47" t="str">
        <f t="shared" si="10"/>
        <v>GOG_02</v>
      </c>
      <c r="V47">
        <v>86.571799999999996</v>
      </c>
      <c r="W47" s="28">
        <f t="shared" si="4"/>
        <v>0.88181311756574521</v>
      </c>
      <c r="X47">
        <f t="shared" si="5"/>
        <v>158.59408919419931</v>
      </c>
    </row>
    <row r="48" spans="1:24" ht="15" x14ac:dyDescent="0.2">
      <c r="A48">
        <v>2</v>
      </c>
      <c r="B48" t="s">
        <v>54</v>
      </c>
      <c r="C48">
        <v>2.4089</v>
      </c>
      <c r="D48">
        <v>0.1003</v>
      </c>
      <c r="E48">
        <v>-26.447199999999999</v>
      </c>
      <c r="F48">
        <v>2.5649000000000002</v>
      </c>
      <c r="H48">
        <v>3</v>
      </c>
      <c r="I48" t="s">
        <v>122</v>
      </c>
      <c r="J48">
        <v>0.36230000000000001</v>
      </c>
      <c r="K48">
        <v>0.13739999999999999</v>
      </c>
      <c r="L48">
        <v>-25.0459</v>
      </c>
      <c r="M48">
        <v>10.434900000000001</v>
      </c>
      <c r="O48" s="17">
        <v>1.0181</v>
      </c>
      <c r="P48" s="17">
        <v>0.86959999999999993</v>
      </c>
      <c r="Q48">
        <f t="shared" si="6"/>
        <v>0.3095</v>
      </c>
      <c r="R48">
        <f t="shared" si="1"/>
        <v>12.85</v>
      </c>
      <c r="S48" t="str">
        <f t="shared" si="9"/>
        <v>E</v>
      </c>
      <c r="T48">
        <v>20</v>
      </c>
      <c r="U48" t="str">
        <f t="shared" si="10"/>
        <v>GOG_02</v>
      </c>
      <c r="V48">
        <v>83.704999999999998</v>
      </c>
      <c r="W48" s="28">
        <f t="shared" si="4"/>
        <v>0.8526121324246545</v>
      </c>
      <c r="X48">
        <f t="shared" si="5"/>
        <v>131.9417274927153</v>
      </c>
    </row>
    <row r="49" spans="1:24" ht="15" x14ac:dyDescent="0.2">
      <c r="A49">
        <v>2</v>
      </c>
      <c r="B49" t="s">
        <v>56</v>
      </c>
      <c r="C49">
        <v>1.2325999999999999</v>
      </c>
      <c r="D49">
        <v>8.43E-2</v>
      </c>
      <c r="E49">
        <v>-25.48</v>
      </c>
      <c r="F49">
        <v>4.7451999999999996</v>
      </c>
      <c r="H49">
        <v>3</v>
      </c>
      <c r="I49" t="s">
        <v>124</v>
      </c>
      <c r="J49">
        <v>0.2341</v>
      </c>
      <c r="K49">
        <v>0.17680000000000001</v>
      </c>
      <c r="L49">
        <v>-24.609400000000001</v>
      </c>
      <c r="M49">
        <v>10.6112</v>
      </c>
      <c r="O49" s="17">
        <v>1.0322</v>
      </c>
      <c r="P49" s="17">
        <v>0.91090000000000004</v>
      </c>
      <c r="Q49">
        <f t="shared" si="6"/>
        <v>0.20660000000000001</v>
      </c>
      <c r="R49">
        <f t="shared" si="1"/>
        <v>16.760000000000002</v>
      </c>
      <c r="S49" t="str">
        <f t="shared" si="9"/>
        <v>F</v>
      </c>
      <c r="T49">
        <v>25</v>
      </c>
      <c r="U49" t="str">
        <f t="shared" si="10"/>
        <v>GOG_02</v>
      </c>
      <c r="V49">
        <v>85.679699999999997</v>
      </c>
      <c r="W49" s="28">
        <f t="shared" si="4"/>
        <v>0.87272626154357169</v>
      </c>
      <c r="X49">
        <f t="shared" si="5"/>
        <v>90.152622817450961</v>
      </c>
    </row>
    <row r="50" spans="1:24" ht="15" x14ac:dyDescent="0.2">
      <c r="A50">
        <v>2</v>
      </c>
      <c r="B50" t="s">
        <v>58</v>
      </c>
      <c r="C50">
        <v>1.1452</v>
      </c>
      <c r="D50">
        <v>8.14E-2</v>
      </c>
      <c r="E50">
        <v>-25.005299999999998</v>
      </c>
      <c r="F50">
        <v>2.3769999999999998</v>
      </c>
      <c r="H50">
        <v>3</v>
      </c>
      <c r="I50" t="s">
        <v>127</v>
      </c>
      <c r="J50">
        <v>0.2422</v>
      </c>
      <c r="K50">
        <v>0.2145</v>
      </c>
      <c r="L50">
        <v>-23.865100000000002</v>
      </c>
      <c r="M50">
        <v>12.041399999999999</v>
      </c>
      <c r="O50" s="17">
        <v>1.0076000000000001</v>
      </c>
      <c r="P50" s="17">
        <v>0.86840000000000028</v>
      </c>
      <c r="Q50">
        <f t="shared" si="6"/>
        <v>0.2087</v>
      </c>
      <c r="R50">
        <f t="shared" si="1"/>
        <v>18.22</v>
      </c>
      <c r="S50" t="str">
        <f t="shared" si="9"/>
        <v>G</v>
      </c>
      <c r="T50">
        <v>30</v>
      </c>
      <c r="U50" t="str">
        <f t="shared" si="10"/>
        <v>GOG_02</v>
      </c>
      <c r="V50">
        <v>80.802600000000012</v>
      </c>
      <c r="W50" s="28">
        <f t="shared" si="4"/>
        <v>0.82304852865965483</v>
      </c>
      <c r="X50">
        <f t="shared" si="5"/>
        <v>85.885113965634972</v>
      </c>
    </row>
    <row r="51" spans="1:24" x14ac:dyDescent="0.15">
      <c r="A51">
        <v>2</v>
      </c>
      <c r="B51" t="s">
        <v>19</v>
      </c>
      <c r="C51">
        <v>11.4846</v>
      </c>
      <c r="D51">
        <v>0.46239999999999998</v>
      </c>
      <c r="E51">
        <v>-27.875</v>
      </c>
      <c r="F51">
        <v>-1.7942</v>
      </c>
      <c r="H51">
        <v>2</v>
      </c>
      <c r="I51" t="s">
        <v>60</v>
      </c>
      <c r="J51">
        <v>2.7982</v>
      </c>
      <c r="K51">
        <v>0.12239999999999999</v>
      </c>
      <c r="L51">
        <v>-29.057099999999998</v>
      </c>
      <c r="M51">
        <v>-11.5494</v>
      </c>
      <c r="O51">
        <v>1.0491999999999999</v>
      </c>
      <c r="P51">
        <v>0.63759999999999994</v>
      </c>
      <c r="Q51">
        <f t="shared" si="6"/>
        <v>1.7004999999999999</v>
      </c>
      <c r="R51">
        <f t="shared" si="1"/>
        <v>14.81</v>
      </c>
      <c r="S51" t="str">
        <f t="shared" si="2"/>
        <v>A</v>
      </c>
      <c r="T51">
        <v>0</v>
      </c>
      <c r="U51" t="str">
        <f t="shared" si="3"/>
        <v>RIDG_02</v>
      </c>
      <c r="V51">
        <v>9.69</v>
      </c>
      <c r="W51" s="28">
        <f t="shared" si="4"/>
        <v>9.8701529934829488E-2</v>
      </c>
      <c r="X51">
        <f t="shared" si="5"/>
        <v>83.920975827088768</v>
      </c>
    </row>
    <row r="52" spans="1:24" x14ac:dyDescent="0.15">
      <c r="A52">
        <v>2</v>
      </c>
      <c r="B52" t="s">
        <v>21</v>
      </c>
      <c r="C52">
        <v>3.4232999999999998</v>
      </c>
      <c r="D52">
        <v>0.1552</v>
      </c>
      <c r="E52">
        <v>-27.117100000000001</v>
      </c>
      <c r="F52">
        <v>-0.96109999999999995</v>
      </c>
      <c r="H52">
        <v>2</v>
      </c>
      <c r="I52" t="s">
        <v>61</v>
      </c>
      <c r="J52">
        <v>0.36980000000000002</v>
      </c>
      <c r="K52">
        <v>8.4500000000000006E-2</v>
      </c>
      <c r="L52">
        <v>-26.006699999999999</v>
      </c>
      <c r="M52">
        <v>4.3277999999999999</v>
      </c>
      <c r="O52">
        <v>1.0267999999999999</v>
      </c>
      <c r="P52">
        <v>0.87870000000000004</v>
      </c>
      <c r="Q52">
        <f t="shared" si="6"/>
        <v>0.3165</v>
      </c>
      <c r="R52">
        <f t="shared" si="1"/>
        <v>9.25</v>
      </c>
      <c r="S52" t="str">
        <f t="shared" si="2"/>
        <v>B</v>
      </c>
      <c r="T52">
        <v>5</v>
      </c>
      <c r="U52" t="str">
        <f t="shared" si="3"/>
        <v>RIDG_02</v>
      </c>
      <c r="V52">
        <v>73.97</v>
      </c>
      <c r="W52" s="28">
        <f t="shared" si="4"/>
        <v>0.75345223625173763</v>
      </c>
      <c r="X52">
        <f t="shared" si="5"/>
        <v>119.23381638683746</v>
      </c>
    </row>
    <row r="53" spans="1:24" ht="15" x14ac:dyDescent="0.2">
      <c r="A53">
        <v>2</v>
      </c>
      <c r="B53" t="s">
        <v>22</v>
      </c>
      <c r="C53">
        <v>2.0116000000000001</v>
      </c>
      <c r="D53">
        <v>0.12130000000000001</v>
      </c>
      <c r="E53">
        <v>-26.430499999999999</v>
      </c>
      <c r="F53">
        <v>0.49099999999999999</v>
      </c>
      <c r="H53">
        <v>2</v>
      </c>
      <c r="I53" t="s">
        <v>62</v>
      </c>
      <c r="J53">
        <v>0.52649999999999997</v>
      </c>
      <c r="K53">
        <v>0.22700000000000001</v>
      </c>
      <c r="L53">
        <v>-24.626899999999999</v>
      </c>
      <c r="M53">
        <v>7.4767999999999999</v>
      </c>
      <c r="O53" s="17">
        <v>1.0297000000000001</v>
      </c>
      <c r="P53" s="17">
        <v>0.78210000000000002</v>
      </c>
      <c r="Q53">
        <f t="shared" si="6"/>
        <v>0.39989999999999998</v>
      </c>
      <c r="R53">
        <f t="shared" si="1"/>
        <v>19.88</v>
      </c>
      <c r="S53" t="str">
        <f t="shared" si="2"/>
        <v>C</v>
      </c>
      <c r="T53">
        <v>10</v>
      </c>
      <c r="U53" t="str">
        <f t="shared" si="3"/>
        <v>RIDG_02</v>
      </c>
      <c r="V53">
        <v>100.56400000000001</v>
      </c>
      <c r="W53" s="28">
        <f t="shared" si="4"/>
        <v>1.0243364970450148</v>
      </c>
      <c r="X53">
        <f t="shared" si="5"/>
        <v>204.81608258415068</v>
      </c>
    </row>
    <row r="54" spans="1:24" ht="15" x14ac:dyDescent="0.2">
      <c r="A54">
        <v>2</v>
      </c>
      <c r="B54" t="s">
        <v>24</v>
      </c>
      <c r="C54">
        <v>1.6144000000000001</v>
      </c>
      <c r="D54">
        <v>7.6999999999999999E-2</v>
      </c>
      <c r="E54">
        <v>-26.860499999999998</v>
      </c>
      <c r="F54">
        <v>0.33879999999999999</v>
      </c>
      <c r="H54">
        <v>2</v>
      </c>
      <c r="I54" t="s">
        <v>63</v>
      </c>
      <c r="J54">
        <v>0.26300000000000001</v>
      </c>
      <c r="K54">
        <v>7.9399999999999998E-2</v>
      </c>
      <c r="L54">
        <v>-26.829499999999999</v>
      </c>
      <c r="M54">
        <v>6.5396000000000001</v>
      </c>
      <c r="O54" s="17">
        <v>0.96279999999999999</v>
      </c>
      <c r="P54" s="17">
        <v>0.83679999999999999</v>
      </c>
      <c r="Q54">
        <f t="shared" si="6"/>
        <v>0.2286</v>
      </c>
      <c r="R54">
        <f t="shared" si="1"/>
        <v>14.16</v>
      </c>
      <c r="S54" t="str">
        <f t="shared" si="2"/>
        <v>D</v>
      </c>
      <c r="T54">
        <v>15</v>
      </c>
      <c r="U54" t="str">
        <f t="shared" si="3"/>
        <v>RIDG_02</v>
      </c>
      <c r="V54">
        <v>119.934</v>
      </c>
      <c r="W54" s="28">
        <f t="shared" si="4"/>
        <v>1.2216376977506542</v>
      </c>
      <c r="X54">
        <f t="shared" si="5"/>
        <v>139.63318885289976</v>
      </c>
    </row>
    <row r="55" spans="1:24" ht="15" x14ac:dyDescent="0.2">
      <c r="A55">
        <v>2</v>
      </c>
      <c r="B55" t="s">
        <v>26</v>
      </c>
      <c r="C55">
        <v>1.6675</v>
      </c>
      <c r="D55">
        <v>7.9100000000000004E-2</v>
      </c>
      <c r="E55">
        <v>-26.311599999999999</v>
      </c>
      <c r="F55">
        <v>1.6113999999999999</v>
      </c>
      <c r="H55">
        <v>2</v>
      </c>
      <c r="I55" t="s">
        <v>64</v>
      </c>
      <c r="J55">
        <v>0.27339999999999998</v>
      </c>
      <c r="K55">
        <v>7.5600000000000001E-2</v>
      </c>
      <c r="L55">
        <v>-25.1478</v>
      </c>
      <c r="M55">
        <v>7.1458000000000004</v>
      </c>
      <c r="O55" s="17">
        <v>1.0027999999999999</v>
      </c>
      <c r="P55" s="17">
        <v>0.84519999999999995</v>
      </c>
      <c r="Q55">
        <f t="shared" si="6"/>
        <v>0.23039999999999999</v>
      </c>
      <c r="R55">
        <f t="shared" si="1"/>
        <v>13.82</v>
      </c>
      <c r="S55" t="str">
        <f t="shared" si="2"/>
        <v>E</v>
      </c>
      <c r="T55">
        <v>20</v>
      </c>
      <c r="U55" t="str">
        <f t="shared" si="3"/>
        <v>RIDG_02</v>
      </c>
      <c r="V55">
        <v>112.124</v>
      </c>
      <c r="W55" s="28">
        <f t="shared" si="4"/>
        <v>1.142085690651478</v>
      </c>
      <c r="X55">
        <f t="shared" si="5"/>
        <v>131.56827156305027</v>
      </c>
    </row>
    <row r="56" spans="1:24" ht="15" x14ac:dyDescent="0.2">
      <c r="A56">
        <v>2</v>
      </c>
      <c r="B56" t="s">
        <v>28</v>
      </c>
      <c r="C56">
        <v>0.60350000000000004</v>
      </c>
      <c r="D56">
        <v>4.3499999999999997E-2</v>
      </c>
      <c r="E56">
        <v>-25.894400000000001</v>
      </c>
      <c r="F56">
        <v>1.1487000000000001</v>
      </c>
      <c r="H56">
        <v>2</v>
      </c>
      <c r="I56" t="s">
        <v>65</v>
      </c>
      <c r="J56">
        <v>0.1603</v>
      </c>
      <c r="K56">
        <v>0.23719999999999999</v>
      </c>
      <c r="L56">
        <v>-22.969799999999999</v>
      </c>
      <c r="M56">
        <v>12.890700000000001</v>
      </c>
      <c r="O56" s="17">
        <v>0.98829999999999996</v>
      </c>
      <c r="P56" s="17">
        <v>0.88749999999999996</v>
      </c>
      <c r="Q56">
        <f t="shared" si="6"/>
        <v>0.14399999999999999</v>
      </c>
      <c r="R56">
        <f t="shared" si="1"/>
        <v>23.86</v>
      </c>
      <c r="S56" t="str">
        <f t="shared" si="2"/>
        <v>F</v>
      </c>
      <c r="T56">
        <v>25</v>
      </c>
      <c r="U56" t="str">
        <f t="shared" si="3"/>
        <v>RIDG_02</v>
      </c>
      <c r="V56">
        <v>154.15700000000001</v>
      </c>
      <c r="W56" s="28">
        <f t="shared" si="4"/>
        <v>1.5702303147743562</v>
      </c>
      <c r="X56">
        <f t="shared" si="5"/>
        <v>113.05658266375363</v>
      </c>
    </row>
    <row r="57" spans="1:24" ht="15" x14ac:dyDescent="0.2">
      <c r="A57">
        <v>2</v>
      </c>
      <c r="B57" t="s">
        <v>30</v>
      </c>
      <c r="C57">
        <v>2.8591000000000002</v>
      </c>
      <c r="D57">
        <v>9.6500000000000002E-2</v>
      </c>
      <c r="E57">
        <v>-27.4117</v>
      </c>
      <c r="F57">
        <v>0.84350000000000003</v>
      </c>
      <c r="H57">
        <v>2</v>
      </c>
      <c r="I57" t="s">
        <v>66</v>
      </c>
      <c r="J57">
        <v>0.3523</v>
      </c>
      <c r="K57">
        <v>0.11700000000000001</v>
      </c>
      <c r="L57">
        <v>-26.656400000000001</v>
      </c>
      <c r="M57">
        <v>10.406499999999999</v>
      </c>
      <c r="O57" s="17">
        <v>0.97509999999999997</v>
      </c>
      <c r="P57" s="17">
        <v>0.81119999999999992</v>
      </c>
      <c r="Q57">
        <f t="shared" si="6"/>
        <v>0.29310000000000003</v>
      </c>
      <c r="R57">
        <f t="shared" si="1"/>
        <v>10.25</v>
      </c>
      <c r="S57" t="str">
        <f t="shared" si="2"/>
        <v>G</v>
      </c>
      <c r="T57">
        <v>30</v>
      </c>
      <c r="U57" t="str">
        <f t="shared" si="3"/>
        <v>RIDG_02</v>
      </c>
      <c r="V57">
        <v>36.150999999999996</v>
      </c>
      <c r="W57" s="28">
        <f t="shared" si="4"/>
        <v>0.36823106384664817</v>
      </c>
      <c r="X57">
        <f t="shared" si="5"/>
        <v>53.964262406726299</v>
      </c>
    </row>
    <row r="58" spans="1:24" x14ac:dyDescent="0.15">
      <c r="A58">
        <v>2</v>
      </c>
      <c r="B58" t="s">
        <v>6</v>
      </c>
      <c r="C58">
        <v>12.1149</v>
      </c>
      <c r="D58">
        <v>0.44080000000000003</v>
      </c>
      <c r="E58">
        <v>-27.3323</v>
      </c>
      <c r="F58">
        <v>-0.67759999999999998</v>
      </c>
      <c r="H58">
        <v>3</v>
      </c>
      <c r="I58" t="s">
        <v>98</v>
      </c>
      <c r="J58">
        <v>1.9691000000000001</v>
      </c>
      <c r="K58">
        <v>0.188</v>
      </c>
      <c r="L58">
        <v>-25.9954</v>
      </c>
      <c r="M58">
        <v>3.5972</v>
      </c>
      <c r="O58">
        <v>0.95189999999999997</v>
      </c>
      <c r="P58">
        <v>0.68000000000000016</v>
      </c>
      <c r="Q58">
        <f t="shared" si="6"/>
        <v>1.4066000000000001</v>
      </c>
      <c r="R58">
        <f t="shared" si="1"/>
        <v>11.61</v>
      </c>
      <c r="S58" t="str">
        <f t="shared" si="2"/>
        <v>A</v>
      </c>
      <c r="T58">
        <v>0</v>
      </c>
      <c r="U58" t="str">
        <f t="shared" si="3"/>
        <v>SALM_02</v>
      </c>
      <c r="V58">
        <v>0.49500000000000011</v>
      </c>
      <c r="W58" s="28">
        <f t="shared" si="4"/>
        <v>5.0420286189618796E-3</v>
      </c>
      <c r="X58">
        <f t="shared" si="5"/>
        <v>3.5460587277158897</v>
      </c>
    </row>
    <row r="59" spans="1:24" ht="15" x14ac:dyDescent="0.2">
      <c r="A59">
        <v>2</v>
      </c>
      <c r="B59" t="s">
        <v>7</v>
      </c>
      <c r="C59">
        <v>7.6074000000000002</v>
      </c>
      <c r="D59">
        <v>0.35310000000000002</v>
      </c>
      <c r="E59">
        <v>-26.656400000000001</v>
      </c>
      <c r="F59">
        <v>-0.23799999999999999</v>
      </c>
      <c r="H59">
        <v>3</v>
      </c>
      <c r="I59" t="s">
        <v>100</v>
      </c>
      <c r="J59">
        <v>0.86129999999999995</v>
      </c>
      <c r="K59">
        <v>0.1085</v>
      </c>
      <c r="L59">
        <v>-25.859000000000002</v>
      </c>
      <c r="M59">
        <v>4.1283000000000003</v>
      </c>
      <c r="O59" s="17">
        <v>1.0469999999999999</v>
      </c>
      <c r="P59" s="17">
        <v>0.80479999999999996</v>
      </c>
      <c r="Q59">
        <f t="shared" si="6"/>
        <v>0.66210000000000002</v>
      </c>
      <c r="R59">
        <f t="shared" si="1"/>
        <v>8.6999999999999993</v>
      </c>
      <c r="S59" t="str">
        <f t="shared" si="2"/>
        <v>B</v>
      </c>
      <c r="T59">
        <v>5</v>
      </c>
      <c r="U59" t="str">
        <f t="shared" si="3"/>
        <v>SALM_02</v>
      </c>
      <c r="V59">
        <v>22.541499999999999</v>
      </c>
      <c r="W59" s="28">
        <f t="shared" si="4"/>
        <v>0.22960583457440237</v>
      </c>
      <c r="X59">
        <f t="shared" si="5"/>
        <v>76.0110115358559</v>
      </c>
    </row>
    <row r="60" spans="1:24" ht="15" x14ac:dyDescent="0.2">
      <c r="A60">
        <v>2</v>
      </c>
      <c r="B60" t="s">
        <v>9</v>
      </c>
      <c r="C60">
        <v>4.5670999999999999</v>
      </c>
      <c r="D60">
        <v>0.22989999999999999</v>
      </c>
      <c r="E60">
        <v>-26.288499999999999</v>
      </c>
      <c r="F60">
        <v>0.56000000000000005</v>
      </c>
      <c r="H60">
        <v>3</v>
      </c>
      <c r="I60" t="s">
        <v>104</v>
      </c>
      <c r="J60">
        <v>0.49430000000000002</v>
      </c>
      <c r="K60">
        <v>0.1221</v>
      </c>
      <c r="L60">
        <v>-24.992799999999999</v>
      </c>
      <c r="M60">
        <v>8.8064</v>
      </c>
      <c r="O60" s="17">
        <v>0.97709999999999997</v>
      </c>
      <c r="P60" s="17">
        <v>0.82040000000000002</v>
      </c>
      <c r="Q60">
        <f t="shared" si="6"/>
        <v>0.41499999999999998</v>
      </c>
      <c r="R60">
        <f t="shared" si="1"/>
        <v>9.09</v>
      </c>
      <c r="S60" t="str">
        <f t="shared" si="2"/>
        <v>C</v>
      </c>
      <c r="T60">
        <v>10</v>
      </c>
      <c r="U60" t="str">
        <f t="shared" si="3"/>
        <v>SALM_02</v>
      </c>
      <c r="V60">
        <v>75.756299999999996</v>
      </c>
      <c r="W60" s="28">
        <f t="shared" si="4"/>
        <v>0.77164733872052871</v>
      </c>
      <c r="X60">
        <f t="shared" si="5"/>
        <v>160.11682278450971</v>
      </c>
    </row>
    <row r="61" spans="1:24" ht="15" x14ac:dyDescent="0.2">
      <c r="A61">
        <v>2</v>
      </c>
      <c r="B61" t="s">
        <v>11</v>
      </c>
      <c r="C61">
        <v>3.4609999999999999</v>
      </c>
      <c r="D61">
        <v>0.1694</v>
      </c>
      <c r="E61">
        <v>-25.562200000000001</v>
      </c>
      <c r="F61">
        <v>0.64829999999999999</v>
      </c>
      <c r="H61">
        <v>3</v>
      </c>
      <c r="I61" t="s">
        <v>106</v>
      </c>
      <c r="J61">
        <v>0.45240000000000002</v>
      </c>
      <c r="K61">
        <v>7.4399999999999994E-2</v>
      </c>
      <c r="L61">
        <v>-24.309100000000001</v>
      </c>
      <c r="M61">
        <v>9.6845999999999997</v>
      </c>
      <c r="O61" s="17">
        <v>0.98870000000000002</v>
      </c>
      <c r="P61" s="17">
        <v>0.84260000000000002</v>
      </c>
      <c r="Q61">
        <f t="shared" si="6"/>
        <v>0.38550000000000001</v>
      </c>
      <c r="R61">
        <f t="shared" si="1"/>
        <v>11.14</v>
      </c>
      <c r="S61" t="str">
        <f t="shared" si="2"/>
        <v>D</v>
      </c>
      <c r="T61">
        <v>15</v>
      </c>
      <c r="U61" t="str">
        <f t="shared" si="3"/>
        <v>SALM_02</v>
      </c>
      <c r="V61">
        <v>116.30640000000001</v>
      </c>
      <c r="W61" s="28">
        <f t="shared" si="4"/>
        <v>1.1846872674109654</v>
      </c>
      <c r="X61">
        <f t="shared" si="5"/>
        <v>228.3484707934636</v>
      </c>
    </row>
    <row r="62" spans="1:24" ht="15" x14ac:dyDescent="0.2">
      <c r="A62">
        <v>2</v>
      </c>
      <c r="B62" t="s">
        <v>13</v>
      </c>
      <c r="C62">
        <v>2.2496</v>
      </c>
      <c r="D62">
        <v>0.114</v>
      </c>
      <c r="E62">
        <v>-25.732099999999999</v>
      </c>
      <c r="F62">
        <v>0.87370000000000003</v>
      </c>
      <c r="H62">
        <v>3</v>
      </c>
      <c r="I62" t="s">
        <v>108</v>
      </c>
      <c r="J62">
        <v>0.33260000000000001</v>
      </c>
      <c r="K62">
        <v>0.123</v>
      </c>
      <c r="L62">
        <v>-24.452400000000001</v>
      </c>
      <c r="M62">
        <v>10.7727</v>
      </c>
      <c r="O62" s="17">
        <v>0.97970000000000002</v>
      </c>
      <c r="P62" s="17">
        <v>0.85119999999999996</v>
      </c>
      <c r="Q62">
        <f t="shared" si="6"/>
        <v>0.28899999999999998</v>
      </c>
      <c r="R62">
        <f t="shared" si="1"/>
        <v>12.85</v>
      </c>
      <c r="S62" t="str">
        <f t="shared" si="2"/>
        <v>E</v>
      </c>
      <c r="T62">
        <v>20</v>
      </c>
      <c r="U62" t="str">
        <f t="shared" si="3"/>
        <v>SALM_02</v>
      </c>
      <c r="V62">
        <v>111.1935</v>
      </c>
      <c r="W62" s="28">
        <f t="shared" si="4"/>
        <v>1.1326076954394699</v>
      </c>
      <c r="X62">
        <f t="shared" si="5"/>
        <v>163.66181199100342</v>
      </c>
    </row>
    <row r="63" spans="1:24" ht="15" x14ac:dyDescent="0.2">
      <c r="A63">
        <v>2</v>
      </c>
      <c r="B63" t="s">
        <v>15</v>
      </c>
      <c r="C63">
        <v>1.5617000000000001</v>
      </c>
      <c r="D63">
        <v>9.8799999999999999E-2</v>
      </c>
      <c r="E63">
        <v>-25.779699999999998</v>
      </c>
      <c r="F63">
        <v>1.3599999999999999E-2</v>
      </c>
      <c r="H63">
        <v>3</v>
      </c>
      <c r="I63" t="s">
        <v>110</v>
      </c>
      <c r="J63">
        <v>0.83189999999999997</v>
      </c>
      <c r="K63">
        <v>7.9200000000000007E-2</v>
      </c>
      <c r="L63">
        <v>-27.133500000000002</v>
      </c>
      <c r="M63">
        <v>-2.2608999999999999</v>
      </c>
      <c r="O63" s="17">
        <v>0.96440000000000003</v>
      </c>
      <c r="P63" s="17">
        <v>0.8335999999999999</v>
      </c>
      <c r="Q63">
        <f t="shared" si="6"/>
        <v>0.71909999999999996</v>
      </c>
      <c r="R63">
        <f t="shared" si="1"/>
        <v>46.05</v>
      </c>
      <c r="S63" t="str">
        <f t="shared" si="2"/>
        <v>F</v>
      </c>
      <c r="T63">
        <v>25</v>
      </c>
      <c r="U63" t="str">
        <f t="shared" si="3"/>
        <v>SALM_02</v>
      </c>
      <c r="V63">
        <v>144.90700000000001</v>
      </c>
      <c r="W63" s="28">
        <f t="shared" si="4"/>
        <v>1.4760105880563816</v>
      </c>
      <c r="X63">
        <f t="shared" si="5"/>
        <v>530.69960693567191</v>
      </c>
    </row>
    <row r="64" spans="1:24" ht="15" x14ac:dyDescent="0.2">
      <c r="A64">
        <v>2</v>
      </c>
      <c r="B64" t="s">
        <v>17</v>
      </c>
      <c r="C64">
        <v>1.1267</v>
      </c>
      <c r="D64">
        <v>7.5200000000000003E-2</v>
      </c>
      <c r="E64">
        <v>-27.002700000000001</v>
      </c>
      <c r="F64">
        <v>0.4219</v>
      </c>
      <c r="H64">
        <v>3</v>
      </c>
      <c r="I64" t="s">
        <v>112</v>
      </c>
      <c r="J64">
        <v>0.95420000000000005</v>
      </c>
      <c r="K64">
        <v>7.9299999999999995E-2</v>
      </c>
      <c r="L64">
        <v>-27.465499999999999</v>
      </c>
      <c r="M64">
        <v>-3.3814000000000002</v>
      </c>
      <c r="O64" s="17">
        <v>1.0185</v>
      </c>
      <c r="P64" s="17">
        <v>0.67640000000000011</v>
      </c>
      <c r="Q64">
        <f t="shared" si="6"/>
        <v>0.63370000000000004</v>
      </c>
      <c r="R64">
        <f t="shared" si="1"/>
        <v>56.24</v>
      </c>
      <c r="S64" t="str">
        <f t="shared" si="2"/>
        <v>G</v>
      </c>
      <c r="T64">
        <v>30</v>
      </c>
      <c r="U64" t="str">
        <f t="shared" si="3"/>
        <v>SALM_02</v>
      </c>
      <c r="V64">
        <v>62.754300000000001</v>
      </c>
      <c r="W64" s="28">
        <f t="shared" si="4"/>
        <v>0.63921005366246342</v>
      </c>
      <c r="X64">
        <f t="shared" si="5"/>
        <v>202.53370550295156</v>
      </c>
    </row>
    <row r="65" spans="1:24" x14ac:dyDescent="0.15">
      <c r="A65">
        <v>2</v>
      </c>
      <c r="B65" t="s">
        <v>32</v>
      </c>
      <c r="C65">
        <v>12.4178</v>
      </c>
      <c r="D65">
        <v>0.42080000000000001</v>
      </c>
      <c r="E65">
        <v>-28.098099999999999</v>
      </c>
      <c r="F65">
        <v>-0.78029999999999999</v>
      </c>
      <c r="H65">
        <v>3</v>
      </c>
      <c r="I65" t="s">
        <v>136</v>
      </c>
      <c r="J65">
        <v>0.66579999999999995</v>
      </c>
      <c r="K65">
        <v>6.8099999999999994E-2</v>
      </c>
      <c r="L65">
        <v>-25.609200000000001</v>
      </c>
      <c r="M65">
        <v>-0.52559999999999996</v>
      </c>
      <c r="O65">
        <v>0.97740000000000005</v>
      </c>
      <c r="P65">
        <v>0.70510000000000006</v>
      </c>
      <c r="Q65">
        <f t="shared" si="6"/>
        <v>0.4803</v>
      </c>
      <c r="R65">
        <f t="shared" si="1"/>
        <v>3.87</v>
      </c>
      <c r="S65" t="str">
        <f t="shared" si="2"/>
        <v>A</v>
      </c>
      <c r="T65">
        <v>0</v>
      </c>
      <c r="U65" t="str">
        <f t="shared" si="3"/>
        <v>SALM_03</v>
      </c>
      <c r="V65">
        <v>0</v>
      </c>
      <c r="W65" s="28">
        <f t="shared" si="4"/>
        <v>0</v>
      </c>
      <c r="X65">
        <f t="shared" si="5"/>
        <v>0</v>
      </c>
    </row>
    <row r="66" spans="1:24" ht="15" x14ac:dyDescent="0.2">
      <c r="A66">
        <v>2</v>
      </c>
      <c r="B66" t="s">
        <v>34</v>
      </c>
      <c r="C66">
        <v>10.307399999999999</v>
      </c>
      <c r="D66">
        <v>0.37740000000000001</v>
      </c>
      <c r="E66">
        <v>-27.651299999999999</v>
      </c>
      <c r="F66">
        <v>-0.43619999999999998</v>
      </c>
      <c r="H66">
        <v>3</v>
      </c>
      <c r="I66" t="s">
        <v>141</v>
      </c>
      <c r="J66">
        <v>0.86450000000000005</v>
      </c>
      <c r="K66">
        <v>6.88E-2</v>
      </c>
      <c r="L66">
        <v>-26.3569</v>
      </c>
      <c r="M66">
        <v>-7.5800000000000006E-2</v>
      </c>
      <c r="O66" s="17">
        <v>1.0022</v>
      </c>
      <c r="P66" s="17">
        <v>0.7658999999999998</v>
      </c>
      <c r="Q66">
        <f t="shared" si="6"/>
        <v>0.66069999999999995</v>
      </c>
      <c r="R66">
        <f t="shared" si="1"/>
        <v>6.41</v>
      </c>
      <c r="S66" t="str">
        <f t="shared" si="2"/>
        <v>B</v>
      </c>
      <c r="T66">
        <v>5</v>
      </c>
      <c r="U66" t="str">
        <f t="shared" si="3"/>
        <v>SALM_03</v>
      </c>
      <c r="V66">
        <v>33.501800000000003</v>
      </c>
      <c r="W66" s="28">
        <f t="shared" si="4"/>
        <v>0.3412465341146203</v>
      </c>
      <c r="X66">
        <f t="shared" si="5"/>
        <v>112.73079254476481</v>
      </c>
    </row>
    <row r="67" spans="1:24" ht="15" x14ac:dyDescent="0.2">
      <c r="A67">
        <v>2</v>
      </c>
      <c r="B67" t="s">
        <v>36</v>
      </c>
      <c r="C67">
        <v>5.6039000000000003</v>
      </c>
      <c r="D67">
        <v>0.2298</v>
      </c>
      <c r="E67">
        <v>-26.938500000000001</v>
      </c>
      <c r="F67">
        <v>1.6295999999999999</v>
      </c>
      <c r="H67">
        <v>3</v>
      </c>
      <c r="I67" t="s">
        <v>144</v>
      </c>
      <c r="J67">
        <v>0.55930000000000002</v>
      </c>
      <c r="K67">
        <v>8.0500000000000002E-2</v>
      </c>
      <c r="L67">
        <v>-26.5181</v>
      </c>
      <c r="M67">
        <v>4.4870000000000001</v>
      </c>
      <c r="O67" s="17">
        <v>1.0154000000000001</v>
      </c>
      <c r="P67" s="17">
        <v>0.88319999999999999</v>
      </c>
      <c r="Q67">
        <f t="shared" si="6"/>
        <v>0.48649999999999999</v>
      </c>
      <c r="R67">
        <f t="shared" ref="R67:R87" si="11">ROUND(100*Q67/C67,2)</f>
        <v>8.68</v>
      </c>
      <c r="S67" t="str">
        <f t="shared" ref="S67:S120" si="12">MID(I67,8,1)</f>
        <v>C</v>
      </c>
      <c r="T67">
        <v>10</v>
      </c>
      <c r="U67" t="str">
        <f t="shared" ref="U67:U120" si="13">LEFT(I67,7)</f>
        <v>SALM_03</v>
      </c>
      <c r="V67">
        <v>68.84620000000001</v>
      </c>
      <c r="W67" s="28">
        <f t="shared" ref="W67:W120" si="14">V67/98.17477</f>
        <v>0.70126163779146122</v>
      </c>
      <c r="X67">
        <f t="shared" ref="X67:X120" si="15">((Q67/100)*W67*5)*10000</f>
        <v>170.58189339277291</v>
      </c>
    </row>
    <row r="68" spans="1:24" ht="15" x14ac:dyDescent="0.2">
      <c r="A68">
        <v>2</v>
      </c>
      <c r="B68" t="s">
        <v>38</v>
      </c>
      <c r="C68">
        <v>0.75819999999999999</v>
      </c>
      <c r="D68">
        <v>0.16750000000000001</v>
      </c>
      <c r="E68">
        <v>-26.3841</v>
      </c>
      <c r="F68">
        <v>2.5097</v>
      </c>
      <c r="H68">
        <v>3</v>
      </c>
      <c r="I68" t="s">
        <v>82</v>
      </c>
      <c r="J68">
        <v>0.50829999999999997</v>
      </c>
      <c r="K68">
        <v>9.7299999999999998E-2</v>
      </c>
      <c r="L68">
        <v>-25.176500000000001</v>
      </c>
      <c r="M68">
        <v>8.5957000000000008</v>
      </c>
      <c r="O68" s="17">
        <v>1.006</v>
      </c>
      <c r="P68" s="17">
        <v>0.86729999999999996</v>
      </c>
      <c r="Q68">
        <f t="shared" si="6"/>
        <v>0.43819999999999998</v>
      </c>
      <c r="R68">
        <f t="shared" si="11"/>
        <v>57.79</v>
      </c>
      <c r="S68" t="str">
        <f t="shared" si="12"/>
        <v>D</v>
      </c>
      <c r="T68">
        <v>15</v>
      </c>
      <c r="U68" t="str">
        <f t="shared" si="13"/>
        <v>SALM_03</v>
      </c>
      <c r="V68">
        <v>80.020499999999998</v>
      </c>
      <c r="W68" s="28">
        <f t="shared" si="14"/>
        <v>0.81508212344169484</v>
      </c>
      <c r="X68">
        <f t="shared" si="15"/>
        <v>178.58449324607534</v>
      </c>
    </row>
    <row r="69" spans="1:24" ht="15" x14ac:dyDescent="0.2">
      <c r="A69">
        <v>2</v>
      </c>
      <c r="B69" t="s">
        <v>40</v>
      </c>
      <c r="C69">
        <v>1.4541999999999999</v>
      </c>
      <c r="D69">
        <v>7.6100000000000001E-2</v>
      </c>
      <c r="E69">
        <v>-26.176500000000001</v>
      </c>
      <c r="F69">
        <v>2.0579000000000001</v>
      </c>
      <c r="H69">
        <v>3</v>
      </c>
      <c r="I69" t="s">
        <v>85</v>
      </c>
      <c r="J69">
        <v>0.3145</v>
      </c>
      <c r="K69">
        <v>0.1053</v>
      </c>
      <c r="L69">
        <v>-25.101400000000002</v>
      </c>
      <c r="M69">
        <v>11.8133</v>
      </c>
      <c r="O69" s="17">
        <v>0.97330000000000005</v>
      </c>
      <c r="P69" s="17">
        <v>0.86820000000000008</v>
      </c>
      <c r="Q69">
        <f t="shared" si="6"/>
        <v>0.28050000000000003</v>
      </c>
      <c r="R69">
        <f t="shared" si="11"/>
        <v>19.29</v>
      </c>
      <c r="S69" t="str">
        <f t="shared" si="12"/>
        <v>E</v>
      </c>
      <c r="T69">
        <v>20</v>
      </c>
      <c r="U69" t="str">
        <f t="shared" si="13"/>
        <v>SALM_03</v>
      </c>
      <c r="V69">
        <v>83.932100000000005</v>
      </c>
      <c r="W69" s="28">
        <f t="shared" si="14"/>
        <v>0.85492535403953596</v>
      </c>
      <c r="X69">
        <f t="shared" si="15"/>
        <v>119.90328090404493</v>
      </c>
    </row>
    <row r="70" spans="1:24" ht="15" x14ac:dyDescent="0.2">
      <c r="A70">
        <v>2</v>
      </c>
      <c r="B70" t="s">
        <v>42</v>
      </c>
      <c r="C70">
        <v>3.8132999999999999</v>
      </c>
      <c r="D70">
        <v>0.13539999999999999</v>
      </c>
      <c r="E70">
        <v>-26.142099999999999</v>
      </c>
      <c r="F70">
        <v>2.4207000000000001</v>
      </c>
      <c r="H70">
        <v>3</v>
      </c>
      <c r="I70" t="s">
        <v>87</v>
      </c>
      <c r="J70">
        <v>0.29649999999999999</v>
      </c>
      <c r="K70">
        <v>7.2700000000000001E-2</v>
      </c>
      <c r="L70">
        <v>-24.885000000000002</v>
      </c>
      <c r="M70">
        <v>5.9170999999999996</v>
      </c>
      <c r="O70" s="18">
        <v>1.0019</v>
      </c>
      <c r="P70" s="18">
        <v>0.88040000000000007</v>
      </c>
      <c r="Q70">
        <f t="shared" si="6"/>
        <v>0.26050000000000001</v>
      </c>
      <c r="R70">
        <f t="shared" si="11"/>
        <v>6.83</v>
      </c>
      <c r="S70" t="str">
        <f t="shared" si="12"/>
        <v>F</v>
      </c>
      <c r="T70">
        <v>25</v>
      </c>
      <c r="U70" t="str">
        <f t="shared" si="13"/>
        <v>SALM_03</v>
      </c>
      <c r="V70">
        <v>88.370800000000003</v>
      </c>
      <c r="W70" s="28">
        <f t="shared" si="14"/>
        <v>0.90013758117284115</v>
      </c>
      <c r="X70">
        <f t="shared" si="15"/>
        <v>117.24291994776256</v>
      </c>
    </row>
    <row r="71" spans="1:24" ht="15" x14ac:dyDescent="0.2">
      <c r="A71">
        <v>2</v>
      </c>
      <c r="B71" t="s">
        <v>44</v>
      </c>
      <c r="C71">
        <v>1.1129</v>
      </c>
      <c r="D71">
        <v>8.5999999999999993E-2</v>
      </c>
      <c r="E71">
        <v>-26.05</v>
      </c>
      <c r="F71">
        <v>3.9245000000000001</v>
      </c>
      <c r="H71">
        <v>3</v>
      </c>
      <c r="I71" t="s">
        <v>89</v>
      </c>
      <c r="J71">
        <v>0.2482</v>
      </c>
      <c r="K71">
        <v>0.12479999999999999</v>
      </c>
      <c r="L71">
        <v>-25.755099999999999</v>
      </c>
      <c r="M71">
        <v>14.0595</v>
      </c>
      <c r="O71" s="17">
        <v>1.0197000000000001</v>
      </c>
      <c r="P71" s="17">
        <v>0.88519999999999999</v>
      </c>
      <c r="Q71">
        <f t="shared" si="6"/>
        <v>0.2155</v>
      </c>
      <c r="R71">
        <f t="shared" si="11"/>
        <v>19.36</v>
      </c>
      <c r="S71" t="str">
        <f t="shared" si="12"/>
        <v>G</v>
      </c>
      <c r="T71">
        <v>30</v>
      </c>
      <c r="U71" t="str">
        <f t="shared" si="13"/>
        <v>SALM_03</v>
      </c>
      <c r="V71">
        <v>68.137599999999992</v>
      </c>
      <c r="W71" s="28">
        <f t="shared" si="14"/>
        <v>0.69404389742904404</v>
      </c>
      <c r="X71">
        <f t="shared" si="15"/>
        <v>74.783229947979478</v>
      </c>
    </row>
    <row r="72" spans="1:24" x14ac:dyDescent="0.15">
      <c r="A72">
        <v>2</v>
      </c>
      <c r="B72" t="s">
        <v>67</v>
      </c>
      <c r="C72">
        <v>9.5704999999999991</v>
      </c>
      <c r="D72">
        <v>0.34570000000000001</v>
      </c>
      <c r="E72">
        <v>-27.614699999999999</v>
      </c>
      <c r="F72">
        <v>1.4186000000000001</v>
      </c>
      <c r="H72">
        <v>3</v>
      </c>
      <c r="I72" t="s">
        <v>168</v>
      </c>
      <c r="J72">
        <v>1.1704000000000001</v>
      </c>
      <c r="K72">
        <v>7.3499999999999996E-2</v>
      </c>
      <c r="L72">
        <v>-27.4848</v>
      </c>
      <c r="M72">
        <v>-7.7778999999999998</v>
      </c>
      <c r="O72">
        <v>1.0077</v>
      </c>
      <c r="P72">
        <v>0.70770000000000022</v>
      </c>
      <c r="Q72">
        <f t="shared" si="6"/>
        <v>0.82199999999999995</v>
      </c>
      <c r="R72">
        <f t="shared" si="11"/>
        <v>8.59</v>
      </c>
      <c r="S72" t="str">
        <f t="shared" si="12"/>
        <v>A</v>
      </c>
      <c r="T72">
        <v>0</v>
      </c>
      <c r="U72" t="str">
        <f t="shared" si="13"/>
        <v>WOLF_02</v>
      </c>
      <c r="V72">
        <v>41.8217</v>
      </c>
      <c r="W72" s="28">
        <f t="shared" si="14"/>
        <v>0.42599233998714742</v>
      </c>
      <c r="X72">
        <f t="shared" si="15"/>
        <v>175.08285173471756</v>
      </c>
    </row>
    <row r="73" spans="1:24" ht="15" x14ac:dyDescent="0.2">
      <c r="A73">
        <v>2</v>
      </c>
      <c r="B73" t="s">
        <v>68</v>
      </c>
      <c r="C73">
        <v>6.1593</v>
      </c>
      <c r="D73">
        <v>0.26279999999999998</v>
      </c>
      <c r="E73">
        <v>-27.517299999999999</v>
      </c>
      <c r="F73">
        <v>1.7857000000000001</v>
      </c>
      <c r="H73">
        <v>3</v>
      </c>
      <c r="I73" t="s">
        <v>173</v>
      </c>
      <c r="J73">
        <v>1.0087999999999999</v>
      </c>
      <c r="K73">
        <v>7.7299999999999994E-2</v>
      </c>
      <c r="L73">
        <v>-27.6677</v>
      </c>
      <c r="M73">
        <v>-4.2720000000000002</v>
      </c>
      <c r="O73" s="17">
        <v>0.9738</v>
      </c>
      <c r="P73" s="17">
        <v>0.7860999999999998</v>
      </c>
      <c r="Q73">
        <f t="shared" ref="Q73:Q120" si="16">ROUND(100*(J73/100)*P73/O73,4)</f>
        <v>0.81440000000000001</v>
      </c>
      <c r="R73">
        <f t="shared" si="11"/>
        <v>13.22</v>
      </c>
      <c r="S73" t="str">
        <f t="shared" si="12"/>
        <v>B</v>
      </c>
      <c r="T73">
        <v>5</v>
      </c>
      <c r="U73" t="str">
        <f t="shared" si="13"/>
        <v>WOLF_02</v>
      </c>
      <c r="V73">
        <v>44.905200000000001</v>
      </c>
      <c r="W73" s="28">
        <f t="shared" si="14"/>
        <v>0.45740061321253928</v>
      </c>
      <c r="X73">
        <f t="shared" si="15"/>
        <v>186.25352970014598</v>
      </c>
    </row>
    <row r="74" spans="1:24" ht="15" x14ac:dyDescent="0.2">
      <c r="A74">
        <v>2</v>
      </c>
      <c r="B74" t="s">
        <v>69</v>
      </c>
      <c r="C74">
        <v>3.6404999999999998</v>
      </c>
      <c r="D74">
        <v>0.15609999999999999</v>
      </c>
      <c r="E74">
        <v>-27.2257</v>
      </c>
      <c r="F74">
        <v>1.8959999999999999</v>
      </c>
      <c r="H74">
        <v>3</v>
      </c>
      <c r="I74" t="s">
        <v>178</v>
      </c>
      <c r="J74">
        <v>0.67179999999999995</v>
      </c>
      <c r="K74">
        <v>8.7900000000000006E-2</v>
      </c>
      <c r="L74">
        <v>-26.494900000000001</v>
      </c>
      <c r="M74">
        <v>3.0066999999999999</v>
      </c>
      <c r="O74" s="17">
        <v>0.95330000000000004</v>
      </c>
      <c r="P74" s="17">
        <v>1.0786000000000002</v>
      </c>
      <c r="Q74">
        <f t="shared" si="16"/>
        <v>0.7601</v>
      </c>
      <c r="R74">
        <f t="shared" si="11"/>
        <v>20.88</v>
      </c>
      <c r="S74" t="str">
        <f t="shared" si="12"/>
        <v>C</v>
      </c>
      <c r="T74">
        <v>10</v>
      </c>
      <c r="U74" t="str">
        <f t="shared" si="13"/>
        <v>WOLF_02</v>
      </c>
      <c r="V74">
        <v>86.417000000000002</v>
      </c>
      <c r="W74" s="28">
        <f t="shared" si="14"/>
        <v>0.88023633770672449</v>
      </c>
      <c r="X74">
        <f t="shared" si="15"/>
        <v>334.53382014544064</v>
      </c>
    </row>
    <row r="75" spans="1:24" ht="15" x14ac:dyDescent="0.2">
      <c r="A75">
        <v>2</v>
      </c>
      <c r="B75" t="s">
        <v>71</v>
      </c>
      <c r="C75">
        <v>2.1985000000000001</v>
      </c>
      <c r="D75">
        <v>9.1499999999999998E-2</v>
      </c>
      <c r="E75">
        <v>-26.4556</v>
      </c>
      <c r="F75">
        <v>3.8896000000000002</v>
      </c>
      <c r="H75">
        <v>3</v>
      </c>
      <c r="I75" t="s">
        <v>183</v>
      </c>
      <c r="J75">
        <v>0.4385</v>
      </c>
      <c r="K75">
        <v>0.1226</v>
      </c>
      <c r="L75">
        <v>-25.204699999999999</v>
      </c>
      <c r="M75">
        <v>12.311500000000001</v>
      </c>
      <c r="O75" s="17">
        <v>1.0117</v>
      </c>
      <c r="P75" s="17">
        <v>0.91929999999999978</v>
      </c>
      <c r="Q75">
        <f t="shared" si="16"/>
        <v>0.39850000000000002</v>
      </c>
      <c r="R75">
        <f t="shared" si="11"/>
        <v>18.13</v>
      </c>
      <c r="S75" t="str">
        <f t="shared" si="12"/>
        <v>D</v>
      </c>
      <c r="T75">
        <v>15</v>
      </c>
      <c r="U75" t="str">
        <f t="shared" si="13"/>
        <v>WOLF_02</v>
      </c>
      <c r="V75">
        <v>83.523599999999988</v>
      </c>
      <c r="W75" s="28">
        <f t="shared" si="14"/>
        <v>0.85076440718934199</v>
      </c>
      <c r="X75">
        <f t="shared" si="15"/>
        <v>169.51480813247636</v>
      </c>
    </row>
    <row r="76" spans="1:24" ht="15" x14ac:dyDescent="0.2">
      <c r="A76">
        <v>2</v>
      </c>
      <c r="B76" t="s">
        <v>73</v>
      </c>
      <c r="C76">
        <v>1.5518000000000001</v>
      </c>
      <c r="D76">
        <v>8.0100000000000005E-2</v>
      </c>
      <c r="E76">
        <v>-25.9161</v>
      </c>
      <c r="F76">
        <v>-9.5500000000000002E-2</v>
      </c>
      <c r="H76">
        <v>3</v>
      </c>
      <c r="I76" t="s">
        <v>188</v>
      </c>
      <c r="J76">
        <v>0.29480000000000001</v>
      </c>
      <c r="K76">
        <v>0.14979999999999999</v>
      </c>
      <c r="L76">
        <v>-25.599499999999999</v>
      </c>
      <c r="M76">
        <v>13.283899999999999</v>
      </c>
      <c r="O76" s="17">
        <v>1.0374000000000001</v>
      </c>
      <c r="P76" s="17">
        <v>0.93580000000000019</v>
      </c>
      <c r="Q76">
        <f t="shared" si="16"/>
        <v>0.26590000000000003</v>
      </c>
      <c r="R76">
        <f t="shared" si="11"/>
        <v>17.13</v>
      </c>
      <c r="S76" t="str">
        <f t="shared" si="12"/>
        <v>E</v>
      </c>
      <c r="T76">
        <v>20</v>
      </c>
      <c r="U76" t="str">
        <f t="shared" si="13"/>
        <v>WOLF_02</v>
      </c>
      <c r="V76">
        <v>77.908299999999997</v>
      </c>
      <c r="W76" s="28">
        <f t="shared" si="14"/>
        <v>0.79356743081751047</v>
      </c>
      <c r="X76">
        <f t="shared" si="15"/>
        <v>105.50478992718801</v>
      </c>
    </row>
    <row r="77" spans="1:24" ht="15" x14ac:dyDescent="0.2">
      <c r="A77">
        <v>2</v>
      </c>
      <c r="B77" s="2" t="s">
        <v>525</v>
      </c>
      <c r="C77">
        <v>1.0455000000000001</v>
      </c>
      <c r="D77">
        <v>8.72E-2</v>
      </c>
      <c r="E77">
        <v>-25.628499999999999</v>
      </c>
      <c r="F77">
        <v>3.6937000000000002</v>
      </c>
      <c r="H77">
        <v>3</v>
      </c>
      <c r="I77" t="s">
        <v>193</v>
      </c>
      <c r="J77">
        <v>0.18360000000000001</v>
      </c>
      <c r="K77">
        <v>0.34060000000000001</v>
      </c>
      <c r="L77">
        <v>-22.0185</v>
      </c>
      <c r="M77">
        <v>18.087299999999999</v>
      </c>
      <c r="O77" s="17">
        <v>0.96640000000000004</v>
      </c>
      <c r="P77" s="17">
        <v>0.87219999999999986</v>
      </c>
      <c r="Q77">
        <f t="shared" si="16"/>
        <v>0.16569999999999999</v>
      </c>
      <c r="R77">
        <f t="shared" si="11"/>
        <v>15.85</v>
      </c>
      <c r="S77" t="str">
        <f t="shared" si="12"/>
        <v>F</v>
      </c>
      <c r="T77">
        <v>25</v>
      </c>
      <c r="U77" t="str">
        <f t="shared" si="13"/>
        <v>WOLF_02</v>
      </c>
      <c r="V77">
        <v>87.024799999999999</v>
      </c>
      <c r="W77" s="28">
        <f t="shared" si="14"/>
        <v>0.8864273376958256</v>
      </c>
      <c r="X77">
        <f t="shared" si="15"/>
        <v>73.440504928099145</v>
      </c>
    </row>
    <row r="78" spans="1:24" ht="15" x14ac:dyDescent="0.2">
      <c r="A78">
        <v>2</v>
      </c>
      <c r="B78" t="s">
        <v>76</v>
      </c>
      <c r="C78">
        <v>0.97660000000000002</v>
      </c>
      <c r="D78">
        <v>7.8399999999999997E-2</v>
      </c>
      <c r="E78">
        <v>-25.232299999999999</v>
      </c>
      <c r="F78">
        <v>0.85809999999999997</v>
      </c>
      <c r="H78">
        <v>3</v>
      </c>
      <c r="I78" t="s">
        <v>198</v>
      </c>
      <c r="J78">
        <v>0.21759999999999999</v>
      </c>
      <c r="K78">
        <v>0.35260000000000002</v>
      </c>
      <c r="L78">
        <v>-22.801400000000001</v>
      </c>
      <c r="M78">
        <v>15.571400000000001</v>
      </c>
      <c r="O78" s="17">
        <v>1.0033000000000001</v>
      </c>
      <c r="P78" s="17">
        <v>0.89100000000000001</v>
      </c>
      <c r="Q78">
        <f t="shared" si="16"/>
        <v>0.19320000000000001</v>
      </c>
      <c r="R78">
        <f t="shared" si="11"/>
        <v>19.78</v>
      </c>
      <c r="S78" t="str">
        <f t="shared" si="12"/>
        <v>G</v>
      </c>
      <c r="T78">
        <v>30</v>
      </c>
      <c r="U78" t="str">
        <f t="shared" si="13"/>
        <v>WOLF_02</v>
      </c>
      <c r="V78">
        <v>76.362199999999987</v>
      </c>
      <c r="W78" s="28">
        <f t="shared" si="14"/>
        <v>0.77781898546846595</v>
      </c>
      <c r="X78">
        <f t="shared" si="15"/>
        <v>75.137313996253809</v>
      </c>
    </row>
    <row r="79" spans="1:24" x14ac:dyDescent="0.15">
      <c r="A79">
        <v>2</v>
      </c>
      <c r="B79" t="s">
        <v>77</v>
      </c>
      <c r="C79">
        <v>6.9513999999999996</v>
      </c>
      <c r="D79">
        <v>0.30859999999999999</v>
      </c>
      <c r="E79">
        <v>-27.671900000000001</v>
      </c>
      <c r="F79">
        <v>0.82609999999999995</v>
      </c>
      <c r="H79">
        <v>3</v>
      </c>
      <c r="I79" t="s">
        <v>205</v>
      </c>
      <c r="J79">
        <v>0.99650000000000005</v>
      </c>
      <c r="K79">
        <v>0.1135</v>
      </c>
      <c r="L79">
        <v>-26.715399999999999</v>
      </c>
      <c r="M79">
        <v>0.1012</v>
      </c>
      <c r="O79">
        <v>0.95050000000000001</v>
      </c>
      <c r="P79">
        <v>0.7618999999999998</v>
      </c>
      <c r="Q79">
        <f t="shared" si="16"/>
        <v>0.79879999999999995</v>
      </c>
      <c r="R79">
        <f t="shared" si="11"/>
        <v>11.49</v>
      </c>
      <c r="S79" t="str">
        <f t="shared" si="12"/>
        <v>A</v>
      </c>
      <c r="T79">
        <v>0</v>
      </c>
      <c r="U79" t="str">
        <f t="shared" si="13"/>
        <v>WOLF_03</v>
      </c>
      <c r="V79">
        <v>35.034199999999998</v>
      </c>
      <c r="W79" s="28">
        <f t="shared" si="14"/>
        <v>0.35685543240895801</v>
      </c>
      <c r="X79">
        <f t="shared" si="15"/>
        <v>142.52805970413783</v>
      </c>
    </row>
    <row r="80" spans="1:24" ht="15" x14ac:dyDescent="0.2">
      <c r="A80">
        <v>2</v>
      </c>
      <c r="B80" t="s">
        <v>78</v>
      </c>
      <c r="C80">
        <v>3.8479000000000001</v>
      </c>
      <c r="D80">
        <v>0.1837</v>
      </c>
      <c r="E80">
        <v>-26.5688</v>
      </c>
      <c r="F80">
        <v>1.9428000000000001</v>
      </c>
      <c r="H80">
        <v>3</v>
      </c>
      <c r="I80" t="s">
        <v>209</v>
      </c>
      <c r="J80">
        <v>0.69040000000000001</v>
      </c>
      <c r="K80">
        <v>0.1019</v>
      </c>
      <c r="L80">
        <v>-26.1751</v>
      </c>
      <c r="M80">
        <v>-0.39019999999999999</v>
      </c>
      <c r="O80" s="17">
        <v>1.0047999999999999</v>
      </c>
      <c r="P80" s="17">
        <v>0.85400000000000009</v>
      </c>
      <c r="Q80">
        <f t="shared" si="16"/>
        <v>0.58679999999999999</v>
      </c>
      <c r="R80">
        <f t="shared" si="11"/>
        <v>15.25</v>
      </c>
      <c r="S80" t="str">
        <f t="shared" si="12"/>
        <v>B</v>
      </c>
      <c r="T80">
        <v>5</v>
      </c>
      <c r="U80" t="str">
        <f t="shared" si="13"/>
        <v>WOLF_03</v>
      </c>
      <c r="V80">
        <v>65.031500000000008</v>
      </c>
      <c r="W80" s="28">
        <f t="shared" si="14"/>
        <v>0.66240542249296852</v>
      </c>
      <c r="X80">
        <f t="shared" si="15"/>
        <v>194.34975095943699</v>
      </c>
    </row>
    <row r="81" spans="1:24" ht="15" x14ac:dyDescent="0.2">
      <c r="A81">
        <v>2</v>
      </c>
      <c r="B81" t="s">
        <v>79</v>
      </c>
      <c r="C81">
        <v>2.597</v>
      </c>
      <c r="D81">
        <v>0.1249</v>
      </c>
      <c r="E81">
        <v>-27.0122</v>
      </c>
      <c r="F81">
        <v>2.1591</v>
      </c>
      <c r="H81">
        <v>3</v>
      </c>
      <c r="I81" t="s">
        <v>214</v>
      </c>
      <c r="J81">
        <v>0.35099999999999998</v>
      </c>
      <c r="K81">
        <v>0.16289999999999999</v>
      </c>
      <c r="L81">
        <v>-25.709099999999999</v>
      </c>
      <c r="M81">
        <v>11.2675</v>
      </c>
      <c r="O81" s="17">
        <v>0.98309999999999997</v>
      </c>
      <c r="P81" s="17">
        <v>0.85920000000000019</v>
      </c>
      <c r="Q81">
        <f t="shared" si="16"/>
        <v>0.30680000000000002</v>
      </c>
      <c r="R81">
        <f t="shared" si="11"/>
        <v>11.81</v>
      </c>
      <c r="S81" t="str">
        <f t="shared" si="12"/>
        <v>C</v>
      </c>
      <c r="T81">
        <v>10</v>
      </c>
      <c r="U81" t="str">
        <f t="shared" si="13"/>
        <v>WOLF_03</v>
      </c>
      <c r="V81">
        <v>87.252099999999999</v>
      </c>
      <c r="W81" s="28">
        <f t="shared" si="14"/>
        <v>0.88874259649398724</v>
      </c>
      <c r="X81">
        <f t="shared" si="15"/>
        <v>136.33311430217765</v>
      </c>
    </row>
    <row r="82" spans="1:24" ht="15" x14ac:dyDescent="0.2">
      <c r="A82">
        <v>2</v>
      </c>
      <c r="B82" t="s">
        <v>80</v>
      </c>
      <c r="C82">
        <v>1.4944</v>
      </c>
      <c r="D82">
        <v>9.6799999999999997E-2</v>
      </c>
      <c r="E82">
        <v>-25.898599999999998</v>
      </c>
      <c r="F82">
        <v>2.1640999999999999</v>
      </c>
      <c r="H82">
        <v>3</v>
      </c>
      <c r="I82" t="s">
        <v>219</v>
      </c>
      <c r="J82">
        <v>0.24890000000000001</v>
      </c>
      <c r="K82">
        <v>0.14599999999999999</v>
      </c>
      <c r="L82">
        <v>-24.647500000000001</v>
      </c>
      <c r="M82">
        <v>13.8894</v>
      </c>
      <c r="O82" s="17">
        <v>1.0586</v>
      </c>
      <c r="P82" s="17">
        <v>0.96009999999999995</v>
      </c>
      <c r="Q82">
        <f t="shared" si="16"/>
        <v>0.22570000000000001</v>
      </c>
      <c r="R82">
        <f t="shared" si="11"/>
        <v>15.1</v>
      </c>
      <c r="S82" t="str">
        <f t="shared" si="12"/>
        <v>D</v>
      </c>
      <c r="T82">
        <v>15</v>
      </c>
      <c r="U82" t="str">
        <f t="shared" si="13"/>
        <v>WOLF_03</v>
      </c>
      <c r="V82">
        <v>84.255499999999998</v>
      </c>
      <c r="W82" s="28">
        <f t="shared" si="14"/>
        <v>0.85821947940392429</v>
      </c>
      <c r="X82">
        <f t="shared" si="15"/>
        <v>96.850068250732875</v>
      </c>
    </row>
    <row r="83" spans="1:24" ht="15" x14ac:dyDescent="0.2">
      <c r="A83">
        <v>2</v>
      </c>
      <c r="B83" t="s">
        <v>81</v>
      </c>
      <c r="C83">
        <v>2.1762999999999999</v>
      </c>
      <c r="D83">
        <v>9.2899999999999996E-2</v>
      </c>
      <c r="E83">
        <v>-27.171600000000002</v>
      </c>
      <c r="F83">
        <v>-0.68279999999999996</v>
      </c>
      <c r="H83">
        <v>3</v>
      </c>
      <c r="I83" t="s">
        <v>224</v>
      </c>
      <c r="J83">
        <v>0.29749999999999999</v>
      </c>
      <c r="K83">
        <v>0.20960000000000001</v>
      </c>
      <c r="L83">
        <v>-24.697299999999998</v>
      </c>
      <c r="M83">
        <v>15.444000000000001</v>
      </c>
      <c r="O83" s="17">
        <v>1.0021</v>
      </c>
      <c r="P83" s="17">
        <v>0.86119999999999974</v>
      </c>
      <c r="Q83">
        <f t="shared" si="16"/>
        <v>0.25569999999999998</v>
      </c>
      <c r="R83">
        <f t="shared" si="11"/>
        <v>11.75</v>
      </c>
      <c r="S83" t="str">
        <f t="shared" si="12"/>
        <v>E</v>
      </c>
      <c r="T83">
        <v>20</v>
      </c>
      <c r="U83" t="str">
        <f t="shared" si="13"/>
        <v>WOLF_03</v>
      </c>
      <c r="V83">
        <v>90.844899999999996</v>
      </c>
      <c r="W83" s="28">
        <f t="shared" si="14"/>
        <v>0.92533855694288869</v>
      </c>
      <c r="X83">
        <f t="shared" si="15"/>
        <v>118.3045345051483</v>
      </c>
    </row>
    <row r="84" spans="1:24" ht="15" x14ac:dyDescent="0.2">
      <c r="A84">
        <v>2</v>
      </c>
      <c r="B84" t="s">
        <v>83</v>
      </c>
      <c r="C84">
        <v>1.0136000000000001</v>
      </c>
      <c r="D84">
        <v>7.4399999999999994E-2</v>
      </c>
      <c r="E84">
        <v>-25.575099999999999</v>
      </c>
      <c r="F84">
        <v>1.5963000000000001</v>
      </c>
      <c r="H84">
        <v>3</v>
      </c>
      <c r="I84" t="s">
        <v>228</v>
      </c>
      <c r="J84">
        <v>0.26960000000000001</v>
      </c>
      <c r="K84">
        <v>0.2104</v>
      </c>
      <c r="L84">
        <v>-25.013500000000001</v>
      </c>
      <c r="M84">
        <v>15.507300000000001</v>
      </c>
      <c r="O84" s="17">
        <v>1.0517000000000001</v>
      </c>
      <c r="P84" s="17">
        <v>0.94189999999999996</v>
      </c>
      <c r="Q84">
        <f t="shared" si="16"/>
        <v>0.24149999999999999</v>
      </c>
      <c r="R84">
        <f t="shared" si="11"/>
        <v>23.83</v>
      </c>
      <c r="S84" t="str">
        <f t="shared" si="12"/>
        <v>F</v>
      </c>
      <c r="T84">
        <v>25</v>
      </c>
      <c r="U84" t="str">
        <f t="shared" si="13"/>
        <v>WOLF_03</v>
      </c>
      <c r="V84">
        <v>91.341200000000001</v>
      </c>
      <c r="W84" s="28">
        <f t="shared" si="14"/>
        <v>0.9303938272531731</v>
      </c>
      <c r="X84">
        <f t="shared" si="15"/>
        <v>112.34505464082065</v>
      </c>
    </row>
    <row r="85" spans="1:24" ht="15" x14ac:dyDescent="0.2">
      <c r="A85">
        <v>2</v>
      </c>
      <c r="B85" t="s">
        <v>84</v>
      </c>
      <c r="C85">
        <v>1.2919</v>
      </c>
      <c r="D85">
        <v>8.5500000000000007E-2</v>
      </c>
      <c r="E85">
        <v>-25.8294</v>
      </c>
      <c r="F85">
        <v>1.5786</v>
      </c>
      <c r="H85">
        <v>3</v>
      </c>
      <c r="I85" t="s">
        <v>232</v>
      </c>
      <c r="J85">
        <v>0.28399999999999997</v>
      </c>
      <c r="K85">
        <v>0.2087</v>
      </c>
      <c r="L85">
        <v>-25.1341</v>
      </c>
      <c r="M85">
        <v>13.4053</v>
      </c>
      <c r="O85" s="17">
        <v>1.0253000000000001</v>
      </c>
      <c r="P85" s="17">
        <v>0.9191999999999998</v>
      </c>
      <c r="Q85">
        <f t="shared" si="16"/>
        <v>0.25459999999999999</v>
      </c>
      <c r="R85">
        <f t="shared" si="11"/>
        <v>19.71</v>
      </c>
      <c r="S85" t="str">
        <f t="shared" si="12"/>
        <v>G</v>
      </c>
      <c r="T85">
        <v>30</v>
      </c>
      <c r="U85" t="str">
        <f t="shared" si="13"/>
        <v>WOLF_03</v>
      </c>
      <c r="V85">
        <v>53.567799999999998</v>
      </c>
      <c r="W85" s="28">
        <f t="shared" si="14"/>
        <v>0.54563713263601232</v>
      </c>
      <c r="X85">
        <f t="shared" si="15"/>
        <v>69.459606984564374</v>
      </c>
    </row>
    <row r="86" spans="1:24" x14ac:dyDescent="0.15">
      <c r="A86">
        <v>2</v>
      </c>
      <c r="B86" t="s">
        <v>86</v>
      </c>
      <c r="C86">
        <v>10.5404</v>
      </c>
      <c r="D86">
        <v>0.33929999999999999</v>
      </c>
      <c r="E86">
        <v>-26.986999999999998</v>
      </c>
      <c r="F86">
        <v>0.88919999999999999</v>
      </c>
      <c r="H86">
        <v>3</v>
      </c>
      <c r="I86" t="s">
        <v>241</v>
      </c>
      <c r="J86">
        <v>1.3231999999999999</v>
      </c>
      <c r="K86">
        <v>0.15329999999999999</v>
      </c>
      <c r="L86">
        <v>-27.133400000000002</v>
      </c>
      <c r="M86">
        <v>2.0093000000000001</v>
      </c>
      <c r="O86">
        <v>0.96689999999999998</v>
      </c>
      <c r="P86">
        <v>0.7056</v>
      </c>
      <c r="Q86">
        <f t="shared" si="16"/>
        <v>0.96560000000000001</v>
      </c>
      <c r="R86">
        <f t="shared" si="11"/>
        <v>9.16</v>
      </c>
      <c r="S86" t="str">
        <f t="shared" si="12"/>
        <v>A</v>
      </c>
      <c r="T86">
        <v>0</v>
      </c>
      <c r="U86" t="str">
        <f t="shared" si="13"/>
        <v>WOLF_04</v>
      </c>
      <c r="V86">
        <v>22.531600000000001</v>
      </c>
      <c r="W86" s="28">
        <f t="shared" si="14"/>
        <v>0.22950499400202315</v>
      </c>
      <c r="X86">
        <f t="shared" si="15"/>
        <v>110.80501110417678</v>
      </c>
    </row>
    <row r="87" spans="1:24" ht="15" x14ac:dyDescent="0.2">
      <c r="A87">
        <v>2</v>
      </c>
      <c r="B87" t="s">
        <v>88</v>
      </c>
      <c r="C87">
        <v>4.3190999999999997</v>
      </c>
      <c r="D87">
        <v>0.14480000000000001</v>
      </c>
      <c r="E87">
        <v>-26.0733</v>
      </c>
      <c r="F87">
        <v>1.3369</v>
      </c>
      <c r="H87">
        <v>3</v>
      </c>
      <c r="I87" t="s">
        <v>244</v>
      </c>
      <c r="J87">
        <v>0.72719999999999996</v>
      </c>
      <c r="K87">
        <v>0.11609999999999999</v>
      </c>
      <c r="L87">
        <v>-25.618300000000001</v>
      </c>
      <c r="M87">
        <v>4.0458999999999996</v>
      </c>
      <c r="O87" s="17">
        <v>0.98540000000000005</v>
      </c>
      <c r="P87" s="17">
        <v>0.82830000000000004</v>
      </c>
      <c r="Q87">
        <f t="shared" si="16"/>
        <v>0.61129999999999995</v>
      </c>
      <c r="R87">
        <f t="shared" si="11"/>
        <v>14.15</v>
      </c>
      <c r="S87" t="str">
        <f t="shared" si="12"/>
        <v>B</v>
      </c>
      <c r="T87">
        <v>5</v>
      </c>
      <c r="U87" t="str">
        <f t="shared" si="13"/>
        <v>WOLF_04</v>
      </c>
      <c r="V87">
        <v>69.1434</v>
      </c>
      <c r="W87" s="28">
        <f t="shared" si="14"/>
        <v>0.70428889214611867</v>
      </c>
      <c r="X87">
        <f t="shared" si="15"/>
        <v>215.26589988446116</v>
      </c>
    </row>
    <row r="88" spans="1:24" ht="15" x14ac:dyDescent="0.2">
      <c r="A88">
        <v>2</v>
      </c>
      <c r="B88" t="s">
        <v>90</v>
      </c>
      <c r="C88">
        <v>4.0522</v>
      </c>
      <c r="D88">
        <v>0.1489</v>
      </c>
      <c r="E88">
        <v>-25.883199999999999</v>
      </c>
      <c r="F88">
        <v>1.9339</v>
      </c>
      <c r="H88">
        <v>3</v>
      </c>
      <c r="I88" t="s">
        <v>246</v>
      </c>
      <c r="J88">
        <v>0.65180000000000005</v>
      </c>
      <c r="K88">
        <v>0.10100000000000001</v>
      </c>
      <c r="L88">
        <v>-25.968299999999999</v>
      </c>
      <c r="M88">
        <v>6.3426999999999998</v>
      </c>
      <c r="O88" s="18">
        <v>0.96679999999999999</v>
      </c>
      <c r="P88" s="18">
        <v>0.79089999999999994</v>
      </c>
      <c r="Q88">
        <f t="shared" si="16"/>
        <v>0.53320000000000001</v>
      </c>
      <c r="R88">
        <f>ROUND(100*Q88/duplicates!C107,2)</f>
        <v>13.16</v>
      </c>
      <c r="S88" t="str">
        <f t="shared" si="12"/>
        <v>C</v>
      </c>
      <c r="T88">
        <v>10</v>
      </c>
      <c r="U88" t="str">
        <f t="shared" si="13"/>
        <v>WOLF_04</v>
      </c>
      <c r="V88">
        <v>85.871600000000001</v>
      </c>
      <c r="W88" s="28">
        <f t="shared" si="14"/>
        <v>0.87468093890110465</v>
      </c>
      <c r="X88">
        <f t="shared" si="15"/>
        <v>233.18993831103447</v>
      </c>
    </row>
    <row r="89" spans="1:24" ht="15" x14ac:dyDescent="0.2">
      <c r="A89">
        <v>2</v>
      </c>
      <c r="B89" t="s">
        <v>92</v>
      </c>
      <c r="C89">
        <v>2.3376000000000001</v>
      </c>
      <c r="D89">
        <v>0.10059999999999999</v>
      </c>
      <c r="E89">
        <v>-25.856300000000001</v>
      </c>
      <c r="F89">
        <v>1.4843999999999999</v>
      </c>
      <c r="H89">
        <v>3</v>
      </c>
      <c r="I89" t="s">
        <v>248</v>
      </c>
      <c r="J89">
        <v>0.3543</v>
      </c>
      <c r="K89">
        <v>0.10249999999999999</v>
      </c>
      <c r="L89">
        <v>-24.2698</v>
      </c>
      <c r="M89">
        <v>8.1965000000000003</v>
      </c>
      <c r="O89" s="17">
        <v>0.98360000000000003</v>
      </c>
      <c r="P89" s="17">
        <v>0.82909999999999995</v>
      </c>
      <c r="Q89">
        <f t="shared" si="16"/>
        <v>0.29859999999999998</v>
      </c>
      <c r="R89">
        <f t="shared" ref="R89:R120" si="17">ROUND(100*Q89/C89,2)</f>
        <v>12.77</v>
      </c>
      <c r="S89" t="str">
        <f t="shared" si="12"/>
        <v>D</v>
      </c>
      <c r="T89">
        <v>15</v>
      </c>
      <c r="U89" t="str">
        <f t="shared" si="13"/>
        <v>WOLF_04</v>
      </c>
      <c r="V89">
        <v>76.928200000000004</v>
      </c>
      <c r="W89" s="28">
        <f t="shared" si="14"/>
        <v>0.783584214151966</v>
      </c>
      <c r="X89">
        <f t="shared" si="15"/>
        <v>116.98912317288853</v>
      </c>
    </row>
    <row r="90" spans="1:24" ht="15" x14ac:dyDescent="0.2">
      <c r="A90">
        <v>2</v>
      </c>
      <c r="B90" t="s">
        <v>94</v>
      </c>
      <c r="C90">
        <v>1.6119000000000001</v>
      </c>
      <c r="D90">
        <v>6.4299999999999996E-2</v>
      </c>
      <c r="E90">
        <v>-25.480899999999998</v>
      </c>
      <c r="F90">
        <v>1.2329000000000001</v>
      </c>
      <c r="H90">
        <v>3</v>
      </c>
      <c r="I90" t="s">
        <v>250</v>
      </c>
      <c r="J90">
        <v>0.2646</v>
      </c>
      <c r="K90">
        <v>0.15859999999999999</v>
      </c>
      <c r="L90">
        <v>-23.248200000000001</v>
      </c>
      <c r="M90">
        <v>9.6821000000000002</v>
      </c>
      <c r="O90" s="17">
        <v>1.0318000000000001</v>
      </c>
      <c r="P90" s="17">
        <v>0.92009999999999992</v>
      </c>
      <c r="Q90">
        <f t="shared" si="16"/>
        <v>0.23599999999999999</v>
      </c>
      <c r="R90">
        <f t="shared" si="17"/>
        <v>14.64</v>
      </c>
      <c r="S90" t="str">
        <f t="shared" si="12"/>
        <v>E</v>
      </c>
      <c r="T90">
        <v>20</v>
      </c>
      <c r="U90" t="str">
        <f t="shared" si="13"/>
        <v>WOLF_04</v>
      </c>
      <c r="V90">
        <v>79.668899999999994</v>
      </c>
      <c r="W90" s="28">
        <f t="shared" si="14"/>
        <v>0.81150075523477161</v>
      </c>
      <c r="X90">
        <f t="shared" si="15"/>
        <v>95.757089117703032</v>
      </c>
    </row>
    <row r="91" spans="1:24" ht="15" x14ac:dyDescent="0.2">
      <c r="A91">
        <v>2</v>
      </c>
      <c r="B91" t="s">
        <v>95</v>
      </c>
      <c r="C91">
        <v>1.49</v>
      </c>
      <c r="D91">
        <v>9.6000000000000002E-2</v>
      </c>
      <c r="E91">
        <v>-25.021799999999999</v>
      </c>
      <c r="F91">
        <v>4.2389999999999999</v>
      </c>
      <c r="H91">
        <v>3</v>
      </c>
      <c r="I91" t="s">
        <v>253</v>
      </c>
      <c r="J91">
        <v>0.30990000000000001</v>
      </c>
      <c r="K91">
        <v>0.2165</v>
      </c>
      <c r="L91">
        <v>-23.135899999999999</v>
      </c>
      <c r="M91">
        <v>10.9818</v>
      </c>
      <c r="O91" s="17">
        <v>0.97760000000000002</v>
      </c>
      <c r="P91" s="17">
        <v>0.8660000000000001</v>
      </c>
      <c r="Q91">
        <f t="shared" si="16"/>
        <v>0.27450000000000002</v>
      </c>
      <c r="R91">
        <f t="shared" si="17"/>
        <v>18.420000000000002</v>
      </c>
      <c r="S91" t="str">
        <f t="shared" si="12"/>
        <v>F</v>
      </c>
      <c r="T91">
        <v>25</v>
      </c>
      <c r="U91" t="str">
        <f t="shared" si="13"/>
        <v>WOLF_04</v>
      </c>
      <c r="V91">
        <v>85.509900000000002</v>
      </c>
      <c r="W91" s="28">
        <f t="shared" si="14"/>
        <v>0.87099669293852189</v>
      </c>
      <c r="X91">
        <f t="shared" si="15"/>
        <v>119.54429610581214</v>
      </c>
    </row>
    <row r="92" spans="1:24" ht="15" x14ac:dyDescent="0.2">
      <c r="A92">
        <v>2</v>
      </c>
      <c r="B92" t="s">
        <v>97</v>
      </c>
      <c r="C92">
        <v>0.86499999999999999</v>
      </c>
      <c r="D92">
        <v>8.0799999999999997E-2</v>
      </c>
      <c r="E92">
        <v>-25.4008</v>
      </c>
      <c r="F92">
        <v>0.85780000000000001</v>
      </c>
      <c r="H92">
        <v>3</v>
      </c>
      <c r="I92" t="s">
        <v>256</v>
      </c>
      <c r="J92">
        <v>0.19139999999999999</v>
      </c>
      <c r="K92">
        <v>0.28070000000000001</v>
      </c>
      <c r="L92">
        <v>-22.2136</v>
      </c>
      <c r="M92">
        <v>13.830500000000001</v>
      </c>
      <c r="O92" s="17">
        <v>0.95309999999999995</v>
      </c>
      <c r="P92" s="17">
        <v>0.84509999999999996</v>
      </c>
      <c r="Q92">
        <f t="shared" si="16"/>
        <v>0.16969999999999999</v>
      </c>
      <c r="R92">
        <f t="shared" si="17"/>
        <v>19.62</v>
      </c>
      <c r="S92" t="str">
        <f t="shared" si="12"/>
        <v>G</v>
      </c>
      <c r="T92">
        <v>30</v>
      </c>
      <c r="U92" t="str">
        <f t="shared" si="13"/>
        <v>WOLF_04</v>
      </c>
      <c r="V92">
        <v>55.842399999999998</v>
      </c>
      <c r="W92" s="28">
        <f t="shared" si="14"/>
        <v>0.56880601808387232</v>
      </c>
      <c r="X92">
        <f t="shared" si="15"/>
        <v>48.263190634416567</v>
      </c>
    </row>
    <row r="93" spans="1:24" x14ac:dyDescent="0.15">
      <c r="A93">
        <v>2</v>
      </c>
      <c r="B93" t="s">
        <v>113</v>
      </c>
      <c r="C93">
        <v>33.845399999999998</v>
      </c>
      <c r="D93">
        <v>1.0608</v>
      </c>
      <c r="E93">
        <v>-28.425799999999999</v>
      </c>
      <c r="F93">
        <v>-0.5958</v>
      </c>
      <c r="H93">
        <v>3</v>
      </c>
      <c r="I93" t="s">
        <v>286</v>
      </c>
      <c r="J93">
        <v>8.6781000000000006</v>
      </c>
      <c r="K93">
        <v>0.37090000000000001</v>
      </c>
      <c r="L93">
        <v>-29.2498</v>
      </c>
      <c r="M93">
        <v>-14.2233</v>
      </c>
      <c r="O93">
        <v>0.94779999999999998</v>
      </c>
      <c r="P93">
        <v>0.23910000000000009</v>
      </c>
      <c r="Q93">
        <f t="shared" si="16"/>
        <v>2.1892</v>
      </c>
      <c r="R93">
        <f t="shared" si="17"/>
        <v>6.47</v>
      </c>
      <c r="S93" t="str">
        <f t="shared" si="12"/>
        <v>A</v>
      </c>
      <c r="T93">
        <v>0</v>
      </c>
      <c r="U93" t="str">
        <f t="shared" si="13"/>
        <v>WORF_02</v>
      </c>
      <c r="V93">
        <v>0</v>
      </c>
      <c r="W93" s="28">
        <f t="shared" si="14"/>
        <v>0</v>
      </c>
      <c r="X93">
        <f t="shared" si="15"/>
        <v>0</v>
      </c>
    </row>
    <row r="94" spans="1:24" x14ac:dyDescent="0.15">
      <c r="A94">
        <v>2</v>
      </c>
      <c r="B94" t="s">
        <v>115</v>
      </c>
      <c r="C94">
        <v>31.9605</v>
      </c>
      <c r="D94">
        <v>1.024</v>
      </c>
      <c r="E94">
        <v>-28.344200000000001</v>
      </c>
      <c r="F94">
        <v>-0.53390000000000004</v>
      </c>
      <c r="H94">
        <v>3</v>
      </c>
      <c r="I94" t="s">
        <v>289</v>
      </c>
      <c r="J94">
        <v>6.7214999999999998</v>
      </c>
      <c r="K94">
        <v>0.23780000000000001</v>
      </c>
      <c r="L94">
        <v>-28.806799999999999</v>
      </c>
      <c r="M94">
        <v>-15.814500000000001</v>
      </c>
      <c r="O94">
        <v>0.99139999999999995</v>
      </c>
      <c r="P94">
        <v>0.25129999999999986</v>
      </c>
      <c r="Q94">
        <f t="shared" si="16"/>
        <v>1.7038</v>
      </c>
      <c r="R94">
        <f t="shared" si="17"/>
        <v>5.33</v>
      </c>
      <c r="S94" t="str">
        <f t="shared" si="12"/>
        <v>B</v>
      </c>
      <c r="T94">
        <v>5</v>
      </c>
      <c r="U94" t="str">
        <f t="shared" si="13"/>
        <v>WORF_02</v>
      </c>
      <c r="V94">
        <v>2.5106999999999999</v>
      </c>
      <c r="W94" s="28">
        <f t="shared" si="14"/>
        <v>2.557378031035876E-2</v>
      </c>
      <c r="X94">
        <f t="shared" si="15"/>
        <v>21.786303446394626</v>
      </c>
    </row>
    <row r="95" spans="1:24" x14ac:dyDescent="0.15">
      <c r="A95">
        <v>2</v>
      </c>
      <c r="B95" t="s">
        <v>117</v>
      </c>
      <c r="C95">
        <v>8.891</v>
      </c>
      <c r="D95">
        <v>0.30499999999999999</v>
      </c>
      <c r="E95">
        <v>-27.626200000000001</v>
      </c>
      <c r="F95">
        <v>0.89249999999999996</v>
      </c>
      <c r="H95">
        <v>3</v>
      </c>
      <c r="I95" t="s">
        <v>292</v>
      </c>
      <c r="J95">
        <v>1.4359999999999999</v>
      </c>
      <c r="K95">
        <v>0.1792</v>
      </c>
      <c r="L95">
        <v>-27.4771</v>
      </c>
      <c r="M95">
        <v>4.1765999999999996</v>
      </c>
      <c r="O95">
        <v>0.95960000000000001</v>
      </c>
      <c r="P95">
        <v>0.80100000000000016</v>
      </c>
      <c r="Q95">
        <f t="shared" si="16"/>
        <v>1.1987000000000001</v>
      </c>
      <c r="R95">
        <f t="shared" si="17"/>
        <v>13.48</v>
      </c>
      <c r="S95" t="str">
        <f t="shared" si="12"/>
        <v>C</v>
      </c>
      <c r="T95">
        <v>10</v>
      </c>
      <c r="U95" t="str">
        <f t="shared" si="13"/>
        <v>WORF_02</v>
      </c>
      <c r="V95">
        <v>56.104999999999997</v>
      </c>
      <c r="W95" s="28">
        <f t="shared" si="14"/>
        <v>0.57148083973102259</v>
      </c>
      <c r="X95">
        <f t="shared" si="15"/>
        <v>342.51704129278841</v>
      </c>
    </row>
    <row r="96" spans="1:24" x14ac:dyDescent="0.15">
      <c r="A96">
        <v>2</v>
      </c>
      <c r="B96" t="s">
        <v>120</v>
      </c>
      <c r="C96">
        <v>4.1574</v>
      </c>
      <c r="D96">
        <v>0.15529999999999999</v>
      </c>
      <c r="E96">
        <v>-25.867100000000001</v>
      </c>
      <c r="F96">
        <v>0.88900000000000001</v>
      </c>
      <c r="H96">
        <v>3</v>
      </c>
      <c r="I96" t="s">
        <v>295</v>
      </c>
      <c r="J96">
        <v>0.70369999999999999</v>
      </c>
      <c r="K96">
        <v>0.1613</v>
      </c>
      <c r="L96">
        <v>-25.070799999999998</v>
      </c>
      <c r="M96">
        <v>10.4617</v>
      </c>
      <c r="O96">
        <v>0.93520000000000003</v>
      </c>
      <c r="P96">
        <v>0.84589999999999987</v>
      </c>
      <c r="Q96">
        <f t="shared" si="16"/>
        <v>0.63649999999999995</v>
      </c>
      <c r="R96">
        <f t="shared" si="17"/>
        <v>15.31</v>
      </c>
      <c r="S96" t="str">
        <f t="shared" si="12"/>
        <v>D</v>
      </c>
      <c r="T96">
        <v>15</v>
      </c>
      <c r="U96" t="str">
        <f t="shared" si="13"/>
        <v>WORF_02</v>
      </c>
      <c r="V96">
        <v>69.900099999999995</v>
      </c>
      <c r="W96" s="28">
        <f t="shared" si="14"/>
        <v>0.71199657508746894</v>
      </c>
      <c r="X96">
        <f t="shared" si="15"/>
        <v>226.59291002158699</v>
      </c>
    </row>
    <row r="97" spans="1:24" ht="15" x14ac:dyDescent="0.2">
      <c r="A97">
        <v>2</v>
      </c>
      <c r="B97" t="s">
        <v>121</v>
      </c>
      <c r="C97">
        <v>5.2979000000000003</v>
      </c>
      <c r="D97">
        <v>0.16700000000000001</v>
      </c>
      <c r="E97">
        <v>-24.891300000000001</v>
      </c>
      <c r="F97">
        <v>3.4678</v>
      </c>
      <c r="H97">
        <v>3</v>
      </c>
      <c r="I97" t="s">
        <v>299</v>
      </c>
      <c r="J97">
        <v>0.8599</v>
      </c>
      <c r="K97">
        <v>0.18529999999999999</v>
      </c>
      <c r="L97">
        <v>-23.530799999999999</v>
      </c>
      <c r="M97">
        <v>9.9282000000000004</v>
      </c>
      <c r="O97" s="17">
        <v>0.94950000000000001</v>
      </c>
      <c r="P97" s="17">
        <v>0.9412999999999998</v>
      </c>
      <c r="Q97">
        <f t="shared" si="16"/>
        <v>0.85250000000000004</v>
      </c>
      <c r="R97">
        <f t="shared" si="17"/>
        <v>16.09</v>
      </c>
      <c r="S97" t="str">
        <f t="shared" si="12"/>
        <v>E</v>
      </c>
      <c r="T97">
        <v>20</v>
      </c>
      <c r="U97" t="str">
        <f t="shared" si="13"/>
        <v>WORF_02</v>
      </c>
      <c r="V97">
        <v>78.845700000000008</v>
      </c>
      <c r="W97" s="28">
        <f t="shared" si="14"/>
        <v>0.80311570885269212</v>
      </c>
      <c r="X97">
        <f t="shared" si="15"/>
        <v>342.32807089846006</v>
      </c>
    </row>
    <row r="98" spans="1:24" ht="15" x14ac:dyDescent="0.2">
      <c r="A98">
        <v>2</v>
      </c>
      <c r="B98" t="s">
        <v>123</v>
      </c>
      <c r="C98">
        <v>5.5419999999999998</v>
      </c>
      <c r="D98">
        <v>0.19220000000000001</v>
      </c>
      <c r="E98">
        <v>-25.948499999999999</v>
      </c>
      <c r="F98">
        <v>1.6939</v>
      </c>
      <c r="H98">
        <v>3</v>
      </c>
      <c r="I98" t="s">
        <v>302</v>
      </c>
      <c r="J98">
        <v>0.90290000000000004</v>
      </c>
      <c r="K98">
        <v>0.14560000000000001</v>
      </c>
      <c r="L98">
        <v>-24.846299999999999</v>
      </c>
      <c r="M98">
        <v>3.9453999999999998</v>
      </c>
      <c r="O98" s="17">
        <v>0.99860000000000004</v>
      </c>
      <c r="P98" s="17">
        <v>0.78750000000000009</v>
      </c>
      <c r="Q98">
        <f t="shared" si="16"/>
        <v>0.71199999999999997</v>
      </c>
      <c r="R98">
        <f t="shared" si="17"/>
        <v>12.85</v>
      </c>
      <c r="S98" t="str">
        <f t="shared" si="12"/>
        <v>F</v>
      </c>
      <c r="T98">
        <v>25</v>
      </c>
      <c r="U98" t="str">
        <f t="shared" si="13"/>
        <v>WORF_02</v>
      </c>
      <c r="V98">
        <v>0.51546000000000003</v>
      </c>
      <c r="W98" s="28">
        <f t="shared" si="14"/>
        <v>5.2504324685456356E-3</v>
      </c>
      <c r="X98">
        <f t="shared" si="15"/>
        <v>1.8691539588022461</v>
      </c>
    </row>
    <row r="99" spans="1:24" ht="15" x14ac:dyDescent="0.2">
      <c r="A99">
        <v>2</v>
      </c>
      <c r="B99" t="s">
        <v>126</v>
      </c>
      <c r="C99">
        <v>3.2743000000000002</v>
      </c>
      <c r="D99">
        <v>0.1762</v>
      </c>
      <c r="E99">
        <v>-25.255500000000001</v>
      </c>
      <c r="F99">
        <v>3.5066000000000002</v>
      </c>
      <c r="H99">
        <v>3</v>
      </c>
      <c r="I99" t="s">
        <v>305</v>
      </c>
      <c r="J99">
        <v>0.46850000000000003</v>
      </c>
      <c r="K99">
        <v>0.16819999999999999</v>
      </c>
      <c r="L99">
        <v>-23.523099999999999</v>
      </c>
      <c r="M99">
        <v>10.491400000000001</v>
      </c>
      <c r="O99" s="17">
        <v>1.0339</v>
      </c>
      <c r="P99" s="17">
        <v>0.86450000000000005</v>
      </c>
      <c r="Q99">
        <f t="shared" si="16"/>
        <v>0.39169999999999999</v>
      </c>
      <c r="R99">
        <f t="shared" si="17"/>
        <v>11.96</v>
      </c>
      <c r="S99" t="str">
        <f t="shared" si="12"/>
        <v>G</v>
      </c>
      <c r="T99">
        <v>30</v>
      </c>
      <c r="U99" t="str">
        <f t="shared" si="13"/>
        <v>WORF_02</v>
      </c>
      <c r="V99">
        <v>38.886800000000001</v>
      </c>
      <c r="W99" s="28">
        <f t="shared" si="14"/>
        <v>0.39609769393908439</v>
      </c>
      <c r="X99">
        <f t="shared" si="15"/>
        <v>77.575733357969682</v>
      </c>
    </row>
    <row r="100" spans="1:24" x14ac:dyDescent="0.15">
      <c r="A100">
        <v>2</v>
      </c>
      <c r="B100" t="s">
        <v>128</v>
      </c>
      <c r="C100">
        <v>6.8689999999999998</v>
      </c>
      <c r="D100">
        <v>0.26400000000000001</v>
      </c>
      <c r="E100">
        <v>-27.6355</v>
      </c>
      <c r="F100">
        <v>0.314</v>
      </c>
      <c r="H100">
        <v>3</v>
      </c>
      <c r="I100" t="s">
        <v>308</v>
      </c>
      <c r="J100">
        <v>0.73380000000000001</v>
      </c>
      <c r="K100">
        <v>8.4400000000000003E-2</v>
      </c>
      <c r="L100">
        <v>-27.3261</v>
      </c>
      <c r="M100">
        <v>0.82369999999999999</v>
      </c>
      <c r="O100">
        <v>0.9839</v>
      </c>
      <c r="P100">
        <v>0.79869999999999974</v>
      </c>
      <c r="Q100">
        <f t="shared" si="16"/>
        <v>0.59570000000000001</v>
      </c>
      <c r="R100">
        <f t="shared" si="17"/>
        <v>8.67</v>
      </c>
      <c r="S100" t="str">
        <f t="shared" si="12"/>
        <v>A</v>
      </c>
      <c r="T100">
        <v>0</v>
      </c>
      <c r="U100" t="str">
        <f t="shared" si="13"/>
        <v>WORF_03</v>
      </c>
      <c r="V100">
        <v>4.2839</v>
      </c>
      <c r="W100" s="28">
        <f t="shared" si="14"/>
        <v>4.3635447274284422E-2</v>
      </c>
      <c r="X100">
        <f t="shared" si="15"/>
        <v>12.996817970645616</v>
      </c>
    </row>
    <row r="101" spans="1:24" ht="15" x14ac:dyDescent="0.2">
      <c r="A101">
        <v>2</v>
      </c>
      <c r="B101" t="s">
        <v>131</v>
      </c>
      <c r="C101">
        <v>4.8023999999999996</v>
      </c>
      <c r="D101">
        <v>0.17860000000000001</v>
      </c>
      <c r="E101">
        <v>-27.0123</v>
      </c>
      <c r="F101">
        <v>1.0434000000000001</v>
      </c>
      <c r="H101">
        <v>3</v>
      </c>
      <c r="I101" t="s">
        <v>311</v>
      </c>
      <c r="J101">
        <v>0.57709999999999995</v>
      </c>
      <c r="K101">
        <v>7.9600000000000004E-2</v>
      </c>
      <c r="L101">
        <v>-26.454799999999999</v>
      </c>
      <c r="M101">
        <v>3.5377000000000001</v>
      </c>
      <c r="O101" s="17">
        <v>1.0115000000000001</v>
      </c>
      <c r="P101" s="17">
        <v>0.72879999999999989</v>
      </c>
      <c r="Q101">
        <f t="shared" si="16"/>
        <v>0.4158</v>
      </c>
      <c r="R101">
        <f t="shared" si="17"/>
        <v>8.66</v>
      </c>
      <c r="S101" t="str">
        <f t="shared" si="12"/>
        <v>B</v>
      </c>
      <c r="T101">
        <v>5</v>
      </c>
      <c r="U101" t="str">
        <f t="shared" si="13"/>
        <v>WORF_03</v>
      </c>
      <c r="V101">
        <v>55.747999999999998</v>
      </c>
      <c r="W101" s="28">
        <f t="shared" si="14"/>
        <v>0.56784446757552887</v>
      </c>
      <c r="X101">
        <f t="shared" si="15"/>
        <v>118.05486480895246</v>
      </c>
    </row>
    <row r="102" spans="1:24" ht="15" x14ac:dyDescent="0.2">
      <c r="A102">
        <v>2</v>
      </c>
      <c r="B102" t="s">
        <v>134</v>
      </c>
      <c r="C102">
        <v>3.1537000000000002</v>
      </c>
      <c r="D102">
        <v>0.14960000000000001</v>
      </c>
      <c r="E102">
        <v>-26.656300000000002</v>
      </c>
      <c r="F102">
        <v>1.2634000000000001</v>
      </c>
      <c r="H102">
        <v>3</v>
      </c>
      <c r="I102" t="s">
        <v>314</v>
      </c>
      <c r="J102">
        <v>0.48759999999999998</v>
      </c>
      <c r="K102">
        <v>8.6900000000000005E-2</v>
      </c>
      <c r="L102">
        <v>-27.048400000000001</v>
      </c>
      <c r="M102">
        <v>5.2469000000000001</v>
      </c>
      <c r="O102" s="17">
        <v>0.96150000000000002</v>
      </c>
      <c r="P102" s="17">
        <v>0.81060000000000021</v>
      </c>
      <c r="Q102">
        <f t="shared" si="16"/>
        <v>0.41110000000000002</v>
      </c>
      <c r="R102">
        <f t="shared" si="17"/>
        <v>13.04</v>
      </c>
      <c r="S102" t="str">
        <f t="shared" si="12"/>
        <v>C</v>
      </c>
      <c r="T102">
        <v>10</v>
      </c>
      <c r="U102" t="str">
        <f t="shared" si="13"/>
        <v>WORF_03</v>
      </c>
      <c r="V102">
        <v>73.764799999999994</v>
      </c>
      <c r="W102" s="28">
        <f t="shared" si="14"/>
        <v>0.75136208620605882</v>
      </c>
      <c r="X102">
        <f t="shared" si="15"/>
        <v>154.44247681965538</v>
      </c>
    </row>
    <row r="103" spans="1:24" ht="15" x14ac:dyDescent="0.2">
      <c r="A103">
        <v>2</v>
      </c>
      <c r="B103" t="s">
        <v>137</v>
      </c>
      <c r="C103">
        <v>2.3725999999999998</v>
      </c>
      <c r="D103">
        <v>9.98E-2</v>
      </c>
      <c r="E103">
        <v>-26.3432</v>
      </c>
      <c r="F103">
        <v>0.96870000000000001</v>
      </c>
      <c r="H103">
        <v>3</v>
      </c>
      <c r="I103" t="s">
        <v>317</v>
      </c>
      <c r="J103">
        <v>0.43769999999999998</v>
      </c>
      <c r="K103">
        <v>9.35E-2</v>
      </c>
      <c r="L103">
        <v>-26.165199999999999</v>
      </c>
      <c r="M103">
        <v>5.2188999999999997</v>
      </c>
      <c r="O103" s="17">
        <v>0.98129999999999995</v>
      </c>
      <c r="P103" s="17">
        <v>0.92019999999999991</v>
      </c>
      <c r="Q103">
        <f t="shared" si="16"/>
        <v>0.41039999999999999</v>
      </c>
      <c r="R103">
        <f t="shared" si="17"/>
        <v>17.3</v>
      </c>
      <c r="S103" t="str">
        <f t="shared" si="12"/>
        <v>D</v>
      </c>
      <c r="T103">
        <v>15</v>
      </c>
      <c r="U103" t="str">
        <f t="shared" si="13"/>
        <v>WORF_03</v>
      </c>
      <c r="V103">
        <v>78.462800000000001</v>
      </c>
      <c r="W103" s="28">
        <f t="shared" si="14"/>
        <v>0.79921552146238795</v>
      </c>
      <c r="X103">
        <f t="shared" si="15"/>
        <v>163.99902500408203</v>
      </c>
    </row>
    <row r="104" spans="1:24" ht="15" x14ac:dyDescent="0.2">
      <c r="A104">
        <v>2</v>
      </c>
      <c r="B104" t="s">
        <v>140</v>
      </c>
      <c r="C104">
        <v>1.9561999999999999</v>
      </c>
      <c r="D104">
        <v>0.1148</v>
      </c>
      <c r="E104">
        <v>-25.727900000000002</v>
      </c>
      <c r="F104">
        <v>2.2654000000000001</v>
      </c>
      <c r="H104">
        <v>3</v>
      </c>
      <c r="I104" t="s">
        <v>320</v>
      </c>
      <c r="J104">
        <v>0.3548</v>
      </c>
      <c r="K104">
        <v>0.1169</v>
      </c>
      <c r="L104">
        <v>-23.9315</v>
      </c>
      <c r="M104">
        <v>9.9446999999999992</v>
      </c>
      <c r="O104" s="18">
        <v>0.97119999999999995</v>
      </c>
      <c r="P104" s="18">
        <v>0.83430000000000004</v>
      </c>
      <c r="Q104">
        <f t="shared" si="16"/>
        <v>0.30480000000000002</v>
      </c>
      <c r="R104">
        <f t="shared" si="17"/>
        <v>15.58</v>
      </c>
      <c r="S104" t="str">
        <f t="shared" si="12"/>
        <v>E</v>
      </c>
      <c r="T104">
        <v>20</v>
      </c>
      <c r="U104" t="str">
        <f t="shared" si="13"/>
        <v>WORF_03</v>
      </c>
      <c r="V104">
        <v>79.352999999999994</v>
      </c>
      <c r="W104" s="28">
        <f t="shared" si="14"/>
        <v>0.80828302424339771</v>
      </c>
      <c r="X104">
        <f t="shared" si="15"/>
        <v>123.18233289469381</v>
      </c>
    </row>
    <row r="105" spans="1:24" ht="15" x14ac:dyDescent="0.2">
      <c r="A105">
        <v>2</v>
      </c>
      <c r="B105" t="s">
        <v>143</v>
      </c>
      <c r="C105">
        <v>1.5940000000000001</v>
      </c>
      <c r="D105">
        <v>9.7100000000000006E-2</v>
      </c>
      <c r="E105">
        <v>-25.6282</v>
      </c>
      <c r="F105">
        <v>0.79220000000000002</v>
      </c>
      <c r="H105">
        <v>3</v>
      </c>
      <c r="I105" t="s">
        <v>323</v>
      </c>
      <c r="J105">
        <v>0.32969999999999999</v>
      </c>
      <c r="K105">
        <v>0.15329999999999999</v>
      </c>
      <c r="L105">
        <v>-23.974299999999999</v>
      </c>
      <c r="M105">
        <v>12.08</v>
      </c>
      <c r="O105" s="17">
        <v>1.0577000000000001</v>
      </c>
      <c r="P105" s="17">
        <v>0.94250000000000012</v>
      </c>
      <c r="Q105">
        <f t="shared" si="16"/>
        <v>0.29380000000000001</v>
      </c>
      <c r="R105">
        <f t="shared" si="17"/>
        <v>18.43</v>
      </c>
      <c r="S105" t="str">
        <f t="shared" si="12"/>
        <v>F</v>
      </c>
      <c r="T105">
        <v>25</v>
      </c>
      <c r="U105" t="str">
        <f t="shared" si="13"/>
        <v>WORF_03</v>
      </c>
      <c r="V105">
        <v>80.364400000000003</v>
      </c>
      <c r="W105" s="28">
        <f t="shared" si="14"/>
        <v>0.81858506009232324</v>
      </c>
      <c r="X105">
        <f t="shared" si="15"/>
        <v>120.25014532756228</v>
      </c>
    </row>
    <row r="106" spans="1:24" ht="15" x14ac:dyDescent="0.2">
      <c r="A106">
        <v>2</v>
      </c>
      <c r="B106" t="s">
        <v>146</v>
      </c>
      <c r="C106">
        <v>4.8544999999999998</v>
      </c>
      <c r="D106">
        <v>0.16109999999999999</v>
      </c>
      <c r="E106">
        <v>-26.014099999999999</v>
      </c>
      <c r="F106">
        <v>4.0076000000000001</v>
      </c>
      <c r="H106">
        <v>3</v>
      </c>
      <c r="I106" t="s">
        <v>326</v>
      </c>
      <c r="J106">
        <v>0.44669999999999999</v>
      </c>
      <c r="K106">
        <v>0.23830000000000001</v>
      </c>
      <c r="L106">
        <v>-23.724399999999999</v>
      </c>
      <c r="M106">
        <v>12.8935</v>
      </c>
      <c r="O106" s="17">
        <v>1.0067999999999999</v>
      </c>
      <c r="P106" s="17">
        <v>0.81719999999999993</v>
      </c>
      <c r="Q106">
        <f t="shared" si="16"/>
        <v>0.36259999999999998</v>
      </c>
      <c r="R106">
        <f t="shared" si="17"/>
        <v>7.47</v>
      </c>
      <c r="S106" t="str">
        <f t="shared" si="12"/>
        <v>G</v>
      </c>
      <c r="T106">
        <v>30</v>
      </c>
      <c r="U106" t="str">
        <f t="shared" si="13"/>
        <v>WORF_03</v>
      </c>
      <c r="V106">
        <v>43.234399999999994</v>
      </c>
      <c r="W106" s="28">
        <f t="shared" si="14"/>
        <v>0.44038198408817253</v>
      </c>
      <c r="X106">
        <f t="shared" si="15"/>
        <v>79.841253715185672</v>
      </c>
    </row>
    <row r="107" spans="1:24" x14ac:dyDescent="0.15">
      <c r="A107">
        <v>2</v>
      </c>
      <c r="B107" t="s">
        <v>149</v>
      </c>
      <c r="C107">
        <v>6.8655999999999997</v>
      </c>
      <c r="D107">
        <v>0.2621</v>
      </c>
      <c r="E107">
        <v>-27.6691</v>
      </c>
      <c r="F107">
        <v>0.43980000000000002</v>
      </c>
      <c r="H107">
        <v>3</v>
      </c>
      <c r="I107" t="s">
        <v>333</v>
      </c>
      <c r="J107">
        <v>0.90680000000000005</v>
      </c>
      <c r="K107">
        <v>0.12690000000000001</v>
      </c>
      <c r="L107">
        <v>-27.6008</v>
      </c>
      <c r="M107">
        <v>6.0297999999999998</v>
      </c>
      <c r="O107">
        <v>1.0218</v>
      </c>
      <c r="P107">
        <v>0.85140000000000016</v>
      </c>
      <c r="Q107">
        <f t="shared" si="16"/>
        <v>0.75560000000000005</v>
      </c>
      <c r="R107">
        <f t="shared" si="17"/>
        <v>11.01</v>
      </c>
      <c r="S107" t="str">
        <f t="shared" si="12"/>
        <v>A</v>
      </c>
      <c r="T107">
        <v>0</v>
      </c>
      <c r="U107" t="str">
        <f t="shared" si="13"/>
        <v>WORF_04</v>
      </c>
      <c r="V107">
        <v>31.742399999999996</v>
      </c>
      <c r="W107" s="28">
        <f t="shared" si="14"/>
        <v>0.3233254327970414</v>
      </c>
      <c r="X107">
        <f t="shared" si="15"/>
        <v>122.15234851072223</v>
      </c>
    </row>
    <row r="108" spans="1:24" ht="15" x14ac:dyDescent="0.2">
      <c r="A108">
        <v>2</v>
      </c>
      <c r="B108" t="s">
        <v>152</v>
      </c>
      <c r="C108">
        <v>3.9941</v>
      </c>
      <c r="D108">
        <v>0.17580000000000001</v>
      </c>
      <c r="E108">
        <v>-26.394400000000001</v>
      </c>
      <c r="F108">
        <v>1.0807</v>
      </c>
      <c r="H108">
        <v>3</v>
      </c>
      <c r="I108" t="s">
        <v>336</v>
      </c>
      <c r="J108">
        <v>0.44900000000000001</v>
      </c>
      <c r="K108">
        <v>8.8099999999999998E-2</v>
      </c>
      <c r="L108">
        <v>-24.832000000000001</v>
      </c>
      <c r="M108">
        <v>4.3193000000000001</v>
      </c>
      <c r="O108" s="17">
        <v>1.0478000000000001</v>
      </c>
      <c r="P108" s="17">
        <v>0.86560000000000015</v>
      </c>
      <c r="Q108">
        <f t="shared" si="16"/>
        <v>0.37090000000000001</v>
      </c>
      <c r="R108">
        <f t="shared" si="17"/>
        <v>9.2899999999999991</v>
      </c>
      <c r="S108" t="str">
        <f t="shared" si="12"/>
        <v>B</v>
      </c>
      <c r="T108">
        <v>5</v>
      </c>
      <c r="U108" t="str">
        <f t="shared" si="13"/>
        <v>WORF_04</v>
      </c>
      <c r="V108">
        <v>77.744299999999996</v>
      </c>
      <c r="W108" s="28">
        <f t="shared" si="14"/>
        <v>0.79189694052759174</v>
      </c>
      <c r="X108">
        <f t="shared" si="15"/>
        <v>146.8572876208419</v>
      </c>
    </row>
    <row r="109" spans="1:24" ht="15" x14ac:dyDescent="0.2">
      <c r="A109">
        <v>2</v>
      </c>
      <c r="B109" t="s">
        <v>157</v>
      </c>
      <c r="C109">
        <v>1.0602</v>
      </c>
      <c r="D109">
        <v>5.0700000000000002E-2</v>
      </c>
      <c r="E109">
        <v>-26.554300000000001</v>
      </c>
      <c r="F109">
        <v>-3.4617</v>
      </c>
      <c r="H109">
        <v>4</v>
      </c>
      <c r="I109" t="s">
        <v>356</v>
      </c>
      <c r="J109">
        <v>0.38850000000000001</v>
      </c>
      <c r="K109">
        <v>0.12970000000000001</v>
      </c>
      <c r="L109">
        <v>-24.884499999999999</v>
      </c>
      <c r="M109">
        <v>8.2269000000000005</v>
      </c>
      <c r="O109" s="17">
        <v>1.0206</v>
      </c>
      <c r="P109" s="17">
        <v>0.86899999999999999</v>
      </c>
      <c r="Q109">
        <f t="shared" si="16"/>
        <v>0.33079999999999998</v>
      </c>
      <c r="R109">
        <f t="shared" si="17"/>
        <v>31.2</v>
      </c>
      <c r="S109" t="str">
        <f t="shared" si="12"/>
        <v>C</v>
      </c>
      <c r="T109">
        <v>10</v>
      </c>
      <c r="U109" t="str">
        <f t="shared" si="13"/>
        <v>WORF_04</v>
      </c>
      <c r="V109">
        <v>81.410799999999995</v>
      </c>
      <c r="W109" s="28">
        <f t="shared" si="14"/>
        <v>0.82924360301531641</v>
      </c>
      <c r="X109">
        <f t="shared" si="15"/>
        <v>137.15689193873334</v>
      </c>
    </row>
    <row r="110" spans="1:24" ht="15" x14ac:dyDescent="0.2">
      <c r="A110">
        <v>3</v>
      </c>
      <c r="B110" t="s">
        <v>262</v>
      </c>
      <c r="C110">
        <v>0.93140000000000001</v>
      </c>
      <c r="D110">
        <v>5.8400000000000001E-2</v>
      </c>
      <c r="E110">
        <v>-26.199100000000001</v>
      </c>
      <c r="F110">
        <v>-5.0713999999999997</v>
      </c>
      <c r="H110">
        <v>4</v>
      </c>
      <c r="I110" t="s">
        <v>357</v>
      </c>
      <c r="J110">
        <v>0.2104</v>
      </c>
      <c r="K110">
        <v>0.15920000000000001</v>
      </c>
      <c r="L110">
        <v>-26.726199999999999</v>
      </c>
      <c r="M110">
        <v>13.69</v>
      </c>
      <c r="O110" s="17">
        <v>0.98529999999999995</v>
      </c>
      <c r="P110" s="17">
        <v>0.87930000000000019</v>
      </c>
      <c r="Q110">
        <f t="shared" si="16"/>
        <v>0.18779999999999999</v>
      </c>
      <c r="R110">
        <f t="shared" si="17"/>
        <v>20.16</v>
      </c>
      <c r="S110" t="str">
        <f t="shared" si="12"/>
        <v>D</v>
      </c>
      <c r="T110">
        <v>15</v>
      </c>
      <c r="U110" t="str">
        <f t="shared" si="13"/>
        <v>WORF_04</v>
      </c>
      <c r="V110">
        <v>80.093999999999994</v>
      </c>
      <c r="W110" s="28">
        <f t="shared" si="14"/>
        <v>0.81583078829723765</v>
      </c>
      <c r="X110">
        <f t="shared" si="15"/>
        <v>76.606511021110606</v>
      </c>
    </row>
    <row r="111" spans="1:24" ht="15" x14ac:dyDescent="0.2">
      <c r="A111">
        <v>3</v>
      </c>
      <c r="B111" t="s">
        <v>265</v>
      </c>
      <c r="C111">
        <v>0.77410000000000001</v>
      </c>
      <c r="D111">
        <v>4.0599999999999997E-2</v>
      </c>
      <c r="E111">
        <v>-25.720400000000001</v>
      </c>
      <c r="F111">
        <v>-38.5242</v>
      </c>
      <c r="H111">
        <v>4</v>
      </c>
      <c r="I111" t="s">
        <v>358</v>
      </c>
      <c r="J111">
        <v>0.1915</v>
      </c>
      <c r="K111">
        <v>0.1701</v>
      </c>
      <c r="L111">
        <v>-24.2197</v>
      </c>
      <c r="M111">
        <v>13.2713</v>
      </c>
      <c r="O111" s="17">
        <v>0.96779999999999999</v>
      </c>
      <c r="P111" s="17">
        <v>0.83389999999999986</v>
      </c>
      <c r="Q111">
        <f t="shared" si="16"/>
        <v>0.16500000000000001</v>
      </c>
      <c r="R111">
        <f t="shared" si="17"/>
        <v>21.32</v>
      </c>
      <c r="S111" t="str">
        <f t="shared" si="12"/>
        <v>E</v>
      </c>
      <c r="T111">
        <v>20</v>
      </c>
      <c r="U111" t="str">
        <f t="shared" si="13"/>
        <v>WORF_04</v>
      </c>
      <c r="V111">
        <v>91.307400000000001</v>
      </c>
      <c r="W111" s="28">
        <f t="shared" si="14"/>
        <v>0.93004954327878742</v>
      </c>
      <c r="X111">
        <f t="shared" si="15"/>
        <v>76.729087320499957</v>
      </c>
    </row>
    <row r="112" spans="1:24" ht="15" x14ac:dyDescent="0.2">
      <c r="A112">
        <v>3</v>
      </c>
      <c r="B112" t="s">
        <v>268</v>
      </c>
      <c r="C112">
        <v>1.4642999999999999</v>
      </c>
      <c r="D112">
        <v>8.8200000000000001E-2</v>
      </c>
      <c r="E112">
        <v>-24.0594</v>
      </c>
      <c r="F112">
        <v>-0.96250000000000002</v>
      </c>
      <c r="H112">
        <v>4</v>
      </c>
      <c r="I112" t="s">
        <v>359</v>
      </c>
      <c r="J112">
        <v>0.19500000000000001</v>
      </c>
      <c r="K112">
        <v>0.25269999999999998</v>
      </c>
      <c r="L112">
        <v>-22.3764</v>
      </c>
      <c r="M112">
        <v>16.372199999999999</v>
      </c>
      <c r="O112" s="17">
        <v>0.97550000000000003</v>
      </c>
      <c r="P112" s="17">
        <v>0.8606999999999998</v>
      </c>
      <c r="Q112">
        <f t="shared" si="16"/>
        <v>0.1721</v>
      </c>
      <c r="R112">
        <f t="shared" si="17"/>
        <v>11.75</v>
      </c>
      <c r="S112" t="str">
        <f t="shared" si="12"/>
        <v>F</v>
      </c>
      <c r="T112">
        <v>25</v>
      </c>
      <c r="U112" t="str">
        <f t="shared" si="13"/>
        <v>WORF_04</v>
      </c>
      <c r="V112">
        <v>89.060900000000004</v>
      </c>
      <c r="W112" s="28">
        <f t="shared" si="14"/>
        <v>0.90716688208182217</v>
      </c>
      <c r="X112">
        <f t="shared" si="15"/>
        <v>78.061710203140805</v>
      </c>
    </row>
    <row r="113" spans="1:24" ht="15" x14ac:dyDescent="0.2">
      <c r="A113">
        <v>4</v>
      </c>
      <c r="B113" t="s">
        <v>388</v>
      </c>
      <c r="C113">
        <v>3.0026999999999999</v>
      </c>
      <c r="D113">
        <v>7.22E-2</v>
      </c>
      <c r="E113">
        <v>-24.214500000000001</v>
      </c>
      <c r="F113">
        <v>-0.20050000000000001</v>
      </c>
      <c r="H113">
        <v>4</v>
      </c>
      <c r="I113" t="s">
        <v>360</v>
      </c>
      <c r="J113">
        <v>0.43049999999999999</v>
      </c>
      <c r="K113">
        <v>0.24399999999999999</v>
      </c>
      <c r="L113">
        <v>-24.309799999999999</v>
      </c>
      <c r="M113">
        <v>14.8979</v>
      </c>
      <c r="O113" s="17">
        <v>0.96289999999999998</v>
      </c>
      <c r="P113" s="17">
        <v>0.81950000000000012</v>
      </c>
      <c r="Q113">
        <f t="shared" si="16"/>
        <v>0.3664</v>
      </c>
      <c r="R113">
        <f t="shared" si="17"/>
        <v>12.2</v>
      </c>
      <c r="S113" t="str">
        <f t="shared" si="12"/>
        <v>G</v>
      </c>
      <c r="T113">
        <v>30</v>
      </c>
      <c r="U113" t="str">
        <f t="shared" si="13"/>
        <v>WORF_04</v>
      </c>
      <c r="V113">
        <v>37.185600000000001</v>
      </c>
      <c r="W113" s="28">
        <f t="shared" si="14"/>
        <v>0.37876941295609862</v>
      </c>
      <c r="X113">
        <f t="shared" si="15"/>
        <v>69.390556453557267</v>
      </c>
    </row>
    <row r="114" spans="1:24" x14ac:dyDescent="0.15">
      <c r="A114">
        <v>2</v>
      </c>
      <c r="B114" t="s">
        <v>99</v>
      </c>
      <c r="C114">
        <v>4.0098000000000003</v>
      </c>
      <c r="D114">
        <v>0.14130000000000001</v>
      </c>
      <c r="E114">
        <v>-27.392800000000001</v>
      </c>
      <c r="F114">
        <v>0.32929999999999998</v>
      </c>
      <c r="H114">
        <v>4</v>
      </c>
      <c r="I114" t="s">
        <v>362</v>
      </c>
      <c r="J114">
        <v>0.71209999999999996</v>
      </c>
      <c r="K114">
        <v>8.1799999999999998E-2</v>
      </c>
      <c r="L114">
        <v>-27.406400000000001</v>
      </c>
      <c r="M114">
        <v>3.4226999999999999</v>
      </c>
      <c r="O114">
        <v>0.98850000000000005</v>
      </c>
      <c r="P114">
        <v>0.86189999999999989</v>
      </c>
      <c r="Q114">
        <f t="shared" si="16"/>
        <v>0.62090000000000001</v>
      </c>
      <c r="R114">
        <f t="shared" si="17"/>
        <v>15.48</v>
      </c>
      <c r="S114" t="str">
        <f t="shared" si="12"/>
        <v>A</v>
      </c>
      <c r="T114">
        <v>0</v>
      </c>
      <c r="U114" t="str">
        <f t="shared" si="13"/>
        <v>WORF_05</v>
      </c>
      <c r="V114">
        <v>49.505700000000004</v>
      </c>
      <c r="W114" s="28">
        <f t="shared" si="14"/>
        <v>0.50426092161967895</v>
      </c>
      <c r="X114">
        <f t="shared" si="15"/>
        <v>156.54780311682933</v>
      </c>
    </row>
    <row r="115" spans="1:24" ht="15" x14ac:dyDescent="0.2">
      <c r="A115">
        <v>2</v>
      </c>
      <c r="B115" t="s">
        <v>101</v>
      </c>
      <c r="C115">
        <v>1.9045000000000001</v>
      </c>
      <c r="D115">
        <v>6.83E-2</v>
      </c>
      <c r="E115">
        <v>-26.757400000000001</v>
      </c>
      <c r="F115">
        <v>2.8188</v>
      </c>
      <c r="H115">
        <v>4</v>
      </c>
      <c r="I115" t="s">
        <v>363</v>
      </c>
      <c r="J115">
        <v>0.51419999999999999</v>
      </c>
      <c r="K115">
        <v>5.6000000000000001E-2</v>
      </c>
      <c r="L115">
        <v>-26.181899999999999</v>
      </c>
      <c r="M115">
        <v>-0.35980000000000001</v>
      </c>
      <c r="O115" s="17">
        <v>1.0019</v>
      </c>
      <c r="P115" s="17">
        <v>0.90259999999999985</v>
      </c>
      <c r="Q115">
        <f t="shared" si="16"/>
        <v>0.4632</v>
      </c>
      <c r="R115">
        <f t="shared" si="17"/>
        <v>24.32</v>
      </c>
      <c r="S115" t="str">
        <f t="shared" si="12"/>
        <v>B</v>
      </c>
      <c r="T115">
        <v>5</v>
      </c>
      <c r="U115" t="str">
        <f t="shared" si="13"/>
        <v>WORF_05</v>
      </c>
      <c r="V115">
        <v>88.590899999999991</v>
      </c>
      <c r="W115" s="28">
        <f t="shared" si="14"/>
        <v>0.90237950137290868</v>
      </c>
      <c r="X115">
        <f t="shared" si="15"/>
        <v>208.99109251796563</v>
      </c>
    </row>
    <row r="116" spans="1:24" ht="15" x14ac:dyDescent="0.2">
      <c r="A116">
        <v>2</v>
      </c>
      <c r="B116" t="s">
        <v>103</v>
      </c>
      <c r="C116">
        <v>1.7142999999999999</v>
      </c>
      <c r="D116">
        <v>7.3599999999999999E-2</v>
      </c>
      <c r="E116">
        <v>-26.583200000000001</v>
      </c>
      <c r="F116">
        <v>-0.32</v>
      </c>
      <c r="H116">
        <v>4</v>
      </c>
      <c r="I116" t="s">
        <v>364</v>
      </c>
      <c r="J116">
        <v>0.34350000000000003</v>
      </c>
      <c r="K116">
        <v>9.0999999999999998E-2</v>
      </c>
      <c r="L116">
        <v>-25.937100000000001</v>
      </c>
      <c r="M116">
        <v>7.5812999999999997</v>
      </c>
      <c r="O116" s="17">
        <v>0.97689999999999999</v>
      </c>
      <c r="P116" s="17">
        <v>0.84079999999999977</v>
      </c>
      <c r="Q116">
        <f t="shared" si="16"/>
        <v>0.29559999999999997</v>
      </c>
      <c r="R116">
        <f t="shared" si="17"/>
        <v>17.239999999999998</v>
      </c>
      <c r="S116" t="str">
        <f t="shared" si="12"/>
        <v>C</v>
      </c>
      <c r="T116">
        <v>10</v>
      </c>
      <c r="U116" t="str">
        <f t="shared" si="13"/>
        <v>WORF_05</v>
      </c>
      <c r="V116">
        <v>55.445299999999996</v>
      </c>
      <c r="W116" s="28">
        <f t="shared" si="14"/>
        <v>0.56476119068066066</v>
      </c>
      <c r="X116">
        <f t="shared" si="15"/>
        <v>83.471703982601639</v>
      </c>
    </row>
    <row r="117" spans="1:24" ht="15" x14ac:dyDescent="0.2">
      <c r="A117">
        <v>2</v>
      </c>
      <c r="B117" t="s">
        <v>105</v>
      </c>
      <c r="C117">
        <v>1.3887</v>
      </c>
      <c r="D117">
        <v>6.6199999999999995E-2</v>
      </c>
      <c r="E117">
        <v>-26.3096</v>
      </c>
      <c r="F117">
        <v>3.2290999999999999</v>
      </c>
      <c r="H117">
        <v>4</v>
      </c>
      <c r="I117" t="s">
        <v>365</v>
      </c>
      <c r="J117">
        <v>0.30120000000000002</v>
      </c>
      <c r="K117">
        <v>9.6600000000000005E-2</v>
      </c>
      <c r="L117">
        <v>-24.759799999999998</v>
      </c>
      <c r="M117">
        <v>7.3247999999999998</v>
      </c>
      <c r="O117" s="17">
        <v>0.95109999999999995</v>
      </c>
      <c r="P117" s="17">
        <v>0.85239999999999982</v>
      </c>
      <c r="Q117">
        <f t="shared" si="16"/>
        <v>0.26989999999999997</v>
      </c>
      <c r="R117">
        <f t="shared" si="17"/>
        <v>19.440000000000001</v>
      </c>
      <c r="S117" t="str">
        <f t="shared" si="12"/>
        <v>D</v>
      </c>
      <c r="T117">
        <v>15</v>
      </c>
      <c r="U117" t="str">
        <f t="shared" si="13"/>
        <v>WORF_05</v>
      </c>
      <c r="V117">
        <v>46.516800000000003</v>
      </c>
      <c r="W117" s="28">
        <f t="shared" si="14"/>
        <v>0.47381623608591095</v>
      </c>
      <c r="X117">
        <f t="shared" si="15"/>
        <v>63.941501059793673</v>
      </c>
    </row>
    <row r="118" spans="1:24" ht="15" x14ac:dyDescent="0.2">
      <c r="A118">
        <v>2</v>
      </c>
      <c r="B118" t="s">
        <v>107</v>
      </c>
      <c r="C118">
        <v>1.0810999999999999</v>
      </c>
      <c r="D118">
        <v>8.2199999999999995E-2</v>
      </c>
      <c r="E118">
        <v>-25.1783</v>
      </c>
      <c r="F118">
        <v>-0.67500000000000004</v>
      </c>
      <c r="H118">
        <v>4</v>
      </c>
      <c r="I118" t="s">
        <v>366</v>
      </c>
      <c r="J118">
        <v>0.2414</v>
      </c>
      <c r="K118">
        <v>0.12939999999999999</v>
      </c>
      <c r="L118">
        <v>-24.971399999999999</v>
      </c>
      <c r="M118">
        <v>14.218299999999999</v>
      </c>
      <c r="O118" s="17">
        <v>1.0199</v>
      </c>
      <c r="P118" s="17">
        <v>0.92819999999999991</v>
      </c>
      <c r="Q118">
        <f t="shared" si="16"/>
        <v>0.21970000000000001</v>
      </c>
      <c r="R118">
        <f t="shared" si="17"/>
        <v>20.32</v>
      </c>
      <c r="S118" t="str">
        <f t="shared" si="12"/>
        <v>E</v>
      </c>
      <c r="T118">
        <v>20</v>
      </c>
      <c r="U118" t="str">
        <f t="shared" si="13"/>
        <v>WORF_05</v>
      </c>
      <c r="V118">
        <v>34.239800000000002</v>
      </c>
      <c r="W118" s="28">
        <f t="shared" si="14"/>
        <v>0.3487637404192544</v>
      </c>
      <c r="X118">
        <f t="shared" si="15"/>
        <v>38.311696885055099</v>
      </c>
    </row>
    <row r="119" spans="1:24" ht="15" x14ac:dyDescent="0.2">
      <c r="A119">
        <v>2</v>
      </c>
      <c r="B119" t="s">
        <v>109</v>
      </c>
      <c r="C119">
        <v>1.0866</v>
      </c>
      <c r="D119">
        <v>5.7099999999999998E-2</v>
      </c>
      <c r="E119">
        <v>-26.632000000000001</v>
      </c>
      <c r="F119">
        <v>3.3887999999999998</v>
      </c>
      <c r="H119">
        <v>4</v>
      </c>
      <c r="I119" t="s">
        <v>367</v>
      </c>
      <c r="J119">
        <v>0.24510000000000001</v>
      </c>
      <c r="K119">
        <v>0.23619999999999999</v>
      </c>
      <c r="L119">
        <v>-23.955500000000001</v>
      </c>
      <c r="M119">
        <v>15.663500000000001</v>
      </c>
      <c r="O119" s="17">
        <v>1.0426</v>
      </c>
      <c r="P119" s="17">
        <v>0.9375</v>
      </c>
      <c r="Q119">
        <f t="shared" si="16"/>
        <v>0.22040000000000001</v>
      </c>
      <c r="R119">
        <f t="shared" si="17"/>
        <v>20.28</v>
      </c>
      <c r="S119" t="str">
        <f t="shared" si="12"/>
        <v>F</v>
      </c>
      <c r="T119">
        <v>25</v>
      </c>
      <c r="U119" t="str">
        <f t="shared" si="13"/>
        <v>WORF_05</v>
      </c>
      <c r="V119">
        <v>61.408600000000007</v>
      </c>
      <c r="W119" s="28">
        <f t="shared" si="14"/>
        <v>0.62550286596036853</v>
      </c>
      <c r="X119">
        <f t="shared" si="15"/>
        <v>68.930415828832622</v>
      </c>
    </row>
    <row r="120" spans="1:24" ht="15" x14ac:dyDescent="0.2">
      <c r="A120">
        <v>2</v>
      </c>
      <c r="B120" t="s">
        <v>111</v>
      </c>
      <c r="C120">
        <v>0.9446</v>
      </c>
      <c r="D120">
        <v>6.8099999999999994E-2</v>
      </c>
      <c r="E120">
        <v>-25.1935</v>
      </c>
      <c r="F120">
        <v>-3.01</v>
      </c>
      <c r="H120">
        <v>4</v>
      </c>
      <c r="I120" t="s">
        <v>368</v>
      </c>
      <c r="J120">
        <v>0.22539999999999999</v>
      </c>
      <c r="K120">
        <v>0.151</v>
      </c>
      <c r="L120">
        <v>-23.760200000000001</v>
      </c>
      <c r="M120">
        <v>13.269399999999999</v>
      </c>
      <c r="O120" s="17">
        <v>1.0569999999999999</v>
      </c>
      <c r="P120" s="17">
        <v>0.93700000000000028</v>
      </c>
      <c r="Q120">
        <f t="shared" si="16"/>
        <v>0.19980000000000001</v>
      </c>
      <c r="R120">
        <f t="shared" si="17"/>
        <v>21.15</v>
      </c>
      <c r="S120" t="str">
        <f t="shared" si="12"/>
        <v>G</v>
      </c>
      <c r="T120">
        <v>30</v>
      </c>
      <c r="U120" t="str">
        <f t="shared" si="13"/>
        <v>WORF_05</v>
      </c>
      <c r="V120">
        <v>0</v>
      </c>
      <c r="W120" s="28">
        <f t="shared" si="14"/>
        <v>0</v>
      </c>
      <c r="X120">
        <f t="shared" si="15"/>
        <v>0</v>
      </c>
    </row>
  </sheetData>
  <sortState ref="A122:C173">
    <sortCondition ref="B122:B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582D-8933-2B44-8609-CC6FEF85C81E}">
  <dimension ref="A1:T57"/>
  <sheetViews>
    <sheetView zoomScaleNormal="100" workbookViewId="0">
      <pane ySplit="1" topLeftCell="A2" activePane="bottomLeft" state="frozen"/>
      <selection pane="bottomLeft" activeCell="I57" sqref="I57"/>
    </sheetView>
  </sheetViews>
  <sheetFormatPr baseColWidth="10" defaultRowHeight="13" x14ac:dyDescent="0.15"/>
  <cols>
    <col min="11" max="11" width="17" customWidth="1"/>
    <col min="16" max="16" width="5.6640625" customWidth="1"/>
  </cols>
  <sheetData>
    <row r="1" spans="1:14" x14ac:dyDescent="0.15">
      <c r="A1" s="2" t="s">
        <v>518</v>
      </c>
      <c r="C1" s="12" t="s">
        <v>407</v>
      </c>
      <c r="D1" s="12" t="s">
        <v>408</v>
      </c>
      <c r="E1" s="12" t="s">
        <v>409</v>
      </c>
      <c r="F1" s="12" t="s">
        <v>410</v>
      </c>
      <c r="I1" s="2" t="s">
        <v>518</v>
      </c>
      <c r="K1" s="12" t="s">
        <v>407</v>
      </c>
      <c r="L1" s="12" t="s">
        <v>408</v>
      </c>
      <c r="M1" s="12" t="s">
        <v>409</v>
      </c>
      <c r="N1" s="12" t="s">
        <v>410</v>
      </c>
    </row>
    <row r="2" spans="1:14" x14ac:dyDescent="0.15">
      <c r="A2">
        <v>1</v>
      </c>
      <c r="B2" t="s">
        <v>200</v>
      </c>
      <c r="C2" s="21">
        <v>1.1100000000000001</v>
      </c>
      <c r="D2">
        <v>8.4195000000000006E-2</v>
      </c>
      <c r="E2">
        <v>-21.526771977344318</v>
      </c>
      <c r="F2">
        <v>1.3070832877610794</v>
      </c>
      <c r="I2">
        <v>1</v>
      </c>
      <c r="J2" t="s">
        <v>166</v>
      </c>
      <c r="K2">
        <v>0.93976588628762514</v>
      </c>
      <c r="L2">
        <v>0.47315600000000002</v>
      </c>
      <c r="M2">
        <v>-29.930690659886071</v>
      </c>
      <c r="N2">
        <v>-21.970171989913467</v>
      </c>
    </row>
    <row r="3" spans="1:14" x14ac:dyDescent="0.15">
      <c r="A3">
        <v>1</v>
      </c>
      <c r="B3" t="s">
        <v>204</v>
      </c>
      <c r="C3" s="21">
        <v>1.08</v>
      </c>
      <c r="D3">
        <v>0.12546599999999999</v>
      </c>
      <c r="E3">
        <v>-21.685933784712841</v>
      </c>
      <c r="F3">
        <v>0.81595859141381233</v>
      </c>
      <c r="I3">
        <v>2</v>
      </c>
      <c r="J3" t="s">
        <v>166</v>
      </c>
      <c r="K3">
        <v>1.0285138163265304</v>
      </c>
      <c r="L3">
        <v>0.61129999999999995</v>
      </c>
      <c r="M3">
        <v>-22.420875903427007</v>
      </c>
      <c r="N3">
        <v>-55.752365758848455</v>
      </c>
    </row>
    <row r="4" spans="1:14" x14ac:dyDescent="0.15">
      <c r="A4">
        <v>1</v>
      </c>
      <c r="B4" t="s">
        <v>208</v>
      </c>
      <c r="C4" s="21">
        <v>1.08</v>
      </c>
      <c r="D4">
        <v>0.115117</v>
      </c>
      <c r="E4">
        <v>-21.503950839878772</v>
      </c>
      <c r="F4">
        <v>2.072978630837774</v>
      </c>
      <c r="I4">
        <v>3</v>
      </c>
      <c r="J4" t="s">
        <v>166</v>
      </c>
      <c r="K4">
        <v>2.3285</v>
      </c>
      <c r="L4">
        <v>4.7899999999999998E-2</v>
      </c>
      <c r="M4">
        <v>-22.801300000000001</v>
      </c>
      <c r="N4">
        <v>-43.762599999999999</v>
      </c>
    </row>
    <row r="5" spans="1:14" x14ac:dyDescent="0.15">
      <c r="A5">
        <v>1</v>
      </c>
      <c r="B5" t="s">
        <v>213</v>
      </c>
      <c r="C5" s="21">
        <v>1.08</v>
      </c>
      <c r="D5">
        <v>9.8146999999999998E-2</v>
      </c>
      <c r="E5">
        <v>-21.517802117114073</v>
      </c>
      <c r="F5">
        <v>2.5243802360537249</v>
      </c>
      <c r="I5">
        <v>4</v>
      </c>
      <c r="J5" t="s">
        <v>166</v>
      </c>
      <c r="K5">
        <v>14.145300000000001</v>
      </c>
      <c r="L5">
        <v>1.946</v>
      </c>
      <c r="M5">
        <v>-22.832599999999999</v>
      </c>
      <c r="N5">
        <v>-6.6539999999999999</v>
      </c>
    </row>
    <row r="6" spans="1:14" x14ac:dyDescent="0.15">
      <c r="A6">
        <v>1</v>
      </c>
      <c r="B6" t="s">
        <v>218</v>
      </c>
      <c r="C6" s="21">
        <v>1.07</v>
      </c>
      <c r="D6">
        <v>0.11649</v>
      </c>
      <c r="E6">
        <v>-21.462542841954591</v>
      </c>
      <c r="F6">
        <v>1.5477526738676417</v>
      </c>
      <c r="I6">
        <v>1</v>
      </c>
      <c r="J6" t="s">
        <v>171</v>
      </c>
      <c r="K6">
        <v>1.0769731800766282</v>
      </c>
      <c r="L6">
        <v>0.18763099999999999</v>
      </c>
      <c r="M6">
        <v>-22.04903639520095</v>
      </c>
      <c r="N6">
        <v>-14.887141358420619</v>
      </c>
    </row>
    <row r="7" spans="1:14" x14ac:dyDescent="0.15">
      <c r="A7">
        <v>1</v>
      </c>
      <c r="B7" t="s">
        <v>223</v>
      </c>
      <c r="C7" s="21">
        <v>1.07</v>
      </c>
      <c r="D7">
        <v>9.2838000000000004E-2</v>
      </c>
      <c r="E7">
        <v>-21.75277903129702</v>
      </c>
      <c r="F7">
        <v>1.529293260850384</v>
      </c>
      <c r="I7">
        <v>2</v>
      </c>
      <c r="J7" t="s">
        <v>171</v>
      </c>
      <c r="K7">
        <v>1.1439797201365189</v>
      </c>
      <c r="L7">
        <v>0.37859999999999999</v>
      </c>
      <c r="M7">
        <v>-24.736884291574277</v>
      </c>
      <c r="N7">
        <v>-59.058674298254957</v>
      </c>
    </row>
    <row r="8" spans="1:14" x14ac:dyDescent="0.15">
      <c r="A8">
        <v>1</v>
      </c>
      <c r="B8" t="s">
        <v>185</v>
      </c>
      <c r="C8" s="21">
        <v>1.0900000000000001</v>
      </c>
      <c r="D8">
        <v>0.10173</v>
      </c>
      <c r="E8">
        <v>-21.779672478093424</v>
      </c>
      <c r="F8">
        <v>1.9368156302448369</v>
      </c>
      <c r="I8">
        <v>3</v>
      </c>
      <c r="J8" t="s">
        <v>171</v>
      </c>
      <c r="K8">
        <v>1.6929000000000001</v>
      </c>
      <c r="L8">
        <v>7.4399999999999994E-2</v>
      </c>
      <c r="M8">
        <v>-22.724499999999999</v>
      </c>
      <c r="N8">
        <v>-43.860700000000001</v>
      </c>
    </row>
    <row r="9" spans="1:14" x14ac:dyDescent="0.15">
      <c r="A9">
        <v>1</v>
      </c>
      <c r="B9" t="s">
        <v>230</v>
      </c>
      <c r="C9" s="21">
        <v>1.0900000000000001</v>
      </c>
      <c r="D9">
        <v>0.11028300000000001</v>
      </c>
      <c r="E9">
        <v>-21.535395092293406</v>
      </c>
      <c r="F9">
        <v>2.0764549106166985</v>
      </c>
      <c r="I9">
        <v>4</v>
      </c>
      <c r="J9" t="s">
        <v>171</v>
      </c>
      <c r="K9">
        <v>1.5809</v>
      </c>
      <c r="L9">
        <v>0.25040000000000001</v>
      </c>
      <c r="M9">
        <v>-19.748699999999999</v>
      </c>
      <c r="N9">
        <v>-30.020800000000001</v>
      </c>
    </row>
    <row r="10" spans="1:14" x14ac:dyDescent="0.15">
      <c r="A10">
        <v>1</v>
      </c>
      <c r="B10" t="s">
        <v>235</v>
      </c>
      <c r="C10" s="21">
        <v>1.08</v>
      </c>
      <c r="D10">
        <v>0.109098</v>
      </c>
      <c r="E10">
        <v>-21.926048987007785</v>
      </c>
      <c r="F10">
        <v>2.3184512170106863</v>
      </c>
      <c r="I10">
        <v>1</v>
      </c>
      <c r="J10" t="s">
        <v>175</v>
      </c>
      <c r="K10">
        <v>1.4492163009404386</v>
      </c>
      <c r="L10">
        <v>0.172706</v>
      </c>
      <c r="M10">
        <v>-24.829173866770194</v>
      </c>
      <c r="N10">
        <v>-9.4729152738739497</v>
      </c>
    </row>
    <row r="11" spans="1:14" x14ac:dyDescent="0.15">
      <c r="A11">
        <v>1</v>
      </c>
      <c r="B11" t="s">
        <v>191</v>
      </c>
      <c r="C11" s="21">
        <v>1.08</v>
      </c>
      <c r="D11">
        <v>9.8962999999999995E-2</v>
      </c>
      <c r="E11">
        <v>-21.949449646038065</v>
      </c>
      <c r="F11">
        <v>1.4449442089250475</v>
      </c>
      <c r="G11" s="13" t="s">
        <v>582</v>
      </c>
      <c r="H11" s="40" t="s">
        <v>584</v>
      </c>
      <c r="I11">
        <v>2</v>
      </c>
      <c r="J11" t="s">
        <v>175</v>
      </c>
      <c r="K11">
        <v>0.94596200516795859</v>
      </c>
      <c r="L11">
        <v>0.18870000000000001</v>
      </c>
      <c r="M11">
        <v>-21.594449807717631</v>
      </c>
      <c r="N11">
        <v>-41.429723876904909</v>
      </c>
    </row>
    <row r="12" spans="1:14" ht="16" x14ac:dyDescent="0.2">
      <c r="A12">
        <v>1</v>
      </c>
      <c r="B12" t="s">
        <v>195</v>
      </c>
      <c r="C12" s="21">
        <v>1.0900000000000001</v>
      </c>
      <c r="D12">
        <v>0.116105</v>
      </c>
      <c r="E12">
        <v>-21.210554879597442</v>
      </c>
      <c r="F12">
        <v>1.5246569361324624</v>
      </c>
      <c r="G12" s="27">
        <f>AVERAGE(C2:C12)</f>
        <v>1.0836363636363637</v>
      </c>
      <c r="H12" s="39">
        <f t="array" ref="H12">AVERAGE(ABS(C2:C12-TRANSPOSE(C2:C12)))</f>
        <v>1.0909090909090919E-2</v>
      </c>
      <c r="I12">
        <v>3</v>
      </c>
      <c r="J12" t="s">
        <v>175</v>
      </c>
      <c r="K12">
        <v>1.3036000000000001</v>
      </c>
      <c r="L12">
        <v>0.1535</v>
      </c>
      <c r="M12">
        <v>-21.197199999999999</v>
      </c>
      <c r="N12">
        <v>-33.1783</v>
      </c>
    </row>
    <row r="13" spans="1:14" ht="16" x14ac:dyDescent="0.2">
      <c r="A13">
        <v>2</v>
      </c>
      <c r="B13" t="s">
        <v>200</v>
      </c>
      <c r="C13">
        <v>1.1039586078266101</v>
      </c>
      <c r="D13">
        <v>0.12709999999999999</v>
      </c>
      <c r="E13">
        <v>-21.367837323645333</v>
      </c>
      <c r="F13">
        <v>1.7028150749729409</v>
      </c>
      <c r="H13" s="39"/>
      <c r="I13">
        <v>4</v>
      </c>
      <c r="J13" t="s">
        <v>175</v>
      </c>
      <c r="K13">
        <v>1.3633999999999999</v>
      </c>
      <c r="L13">
        <v>0.115</v>
      </c>
      <c r="M13">
        <v>-22.523900000000001</v>
      </c>
      <c r="N13">
        <v>-14.7912</v>
      </c>
    </row>
    <row r="14" spans="1:14" x14ac:dyDescent="0.15">
      <c r="A14">
        <v>2</v>
      </c>
      <c r="B14" t="s">
        <v>204</v>
      </c>
      <c r="C14">
        <v>1.1251652437223043</v>
      </c>
      <c r="D14">
        <v>0.1158</v>
      </c>
      <c r="E14">
        <v>-21.37790196930256</v>
      </c>
      <c r="F14">
        <v>2.2147066743758437</v>
      </c>
      <c r="I14">
        <v>1</v>
      </c>
      <c r="J14" t="s">
        <v>181</v>
      </c>
      <c r="K14">
        <v>1.0411734125510581</v>
      </c>
      <c r="L14">
        <v>0.103047</v>
      </c>
      <c r="M14">
        <v>-21.736302234014349</v>
      </c>
      <c r="N14">
        <v>-3.7142996717202115</v>
      </c>
    </row>
    <row r="15" spans="1:14" x14ac:dyDescent="0.15">
      <c r="A15">
        <v>2</v>
      </c>
      <c r="B15" t="s">
        <v>208</v>
      </c>
      <c r="C15">
        <v>1.1341766803339062</v>
      </c>
      <c r="D15">
        <v>9.1899999999999996E-2</v>
      </c>
      <c r="E15">
        <v>-21.364552240117352</v>
      </c>
      <c r="F15">
        <v>0.34516644473958635</v>
      </c>
      <c r="I15">
        <v>2</v>
      </c>
      <c r="J15" t="s">
        <v>181</v>
      </c>
      <c r="K15">
        <v>1.108848276890309</v>
      </c>
      <c r="L15">
        <v>0.13489999999999999</v>
      </c>
      <c r="M15">
        <v>-22.714905076297143</v>
      </c>
      <c r="N15">
        <v>-3.5297075807905198</v>
      </c>
    </row>
    <row r="16" spans="1:14" x14ac:dyDescent="0.15">
      <c r="A16">
        <v>2</v>
      </c>
      <c r="B16" t="s">
        <v>213</v>
      </c>
      <c r="C16">
        <v>1.1193075024606298</v>
      </c>
      <c r="D16">
        <v>0.11169999999999999</v>
      </c>
      <c r="E16">
        <v>-21.223795917718725</v>
      </c>
      <c r="F16">
        <v>1.4903340341176907</v>
      </c>
      <c r="I16">
        <v>3</v>
      </c>
      <c r="J16" t="s">
        <v>181</v>
      </c>
      <c r="K16">
        <v>1.2512000000000001</v>
      </c>
      <c r="L16">
        <v>0.16830000000000001</v>
      </c>
      <c r="M16">
        <v>-21.370200000000001</v>
      </c>
      <c r="N16">
        <v>-3.8517999999999999</v>
      </c>
    </row>
    <row r="17" spans="1:20" x14ac:dyDescent="0.15">
      <c r="A17">
        <v>2</v>
      </c>
      <c r="B17" t="s">
        <v>218</v>
      </c>
      <c r="C17">
        <v>1.1054960572028951</v>
      </c>
      <c r="D17">
        <v>0.1021</v>
      </c>
      <c r="E17">
        <v>-21.013740333044595</v>
      </c>
      <c r="F17">
        <v>1.2292746303013136</v>
      </c>
      <c r="I17">
        <v>4</v>
      </c>
      <c r="J17" t="s">
        <v>181</v>
      </c>
      <c r="K17">
        <v>2.9763999999999999</v>
      </c>
      <c r="L17">
        <v>0.30449999999999999</v>
      </c>
      <c r="M17">
        <v>-21.229700000000001</v>
      </c>
      <c r="N17">
        <v>1.5677000000000001</v>
      </c>
    </row>
    <row r="18" spans="1:20" x14ac:dyDescent="0.15">
      <c r="A18">
        <v>2</v>
      </c>
      <c r="B18" t="s">
        <v>223</v>
      </c>
      <c r="C18">
        <v>1.129292535278696</v>
      </c>
      <c r="D18">
        <v>0.1178</v>
      </c>
      <c r="E18">
        <v>-21.239082212061945</v>
      </c>
      <c r="F18">
        <v>4.0076785024463213</v>
      </c>
    </row>
    <row r="19" spans="1:20" x14ac:dyDescent="0.15">
      <c r="A19">
        <v>2</v>
      </c>
      <c r="B19" t="s">
        <v>185</v>
      </c>
      <c r="C19">
        <v>1.1208077985765927</v>
      </c>
      <c r="D19">
        <v>0.1134</v>
      </c>
      <c r="E19">
        <v>-21.141766157704911</v>
      </c>
      <c r="F19">
        <v>1.4159037896859239</v>
      </c>
      <c r="G19" s="12"/>
    </row>
    <row r="20" spans="1:20" x14ac:dyDescent="0.15">
      <c r="A20">
        <v>2</v>
      </c>
      <c r="B20" t="s">
        <v>230</v>
      </c>
      <c r="C20">
        <v>1.1451099428538578</v>
      </c>
      <c r="D20">
        <v>0.12470000000000001</v>
      </c>
      <c r="E20">
        <v>-21.702869404415125</v>
      </c>
      <c r="F20">
        <v>2.1186267284949434</v>
      </c>
      <c r="I20" s="29" t="s">
        <v>518</v>
      </c>
      <c r="J20" t="s">
        <v>0</v>
      </c>
      <c r="K20" t="s">
        <v>407</v>
      </c>
      <c r="L20" t="s">
        <v>408</v>
      </c>
      <c r="M20" t="s">
        <v>511</v>
      </c>
      <c r="N20" t="s">
        <v>512</v>
      </c>
    </row>
    <row r="21" spans="1:20" x14ac:dyDescent="0.15">
      <c r="A21">
        <v>2</v>
      </c>
      <c r="B21" t="s">
        <v>235</v>
      </c>
      <c r="C21">
        <v>1.1200018490025085</v>
      </c>
      <c r="D21">
        <v>0.1022</v>
      </c>
      <c r="E21">
        <v>-21.587414207842382</v>
      </c>
      <c r="F21">
        <v>1.9140398016237459</v>
      </c>
      <c r="I21">
        <v>3</v>
      </c>
      <c r="J21" t="s">
        <v>148</v>
      </c>
      <c r="K21">
        <v>6.3403999999999998</v>
      </c>
      <c r="L21">
        <v>0.4446</v>
      </c>
      <c r="M21">
        <v>-26.166599999999999</v>
      </c>
      <c r="N21">
        <v>-14.750500000000001</v>
      </c>
    </row>
    <row r="22" spans="1:20" x14ac:dyDescent="0.15">
      <c r="A22">
        <v>2</v>
      </c>
      <c r="B22" t="s">
        <v>191</v>
      </c>
      <c r="C22">
        <v>1.126133415582921</v>
      </c>
      <c r="D22">
        <v>0.11</v>
      </c>
      <c r="E22">
        <v>-21.576689539047678</v>
      </c>
      <c r="F22">
        <v>1.486293840020414</v>
      </c>
      <c r="G22" s="13" t="s">
        <v>582</v>
      </c>
      <c r="H22" s="40" t="s">
        <v>584</v>
      </c>
      <c r="I22">
        <v>3</v>
      </c>
      <c r="J22" t="s">
        <v>96</v>
      </c>
      <c r="K22">
        <v>5.7083000000000004</v>
      </c>
      <c r="L22">
        <v>0.41310000000000002</v>
      </c>
      <c r="M22">
        <v>-26.197900000000001</v>
      </c>
      <c r="N22">
        <v>-9.7431999999999999</v>
      </c>
    </row>
    <row r="23" spans="1:20" ht="16" x14ac:dyDescent="0.2">
      <c r="A23">
        <v>2</v>
      </c>
      <c r="B23" t="s">
        <v>195</v>
      </c>
      <c r="C23">
        <v>1.1208187065853352</v>
      </c>
      <c r="D23">
        <v>0.1047</v>
      </c>
      <c r="E23">
        <v>-21.207120793411029</v>
      </c>
      <c r="F23">
        <v>3.7205104758968321</v>
      </c>
      <c r="G23" s="27">
        <f>AVERAGE(C13:C23)</f>
        <v>1.1227516672205688</v>
      </c>
      <c r="H23" s="39">
        <f t="array" ref="H23">AVERAGE(ABS(C13:C23-TRANSPOSE(C13:C23)))</f>
        <v>1.2134044443670002E-2</v>
      </c>
      <c r="I23">
        <v>4</v>
      </c>
      <c r="J23" t="s">
        <v>369</v>
      </c>
      <c r="K23">
        <v>5.8341070000000004</v>
      </c>
      <c r="L23">
        <v>0.43415700000000002</v>
      </c>
      <c r="M23">
        <v>-26.032407728595054</v>
      </c>
      <c r="N23">
        <v>-10.887021698840149</v>
      </c>
    </row>
    <row r="24" spans="1:20" x14ac:dyDescent="0.15">
      <c r="A24">
        <v>3</v>
      </c>
      <c r="B24" t="s">
        <v>200</v>
      </c>
      <c r="C24">
        <v>1.1432</v>
      </c>
      <c r="D24">
        <v>0.13339999999999999</v>
      </c>
      <c r="E24">
        <v>-20.759899999999998</v>
      </c>
      <c r="F24">
        <v>1.2708999999999999</v>
      </c>
      <c r="I24">
        <v>4</v>
      </c>
      <c r="J24" t="s">
        <v>370</v>
      </c>
      <c r="K24">
        <v>5.1924320000000002</v>
      </c>
      <c r="L24">
        <v>0.429672</v>
      </c>
      <c r="M24">
        <v>-26.131834698218668</v>
      </c>
      <c r="N24">
        <v>-8.3544228044487578</v>
      </c>
    </row>
    <row r="25" spans="1:20" x14ac:dyDescent="0.15">
      <c r="A25">
        <v>3</v>
      </c>
      <c r="B25" t="s">
        <v>204</v>
      </c>
      <c r="C25">
        <v>1.1380999999999999</v>
      </c>
      <c r="D25">
        <v>0.105</v>
      </c>
      <c r="E25">
        <v>-21.174399999999999</v>
      </c>
      <c r="F25">
        <v>1.0208999999999999</v>
      </c>
      <c r="I25">
        <v>4</v>
      </c>
      <c r="J25" t="s">
        <v>371</v>
      </c>
      <c r="K25">
        <v>5.5614319999999999</v>
      </c>
      <c r="L25">
        <v>0.39455299999999999</v>
      </c>
      <c r="M25">
        <v>-26.118558164200834</v>
      </c>
      <c r="N25">
        <v>-12.277790851162429</v>
      </c>
    </row>
    <row r="26" spans="1:20" x14ac:dyDescent="0.15">
      <c r="A26">
        <v>3</v>
      </c>
      <c r="B26" t="s">
        <v>208</v>
      </c>
      <c r="C26">
        <v>1.1262000000000001</v>
      </c>
      <c r="D26">
        <v>0.1186</v>
      </c>
      <c r="E26">
        <v>-21.366099999999999</v>
      </c>
      <c r="F26">
        <v>1.2144999999999999</v>
      </c>
      <c r="I26">
        <v>4</v>
      </c>
      <c r="J26" t="s">
        <v>372</v>
      </c>
      <c r="K26">
        <v>5.4988739999999998</v>
      </c>
      <c r="L26">
        <v>0.40972199999999998</v>
      </c>
      <c r="M26">
        <v>-26.107987952085686</v>
      </c>
      <c r="N26">
        <v>-12.583571752014189</v>
      </c>
    </row>
    <row r="27" spans="1:20" x14ac:dyDescent="0.15">
      <c r="A27">
        <v>3</v>
      </c>
      <c r="B27" t="s">
        <v>213</v>
      </c>
      <c r="C27">
        <v>1.141</v>
      </c>
      <c r="D27">
        <v>0.1246</v>
      </c>
      <c r="E27">
        <v>-21.639500000000002</v>
      </c>
      <c r="F27">
        <v>0.20130000000000001</v>
      </c>
      <c r="J27" s="12" t="s">
        <v>569</v>
      </c>
      <c r="K27" s="12">
        <f>ROUND(STDEV(K21:K26),2)</f>
        <v>0.39</v>
      </c>
    </row>
    <row r="28" spans="1:20" x14ac:dyDescent="0.15">
      <c r="A28">
        <v>3</v>
      </c>
      <c r="B28" t="s">
        <v>218</v>
      </c>
      <c r="C28">
        <v>1.1468</v>
      </c>
      <c r="D28">
        <v>0.1147</v>
      </c>
      <c r="E28">
        <v>-21.4724</v>
      </c>
      <c r="F28">
        <v>0.95130000000000003</v>
      </c>
    </row>
    <row r="29" spans="1:20" ht="16" x14ac:dyDescent="0.2">
      <c r="A29">
        <v>3</v>
      </c>
      <c r="B29" t="s">
        <v>223</v>
      </c>
      <c r="C29">
        <v>1.1221000000000001</v>
      </c>
      <c r="D29">
        <v>0.1051</v>
      </c>
      <c r="E29">
        <v>-21.557400000000001</v>
      </c>
      <c r="F29">
        <v>1.6995</v>
      </c>
      <c r="Q29" s="19" t="s">
        <v>542</v>
      </c>
      <c r="R29" s="20" t="s">
        <v>526</v>
      </c>
      <c r="S29" s="20" t="s">
        <v>527</v>
      </c>
      <c r="T29" s="2" t="s">
        <v>528</v>
      </c>
    </row>
    <row r="30" spans="1:20" x14ac:dyDescent="0.15">
      <c r="A30">
        <v>3</v>
      </c>
      <c r="B30" t="s">
        <v>185</v>
      </c>
      <c r="C30">
        <v>1.1491</v>
      </c>
      <c r="D30">
        <v>0.121</v>
      </c>
      <c r="E30">
        <v>-21.395</v>
      </c>
      <c r="F30">
        <v>1.3049999999999999</v>
      </c>
      <c r="I30">
        <v>4</v>
      </c>
      <c r="J30" t="s">
        <v>373</v>
      </c>
      <c r="K30">
        <v>7.6078010000000003</v>
      </c>
      <c r="L30">
        <v>0.102673</v>
      </c>
      <c r="M30">
        <v>-26.284892857537322</v>
      </c>
      <c r="N30">
        <v>-3.9627688872887479</v>
      </c>
      <c r="P30">
        <v>1</v>
      </c>
      <c r="Q30" t="s">
        <v>531</v>
      </c>
      <c r="R30">
        <v>0.94369999999999998</v>
      </c>
      <c r="S30">
        <v>0.79380000000000006</v>
      </c>
      <c r="T30">
        <f>ROUND(K30*S30/R30,4)</f>
        <v>6.3994</v>
      </c>
    </row>
    <row r="31" spans="1:20" x14ac:dyDescent="0.15">
      <c r="A31">
        <v>3</v>
      </c>
      <c r="B31" t="s">
        <v>230</v>
      </c>
      <c r="C31">
        <v>1.125</v>
      </c>
      <c r="D31">
        <v>0.1166</v>
      </c>
      <c r="E31">
        <v>-21.424800000000001</v>
      </c>
      <c r="F31">
        <v>1.2572000000000001</v>
      </c>
      <c r="G31" s="12"/>
      <c r="I31">
        <v>4</v>
      </c>
      <c r="J31" t="s">
        <v>374</v>
      </c>
      <c r="K31">
        <v>6.6401680000000001</v>
      </c>
      <c r="L31">
        <v>8.5004999999999997E-2</v>
      </c>
      <c r="M31">
        <v>-26.176012929593707</v>
      </c>
      <c r="N31">
        <v>-5.8674286215323335</v>
      </c>
      <c r="P31">
        <v>2</v>
      </c>
      <c r="Q31" t="s">
        <v>531</v>
      </c>
      <c r="R31">
        <v>1.0084</v>
      </c>
      <c r="S31">
        <v>0.89299999999999979</v>
      </c>
      <c r="T31">
        <f t="shared" ref="T31:T34" si="0">ROUND(K31*S31/R31,4)</f>
        <v>5.8803000000000001</v>
      </c>
    </row>
    <row r="32" spans="1:20" x14ac:dyDescent="0.15">
      <c r="A32">
        <v>3</v>
      </c>
      <c r="B32" t="s">
        <v>191</v>
      </c>
      <c r="C32">
        <v>1.1137999999999999</v>
      </c>
      <c r="D32">
        <v>0.1018</v>
      </c>
      <c r="E32">
        <v>-21.6998</v>
      </c>
      <c r="F32">
        <v>1.1854</v>
      </c>
      <c r="G32" s="12" t="s">
        <v>581</v>
      </c>
      <c r="H32" s="40" t="s">
        <v>584</v>
      </c>
      <c r="I32">
        <v>4</v>
      </c>
      <c r="J32" t="s">
        <v>375</v>
      </c>
      <c r="K32">
        <v>7.7567740000000001</v>
      </c>
      <c r="L32">
        <v>0.103284</v>
      </c>
      <c r="M32">
        <v>-26.233730580084934</v>
      </c>
      <c r="N32">
        <v>-6.9835665573825256</v>
      </c>
      <c r="P32">
        <v>3</v>
      </c>
      <c r="Q32" t="s">
        <v>531</v>
      </c>
      <c r="R32">
        <v>0.96389999999999998</v>
      </c>
      <c r="S32">
        <v>0.86390000000000011</v>
      </c>
      <c r="T32">
        <f t="shared" si="0"/>
        <v>6.952</v>
      </c>
    </row>
    <row r="33" spans="1:20" ht="16" x14ac:dyDescent="0.2">
      <c r="A33">
        <v>3</v>
      </c>
      <c r="B33" t="s">
        <v>195</v>
      </c>
      <c r="C33">
        <v>1.1315999999999999</v>
      </c>
      <c r="D33">
        <v>0.1106</v>
      </c>
      <c r="E33">
        <v>-21.0913</v>
      </c>
      <c r="F33">
        <v>1.1136999999999999</v>
      </c>
      <c r="G33" s="27">
        <f>AVERAGE(C24:C33)</f>
        <v>1.1336900000000001</v>
      </c>
      <c r="H33" s="39">
        <f t="array" ref="H33">AVERAGE(ABS(C24:C33-TRANSPOSE(C24:C33)))</f>
        <v>1.2650000000000005E-2</v>
      </c>
      <c r="I33">
        <v>4</v>
      </c>
      <c r="J33" t="s">
        <v>376</v>
      </c>
      <c r="K33">
        <v>7.6250090000000004</v>
      </c>
      <c r="L33">
        <v>9.5393000000000006E-2</v>
      </c>
      <c r="M33">
        <v>-26.238904132175666</v>
      </c>
      <c r="N33">
        <v>-3.8754193919022795</v>
      </c>
      <c r="P33">
        <v>4</v>
      </c>
      <c r="Q33" t="s">
        <v>531</v>
      </c>
      <c r="R33">
        <v>1.0156000000000001</v>
      </c>
      <c r="S33">
        <v>0.90060000000000007</v>
      </c>
      <c r="T33">
        <f t="shared" si="0"/>
        <v>6.7615999999999996</v>
      </c>
    </row>
    <row r="34" spans="1:20" x14ac:dyDescent="0.15">
      <c r="A34">
        <v>3</v>
      </c>
      <c r="B34" t="s">
        <v>235</v>
      </c>
      <c r="C34" s="10">
        <v>0.1983</v>
      </c>
      <c r="D34">
        <v>2.7E-2</v>
      </c>
      <c r="E34">
        <v>-21.648</v>
      </c>
      <c r="F34">
        <v>-27.953700000000001</v>
      </c>
      <c r="I34">
        <v>4</v>
      </c>
      <c r="J34" t="s">
        <v>377</v>
      </c>
      <c r="K34">
        <v>7.5916629999999996</v>
      </c>
      <c r="L34">
        <v>0.104284</v>
      </c>
      <c r="M34">
        <v>-26.252308466609531</v>
      </c>
      <c r="N34">
        <v>-4.0665299769352403</v>
      </c>
      <c r="P34">
        <v>5</v>
      </c>
      <c r="Q34" t="s">
        <v>531</v>
      </c>
      <c r="R34">
        <v>1.0102</v>
      </c>
      <c r="S34">
        <v>0.91069999999999984</v>
      </c>
      <c r="T34">
        <f t="shared" si="0"/>
        <v>6.8438999999999997</v>
      </c>
    </row>
    <row r="35" spans="1:20" x14ac:dyDescent="0.15">
      <c r="A35">
        <v>4</v>
      </c>
      <c r="B35" t="s">
        <v>200</v>
      </c>
      <c r="C35">
        <v>1.1439999999999999</v>
      </c>
      <c r="D35">
        <v>0.1085</v>
      </c>
      <c r="E35">
        <v>-21.3629</v>
      </c>
      <c r="F35">
        <v>1.8536999999999999</v>
      </c>
      <c r="I35">
        <v>4</v>
      </c>
      <c r="J35" t="s">
        <v>378</v>
      </c>
      <c r="K35">
        <v>7.4991000000000003</v>
      </c>
      <c r="L35">
        <v>8.6615999999999999E-2</v>
      </c>
      <c r="M35">
        <v>-26.268860957760598</v>
      </c>
      <c r="N35">
        <v>-4.1590900299574018</v>
      </c>
    </row>
    <row r="36" spans="1:20" x14ac:dyDescent="0.15">
      <c r="A36">
        <v>4</v>
      </c>
      <c r="B36" t="s">
        <v>204</v>
      </c>
      <c r="C36">
        <v>1.1503000000000001</v>
      </c>
      <c r="D36">
        <v>0.1295</v>
      </c>
      <c r="E36">
        <v>-21.3931</v>
      </c>
      <c r="F36">
        <v>0.81340000000000001</v>
      </c>
      <c r="S36" s="32" t="s">
        <v>543</v>
      </c>
      <c r="T36" s="31">
        <f>AVERAGE(T30:T34)</f>
        <v>6.5674399999999995</v>
      </c>
    </row>
    <row r="37" spans="1:20" x14ac:dyDescent="0.15">
      <c r="A37">
        <v>4</v>
      </c>
      <c r="B37" t="s">
        <v>208</v>
      </c>
      <c r="C37">
        <v>1.1514</v>
      </c>
      <c r="D37">
        <v>0.1181</v>
      </c>
      <c r="E37">
        <v>-21.775300000000001</v>
      </c>
      <c r="F37">
        <v>1.6860999999999999</v>
      </c>
      <c r="S37" s="33" t="s">
        <v>544</v>
      </c>
      <c r="T37" s="31">
        <f>ROUND(100*(10-T36)/10,0)</f>
        <v>34</v>
      </c>
    </row>
    <row r="38" spans="1:20" x14ac:dyDescent="0.15">
      <c r="A38">
        <v>4</v>
      </c>
      <c r="B38" t="s">
        <v>213</v>
      </c>
      <c r="C38">
        <v>1.1577</v>
      </c>
      <c r="D38">
        <v>0.13339999999999999</v>
      </c>
      <c r="E38">
        <v>-21.332699999999999</v>
      </c>
      <c r="F38">
        <v>1.2990999999999999</v>
      </c>
      <c r="R38" s="2" t="s">
        <v>583</v>
      </c>
    </row>
    <row r="39" spans="1:20" x14ac:dyDescent="0.15">
      <c r="A39">
        <v>4</v>
      </c>
      <c r="B39" t="s">
        <v>218</v>
      </c>
      <c r="C39">
        <v>1.0434000000000001</v>
      </c>
      <c r="D39">
        <v>9.7900000000000001E-2</v>
      </c>
      <c r="E39">
        <v>-21.5943</v>
      </c>
      <c r="F39">
        <v>0.93220000000000003</v>
      </c>
    </row>
    <row r="40" spans="1:20" x14ac:dyDescent="0.15">
      <c r="A40">
        <v>4</v>
      </c>
      <c r="B40" t="s">
        <v>223</v>
      </c>
      <c r="C40">
        <v>1.1425000000000001</v>
      </c>
      <c r="D40">
        <v>0.10979999999999999</v>
      </c>
      <c r="E40">
        <v>-21.634399999999999</v>
      </c>
      <c r="F40">
        <v>1.3763000000000001</v>
      </c>
    </row>
    <row r="41" spans="1:20" x14ac:dyDescent="0.15">
      <c r="A41">
        <v>4</v>
      </c>
      <c r="B41" t="s">
        <v>185</v>
      </c>
      <c r="C41">
        <v>1.1419999999999999</v>
      </c>
      <c r="D41">
        <v>0.113</v>
      </c>
      <c r="E41">
        <v>-21.191500000000001</v>
      </c>
      <c r="F41">
        <v>1.0339</v>
      </c>
    </row>
    <row r="42" spans="1:20" x14ac:dyDescent="0.15">
      <c r="A42">
        <v>4</v>
      </c>
      <c r="B42" t="s">
        <v>230</v>
      </c>
      <c r="C42">
        <v>1.1576</v>
      </c>
      <c r="D42">
        <v>0.10349999999999999</v>
      </c>
      <c r="E42">
        <v>-21.5717</v>
      </c>
      <c r="F42">
        <v>0.41899999999999998</v>
      </c>
    </row>
    <row r="43" spans="1:20" x14ac:dyDescent="0.15">
      <c r="A43">
        <v>4</v>
      </c>
      <c r="B43" t="s">
        <v>235</v>
      </c>
      <c r="C43">
        <v>1.1369</v>
      </c>
      <c r="D43">
        <v>0.13869999999999999</v>
      </c>
      <c r="E43">
        <v>-21.560300000000002</v>
      </c>
      <c r="F43">
        <v>1.1916</v>
      </c>
      <c r="G43" s="12" t="s">
        <v>581</v>
      </c>
      <c r="H43" s="40" t="s">
        <v>584</v>
      </c>
    </row>
    <row r="44" spans="1:20" ht="16" x14ac:dyDescent="0.2">
      <c r="A44">
        <v>4</v>
      </c>
      <c r="B44" t="s">
        <v>195</v>
      </c>
      <c r="C44">
        <v>1.1536999999999999</v>
      </c>
      <c r="D44">
        <v>0.1196</v>
      </c>
      <c r="E44">
        <v>-21.1646</v>
      </c>
      <c r="F44">
        <v>1.0823</v>
      </c>
      <c r="G44" s="27">
        <f>AVERAGE(C35:C44)</f>
        <v>1.1379500000000002</v>
      </c>
      <c r="H44" s="39">
        <f t="array" ref="H44">AVERAGE(ABS(C35:C44-TRANSPOSE(C35:C44)))</f>
        <v>2.5301999999999963E-2</v>
      </c>
    </row>
    <row r="45" spans="1:20" x14ac:dyDescent="0.15">
      <c r="A45">
        <v>4</v>
      </c>
      <c r="B45" t="s">
        <v>191</v>
      </c>
      <c r="C45" s="10">
        <v>0.27950000000000003</v>
      </c>
      <c r="D45">
        <v>5.6599999999999998E-2</v>
      </c>
      <c r="E45">
        <v>-25.791399999999999</v>
      </c>
      <c r="F45">
        <v>0.4783</v>
      </c>
    </row>
    <row r="47" spans="1:20" x14ac:dyDescent="0.15">
      <c r="B47" s="2" t="s">
        <v>573</v>
      </c>
    </row>
    <row r="48" spans="1:20" x14ac:dyDescent="0.15">
      <c r="B48" s="2" t="s">
        <v>574</v>
      </c>
    </row>
    <row r="49" spans="3:9" x14ac:dyDescent="0.15">
      <c r="C49" s="10"/>
      <c r="D49" s="10"/>
      <c r="E49" s="10"/>
      <c r="F49" s="35" t="s">
        <v>577</v>
      </c>
      <c r="G49" s="30">
        <f>ROUND(AVERAGE(G52:I54),2)</f>
        <v>0.03</v>
      </c>
    </row>
    <row r="50" spans="3:9" x14ac:dyDescent="0.15">
      <c r="G50" s="12">
        <v>2</v>
      </c>
      <c r="H50" s="12">
        <v>3</v>
      </c>
      <c r="I50" s="12">
        <v>4</v>
      </c>
    </row>
    <row r="51" spans="3:9" x14ac:dyDescent="0.15">
      <c r="E51" s="12" t="s">
        <v>575</v>
      </c>
      <c r="F51" s="12" t="s">
        <v>576</v>
      </c>
      <c r="G51" s="38">
        <f>G23</f>
        <v>1.1227516672205688</v>
      </c>
      <c r="H51" s="38">
        <f>G33</f>
        <v>1.1336900000000001</v>
      </c>
      <c r="I51" s="38">
        <f>G44</f>
        <v>1.1379500000000002</v>
      </c>
    </row>
    <row r="52" spans="3:9" x14ac:dyDescent="0.15">
      <c r="E52" s="12">
        <v>1</v>
      </c>
      <c r="F52" s="37">
        <f>G12</f>
        <v>1.0836363636363637</v>
      </c>
      <c r="G52">
        <f>ABS(G$51-$F52)</f>
        <v>3.9115303584205119E-2</v>
      </c>
      <c r="H52">
        <f>ABS(H$51-$F52)</f>
        <v>5.0053636363636356E-2</v>
      </c>
      <c r="I52">
        <f>ABS(I$51-$F52)</f>
        <v>5.4313636363636508E-2</v>
      </c>
    </row>
    <row r="53" spans="3:9" x14ac:dyDescent="0.15">
      <c r="E53" s="12">
        <v>2</v>
      </c>
      <c r="F53" s="37">
        <f>G23</f>
        <v>1.1227516672205688</v>
      </c>
      <c r="H53">
        <f>ABS(H$51-$F53)</f>
        <v>1.0938332779431237E-2</v>
      </c>
      <c r="I53">
        <f>ABS(I$51-$F53)</f>
        <v>1.5198332779431389E-2</v>
      </c>
    </row>
    <row r="54" spans="3:9" x14ac:dyDescent="0.15">
      <c r="E54" s="12">
        <v>3</v>
      </c>
      <c r="F54" s="37">
        <f>G33</f>
        <v>1.1336900000000001</v>
      </c>
      <c r="I54">
        <f>ABS(I$51-$F54)</f>
        <v>4.2600000000001526E-3</v>
      </c>
    </row>
    <row r="55" spans="3:9" x14ac:dyDescent="0.15">
      <c r="F55" s="37"/>
    </row>
    <row r="56" spans="3:9" ht="17" x14ac:dyDescent="0.2">
      <c r="F56" s="34"/>
    </row>
    <row r="57" spans="3:9" x14ac:dyDescent="0.15">
      <c r="F57" s="13" t="s">
        <v>585</v>
      </c>
      <c r="G57" s="41">
        <f>AVERAGE(H44,H33,H23,H12)</f>
        <v>1.5248783838190222E-2</v>
      </c>
    </row>
  </sheetData>
  <sortState ref="I2:N20">
    <sortCondition ref="J2:J20"/>
    <sortCondition ref="I2:I2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11D3-FF84-6843-8A80-C90858527B9E}">
  <dimension ref="A1:K134"/>
  <sheetViews>
    <sheetView topLeftCell="A84" workbookViewId="0">
      <selection activeCell="H92" sqref="H92"/>
    </sheetView>
  </sheetViews>
  <sheetFormatPr baseColWidth="10" defaultRowHeight="13" x14ac:dyDescent="0.15"/>
  <cols>
    <col min="2" max="2" width="19.33203125" customWidth="1"/>
  </cols>
  <sheetData>
    <row r="1" spans="1:11" x14ac:dyDescent="0.15">
      <c r="A1" s="2" t="s">
        <v>518</v>
      </c>
      <c r="B1" t="s">
        <v>0</v>
      </c>
      <c r="C1" t="s">
        <v>407</v>
      </c>
      <c r="D1" t="s">
        <v>408</v>
      </c>
      <c r="E1" t="s">
        <v>511</v>
      </c>
      <c r="F1" t="s">
        <v>512</v>
      </c>
    </row>
    <row r="2" spans="1:11" ht="16" x14ac:dyDescent="0.2">
      <c r="A2">
        <v>3</v>
      </c>
      <c r="B2" t="s">
        <v>148</v>
      </c>
      <c r="C2">
        <v>6.3403999999999998</v>
      </c>
      <c r="D2">
        <v>0.4446</v>
      </c>
      <c r="E2">
        <v>-26.166599999999999</v>
      </c>
      <c r="F2">
        <v>-14.750500000000001</v>
      </c>
      <c r="H2" t="s">
        <v>530</v>
      </c>
      <c r="I2" s="19" t="s">
        <v>542</v>
      </c>
      <c r="J2" s="20" t="s">
        <v>526</v>
      </c>
      <c r="K2" s="20" t="s">
        <v>527</v>
      </c>
    </row>
    <row r="3" spans="1:11" x14ac:dyDescent="0.15">
      <c r="A3">
        <v>3</v>
      </c>
      <c r="B3" t="s">
        <v>96</v>
      </c>
      <c r="C3">
        <v>5.7083000000000004</v>
      </c>
      <c r="D3">
        <v>0.41310000000000002</v>
      </c>
      <c r="E3">
        <v>-26.197900000000001</v>
      </c>
      <c r="F3">
        <v>-9.7431999999999999</v>
      </c>
      <c r="H3">
        <v>1</v>
      </c>
      <c r="I3" t="s">
        <v>531</v>
      </c>
      <c r="J3">
        <v>0.94369999999999998</v>
      </c>
      <c r="K3">
        <v>0.79380000000000006</v>
      </c>
    </row>
    <row r="4" spans="1:11" x14ac:dyDescent="0.15">
      <c r="A4">
        <v>4</v>
      </c>
      <c r="B4" t="s">
        <v>369</v>
      </c>
      <c r="C4">
        <v>5.8341070000000004</v>
      </c>
      <c r="D4">
        <v>0.43415700000000002</v>
      </c>
      <c r="E4">
        <v>-26.032407728595054</v>
      </c>
      <c r="F4">
        <v>-10.887021698840149</v>
      </c>
      <c r="H4">
        <v>1</v>
      </c>
      <c r="I4" t="s">
        <v>532</v>
      </c>
      <c r="J4">
        <v>1.0078</v>
      </c>
      <c r="K4">
        <v>0.94910000000000005</v>
      </c>
    </row>
    <row r="5" spans="1:11" x14ac:dyDescent="0.15">
      <c r="A5">
        <v>4</v>
      </c>
      <c r="B5" t="s">
        <v>370</v>
      </c>
      <c r="C5">
        <v>5.1924320000000002</v>
      </c>
      <c r="D5">
        <v>0.429672</v>
      </c>
      <c r="E5">
        <v>-26.131834698218668</v>
      </c>
      <c r="F5">
        <v>-8.3544228044487578</v>
      </c>
      <c r="H5">
        <v>1</v>
      </c>
      <c r="I5" t="s">
        <v>533</v>
      </c>
      <c r="J5">
        <v>0.97889999999999999</v>
      </c>
      <c r="K5">
        <v>0.93749999999999978</v>
      </c>
    </row>
    <row r="6" spans="1:11" x14ac:dyDescent="0.15">
      <c r="A6">
        <v>4</v>
      </c>
      <c r="B6" t="s">
        <v>371</v>
      </c>
      <c r="C6">
        <v>5.5614319999999999</v>
      </c>
      <c r="D6">
        <v>0.39455299999999999</v>
      </c>
      <c r="E6">
        <v>-26.118558164200834</v>
      </c>
      <c r="F6">
        <v>-12.277790851162429</v>
      </c>
      <c r="H6">
        <v>2</v>
      </c>
      <c r="I6" t="s">
        <v>531</v>
      </c>
      <c r="J6">
        <v>1.0084</v>
      </c>
      <c r="K6">
        <v>0.89299999999999979</v>
      </c>
    </row>
    <row r="7" spans="1:11" x14ac:dyDescent="0.15">
      <c r="A7">
        <v>4</v>
      </c>
      <c r="B7" t="s">
        <v>372</v>
      </c>
      <c r="C7">
        <v>5.4988739999999998</v>
      </c>
      <c r="D7">
        <v>0.40972199999999998</v>
      </c>
      <c r="E7">
        <v>-26.107987952085686</v>
      </c>
      <c r="F7">
        <v>-12.583571752014189</v>
      </c>
      <c r="H7">
        <v>2</v>
      </c>
      <c r="I7" t="s">
        <v>534</v>
      </c>
      <c r="J7">
        <v>1.0197000000000001</v>
      </c>
      <c r="K7">
        <v>0.91869999999999985</v>
      </c>
    </row>
    <row r="8" spans="1:11" x14ac:dyDescent="0.15">
      <c r="H8">
        <v>2</v>
      </c>
      <c r="I8" t="s">
        <v>535</v>
      </c>
      <c r="J8">
        <v>1.048</v>
      </c>
      <c r="K8">
        <v>1.0036999999999998</v>
      </c>
    </row>
    <row r="9" spans="1:11" x14ac:dyDescent="0.15">
      <c r="A9">
        <v>4</v>
      </c>
      <c r="B9" t="s">
        <v>402</v>
      </c>
      <c r="C9">
        <v>0.58550000000000002</v>
      </c>
      <c r="D9">
        <v>6.8500000000000005E-2</v>
      </c>
      <c r="E9">
        <v>-26.8782</v>
      </c>
      <c r="F9">
        <v>0.62609999999999999</v>
      </c>
      <c r="H9">
        <v>3</v>
      </c>
      <c r="I9" t="s">
        <v>531</v>
      </c>
      <c r="J9">
        <v>0.96389999999999998</v>
      </c>
      <c r="K9">
        <v>0.86390000000000011</v>
      </c>
    </row>
    <row r="10" spans="1:11" x14ac:dyDescent="0.15">
      <c r="A10">
        <v>1</v>
      </c>
      <c r="B10" t="s">
        <v>210</v>
      </c>
      <c r="C10" s="5">
        <v>0.51</v>
      </c>
      <c r="D10" s="5">
        <v>6.3545000000000004E-2</v>
      </c>
      <c r="E10">
        <v>-27.892399999999999</v>
      </c>
      <c r="F10">
        <v>2.6665000000000001</v>
      </c>
      <c r="G10">
        <f>ABS(C9-C10)</f>
        <v>7.5500000000000012E-2</v>
      </c>
      <c r="H10">
        <v>3</v>
      </c>
      <c r="I10" t="s">
        <v>536</v>
      </c>
      <c r="J10">
        <v>0.97970000000000002</v>
      </c>
      <c r="K10">
        <v>0.93230000000000013</v>
      </c>
    </row>
    <row r="11" spans="1:11" x14ac:dyDescent="0.15">
      <c r="H11">
        <v>3</v>
      </c>
      <c r="I11" t="s">
        <v>537</v>
      </c>
      <c r="J11">
        <v>1.0023</v>
      </c>
      <c r="K11">
        <v>0.96090000000000009</v>
      </c>
    </row>
    <row r="12" spans="1:11" x14ac:dyDescent="0.15">
      <c r="A12">
        <v>4</v>
      </c>
      <c r="B12" t="s">
        <v>380</v>
      </c>
      <c r="C12">
        <v>2.7683</v>
      </c>
      <c r="D12">
        <v>0.1459</v>
      </c>
      <c r="E12">
        <v>-25.941600000000001</v>
      </c>
      <c r="F12">
        <v>1.7474000000000001</v>
      </c>
      <c r="H12">
        <v>4</v>
      </c>
      <c r="I12" t="s">
        <v>531</v>
      </c>
      <c r="J12">
        <v>1.0156000000000001</v>
      </c>
      <c r="K12">
        <v>0.90060000000000007</v>
      </c>
    </row>
    <row r="13" spans="1:11" x14ac:dyDescent="0.15">
      <c r="A13">
        <v>1</v>
      </c>
      <c r="B13" t="s">
        <v>327</v>
      </c>
      <c r="C13" s="5">
        <v>3.35</v>
      </c>
      <c r="D13" s="5">
        <v>0.208763</v>
      </c>
      <c r="E13">
        <v>-26.325900000000001</v>
      </c>
      <c r="F13">
        <v>1.5128999999999999</v>
      </c>
      <c r="G13">
        <f>ABS(C12-C13)</f>
        <v>0.58170000000000011</v>
      </c>
      <c r="H13">
        <v>4</v>
      </c>
      <c r="I13" t="s">
        <v>538</v>
      </c>
      <c r="J13">
        <v>0.95440000000000003</v>
      </c>
      <c r="K13">
        <v>0.90659999999999985</v>
      </c>
    </row>
    <row r="15" spans="1:11" x14ac:dyDescent="0.15">
      <c r="A15">
        <v>4</v>
      </c>
      <c r="B15" t="s">
        <v>400</v>
      </c>
      <c r="C15">
        <v>0.2369</v>
      </c>
      <c r="D15">
        <v>0.23400000000000001</v>
      </c>
      <c r="E15">
        <v>-25.802399999999999</v>
      </c>
      <c r="F15">
        <v>11.2006</v>
      </c>
      <c r="H15">
        <v>4</v>
      </c>
      <c r="I15" t="s">
        <v>539</v>
      </c>
      <c r="J15">
        <v>1.0190999999999999</v>
      </c>
      <c r="K15">
        <v>0.97640000000000016</v>
      </c>
    </row>
    <row r="16" spans="1:11" x14ac:dyDescent="0.15">
      <c r="A16">
        <v>1</v>
      </c>
      <c r="B16" t="s">
        <v>345</v>
      </c>
      <c r="C16" s="5">
        <v>0.18</v>
      </c>
      <c r="D16" s="5">
        <v>0.21212800000000001</v>
      </c>
      <c r="E16">
        <v>-26.050799999999999</v>
      </c>
      <c r="F16">
        <v>12.9049</v>
      </c>
      <c r="G16">
        <f>ABS(C15-C16)</f>
        <v>5.6900000000000006E-2</v>
      </c>
      <c r="H16">
        <v>5</v>
      </c>
      <c r="I16" t="s">
        <v>531</v>
      </c>
      <c r="J16">
        <v>1.0102</v>
      </c>
      <c r="K16">
        <v>0.91069999999999984</v>
      </c>
    </row>
    <row r="17" spans="1:11" x14ac:dyDescent="0.15">
      <c r="H17">
        <v>5</v>
      </c>
      <c r="I17" t="s">
        <v>540</v>
      </c>
      <c r="J17">
        <v>1.0319</v>
      </c>
      <c r="K17">
        <v>0.9910000000000001</v>
      </c>
    </row>
    <row r="18" spans="1:11" x14ac:dyDescent="0.15">
      <c r="A18">
        <v>4</v>
      </c>
      <c r="B18" t="s">
        <v>381</v>
      </c>
      <c r="C18">
        <v>3.5985999999999998</v>
      </c>
      <c r="D18">
        <v>0.1298</v>
      </c>
      <c r="E18">
        <v>-25.498200000000001</v>
      </c>
      <c r="F18">
        <v>1.3027</v>
      </c>
      <c r="H18">
        <v>5</v>
      </c>
      <c r="I18" t="s">
        <v>541</v>
      </c>
      <c r="J18">
        <v>1.0286</v>
      </c>
      <c r="K18">
        <v>1.0048000000000001</v>
      </c>
    </row>
    <row r="19" spans="1:11" x14ac:dyDescent="0.15">
      <c r="A19">
        <v>2</v>
      </c>
      <c r="B19" t="s">
        <v>50</v>
      </c>
      <c r="C19">
        <v>3.5413000000000001</v>
      </c>
      <c r="D19">
        <v>0.10150000000000001</v>
      </c>
      <c r="E19">
        <v>-25.673999999999999</v>
      </c>
      <c r="F19">
        <v>1.7502</v>
      </c>
      <c r="G19">
        <f>ABS(C18-C19)</f>
        <v>5.7299999999999685E-2</v>
      </c>
    </row>
    <row r="21" spans="1:11" x14ac:dyDescent="0.15">
      <c r="A21">
        <v>4</v>
      </c>
      <c r="B21" t="s">
        <v>401</v>
      </c>
      <c r="C21">
        <v>0.69240000000000002</v>
      </c>
      <c r="D21">
        <v>0.16619999999999999</v>
      </c>
      <c r="E21">
        <v>-26.031600000000001</v>
      </c>
      <c r="F21">
        <v>10.872</v>
      </c>
    </row>
    <row r="22" spans="1:11" x14ac:dyDescent="0.15">
      <c r="A22">
        <v>3</v>
      </c>
      <c r="B22" t="s">
        <v>122</v>
      </c>
      <c r="C22">
        <v>0.36230000000000001</v>
      </c>
      <c r="D22">
        <v>0.13739999999999999</v>
      </c>
      <c r="E22">
        <v>-25.0459</v>
      </c>
      <c r="F22">
        <v>10.434900000000001</v>
      </c>
      <c r="G22">
        <f>ABS(C21-C22)</f>
        <v>0.3301</v>
      </c>
    </row>
    <row r="24" spans="1:11" x14ac:dyDescent="0.15">
      <c r="A24">
        <v>4</v>
      </c>
      <c r="B24" t="s">
        <v>399</v>
      </c>
      <c r="C24">
        <v>0.3513</v>
      </c>
      <c r="D24">
        <v>7.5399999999999995E-2</v>
      </c>
      <c r="E24">
        <v>-26.652699999999999</v>
      </c>
      <c r="F24">
        <v>2.3801000000000001</v>
      </c>
    </row>
    <row r="25" spans="1:11" x14ac:dyDescent="0.15">
      <c r="A25">
        <v>1</v>
      </c>
      <c r="B25" t="s">
        <v>150</v>
      </c>
      <c r="C25" s="5">
        <v>0.37</v>
      </c>
      <c r="D25" s="5">
        <v>3.7006999999999998E-2</v>
      </c>
      <c r="E25">
        <v>-26.697800000000001</v>
      </c>
      <c r="F25">
        <v>-3.1634000000000002</v>
      </c>
      <c r="G25">
        <f>ABS(C24-C25)</f>
        <v>1.8699999999999994E-2</v>
      </c>
    </row>
    <row r="27" spans="1:11" x14ac:dyDescent="0.15">
      <c r="A27">
        <v>4</v>
      </c>
      <c r="B27" t="s">
        <v>382</v>
      </c>
      <c r="C27">
        <v>1.5799000000000001</v>
      </c>
      <c r="D27">
        <v>8.3099999999999993E-2</v>
      </c>
      <c r="E27">
        <v>-26.990300000000001</v>
      </c>
      <c r="F27">
        <v>-2.7964000000000002</v>
      </c>
    </row>
    <row r="28" spans="1:11" x14ac:dyDescent="0.15">
      <c r="A28">
        <v>1</v>
      </c>
      <c r="B28" t="s">
        <v>138</v>
      </c>
      <c r="C28" s="5">
        <v>1.19</v>
      </c>
      <c r="D28" s="5">
        <v>3.2257000000000001E-2</v>
      </c>
      <c r="E28">
        <v>-26.3751</v>
      </c>
      <c r="F28">
        <v>-2.9923000000000002</v>
      </c>
      <c r="G28">
        <f>ABS(C27-C28)</f>
        <v>0.38990000000000014</v>
      </c>
    </row>
    <row r="30" spans="1:11" x14ac:dyDescent="0.15">
      <c r="A30">
        <v>4</v>
      </c>
      <c r="B30" t="s">
        <v>383</v>
      </c>
      <c r="C30">
        <v>2.8673999999999999</v>
      </c>
      <c r="D30">
        <v>9.0700000000000003E-2</v>
      </c>
      <c r="E30">
        <v>-27.082100000000001</v>
      </c>
      <c r="F30">
        <v>-1.8924000000000001</v>
      </c>
    </row>
    <row r="31" spans="1:11" x14ac:dyDescent="0.15">
      <c r="A31">
        <v>2</v>
      </c>
      <c r="B31" t="s">
        <v>30</v>
      </c>
      <c r="C31">
        <v>2.8591000000000002</v>
      </c>
      <c r="D31">
        <v>9.6500000000000002E-2</v>
      </c>
      <c r="E31">
        <v>-27.4117</v>
      </c>
      <c r="F31">
        <v>0.84350000000000003</v>
      </c>
      <c r="G31">
        <f>ABS(C30-C31)</f>
        <v>8.299999999999752E-3</v>
      </c>
    </row>
    <row r="33" spans="1:7" x14ac:dyDescent="0.15">
      <c r="A33">
        <v>3</v>
      </c>
      <c r="B33" t="s">
        <v>151</v>
      </c>
      <c r="C33">
        <v>1.0424</v>
      </c>
      <c r="D33">
        <v>0.12509999999999999</v>
      </c>
      <c r="E33">
        <v>-24.514500000000002</v>
      </c>
      <c r="F33">
        <v>1.7257</v>
      </c>
    </row>
    <row r="34" spans="1:7" x14ac:dyDescent="0.15">
      <c r="A34">
        <v>1</v>
      </c>
      <c r="B34" t="s">
        <v>278</v>
      </c>
      <c r="C34" s="5">
        <v>0.85</v>
      </c>
      <c r="D34" s="5">
        <v>8.4225999999999995E-2</v>
      </c>
      <c r="E34">
        <v>-25.899899999999999</v>
      </c>
      <c r="F34">
        <v>4.0867000000000004</v>
      </c>
      <c r="G34">
        <f>ABS(C33-C34)</f>
        <v>0.19240000000000002</v>
      </c>
    </row>
    <row r="36" spans="1:7" x14ac:dyDescent="0.15">
      <c r="A36">
        <v>3</v>
      </c>
      <c r="B36" t="s">
        <v>154</v>
      </c>
      <c r="C36">
        <v>0.4017</v>
      </c>
      <c r="D36">
        <v>0.14069999999999999</v>
      </c>
      <c r="E36">
        <v>-24.547699999999999</v>
      </c>
      <c r="F36">
        <v>6.9231999999999996</v>
      </c>
    </row>
    <row r="37" spans="1:7" x14ac:dyDescent="0.15">
      <c r="A37">
        <v>3</v>
      </c>
      <c r="B37" t="s">
        <v>108</v>
      </c>
      <c r="C37">
        <v>0.33260000000000001</v>
      </c>
      <c r="D37">
        <v>0.123</v>
      </c>
      <c r="E37">
        <v>-24.452400000000001</v>
      </c>
      <c r="F37">
        <v>10.7727</v>
      </c>
      <c r="G37">
        <f>ABS(C36-C37)</f>
        <v>6.9099999999999995E-2</v>
      </c>
    </row>
    <row r="39" spans="1:7" x14ac:dyDescent="0.15">
      <c r="A39">
        <v>4</v>
      </c>
      <c r="B39" t="s">
        <v>392</v>
      </c>
      <c r="C39">
        <v>1.6420999999999999</v>
      </c>
      <c r="D39">
        <v>0.1135</v>
      </c>
      <c r="E39">
        <v>-25.645499999999998</v>
      </c>
      <c r="F39">
        <v>-0.39689999999999998</v>
      </c>
    </row>
    <row r="40" spans="1:7" x14ac:dyDescent="0.15">
      <c r="A40">
        <v>2</v>
      </c>
      <c r="B40" t="s">
        <v>15</v>
      </c>
      <c r="C40">
        <v>1.5617000000000001</v>
      </c>
      <c r="D40">
        <v>9.8799999999999999E-2</v>
      </c>
      <c r="E40">
        <v>-25.779699999999998</v>
      </c>
      <c r="F40">
        <v>1.3599999999999999E-2</v>
      </c>
      <c r="G40">
        <f>ABS(C39-C40)</f>
        <v>8.0399999999999805E-2</v>
      </c>
    </row>
    <row r="42" spans="1:7" x14ac:dyDescent="0.15">
      <c r="A42">
        <v>3</v>
      </c>
      <c r="B42" t="s">
        <v>158</v>
      </c>
      <c r="C42">
        <v>0.88429999999999997</v>
      </c>
      <c r="D42">
        <v>6.9000000000000006E-2</v>
      </c>
      <c r="E42">
        <v>-26.2349</v>
      </c>
      <c r="F42">
        <v>-2.2410000000000001</v>
      </c>
    </row>
    <row r="43" spans="1:7" x14ac:dyDescent="0.15">
      <c r="A43">
        <v>3</v>
      </c>
      <c r="B43" t="s">
        <v>136</v>
      </c>
      <c r="C43">
        <v>0.66579999999999995</v>
      </c>
      <c r="D43">
        <v>6.8099999999999994E-2</v>
      </c>
      <c r="E43">
        <v>-25.609200000000001</v>
      </c>
      <c r="F43">
        <v>-0.52559999999999996</v>
      </c>
      <c r="G43">
        <f>ABS(C42-C43)</f>
        <v>0.21850000000000003</v>
      </c>
    </row>
    <row r="45" spans="1:7" x14ac:dyDescent="0.15">
      <c r="A45">
        <v>4</v>
      </c>
      <c r="B45" t="s">
        <v>393</v>
      </c>
      <c r="C45">
        <v>5.5495999999999999</v>
      </c>
      <c r="D45">
        <v>0.24379999999999999</v>
      </c>
      <c r="E45">
        <v>-26.7042</v>
      </c>
      <c r="F45">
        <v>1.3116000000000001</v>
      </c>
    </row>
    <row r="46" spans="1:7" x14ac:dyDescent="0.15">
      <c r="A46">
        <v>2</v>
      </c>
      <c r="B46" t="s">
        <v>36</v>
      </c>
      <c r="C46">
        <v>5.6039000000000003</v>
      </c>
      <c r="D46">
        <v>0.2298</v>
      </c>
      <c r="E46">
        <v>-26.938500000000001</v>
      </c>
      <c r="F46">
        <v>1.6295999999999999</v>
      </c>
      <c r="G46">
        <f>ABS(C45-C46)</f>
        <v>5.4300000000000459E-2</v>
      </c>
    </row>
    <row r="48" spans="1:7" x14ac:dyDescent="0.15">
      <c r="A48">
        <v>4</v>
      </c>
      <c r="B48" t="s">
        <v>403</v>
      </c>
      <c r="C48">
        <v>0.62780000000000002</v>
      </c>
      <c r="D48">
        <v>0.12330000000000001</v>
      </c>
      <c r="E48">
        <v>-25.7395</v>
      </c>
      <c r="F48">
        <v>8.2210000000000001</v>
      </c>
    </row>
    <row r="49" spans="1:7" x14ac:dyDescent="0.15">
      <c r="A49">
        <v>1</v>
      </c>
      <c r="B49" t="s">
        <v>303</v>
      </c>
      <c r="C49" s="5">
        <v>0.59</v>
      </c>
      <c r="D49" s="5">
        <v>9.6002000000000004E-2</v>
      </c>
      <c r="E49">
        <v>-25.9559</v>
      </c>
      <c r="F49">
        <v>10.006</v>
      </c>
      <c r="G49">
        <f>ABS(C48-C49)</f>
        <v>3.7800000000000056E-2</v>
      </c>
    </row>
    <row r="51" spans="1:7" x14ac:dyDescent="0.15">
      <c r="A51">
        <v>4</v>
      </c>
      <c r="B51" t="s">
        <v>384</v>
      </c>
      <c r="C51">
        <v>0.53639999999999999</v>
      </c>
      <c r="D51">
        <v>5.6899999999999999E-2</v>
      </c>
      <c r="E51">
        <v>-25.668900000000001</v>
      </c>
      <c r="F51">
        <v>-2.843</v>
      </c>
    </row>
    <row r="52" spans="1:7" x14ac:dyDescent="0.15">
      <c r="A52">
        <v>1</v>
      </c>
      <c r="B52" t="s">
        <v>296</v>
      </c>
      <c r="C52" s="5">
        <v>0.48</v>
      </c>
      <c r="D52" s="5">
        <v>4.6863000000000002E-2</v>
      </c>
      <c r="E52">
        <v>-25.548200000000001</v>
      </c>
      <c r="F52">
        <v>4.0735999999999999</v>
      </c>
      <c r="G52">
        <f>ABS(C51-C52)</f>
        <v>5.6400000000000006E-2</v>
      </c>
    </row>
    <row r="54" spans="1:7" x14ac:dyDescent="0.15">
      <c r="A54">
        <v>4</v>
      </c>
      <c r="B54" t="s">
        <v>385</v>
      </c>
      <c r="C54">
        <v>1.5867</v>
      </c>
      <c r="D54">
        <v>8.4599999999999995E-2</v>
      </c>
      <c r="E54">
        <v>-26.018899999999999</v>
      </c>
      <c r="F54">
        <v>7.1199999999999999E-2</v>
      </c>
    </row>
    <row r="55" spans="1:7" x14ac:dyDescent="0.15">
      <c r="A55">
        <v>2</v>
      </c>
      <c r="B55" t="s">
        <v>73</v>
      </c>
      <c r="C55">
        <v>1.5518000000000001</v>
      </c>
      <c r="D55">
        <v>8.0100000000000005E-2</v>
      </c>
      <c r="E55">
        <v>-25.9161</v>
      </c>
      <c r="F55">
        <v>-9.5500000000000002E-2</v>
      </c>
      <c r="G55">
        <f>ABS(C54-C55)</f>
        <v>3.4899999999999931E-2</v>
      </c>
    </row>
    <row r="57" spans="1:7" x14ac:dyDescent="0.15">
      <c r="A57">
        <v>4</v>
      </c>
      <c r="B57" t="s">
        <v>404</v>
      </c>
      <c r="C57">
        <v>0.3654</v>
      </c>
      <c r="D57">
        <v>0.1832</v>
      </c>
      <c r="E57">
        <v>-24.459399999999999</v>
      </c>
      <c r="F57">
        <v>12.915699999999999</v>
      </c>
    </row>
    <row r="58" spans="1:7" x14ac:dyDescent="0.15">
      <c r="A58">
        <v>3</v>
      </c>
      <c r="B58" t="s">
        <v>188</v>
      </c>
      <c r="C58">
        <v>0.29480000000000001</v>
      </c>
      <c r="D58">
        <v>0.14979999999999999</v>
      </c>
      <c r="E58">
        <v>-25.599499999999999</v>
      </c>
      <c r="F58">
        <v>13.283899999999999</v>
      </c>
      <c r="G58">
        <f>ABS(C57-C58)</f>
        <v>7.0599999999999996E-2</v>
      </c>
    </row>
    <row r="60" spans="1:7" x14ac:dyDescent="0.15">
      <c r="A60">
        <v>4</v>
      </c>
      <c r="B60" t="s">
        <v>405</v>
      </c>
      <c r="C60">
        <v>0.30059999999999998</v>
      </c>
      <c r="D60">
        <v>0.1671</v>
      </c>
      <c r="E60">
        <v>-25.229199999999999</v>
      </c>
      <c r="F60">
        <v>12.3277</v>
      </c>
    </row>
    <row r="61" spans="1:7" x14ac:dyDescent="0.15">
      <c r="A61">
        <v>3</v>
      </c>
      <c r="B61" t="s">
        <v>219</v>
      </c>
      <c r="C61">
        <v>0.24890000000000001</v>
      </c>
      <c r="D61">
        <v>0.14599999999999999</v>
      </c>
      <c r="E61">
        <v>-24.647500000000001</v>
      </c>
      <c r="F61">
        <v>13.8894</v>
      </c>
      <c r="G61">
        <f>ABS(C60-C61)</f>
        <v>5.1699999999999968E-2</v>
      </c>
    </row>
    <row r="63" spans="1:7" x14ac:dyDescent="0.15">
      <c r="A63">
        <v>4</v>
      </c>
      <c r="B63" t="s">
        <v>394</v>
      </c>
      <c r="C63">
        <v>1.9537</v>
      </c>
      <c r="D63">
        <v>7.4099999999999999E-2</v>
      </c>
      <c r="E63">
        <v>-26.215399999999999</v>
      </c>
      <c r="F63">
        <v>-1.1941999999999999</v>
      </c>
    </row>
    <row r="64" spans="1:7" x14ac:dyDescent="0.15">
      <c r="A64">
        <v>1</v>
      </c>
      <c r="B64" t="s">
        <v>350</v>
      </c>
      <c r="C64" s="5">
        <v>1.7</v>
      </c>
      <c r="D64" s="5">
        <v>5.3608999999999997E-2</v>
      </c>
      <c r="E64">
        <v>-26.826899999999998</v>
      </c>
      <c r="F64">
        <v>0.33710000000000001</v>
      </c>
      <c r="G64">
        <f>ABS(C63-C64)</f>
        <v>0.25370000000000004</v>
      </c>
    </row>
    <row r="66" spans="1:7" x14ac:dyDescent="0.15">
      <c r="A66">
        <v>4</v>
      </c>
      <c r="B66" t="s">
        <v>406</v>
      </c>
      <c r="C66">
        <v>0.44619999999999999</v>
      </c>
      <c r="D66">
        <v>0.1011</v>
      </c>
      <c r="E66">
        <v>-24.2438</v>
      </c>
      <c r="F66">
        <v>7.0171999999999999</v>
      </c>
    </row>
    <row r="67" spans="1:7" x14ac:dyDescent="0.15">
      <c r="A67">
        <v>3</v>
      </c>
      <c r="B67" t="s">
        <v>248</v>
      </c>
      <c r="C67">
        <v>0.3543</v>
      </c>
      <c r="D67">
        <v>0.10249999999999999</v>
      </c>
      <c r="E67">
        <v>-24.2698</v>
      </c>
      <c r="F67">
        <v>8.1965000000000003</v>
      </c>
      <c r="G67">
        <f>ABS(C66-C67)</f>
        <v>9.1899999999999982E-2</v>
      </c>
    </row>
    <row r="69" spans="1:7" x14ac:dyDescent="0.15">
      <c r="A69">
        <v>4</v>
      </c>
      <c r="B69" t="s">
        <v>391</v>
      </c>
      <c r="C69">
        <v>5.1757</v>
      </c>
      <c r="D69">
        <v>0.30590000000000001</v>
      </c>
      <c r="E69">
        <v>-25.278700000000001</v>
      </c>
      <c r="F69">
        <v>1.7969999999999999</v>
      </c>
    </row>
    <row r="70" spans="1:7" x14ac:dyDescent="0.15">
      <c r="A70">
        <v>1</v>
      </c>
      <c r="B70" t="s">
        <v>242</v>
      </c>
      <c r="C70" s="5">
        <v>4.91</v>
      </c>
      <c r="D70" s="5">
        <v>0.29133700000000001</v>
      </c>
      <c r="E70">
        <v>-25.497699999999998</v>
      </c>
      <c r="F70">
        <v>2.1501999999999999</v>
      </c>
      <c r="G70">
        <f>ABS(C69-C70)</f>
        <v>0.26569999999999983</v>
      </c>
    </row>
    <row r="73" spans="1:7" x14ac:dyDescent="0.15">
      <c r="A73">
        <v>4</v>
      </c>
      <c r="B73" t="s">
        <v>395</v>
      </c>
      <c r="C73">
        <v>4.8395999999999999</v>
      </c>
      <c r="D73">
        <v>0.1855</v>
      </c>
      <c r="E73">
        <v>-25.927800000000001</v>
      </c>
      <c r="F73">
        <v>1.8419000000000001</v>
      </c>
    </row>
    <row r="74" spans="1:7" x14ac:dyDescent="0.15">
      <c r="A74">
        <v>2</v>
      </c>
      <c r="B74" t="s">
        <v>120</v>
      </c>
      <c r="C74">
        <v>4.1574</v>
      </c>
      <c r="D74">
        <v>0.15529999999999999</v>
      </c>
      <c r="E74">
        <v>-25.867100000000001</v>
      </c>
      <c r="F74">
        <v>0.88900000000000001</v>
      </c>
      <c r="G74">
        <f>ABS(C73-C74)</f>
        <v>0.68219999999999992</v>
      </c>
    </row>
    <row r="76" spans="1:7" x14ac:dyDescent="0.15">
      <c r="A76">
        <v>4</v>
      </c>
      <c r="B76" t="s">
        <v>396</v>
      </c>
      <c r="C76">
        <v>6.8772000000000002</v>
      </c>
      <c r="D76">
        <v>0.28689999999999999</v>
      </c>
      <c r="E76">
        <v>-27.601400000000002</v>
      </c>
      <c r="F76">
        <v>-0.56950000000000001</v>
      </c>
    </row>
    <row r="77" spans="1:7" x14ac:dyDescent="0.15">
      <c r="A77">
        <v>2</v>
      </c>
      <c r="B77" t="s">
        <v>128</v>
      </c>
      <c r="C77">
        <v>6.8689999999999998</v>
      </c>
      <c r="D77">
        <v>0.26400000000000001</v>
      </c>
      <c r="E77">
        <v>-27.6355</v>
      </c>
      <c r="F77">
        <v>0.314</v>
      </c>
      <c r="G77">
        <f>ABS(C76-C77)</f>
        <v>8.2000000000004292E-3</v>
      </c>
    </row>
    <row r="79" spans="1:7" x14ac:dyDescent="0.15">
      <c r="A79">
        <v>4</v>
      </c>
      <c r="B79" t="s">
        <v>386</v>
      </c>
      <c r="C79">
        <v>2.2214999999999998</v>
      </c>
      <c r="D79">
        <v>7.9000000000000001E-2</v>
      </c>
      <c r="E79">
        <v>-27.0167</v>
      </c>
      <c r="F79">
        <v>0.67230000000000001</v>
      </c>
    </row>
    <row r="80" spans="1:7" x14ac:dyDescent="0.15">
      <c r="A80">
        <v>2</v>
      </c>
      <c r="B80" t="s">
        <v>81</v>
      </c>
      <c r="C80">
        <v>2.1762999999999999</v>
      </c>
      <c r="D80">
        <v>9.2899999999999996E-2</v>
      </c>
      <c r="E80">
        <v>-27.171600000000002</v>
      </c>
      <c r="F80">
        <v>-0.68279999999999996</v>
      </c>
      <c r="G80">
        <f>ABS(C79-C80)</f>
        <v>4.5199999999999907E-2</v>
      </c>
    </row>
    <row r="82" spans="1:7" x14ac:dyDescent="0.15">
      <c r="A82">
        <v>4</v>
      </c>
      <c r="B82" t="s">
        <v>397</v>
      </c>
      <c r="C82">
        <v>1.0158</v>
      </c>
      <c r="D82">
        <v>5.9799999999999999E-2</v>
      </c>
      <c r="E82">
        <v>-26.074300000000001</v>
      </c>
      <c r="F82">
        <v>-2.7532999999999999</v>
      </c>
    </row>
    <row r="83" spans="1:7" x14ac:dyDescent="0.15">
      <c r="A83">
        <v>3</v>
      </c>
      <c r="B83" t="s">
        <v>262</v>
      </c>
      <c r="C83">
        <v>0.93140000000000001</v>
      </c>
      <c r="D83">
        <v>5.8400000000000001E-2</v>
      </c>
      <c r="E83">
        <v>-26.199100000000001</v>
      </c>
      <c r="F83">
        <v>-5.0713999999999997</v>
      </c>
      <c r="G83">
        <f>ABS(C82-C83)</f>
        <v>8.4400000000000031E-2</v>
      </c>
    </row>
    <row r="85" spans="1:7" x14ac:dyDescent="0.15">
      <c r="A85">
        <v>4</v>
      </c>
      <c r="B85" t="s">
        <v>398</v>
      </c>
      <c r="C85">
        <v>1.9245000000000001</v>
      </c>
      <c r="D85">
        <v>7.5800000000000006E-2</v>
      </c>
      <c r="E85">
        <v>-26.4558</v>
      </c>
      <c r="F85">
        <v>0.54800000000000004</v>
      </c>
    </row>
    <row r="86" spans="1:7" x14ac:dyDescent="0.15">
      <c r="A86">
        <v>2</v>
      </c>
      <c r="B86" t="s">
        <v>101</v>
      </c>
      <c r="C86">
        <v>1.9045000000000001</v>
      </c>
      <c r="D86">
        <v>6.83E-2</v>
      </c>
      <c r="E86">
        <v>-26.757400000000001</v>
      </c>
      <c r="F86">
        <v>2.8188</v>
      </c>
      <c r="G86">
        <f>ABS(C85-C86)</f>
        <v>2.0000000000000018E-2</v>
      </c>
    </row>
    <row r="88" spans="1:7" x14ac:dyDescent="0.15">
      <c r="C88" s="10"/>
      <c r="D88" s="10"/>
      <c r="E88" s="10"/>
      <c r="F88" s="35" t="s">
        <v>580</v>
      </c>
      <c r="G88" s="30">
        <f>ROUND(AVERAGE(G10:G86),2)</f>
        <v>0.15</v>
      </c>
    </row>
    <row r="89" spans="1:7" x14ac:dyDescent="0.15">
      <c r="F89" s="13" t="s">
        <v>578</v>
      </c>
      <c r="G89" s="12">
        <f>COUNT(G10:G86)</f>
        <v>26</v>
      </c>
    </row>
    <row r="90" spans="1:7" x14ac:dyDescent="0.15">
      <c r="F90" s="13"/>
      <c r="G90" s="12"/>
    </row>
    <row r="91" spans="1:7" x14ac:dyDescent="0.15">
      <c r="A91" s="12" t="s">
        <v>579</v>
      </c>
    </row>
    <row r="92" spans="1:7" x14ac:dyDescent="0.15">
      <c r="A92">
        <v>3</v>
      </c>
      <c r="B92" t="s">
        <v>93</v>
      </c>
      <c r="C92">
        <v>1.1816</v>
      </c>
      <c r="D92">
        <v>0.22020000000000001</v>
      </c>
      <c r="E92">
        <v>-26.180900000000001</v>
      </c>
      <c r="F92">
        <v>2.9712000000000001</v>
      </c>
    </row>
    <row r="93" spans="1:7" x14ac:dyDescent="0.15">
      <c r="A93">
        <v>2</v>
      </c>
      <c r="B93" t="s">
        <v>42</v>
      </c>
      <c r="C93">
        <v>3.8132999999999999</v>
      </c>
      <c r="D93">
        <v>0.13539999999999999</v>
      </c>
      <c r="E93">
        <v>-26.142099999999999</v>
      </c>
      <c r="F93">
        <v>2.4207000000000001</v>
      </c>
      <c r="G93">
        <f>ABS(C92-C93)</f>
        <v>2.6316999999999999</v>
      </c>
    </row>
    <row r="95" spans="1:7" x14ac:dyDescent="0.15">
      <c r="A95">
        <v>4</v>
      </c>
      <c r="B95" t="s">
        <v>379</v>
      </c>
      <c r="C95">
        <v>5.6744000000000003</v>
      </c>
      <c r="D95">
        <v>0.39510000000000001</v>
      </c>
      <c r="E95">
        <v>-27.12</v>
      </c>
      <c r="F95">
        <v>0.60070000000000001</v>
      </c>
    </row>
    <row r="96" spans="1:7" x14ac:dyDescent="0.15">
      <c r="A96">
        <v>4</v>
      </c>
      <c r="B96" t="s">
        <v>389</v>
      </c>
      <c r="C96">
        <v>5.0175999999999998</v>
      </c>
      <c r="D96">
        <v>0.35389999999999999</v>
      </c>
      <c r="E96">
        <v>-27.275099999999998</v>
      </c>
      <c r="F96">
        <v>-0.17630000000000001</v>
      </c>
      <c r="G96">
        <f>ABS(C95-C96)</f>
        <v>0.65680000000000049</v>
      </c>
    </row>
    <row r="97" spans="1:7" x14ac:dyDescent="0.15">
      <c r="A97">
        <v>1</v>
      </c>
      <c r="B97" t="s">
        <v>172</v>
      </c>
      <c r="C97" s="5">
        <v>5.26</v>
      </c>
      <c r="D97" s="5">
        <v>0.36712899999999998</v>
      </c>
      <c r="E97">
        <v>-27.1935</v>
      </c>
      <c r="F97">
        <v>0.44650000000000001</v>
      </c>
      <c r="G97">
        <f>ABS(C96-C97)</f>
        <v>0.24239999999999995</v>
      </c>
    </row>
    <row r="99" spans="1:7" x14ac:dyDescent="0.15">
      <c r="A99">
        <v>4</v>
      </c>
      <c r="B99" t="s">
        <v>390</v>
      </c>
      <c r="C99">
        <v>4.843</v>
      </c>
      <c r="D99">
        <v>0.24229999999999999</v>
      </c>
      <c r="E99">
        <v>-27.848500000000001</v>
      </c>
      <c r="F99">
        <v>-0.29020000000000001</v>
      </c>
    </row>
    <row r="100" spans="1:7" x14ac:dyDescent="0.15">
      <c r="A100">
        <v>1</v>
      </c>
      <c r="B100" t="s">
        <v>129</v>
      </c>
      <c r="C100" s="5">
        <v>3.16</v>
      </c>
      <c r="D100" s="5">
        <v>0.109774</v>
      </c>
      <c r="E100">
        <v>-27.29</v>
      </c>
      <c r="F100">
        <v>-3.0366</v>
      </c>
      <c r="G100">
        <f>ABS(C99-C100)</f>
        <v>1.6829999999999998</v>
      </c>
    </row>
    <row r="102" spans="1:7" x14ac:dyDescent="0.15">
      <c r="A102">
        <v>4</v>
      </c>
      <c r="B102" t="s">
        <v>361</v>
      </c>
      <c r="C102">
        <v>3.5872259999999998</v>
      </c>
      <c r="D102">
        <v>0.29009000000000001</v>
      </c>
      <c r="E102">
        <v>-26.272338980861008</v>
      </c>
      <c r="F102">
        <v>-4.2913484649064193</v>
      </c>
    </row>
    <row r="103" spans="1:7" x14ac:dyDescent="0.15">
      <c r="A103">
        <v>2</v>
      </c>
      <c r="B103" t="s">
        <v>152</v>
      </c>
      <c r="C103">
        <v>3.9941</v>
      </c>
      <c r="D103">
        <v>0.17580000000000001</v>
      </c>
      <c r="E103">
        <v>-26.394400000000001</v>
      </c>
      <c r="F103">
        <v>1.0807</v>
      </c>
      <c r="G103">
        <f>ABS(C102-C103)</f>
        <v>0.40687400000000018</v>
      </c>
    </row>
    <row r="105" spans="1:7" x14ac:dyDescent="0.15">
      <c r="A105">
        <v>4</v>
      </c>
      <c r="B105" t="s">
        <v>387</v>
      </c>
      <c r="C105">
        <v>4.0711000000000004</v>
      </c>
      <c r="D105">
        <v>0.1482</v>
      </c>
      <c r="E105">
        <v>-25.7988</v>
      </c>
      <c r="F105">
        <v>1.3835999999999999</v>
      </c>
    </row>
    <row r="106" spans="1:7" x14ac:dyDescent="0.15">
      <c r="A106">
        <v>3</v>
      </c>
      <c r="B106" t="s">
        <v>259</v>
      </c>
      <c r="C106">
        <v>3.6002999999999998</v>
      </c>
      <c r="D106">
        <v>0.25609999999999999</v>
      </c>
      <c r="E106">
        <v>-25.9131</v>
      </c>
      <c r="F106">
        <v>-1.9863</v>
      </c>
      <c r="G106">
        <f>ABS(C105-C106)</f>
        <v>0.47080000000000055</v>
      </c>
    </row>
    <row r="107" spans="1:7" x14ac:dyDescent="0.15">
      <c r="A107">
        <v>2</v>
      </c>
      <c r="B107" t="s">
        <v>90</v>
      </c>
      <c r="C107">
        <v>4.0522</v>
      </c>
      <c r="D107">
        <v>0.1489</v>
      </c>
      <c r="E107">
        <v>-25.883199999999999</v>
      </c>
      <c r="F107">
        <v>1.9339</v>
      </c>
      <c r="G107">
        <f>ABS(C106-C107)</f>
        <v>0.45190000000000019</v>
      </c>
    </row>
    <row r="109" spans="1:7" x14ac:dyDescent="0.15">
      <c r="A109">
        <v>3</v>
      </c>
      <c r="B109" t="s">
        <v>329</v>
      </c>
      <c r="C109">
        <v>2.7810000000000001</v>
      </c>
      <c r="D109">
        <v>0.31</v>
      </c>
      <c r="E109">
        <v>-26.874400000000001</v>
      </c>
      <c r="F109">
        <v>-1.0849</v>
      </c>
    </row>
    <row r="110" spans="1:7" x14ac:dyDescent="0.15">
      <c r="A110">
        <v>2</v>
      </c>
      <c r="B110" t="s">
        <v>134</v>
      </c>
      <c r="C110">
        <v>3.1537000000000002</v>
      </c>
      <c r="D110">
        <v>0.14960000000000001</v>
      </c>
      <c r="E110">
        <v>-26.656300000000002</v>
      </c>
      <c r="F110">
        <v>1.2634000000000001</v>
      </c>
      <c r="G110">
        <f>ABS(C109-C110)</f>
        <v>0.37270000000000003</v>
      </c>
    </row>
    <row r="112" spans="1:7" x14ac:dyDescent="0.15">
      <c r="A112">
        <v>4</v>
      </c>
      <c r="B112" t="s">
        <v>386</v>
      </c>
      <c r="C112">
        <v>2.2214999999999998</v>
      </c>
      <c r="D112">
        <v>7.9000000000000001E-2</v>
      </c>
      <c r="E112">
        <v>-27.0167</v>
      </c>
      <c r="F112">
        <v>0.67230000000000001</v>
      </c>
    </row>
    <row r="113" spans="1:7" x14ac:dyDescent="0.15">
      <c r="A113">
        <v>3</v>
      </c>
      <c r="B113" t="s">
        <v>238</v>
      </c>
      <c r="C113">
        <v>1.8515999999999999</v>
      </c>
      <c r="D113">
        <v>0.23</v>
      </c>
      <c r="E113">
        <v>-27.0809</v>
      </c>
      <c r="F113">
        <v>-4.7736000000000001</v>
      </c>
      <c r="G113">
        <f>ABS(C112-C113)</f>
        <v>0.3698999999999999</v>
      </c>
    </row>
    <row r="114" spans="1:7" x14ac:dyDescent="0.15">
      <c r="A114">
        <v>2</v>
      </c>
      <c r="B114" t="s">
        <v>81</v>
      </c>
      <c r="C114">
        <v>2.1762999999999999</v>
      </c>
      <c r="D114">
        <v>9.2899999999999996E-2</v>
      </c>
      <c r="E114">
        <v>-27.171600000000002</v>
      </c>
      <c r="F114">
        <v>-0.68279999999999996</v>
      </c>
      <c r="G114">
        <f>ABS(C113-C114)</f>
        <v>0.32469999999999999</v>
      </c>
    </row>
    <row r="116" spans="1:7" x14ac:dyDescent="0.15">
      <c r="A116">
        <v>4</v>
      </c>
      <c r="B116" t="s">
        <v>394</v>
      </c>
      <c r="C116">
        <v>1.9537</v>
      </c>
      <c r="D116">
        <v>7.4099999999999999E-2</v>
      </c>
      <c r="E116">
        <v>-26.215399999999999</v>
      </c>
      <c r="F116">
        <v>-1.1941999999999999</v>
      </c>
    </row>
    <row r="117" spans="1:7" x14ac:dyDescent="0.15">
      <c r="A117">
        <v>3</v>
      </c>
      <c r="B117" t="s">
        <v>283</v>
      </c>
      <c r="C117">
        <v>1.58</v>
      </c>
      <c r="D117">
        <v>0.24429999999999999</v>
      </c>
      <c r="E117">
        <v>-26.526599999999998</v>
      </c>
      <c r="F117">
        <v>-1.1563000000000001</v>
      </c>
      <c r="G117">
        <f>ABS(C116-C117)</f>
        <v>0.37369999999999992</v>
      </c>
    </row>
    <row r="118" spans="1:7" x14ac:dyDescent="0.15">
      <c r="A118">
        <v>1</v>
      </c>
      <c r="B118" t="s">
        <v>350</v>
      </c>
      <c r="C118" s="5">
        <v>1.7</v>
      </c>
      <c r="D118" s="5">
        <v>5.3608999999999997E-2</v>
      </c>
      <c r="E118">
        <v>-26.826899999999998</v>
      </c>
      <c r="F118">
        <v>0.33710000000000001</v>
      </c>
      <c r="G118">
        <f>ABS(C117-C118)</f>
        <v>0.11999999999999988</v>
      </c>
    </row>
    <row r="120" spans="1:7" x14ac:dyDescent="0.15">
      <c r="A120">
        <v>4</v>
      </c>
      <c r="B120" t="s">
        <v>391</v>
      </c>
      <c r="C120">
        <v>5.1757</v>
      </c>
      <c r="D120">
        <v>0.30590000000000001</v>
      </c>
      <c r="E120">
        <v>-25.278700000000001</v>
      </c>
      <c r="F120">
        <v>1.7969999999999999</v>
      </c>
    </row>
    <row r="121" spans="1:7" x14ac:dyDescent="0.15">
      <c r="A121">
        <v>1</v>
      </c>
      <c r="B121" t="s">
        <v>242</v>
      </c>
      <c r="C121" s="5">
        <v>4.91</v>
      </c>
      <c r="D121" s="5">
        <v>0.29133700000000001</v>
      </c>
      <c r="E121">
        <v>-25.497699999999998</v>
      </c>
      <c r="F121">
        <v>2.1501999999999999</v>
      </c>
      <c r="G121">
        <f>ABS(C120-C121)</f>
        <v>0.26569999999999983</v>
      </c>
    </row>
    <row r="122" spans="1:7" x14ac:dyDescent="0.15">
      <c r="A122">
        <v>3</v>
      </c>
      <c r="B122" t="s">
        <v>91</v>
      </c>
      <c r="C122">
        <v>4.4573</v>
      </c>
      <c r="D122">
        <v>0.41320000000000001</v>
      </c>
      <c r="E122">
        <v>-25.566099999999999</v>
      </c>
      <c r="F122">
        <v>1.5101</v>
      </c>
      <c r="G122">
        <f>ABS(C121-C122)</f>
        <v>0.4527000000000001</v>
      </c>
    </row>
    <row r="124" spans="1:7" x14ac:dyDescent="0.15">
      <c r="A124">
        <v>3</v>
      </c>
      <c r="B124" t="s">
        <v>202</v>
      </c>
      <c r="C124">
        <v>5.4739000000000004</v>
      </c>
      <c r="D124">
        <v>0.40479999999999999</v>
      </c>
      <c r="E124">
        <v>-27.538499999999999</v>
      </c>
      <c r="F124">
        <v>-2.8647999999999998</v>
      </c>
    </row>
    <row r="125" spans="1:7" x14ac:dyDescent="0.15">
      <c r="A125">
        <v>2</v>
      </c>
      <c r="B125" t="s">
        <v>68</v>
      </c>
      <c r="C125">
        <v>6.1593</v>
      </c>
      <c r="D125">
        <v>0.26279999999999998</v>
      </c>
      <c r="E125">
        <v>-27.517299999999999</v>
      </c>
      <c r="F125">
        <v>1.7857000000000001</v>
      </c>
      <c r="G125">
        <f>ABS(C124-C125)</f>
        <v>0.68539999999999957</v>
      </c>
    </row>
    <row r="127" spans="1:7" x14ac:dyDescent="0.15">
      <c r="A127">
        <v>3</v>
      </c>
      <c r="B127" t="s">
        <v>161</v>
      </c>
      <c r="C127">
        <v>3.5714000000000001</v>
      </c>
      <c r="D127">
        <v>0.3251</v>
      </c>
      <c r="E127">
        <v>-26.197600000000001</v>
      </c>
      <c r="F127">
        <v>-4.4821999999999997</v>
      </c>
    </row>
    <row r="128" spans="1:7" x14ac:dyDescent="0.15">
      <c r="A128">
        <v>1</v>
      </c>
      <c r="B128" t="s">
        <v>284</v>
      </c>
      <c r="C128" s="5">
        <v>3.88</v>
      </c>
      <c r="D128" s="5">
        <v>0.17025499999999999</v>
      </c>
      <c r="E128">
        <v>-26.186800000000002</v>
      </c>
      <c r="F128">
        <v>1.1204000000000001</v>
      </c>
      <c r="G128">
        <f>ABS(C127-C128)</f>
        <v>0.30859999999999976</v>
      </c>
    </row>
    <row r="130" spans="1:7" x14ac:dyDescent="0.15">
      <c r="A130">
        <v>3</v>
      </c>
      <c r="B130" t="s">
        <v>130</v>
      </c>
      <c r="C130">
        <v>1.0276000000000001</v>
      </c>
      <c r="D130">
        <v>0.1721</v>
      </c>
      <c r="E130">
        <v>-26.218800000000002</v>
      </c>
      <c r="F130">
        <v>-3.1692</v>
      </c>
    </row>
    <row r="131" spans="1:7" x14ac:dyDescent="0.15">
      <c r="A131">
        <v>1</v>
      </c>
      <c r="B131" t="s">
        <v>334</v>
      </c>
      <c r="C131" s="5">
        <v>1.23</v>
      </c>
      <c r="D131" s="5">
        <v>7.4899999999999994E-2</v>
      </c>
      <c r="E131">
        <v>-26.2027</v>
      </c>
      <c r="F131">
        <v>1.8043</v>
      </c>
      <c r="G131">
        <f>ABS(C130-C131)</f>
        <v>0.20239999999999991</v>
      </c>
    </row>
    <row r="133" spans="1:7" x14ac:dyDescent="0.15">
      <c r="A133">
        <v>3</v>
      </c>
      <c r="B133" t="s">
        <v>133</v>
      </c>
      <c r="C133">
        <v>1.9098999999999999</v>
      </c>
      <c r="D133">
        <v>0.22509999999999999</v>
      </c>
      <c r="E133">
        <v>-26.806799999999999</v>
      </c>
      <c r="F133">
        <v>-9.2799999999999994E-2</v>
      </c>
    </row>
    <row r="134" spans="1:7" x14ac:dyDescent="0.15">
      <c r="A134">
        <v>2</v>
      </c>
      <c r="B134" t="s">
        <v>54</v>
      </c>
      <c r="C134">
        <v>2.4089</v>
      </c>
      <c r="D134">
        <v>0.1003</v>
      </c>
      <c r="E134">
        <v>-26.447199999999999</v>
      </c>
      <c r="F134">
        <v>2.5649000000000002</v>
      </c>
      <c r="G134">
        <f>ABS(C133-C134)</f>
        <v>0.49900000000000011</v>
      </c>
    </row>
  </sheetData>
  <sortState ref="A16:F141">
    <sortCondition ref="B16:B14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"/>
  <sheetViews>
    <sheetView workbookViewId="0">
      <selection activeCell="E10" sqref="E10"/>
    </sheetView>
  </sheetViews>
  <sheetFormatPr baseColWidth="10" defaultColWidth="14.5" defaultRowHeight="15.75" customHeight="1" x14ac:dyDescent="0.15"/>
  <cols>
    <col min="5" max="5" width="13" style="5" customWidth="1"/>
    <col min="6" max="6" width="6.6640625" style="5" customWidth="1"/>
    <col min="7" max="7" width="7.6640625" style="3" customWidth="1"/>
    <col min="8" max="8" width="7" style="4" customWidth="1"/>
    <col min="9" max="9" width="14.5" style="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5" t="s">
        <v>407</v>
      </c>
      <c r="F1" s="5" t="s">
        <v>408</v>
      </c>
      <c r="G1" s="3" t="s">
        <v>409</v>
      </c>
      <c r="H1" s="4" t="s">
        <v>410</v>
      </c>
      <c r="I1" s="5" t="s">
        <v>411</v>
      </c>
      <c r="J1" s="2" t="s">
        <v>517</v>
      </c>
    </row>
    <row r="2" spans="1:12" ht="15.75" customHeight="1" x14ac:dyDescent="0.15">
      <c r="A2" s="1" t="s">
        <v>4</v>
      </c>
      <c r="B2" s="1">
        <v>34.103000000000002</v>
      </c>
      <c r="C2" s="1">
        <v>9.0419999999999998</v>
      </c>
      <c r="D2" s="1" t="s">
        <v>5</v>
      </c>
      <c r="E2" s="5">
        <v>34.507519000000002</v>
      </c>
      <c r="F2" s="5">
        <v>0.83641799999999999</v>
      </c>
      <c r="H2" s="4">
        <v>-1.510812277435214</v>
      </c>
      <c r="I2" s="5">
        <f>E2*C2/100</f>
        <v>3.1201698679800001</v>
      </c>
      <c r="J2">
        <f>100*(I2-0.0032)/C2</f>
        <v>34.472128599646098</v>
      </c>
      <c r="L2" s="11">
        <v>34.5075</v>
      </c>
    </row>
    <row r="3" spans="1:12" ht="15.75" customHeight="1" x14ac:dyDescent="0.15">
      <c r="A3" s="1" t="s">
        <v>125</v>
      </c>
      <c r="B3" s="1">
        <v>34.706000000000003</v>
      </c>
      <c r="C3" s="1">
        <v>8.5660000000000007</v>
      </c>
      <c r="D3" s="1" t="s">
        <v>8</v>
      </c>
      <c r="E3" s="5">
        <v>8.94</v>
      </c>
      <c r="F3" s="5">
        <v>0.297848</v>
      </c>
      <c r="G3" s="3">
        <v>-28.285572268614835</v>
      </c>
      <c r="H3" s="4">
        <v>0.23679113213215253</v>
      </c>
      <c r="I3" s="5">
        <f t="shared" ref="I3:I66" si="0">E3*C3/100</f>
        <v>0.76580039999999994</v>
      </c>
      <c r="J3">
        <f t="shared" ref="J3:J66" si="1">100*(I3-0.0032)/C3</f>
        <v>8.9026430072379146</v>
      </c>
      <c r="L3" s="11">
        <v>8.94</v>
      </c>
    </row>
    <row r="4" spans="1:12" ht="15.75" customHeight="1" x14ac:dyDescent="0.15">
      <c r="A4" s="1" t="s">
        <v>129</v>
      </c>
      <c r="B4" s="1">
        <v>33.875</v>
      </c>
      <c r="C4" s="1">
        <v>8.2460000000000004</v>
      </c>
      <c r="D4" s="1" t="s">
        <v>10</v>
      </c>
      <c r="E4" s="5">
        <v>3.16</v>
      </c>
      <c r="F4" s="5">
        <v>0.109774</v>
      </c>
      <c r="G4" s="3">
        <v>-27.289970346529245</v>
      </c>
      <c r="H4" s="4">
        <v>-3.0366411498181645</v>
      </c>
      <c r="I4" s="5">
        <f t="shared" si="0"/>
        <v>0.26057360000000002</v>
      </c>
      <c r="J4">
        <f t="shared" si="1"/>
        <v>3.1211933058452583</v>
      </c>
      <c r="L4" s="11">
        <v>3.16</v>
      </c>
    </row>
    <row r="5" spans="1:12" ht="15.75" customHeight="1" x14ac:dyDescent="0.15">
      <c r="A5" s="1" t="s">
        <v>132</v>
      </c>
      <c r="B5" s="1">
        <v>34.683999999999997</v>
      </c>
      <c r="C5" s="1">
        <v>8.2889999999999997</v>
      </c>
      <c r="D5" s="1" t="s">
        <v>12</v>
      </c>
      <c r="E5" s="5">
        <v>0.66</v>
      </c>
      <c r="F5" s="5">
        <v>2.2318999999999999E-2</v>
      </c>
      <c r="G5" s="3">
        <v>-27.256156701486844</v>
      </c>
      <c r="H5" s="4">
        <v>-18.039313586589611</v>
      </c>
      <c r="I5" s="5">
        <f t="shared" si="0"/>
        <v>5.4707400000000003E-2</v>
      </c>
      <c r="J5">
        <f t="shared" si="1"/>
        <v>0.62139461937507545</v>
      </c>
      <c r="L5" s="11">
        <v>0.66</v>
      </c>
    </row>
    <row r="6" spans="1:12" ht="15.75" customHeight="1" x14ac:dyDescent="0.15">
      <c r="A6" s="1" t="s">
        <v>135</v>
      </c>
      <c r="B6" s="1">
        <v>33.905000000000001</v>
      </c>
      <c r="C6" s="1">
        <v>8.3049999999999997</v>
      </c>
      <c r="D6" s="1" t="s">
        <v>14</v>
      </c>
      <c r="E6" s="5">
        <v>1.27</v>
      </c>
      <c r="F6" s="5">
        <v>7.2724999999999998E-2</v>
      </c>
      <c r="G6" s="3">
        <v>-26.16207410434146</v>
      </c>
      <c r="H6" s="4">
        <v>-3.8007575070433397</v>
      </c>
      <c r="I6" s="5">
        <f t="shared" si="0"/>
        <v>0.1054735</v>
      </c>
      <c r="J6">
        <f t="shared" si="1"/>
        <v>1.2314689945815773</v>
      </c>
      <c r="L6" s="11">
        <v>1.27</v>
      </c>
    </row>
    <row r="7" spans="1:12" ht="15.75" customHeight="1" x14ac:dyDescent="0.15">
      <c r="A7" s="1" t="s">
        <v>138</v>
      </c>
      <c r="B7" s="1">
        <v>34.938000000000002</v>
      </c>
      <c r="C7" s="1">
        <v>8.6029999999999998</v>
      </c>
      <c r="D7" s="1" t="s">
        <v>16</v>
      </c>
      <c r="E7" s="5">
        <v>1.19</v>
      </c>
      <c r="F7" s="5">
        <v>3.2257000000000001E-2</v>
      </c>
      <c r="G7" s="3">
        <v>-26.37510980237623</v>
      </c>
      <c r="H7" s="4">
        <v>-2.9923379912176751</v>
      </c>
      <c r="I7" s="5">
        <f t="shared" si="0"/>
        <v>0.1023757</v>
      </c>
      <c r="J7">
        <f t="shared" si="1"/>
        <v>1.1528036731372779</v>
      </c>
      <c r="L7" s="11">
        <v>1.19</v>
      </c>
    </row>
    <row r="8" spans="1:12" ht="15.75" customHeight="1" x14ac:dyDescent="0.15">
      <c r="A8" s="1" t="s">
        <v>139</v>
      </c>
      <c r="B8" s="1">
        <v>34.206000000000003</v>
      </c>
      <c r="C8" s="1">
        <v>8.2219999999999995</v>
      </c>
      <c r="D8" s="1" t="s">
        <v>18</v>
      </c>
      <c r="E8" s="5">
        <v>1.02</v>
      </c>
      <c r="F8" s="5">
        <v>6.1546999999999998E-2</v>
      </c>
      <c r="G8" s="3">
        <v>-26.249797271760798</v>
      </c>
      <c r="H8" s="4">
        <v>-2.9488503055119519</v>
      </c>
      <c r="I8" s="5">
        <f t="shared" si="0"/>
        <v>8.3864400000000006E-2</v>
      </c>
      <c r="J8">
        <f t="shared" si="1"/>
        <v>0.98108002918997839</v>
      </c>
      <c r="L8" s="11">
        <v>1.02</v>
      </c>
    </row>
    <row r="9" spans="1:12" ht="15.75" customHeight="1" x14ac:dyDescent="0.15">
      <c r="A9" s="1" t="s">
        <v>142</v>
      </c>
      <c r="B9" s="1">
        <v>33.493000000000002</v>
      </c>
      <c r="C9" s="1">
        <v>8.7279999999999998</v>
      </c>
      <c r="D9" s="1" t="s">
        <v>20</v>
      </c>
      <c r="E9" s="5">
        <v>7.23</v>
      </c>
      <c r="F9" s="5">
        <v>0.28287000000000001</v>
      </c>
      <c r="G9" s="3">
        <v>-29.662089860017392</v>
      </c>
      <c r="H9" s="4">
        <v>-16.372275608803498</v>
      </c>
      <c r="I9" s="5">
        <f t="shared" si="0"/>
        <v>0.6310344</v>
      </c>
      <c r="J9">
        <f t="shared" si="1"/>
        <v>7.1933363886342807</v>
      </c>
      <c r="L9" s="11">
        <v>7.23</v>
      </c>
    </row>
    <row r="10" spans="1:12" ht="15.75" customHeight="1" x14ac:dyDescent="0.15">
      <c r="A10" s="1" t="s">
        <v>145</v>
      </c>
      <c r="B10" s="1">
        <v>34.097999999999999</v>
      </c>
      <c r="C10" s="1">
        <v>8.125</v>
      </c>
      <c r="D10" s="1" t="s">
        <v>102</v>
      </c>
      <c r="E10" s="5">
        <v>1.64</v>
      </c>
      <c r="F10" s="5">
        <v>5.4246000000000003E-2</v>
      </c>
      <c r="G10" s="3">
        <v>-29.792390723443862</v>
      </c>
      <c r="H10" s="4">
        <v>-15.421915973005685</v>
      </c>
      <c r="I10" s="5">
        <f t="shared" si="0"/>
        <v>0.13324999999999998</v>
      </c>
      <c r="J10">
        <f t="shared" si="1"/>
        <v>1.6006153846153843</v>
      </c>
      <c r="L10" s="11">
        <v>1.64</v>
      </c>
    </row>
    <row r="11" spans="1:12" ht="15.75" customHeight="1" x14ac:dyDescent="0.15">
      <c r="A11" s="1" t="s">
        <v>147</v>
      </c>
      <c r="B11" s="1">
        <v>34.557000000000002</v>
      </c>
      <c r="C11" s="1">
        <v>8.2859999999999996</v>
      </c>
      <c r="D11" s="1" t="s">
        <v>23</v>
      </c>
      <c r="E11" s="5">
        <v>0.24</v>
      </c>
      <c r="F11" s="5">
        <v>3.6117999999999997E-2</v>
      </c>
      <c r="G11" s="3">
        <v>-24.080998423717801</v>
      </c>
      <c r="H11" s="4">
        <v>3.6423342074061171</v>
      </c>
      <c r="I11" s="5">
        <f t="shared" si="0"/>
        <v>1.9886399999999999E-2</v>
      </c>
      <c r="J11">
        <f t="shared" si="1"/>
        <v>0.20138064204682593</v>
      </c>
      <c r="L11" s="11">
        <v>0.24</v>
      </c>
    </row>
    <row r="12" spans="1:12" ht="15.75" customHeight="1" x14ac:dyDescent="0.15">
      <c r="A12" s="1" t="s">
        <v>150</v>
      </c>
      <c r="B12" s="1">
        <v>34.872</v>
      </c>
      <c r="C12" s="1">
        <v>8.8219999999999992</v>
      </c>
      <c r="D12" s="1" t="s">
        <v>25</v>
      </c>
      <c r="E12" s="5">
        <v>0.37</v>
      </c>
      <c r="F12" s="5">
        <v>3.7006999999999998E-2</v>
      </c>
      <c r="G12" s="3">
        <v>-26.697796450142253</v>
      </c>
      <c r="H12" s="4">
        <v>-3.1634188697295951</v>
      </c>
      <c r="I12" s="5">
        <f t="shared" si="0"/>
        <v>3.2641400000000001E-2</v>
      </c>
      <c r="J12">
        <f t="shared" si="1"/>
        <v>0.33372704602131037</v>
      </c>
      <c r="L12" s="11">
        <v>0.37</v>
      </c>
    </row>
    <row r="13" spans="1:12" ht="15.75" customHeight="1" x14ac:dyDescent="0.15">
      <c r="A13" s="1" t="s">
        <v>153</v>
      </c>
      <c r="B13" s="1">
        <v>34.845999999999997</v>
      </c>
      <c r="C13" s="1">
        <v>8.6300000000000008</v>
      </c>
      <c r="D13" s="1" t="s">
        <v>27</v>
      </c>
      <c r="E13" s="5">
        <v>0.24</v>
      </c>
      <c r="F13" s="5">
        <v>4.7919000000000003E-2</v>
      </c>
      <c r="G13" s="3">
        <v>-25.240247701326268</v>
      </c>
      <c r="H13" s="4">
        <v>4.4867349250372612</v>
      </c>
      <c r="I13" s="5">
        <f t="shared" si="0"/>
        <v>2.0712000000000001E-2</v>
      </c>
      <c r="J13">
        <f t="shared" si="1"/>
        <v>0.20292004634994204</v>
      </c>
      <c r="L13" s="11">
        <v>0.24</v>
      </c>
    </row>
    <row r="14" spans="1:12" ht="15.75" customHeight="1" x14ac:dyDescent="0.15">
      <c r="A14" s="1" t="s">
        <v>156</v>
      </c>
      <c r="B14" s="1">
        <v>33.704000000000001</v>
      </c>
      <c r="C14" s="1">
        <v>8.2910000000000004</v>
      </c>
      <c r="D14" s="1" t="s">
        <v>29</v>
      </c>
      <c r="E14" s="5">
        <v>0.24</v>
      </c>
      <c r="F14" s="5">
        <v>5.4472E-2</v>
      </c>
      <c r="G14" s="3">
        <v>-25.645643358283564</v>
      </c>
      <c r="H14" s="4">
        <v>9.6079603895069532</v>
      </c>
      <c r="I14" s="5">
        <f t="shared" si="0"/>
        <v>1.98984E-2</v>
      </c>
      <c r="J14">
        <f t="shared" si="1"/>
        <v>0.20140393197443007</v>
      </c>
      <c r="L14" s="11">
        <v>0.24</v>
      </c>
    </row>
    <row r="15" spans="1:12" ht="15.75" customHeight="1" x14ac:dyDescent="0.15">
      <c r="A15" s="1" t="s">
        <v>159</v>
      </c>
      <c r="B15" s="1">
        <v>33.831000000000003</v>
      </c>
      <c r="C15" s="1">
        <v>8.5640000000000001</v>
      </c>
      <c r="D15" s="1" t="s">
        <v>31</v>
      </c>
      <c r="E15" s="5">
        <v>0.22</v>
      </c>
      <c r="F15" s="5">
        <v>7.5290999999999997E-2</v>
      </c>
      <c r="G15" s="3">
        <v>-25.185470961722412</v>
      </c>
      <c r="H15" s="4">
        <v>10.561117623203664</v>
      </c>
      <c r="I15" s="5">
        <f t="shared" si="0"/>
        <v>1.8840800000000001E-2</v>
      </c>
      <c r="J15">
        <f t="shared" si="1"/>
        <v>0.18263428304530593</v>
      </c>
      <c r="L15" s="11">
        <v>0.22</v>
      </c>
    </row>
    <row r="16" spans="1:12" ht="15.75" customHeight="1" x14ac:dyDescent="0.15">
      <c r="A16" s="1" t="s">
        <v>162</v>
      </c>
      <c r="B16" s="1">
        <v>34.408999999999999</v>
      </c>
      <c r="C16" s="1">
        <v>8.0649999999999995</v>
      </c>
      <c r="D16" s="1" t="s">
        <v>33</v>
      </c>
      <c r="E16" s="5">
        <v>22.64</v>
      </c>
      <c r="F16" s="5">
        <v>0.526945</v>
      </c>
      <c r="G16" s="3">
        <v>-29.664336410917592</v>
      </c>
      <c r="H16" s="4">
        <v>-2.1148197416989145</v>
      </c>
      <c r="I16" s="5">
        <f t="shared" si="0"/>
        <v>1.8259160000000001</v>
      </c>
      <c r="J16">
        <f t="shared" si="1"/>
        <v>22.600322380657161</v>
      </c>
      <c r="L16" s="11">
        <v>22.64</v>
      </c>
    </row>
    <row r="17" spans="1:12" ht="15.75" customHeight="1" x14ac:dyDescent="0.15">
      <c r="A17" s="1" t="s">
        <v>167</v>
      </c>
      <c r="B17" s="1">
        <v>33.523000000000003</v>
      </c>
      <c r="C17" s="1">
        <v>8.6530000000000005</v>
      </c>
      <c r="D17" s="1" t="s">
        <v>35</v>
      </c>
      <c r="E17" s="5">
        <v>11.58</v>
      </c>
      <c r="F17" s="5">
        <v>0.45782499999999998</v>
      </c>
      <c r="G17" s="3">
        <v>-28.448787739109306</v>
      </c>
      <c r="H17" s="4">
        <v>-0.56450601807123135</v>
      </c>
      <c r="I17" s="5">
        <f t="shared" si="0"/>
        <v>1.0020173999999999</v>
      </c>
      <c r="J17">
        <f t="shared" si="1"/>
        <v>11.543018606263722</v>
      </c>
      <c r="L17" s="11">
        <v>11.58</v>
      </c>
    </row>
    <row r="18" spans="1:12" ht="15.75" customHeight="1" x14ac:dyDescent="0.15">
      <c r="A18" s="1" t="s">
        <v>172</v>
      </c>
      <c r="B18" s="1">
        <v>34.241</v>
      </c>
      <c r="C18" s="1">
        <v>8.2609999999999992</v>
      </c>
      <c r="D18" s="1" t="s">
        <v>37</v>
      </c>
      <c r="E18" s="5">
        <v>5.26</v>
      </c>
      <c r="F18" s="5">
        <v>0.36712899999999998</v>
      </c>
      <c r="G18" s="3">
        <v>-27.193468740949744</v>
      </c>
      <c r="H18" s="4">
        <v>0.44646689008098761</v>
      </c>
      <c r="I18" s="5">
        <f t="shared" si="0"/>
        <v>0.43452859999999993</v>
      </c>
      <c r="J18">
        <f t="shared" si="1"/>
        <v>5.2212637695194282</v>
      </c>
      <c r="L18" s="11">
        <v>5.26</v>
      </c>
    </row>
    <row r="19" spans="1:12" ht="15.75" customHeight="1" x14ac:dyDescent="0.15">
      <c r="A19" s="1" t="s">
        <v>177</v>
      </c>
      <c r="B19" s="1">
        <v>33.988999999999997</v>
      </c>
      <c r="C19" s="1">
        <v>8.3670000000000009</v>
      </c>
      <c r="D19" s="1" t="s">
        <v>39</v>
      </c>
      <c r="E19" s="5">
        <v>4.05</v>
      </c>
      <c r="F19" s="5">
        <v>0.322963</v>
      </c>
      <c r="G19" s="3">
        <v>-26.660443464448736</v>
      </c>
      <c r="H19" s="4">
        <v>1.3172025278400668</v>
      </c>
      <c r="I19" s="5">
        <f t="shared" si="0"/>
        <v>0.33886349999999998</v>
      </c>
      <c r="J19">
        <f t="shared" si="1"/>
        <v>4.0117545117724385</v>
      </c>
      <c r="L19" s="11">
        <v>4.05</v>
      </c>
    </row>
    <row r="20" spans="1:12" ht="15.75" customHeight="1" x14ac:dyDescent="0.15">
      <c r="A20" s="1" t="s">
        <v>182</v>
      </c>
      <c r="B20" s="1">
        <v>34.628999999999998</v>
      </c>
      <c r="C20" s="1">
        <v>8.9550000000000001</v>
      </c>
      <c r="D20" s="1" t="s">
        <v>41</v>
      </c>
      <c r="E20" s="5">
        <v>2.1</v>
      </c>
      <c r="F20" s="5">
        <v>0.16287499999999999</v>
      </c>
      <c r="G20" s="3">
        <v>-26.199958774653865</v>
      </c>
      <c r="H20" s="4">
        <v>1.5186720290678579</v>
      </c>
      <c r="I20" s="5">
        <f t="shared" si="0"/>
        <v>0.18805500000000003</v>
      </c>
      <c r="J20">
        <f t="shared" si="1"/>
        <v>2.0642657733109995</v>
      </c>
      <c r="L20" s="11">
        <v>2.1</v>
      </c>
    </row>
    <row r="21" spans="1:12" ht="15.75" customHeight="1" x14ac:dyDescent="0.15">
      <c r="A21" s="1" t="s">
        <v>187</v>
      </c>
      <c r="B21" s="1">
        <v>34.680999999999997</v>
      </c>
      <c r="C21" s="1">
        <v>8.2029999999999994</v>
      </c>
      <c r="D21" s="1" t="s">
        <v>43</v>
      </c>
      <c r="E21" s="5">
        <v>2.0099999999999998</v>
      </c>
      <c r="F21" s="5">
        <v>0.163214</v>
      </c>
      <c r="G21" s="3">
        <v>-25.959764555328</v>
      </c>
      <c r="H21" s="4">
        <v>2.0952176871886774</v>
      </c>
      <c r="I21" s="5">
        <f t="shared" si="0"/>
        <v>0.16488029999999998</v>
      </c>
      <c r="J21">
        <f t="shared" si="1"/>
        <v>1.9709898817505789</v>
      </c>
      <c r="L21" s="11">
        <v>2.0099999999999998</v>
      </c>
    </row>
    <row r="22" spans="1:12" ht="15.75" customHeight="1" x14ac:dyDescent="0.15">
      <c r="A22" s="1" t="s">
        <v>192</v>
      </c>
      <c r="B22" s="1">
        <v>34.634999999999998</v>
      </c>
      <c r="C22" s="1">
        <v>8.4090000000000007</v>
      </c>
      <c r="D22" s="1" t="s">
        <v>45</v>
      </c>
      <c r="E22" s="5">
        <v>1.65</v>
      </c>
      <c r="F22" s="5">
        <v>0.13340099999999999</v>
      </c>
      <c r="G22" s="3">
        <v>-25.481453571913558</v>
      </c>
      <c r="H22" s="4">
        <v>2.2823483340062012</v>
      </c>
      <c r="I22" s="5">
        <f t="shared" si="0"/>
        <v>0.1387485</v>
      </c>
      <c r="J22">
        <f t="shared" si="1"/>
        <v>1.6119455345463192</v>
      </c>
      <c r="L22" s="11">
        <v>1.65</v>
      </c>
    </row>
    <row r="23" spans="1:12" ht="15.75" customHeight="1" x14ac:dyDescent="0.15">
      <c r="A23" s="1" t="s">
        <v>197</v>
      </c>
      <c r="B23" s="1">
        <v>34.564</v>
      </c>
      <c r="C23" s="1">
        <v>8.2219999999999995</v>
      </c>
      <c r="D23" s="1" t="s">
        <v>47</v>
      </c>
      <c r="E23" s="5">
        <v>2.08</v>
      </c>
      <c r="F23" s="5">
        <v>8.4709999999999994E-2</v>
      </c>
      <c r="G23" s="3">
        <v>-28.192807284128875</v>
      </c>
      <c r="H23" s="4">
        <v>-5.3427391816512904</v>
      </c>
      <c r="I23" s="5">
        <f t="shared" si="0"/>
        <v>0.17101759999999999</v>
      </c>
      <c r="J23">
        <f t="shared" si="1"/>
        <v>2.041080029189978</v>
      </c>
      <c r="L23" s="11">
        <v>2.08</v>
      </c>
    </row>
    <row r="24" spans="1:12" ht="15.75" customHeight="1" x14ac:dyDescent="0.15">
      <c r="A24" s="1" t="s">
        <v>201</v>
      </c>
      <c r="B24" s="1">
        <v>34.524000000000001</v>
      </c>
      <c r="C24" s="1">
        <v>8.0619999999999994</v>
      </c>
      <c r="D24" s="1" t="s">
        <v>49</v>
      </c>
      <c r="E24" s="5">
        <v>0.87</v>
      </c>
      <c r="F24" s="5">
        <v>0.117683</v>
      </c>
      <c r="G24" s="3">
        <v>-27.15601721360472</v>
      </c>
      <c r="H24" s="4">
        <v>1.7304664643877921</v>
      </c>
      <c r="I24" s="5">
        <f t="shared" si="0"/>
        <v>7.0139400000000005E-2</v>
      </c>
      <c r="J24">
        <f t="shared" si="1"/>
        <v>0.83030761597618474</v>
      </c>
      <c r="L24" s="11">
        <v>0.87</v>
      </c>
    </row>
    <row r="25" spans="1:12" ht="15.75" customHeight="1" x14ac:dyDescent="0.15">
      <c r="A25" s="1" t="s">
        <v>206</v>
      </c>
      <c r="B25" s="1">
        <v>30.248999999999999</v>
      </c>
      <c r="C25" s="1">
        <v>8.4329999999999998</v>
      </c>
      <c r="D25" s="1" t="s">
        <v>51</v>
      </c>
      <c r="E25" s="5">
        <v>0.76</v>
      </c>
      <c r="F25" s="5">
        <v>0.188282</v>
      </c>
      <c r="G25" s="3">
        <v>-26.192999530381567</v>
      </c>
      <c r="H25" s="4">
        <v>5.1647031266528476</v>
      </c>
      <c r="I25" s="5">
        <f t="shared" si="0"/>
        <v>6.4090800000000003E-2</v>
      </c>
      <c r="J25">
        <f t="shared" si="1"/>
        <v>0.72205383612000473</v>
      </c>
      <c r="L25" s="11">
        <v>0.76</v>
      </c>
    </row>
    <row r="26" spans="1:12" ht="15.75" customHeight="1" x14ac:dyDescent="0.15">
      <c r="A26" s="1" t="s">
        <v>210</v>
      </c>
      <c r="B26" s="1">
        <v>34.661999999999999</v>
      </c>
      <c r="C26" s="1">
        <v>8.3059999999999992</v>
      </c>
      <c r="D26" s="1" t="s">
        <v>53</v>
      </c>
      <c r="E26" s="5">
        <v>0.51</v>
      </c>
      <c r="F26" s="5">
        <v>6.3545000000000004E-2</v>
      </c>
      <c r="G26" s="3">
        <v>-27.892382139077743</v>
      </c>
      <c r="H26" s="4">
        <v>2.6664591976572893</v>
      </c>
      <c r="I26" s="5">
        <f t="shared" si="0"/>
        <v>4.2360599999999991E-2</v>
      </c>
      <c r="J26">
        <f t="shared" si="1"/>
        <v>0.47147363351793875</v>
      </c>
      <c r="L26" s="11">
        <v>0.51</v>
      </c>
    </row>
    <row r="27" spans="1:12" ht="15.75" customHeight="1" x14ac:dyDescent="0.15">
      <c r="A27" s="1" t="s">
        <v>215</v>
      </c>
      <c r="B27" s="1">
        <v>33.783999999999999</v>
      </c>
      <c r="C27" s="1">
        <v>8.9190000000000005</v>
      </c>
      <c r="D27" s="1" t="s">
        <v>55</v>
      </c>
      <c r="E27" s="5">
        <v>0.38</v>
      </c>
      <c r="F27" s="5">
        <v>0.20858099999999999</v>
      </c>
      <c r="G27" s="3">
        <v>-25.254789343582384</v>
      </c>
      <c r="H27" s="4">
        <v>11.650385788162021</v>
      </c>
      <c r="I27" s="5">
        <f t="shared" si="0"/>
        <v>3.3892200000000004E-2</v>
      </c>
      <c r="J27">
        <f t="shared" si="1"/>
        <v>0.3441215382890459</v>
      </c>
      <c r="L27" s="11">
        <v>0.38</v>
      </c>
    </row>
    <row r="28" spans="1:12" ht="15.75" customHeight="1" x14ac:dyDescent="0.15">
      <c r="A28" s="1" t="s">
        <v>220</v>
      </c>
      <c r="B28" s="1">
        <v>34.466999999999999</v>
      </c>
      <c r="C28" s="1">
        <v>8.4239999999999995</v>
      </c>
      <c r="D28" s="1" t="s">
        <v>57</v>
      </c>
      <c r="E28" s="5">
        <v>0.25</v>
      </c>
      <c r="F28" s="5">
        <v>0.14038100000000001</v>
      </c>
      <c r="G28" s="3">
        <v>-24.574098496653264</v>
      </c>
      <c r="H28" s="4">
        <v>8.4943231678860087</v>
      </c>
      <c r="I28" s="5">
        <f t="shared" si="0"/>
        <v>2.1059999999999999E-2</v>
      </c>
      <c r="J28">
        <f t="shared" si="1"/>
        <v>0.21201329534662866</v>
      </c>
      <c r="L28" s="11">
        <v>0.25</v>
      </c>
    </row>
    <row r="29" spans="1:12" ht="15.75" customHeight="1" x14ac:dyDescent="0.15">
      <c r="A29" s="1" t="s">
        <v>225</v>
      </c>
      <c r="B29" s="1">
        <v>33.854999999999997</v>
      </c>
      <c r="C29" s="1">
        <v>8.7620000000000005</v>
      </c>
      <c r="D29" s="1" t="s">
        <v>59</v>
      </c>
      <c r="E29" s="5">
        <v>0.28000000000000003</v>
      </c>
      <c r="F29" s="5">
        <v>0.224386</v>
      </c>
      <c r="G29" s="3">
        <v>-23.536682341291581</v>
      </c>
      <c r="H29" s="4">
        <v>10.682927706675338</v>
      </c>
      <c r="I29" s="5">
        <f t="shared" si="0"/>
        <v>2.4533600000000003E-2</v>
      </c>
      <c r="J29">
        <f t="shared" si="1"/>
        <v>0.24347865784067566</v>
      </c>
      <c r="L29" s="11">
        <v>0.28000000000000003</v>
      </c>
    </row>
    <row r="30" spans="1:12" ht="15.75" customHeight="1" x14ac:dyDescent="0.15">
      <c r="A30" s="1" t="s">
        <v>229</v>
      </c>
      <c r="B30" s="1">
        <v>34.978000000000002</v>
      </c>
      <c r="C30" s="1">
        <v>8.0120000000000005</v>
      </c>
      <c r="D30" s="1" t="s">
        <v>155</v>
      </c>
      <c r="E30" s="5">
        <v>6.88</v>
      </c>
      <c r="F30" s="5">
        <v>0.33727299999999999</v>
      </c>
      <c r="G30" s="3">
        <v>-26.598961276661726</v>
      </c>
      <c r="H30" s="4">
        <v>1.5192185245203049</v>
      </c>
      <c r="I30" s="5">
        <f t="shared" si="0"/>
        <v>0.55122559999999998</v>
      </c>
      <c r="J30">
        <f t="shared" si="1"/>
        <v>6.840059910134797</v>
      </c>
      <c r="L30" s="11">
        <v>6.88</v>
      </c>
    </row>
    <row r="31" spans="1:12" ht="15.75" customHeight="1" x14ac:dyDescent="0.15">
      <c r="A31" s="1" t="s">
        <v>234</v>
      </c>
      <c r="B31" s="1">
        <v>34.271000000000001</v>
      </c>
      <c r="C31" s="1">
        <v>8.1920000000000002</v>
      </c>
      <c r="D31" s="1" t="s">
        <v>160</v>
      </c>
      <c r="E31" s="5">
        <v>11.78</v>
      </c>
      <c r="F31" s="5">
        <v>0.44850899999999999</v>
      </c>
      <c r="G31" s="3">
        <v>-26.172969099997999</v>
      </c>
      <c r="H31" s="4">
        <v>0.65519715822581759</v>
      </c>
      <c r="I31" s="5">
        <f t="shared" si="0"/>
        <v>0.96501759999999992</v>
      </c>
      <c r="J31">
        <f t="shared" si="1"/>
        <v>11.740937499999999</v>
      </c>
      <c r="L31" s="11">
        <v>11.78</v>
      </c>
    </row>
    <row r="32" spans="1:12" ht="15.75" customHeight="1" x14ac:dyDescent="0.15">
      <c r="A32" s="1" t="s">
        <v>237</v>
      </c>
      <c r="B32" s="1">
        <v>33.869</v>
      </c>
      <c r="C32" s="1">
        <v>8.0709999999999997</v>
      </c>
      <c r="D32" s="1" t="s">
        <v>165</v>
      </c>
      <c r="E32" s="5">
        <v>6.66</v>
      </c>
      <c r="F32" s="5">
        <v>0.381743</v>
      </c>
      <c r="G32" s="3">
        <v>-26.029636749464235</v>
      </c>
      <c r="H32" s="4">
        <v>1.2802361236632365</v>
      </c>
      <c r="I32" s="5">
        <f t="shared" si="0"/>
        <v>0.53752860000000002</v>
      </c>
      <c r="J32">
        <f t="shared" si="1"/>
        <v>6.6203518770908198</v>
      </c>
      <c r="L32" s="11">
        <v>6.66</v>
      </c>
    </row>
    <row r="33" spans="1:12" ht="15.75" customHeight="1" x14ac:dyDescent="0.15">
      <c r="A33" s="1" t="s">
        <v>242</v>
      </c>
      <c r="B33" s="1">
        <v>34.841999999999999</v>
      </c>
      <c r="C33" s="1">
        <v>8.3379999999999992</v>
      </c>
      <c r="D33" s="1" t="s">
        <v>170</v>
      </c>
      <c r="E33" s="5">
        <v>4.91</v>
      </c>
      <c r="F33" s="5">
        <v>0.29133700000000001</v>
      </c>
      <c r="G33" s="3">
        <v>-25.497654743422473</v>
      </c>
      <c r="H33" s="4">
        <v>2.1502397410302354</v>
      </c>
      <c r="I33" s="5">
        <f t="shared" si="0"/>
        <v>0.40939579999999998</v>
      </c>
      <c r="J33">
        <f t="shared" si="1"/>
        <v>4.8716214919645004</v>
      </c>
      <c r="L33" s="11">
        <v>4.91</v>
      </c>
    </row>
    <row r="34" spans="1:12" ht="15.75" customHeight="1" x14ac:dyDescent="0.15">
      <c r="A34" s="1" t="s">
        <v>251</v>
      </c>
      <c r="B34" s="1">
        <v>34.985999999999997</v>
      </c>
      <c r="C34" s="1">
        <v>8.7349999999999994</v>
      </c>
      <c r="D34" s="1" t="s">
        <v>176</v>
      </c>
      <c r="E34" s="5">
        <v>2.63</v>
      </c>
      <c r="F34" s="5">
        <v>0.16054099999999999</v>
      </c>
      <c r="G34" s="3">
        <v>-25.326970817336591</v>
      </c>
      <c r="H34" s="4">
        <v>2.865621489903436</v>
      </c>
      <c r="I34" s="5">
        <f t="shared" si="0"/>
        <v>0.22973049999999998</v>
      </c>
      <c r="J34">
        <f t="shared" si="1"/>
        <v>2.5933657698912418</v>
      </c>
      <c r="L34" s="11">
        <v>2.63</v>
      </c>
    </row>
    <row r="35" spans="1:12" ht="15.75" customHeight="1" x14ac:dyDescent="0.15">
      <c r="A35" s="1" t="s">
        <v>254</v>
      </c>
      <c r="B35" s="1">
        <v>34.655000000000001</v>
      </c>
      <c r="C35" s="1">
        <v>8.7149999999999999</v>
      </c>
      <c r="D35" s="1" t="s">
        <v>180</v>
      </c>
      <c r="E35" s="5">
        <v>4.25</v>
      </c>
      <c r="F35" s="5">
        <v>0.25772</v>
      </c>
      <c r="G35" s="3">
        <v>-25.351607600399895</v>
      </c>
      <c r="H35" s="4">
        <v>1.8487607328010469</v>
      </c>
      <c r="I35" s="5">
        <f t="shared" si="0"/>
        <v>0.37038749999999998</v>
      </c>
      <c r="J35">
        <f t="shared" si="1"/>
        <v>4.2132816982214569</v>
      </c>
      <c r="L35" s="11">
        <v>4.25</v>
      </c>
    </row>
    <row r="36" spans="1:12" ht="15.75" customHeight="1" x14ac:dyDescent="0.15">
      <c r="A36" s="1" t="s">
        <v>257</v>
      </c>
      <c r="B36" s="1">
        <v>34.624000000000002</v>
      </c>
      <c r="C36" s="1">
        <v>8.7840000000000007</v>
      </c>
      <c r="D36" s="1" t="s">
        <v>186</v>
      </c>
      <c r="E36" s="5">
        <v>6.8</v>
      </c>
      <c r="F36" s="5">
        <v>0.34307199999999999</v>
      </c>
      <c r="G36" s="3">
        <v>-25.493269523121697</v>
      </c>
      <c r="H36" s="4">
        <v>1.7743133927998755</v>
      </c>
      <c r="I36" s="5">
        <f t="shared" si="0"/>
        <v>0.59731200000000007</v>
      </c>
      <c r="J36">
        <f t="shared" si="1"/>
        <v>6.7635701275045541</v>
      </c>
      <c r="L36" s="11">
        <v>6.8</v>
      </c>
    </row>
    <row r="37" spans="1:12" ht="15.75" customHeight="1" x14ac:dyDescent="0.15">
      <c r="A37" s="1" t="s">
        <v>260</v>
      </c>
      <c r="B37" s="1">
        <v>30.686</v>
      </c>
      <c r="C37" s="1">
        <v>8.8970000000000002</v>
      </c>
      <c r="D37" s="1" t="s">
        <v>190</v>
      </c>
      <c r="E37" s="5">
        <v>0.73</v>
      </c>
      <c r="F37" s="5">
        <v>0.151674</v>
      </c>
      <c r="G37" s="3">
        <v>-25.3194491448393</v>
      </c>
      <c r="H37" s="4">
        <v>7.4662685878528201</v>
      </c>
      <c r="I37" s="5">
        <f t="shared" si="0"/>
        <v>6.4948100000000009E-2</v>
      </c>
      <c r="J37">
        <f t="shared" si="1"/>
        <v>0.69403282005170286</v>
      </c>
      <c r="L37" s="11">
        <v>0.73</v>
      </c>
    </row>
    <row r="38" spans="1:12" ht="15.75" customHeight="1" x14ac:dyDescent="0.15">
      <c r="A38" s="1" t="s">
        <v>263</v>
      </c>
      <c r="B38" s="1">
        <v>32.478999999999999</v>
      </c>
      <c r="C38" s="1">
        <v>8.3439999999999994</v>
      </c>
      <c r="D38" s="1" t="s">
        <v>196</v>
      </c>
      <c r="E38" s="5">
        <v>1.04</v>
      </c>
      <c r="F38" s="5">
        <v>0.16426399999999999</v>
      </c>
      <c r="G38" s="3">
        <v>-24.530384251243319</v>
      </c>
      <c r="H38" s="4">
        <v>6.9116527834380825</v>
      </c>
      <c r="I38" s="5">
        <f t="shared" si="0"/>
        <v>8.6777599999999996E-2</v>
      </c>
      <c r="J38">
        <f t="shared" si="1"/>
        <v>1.0016490891658678</v>
      </c>
      <c r="L38" s="11">
        <v>1.04</v>
      </c>
    </row>
    <row r="39" spans="1:12" ht="15.75" customHeight="1" x14ac:dyDescent="0.15">
      <c r="A39" s="1" t="s">
        <v>266</v>
      </c>
      <c r="B39" s="1">
        <v>34.624000000000002</v>
      </c>
      <c r="C39" s="1">
        <v>8.8670000000000009</v>
      </c>
      <c r="D39" s="2" t="s">
        <v>70</v>
      </c>
      <c r="E39" s="5">
        <v>0.66</v>
      </c>
      <c r="F39" s="5">
        <v>0.10659</v>
      </c>
      <c r="G39" s="3">
        <v>-25.526950793119283</v>
      </c>
      <c r="H39" s="4">
        <v>4.3309606622601304</v>
      </c>
      <c r="I39" s="5">
        <f t="shared" si="0"/>
        <v>5.852220000000001E-2</v>
      </c>
      <c r="J39">
        <f t="shared" si="1"/>
        <v>0.62391113116048269</v>
      </c>
      <c r="L39" s="11">
        <v>0.66</v>
      </c>
    </row>
    <row r="40" spans="1:12" ht="15.75" customHeight="1" x14ac:dyDescent="0.15">
      <c r="A40" s="1" t="s">
        <v>269</v>
      </c>
      <c r="B40" s="1">
        <v>34.052999999999997</v>
      </c>
      <c r="C40" s="1">
        <v>8.2899999999999991</v>
      </c>
      <c r="D40" s="1" t="s">
        <v>72</v>
      </c>
      <c r="E40" s="5">
        <v>0.5</v>
      </c>
      <c r="F40" s="5">
        <v>0.15637899999999999</v>
      </c>
      <c r="G40" s="3">
        <v>-23.797818850341489</v>
      </c>
      <c r="H40" s="4">
        <v>9.5582690285465066</v>
      </c>
      <c r="I40" s="5">
        <f t="shared" si="0"/>
        <v>4.1449999999999994E-2</v>
      </c>
      <c r="J40">
        <f t="shared" si="1"/>
        <v>0.4613992762364294</v>
      </c>
      <c r="L40" s="11">
        <v>0.5</v>
      </c>
    </row>
    <row r="41" spans="1:12" ht="15.75" customHeight="1" x14ac:dyDescent="0.15">
      <c r="A41" s="1" t="s">
        <v>272</v>
      </c>
      <c r="B41" s="1">
        <v>34.664000000000001</v>
      </c>
      <c r="C41" s="1">
        <v>8.3539999999999992</v>
      </c>
      <c r="D41" s="1" t="s">
        <v>74</v>
      </c>
      <c r="E41" s="5">
        <v>0.42</v>
      </c>
      <c r="F41" s="5">
        <v>0.14283899999999999</v>
      </c>
      <c r="G41" s="3">
        <v>-24.209047896541101</v>
      </c>
      <c r="H41" s="4">
        <v>11.48117812124072</v>
      </c>
      <c r="I41" s="5">
        <f t="shared" si="0"/>
        <v>3.5086799999999994E-2</v>
      </c>
      <c r="J41">
        <f t="shared" si="1"/>
        <v>0.38169499640890586</v>
      </c>
      <c r="L41" s="11">
        <v>0.42</v>
      </c>
    </row>
    <row r="42" spans="1:12" ht="15.75" customHeight="1" x14ac:dyDescent="0.15">
      <c r="A42" s="1" t="s">
        <v>275</v>
      </c>
      <c r="B42" s="1">
        <v>31.965</v>
      </c>
      <c r="C42" s="1">
        <v>8.4890000000000008</v>
      </c>
      <c r="D42" s="1" t="s">
        <v>212</v>
      </c>
      <c r="E42" s="5">
        <v>0.53</v>
      </c>
      <c r="F42" s="5">
        <v>0.157716</v>
      </c>
      <c r="G42" s="3">
        <v>-24.377630433581988</v>
      </c>
      <c r="H42" s="4">
        <v>8.7841629330187576</v>
      </c>
      <c r="I42" s="5">
        <f t="shared" si="0"/>
        <v>4.4991700000000003E-2</v>
      </c>
      <c r="J42">
        <f t="shared" si="1"/>
        <v>0.49230415832253499</v>
      </c>
      <c r="L42" s="11">
        <v>0.53</v>
      </c>
    </row>
    <row r="43" spans="1:12" ht="15.75" customHeight="1" x14ac:dyDescent="0.15">
      <c r="A43" s="1" t="s">
        <v>278</v>
      </c>
      <c r="B43" s="1">
        <v>34.076999999999998</v>
      </c>
      <c r="C43" s="1">
        <v>8.8829999999999991</v>
      </c>
      <c r="D43" s="1" t="s">
        <v>217</v>
      </c>
      <c r="E43" s="5">
        <v>0.85</v>
      </c>
      <c r="F43" s="5">
        <v>8.4225999999999995E-2</v>
      </c>
      <c r="G43" s="3">
        <v>-25.899922474898251</v>
      </c>
      <c r="H43" s="4">
        <v>4.0867016559067437</v>
      </c>
      <c r="I43" s="5">
        <f t="shared" si="0"/>
        <v>7.5505499999999989E-2</v>
      </c>
      <c r="J43">
        <f t="shared" si="1"/>
        <v>0.81397613418890014</v>
      </c>
      <c r="L43" s="11">
        <v>0.85</v>
      </c>
    </row>
    <row r="44" spans="1:12" ht="15.75" customHeight="1" x14ac:dyDescent="0.15">
      <c r="A44" s="1" t="s">
        <v>281</v>
      </c>
      <c r="B44" s="1">
        <v>34.046999999999997</v>
      </c>
      <c r="C44" s="1">
        <v>8.7889999999999997</v>
      </c>
      <c r="D44" s="1" t="s">
        <v>222</v>
      </c>
      <c r="E44" s="5">
        <v>7.82</v>
      </c>
      <c r="F44" s="5">
        <v>0.30745600000000001</v>
      </c>
      <c r="G44" s="3">
        <v>-27.066747632586651</v>
      </c>
      <c r="H44" s="4">
        <v>0.32297882197407368</v>
      </c>
      <c r="I44" s="5">
        <f t="shared" si="0"/>
        <v>0.68729980000000002</v>
      </c>
      <c r="J44">
        <f t="shared" si="1"/>
        <v>7.7835908522016162</v>
      </c>
      <c r="L44" s="11">
        <v>7.82</v>
      </c>
    </row>
    <row r="45" spans="1:12" ht="15.75" customHeight="1" x14ac:dyDescent="0.15">
      <c r="A45" s="1" t="s">
        <v>284</v>
      </c>
      <c r="B45" s="1">
        <v>33.451000000000001</v>
      </c>
      <c r="C45" s="1">
        <v>8.2780000000000005</v>
      </c>
      <c r="D45" s="1" t="s">
        <v>227</v>
      </c>
      <c r="E45" s="5">
        <v>3.88</v>
      </c>
      <c r="F45" s="5">
        <v>0.17025499999999999</v>
      </c>
      <c r="G45" s="3">
        <v>-26.186790970853412</v>
      </c>
      <c r="H45" s="4">
        <v>1.1204005161713493</v>
      </c>
      <c r="I45" s="5">
        <f t="shared" si="0"/>
        <v>0.32118639999999998</v>
      </c>
      <c r="J45">
        <f t="shared" si="1"/>
        <v>3.8413433196424251</v>
      </c>
      <c r="L45" s="11">
        <v>3.88</v>
      </c>
    </row>
    <row r="46" spans="1:12" ht="15.75" customHeight="1" x14ac:dyDescent="0.15">
      <c r="A46" s="1" t="s">
        <v>287</v>
      </c>
      <c r="B46" s="1">
        <v>34.087000000000003</v>
      </c>
      <c r="C46" s="1">
        <v>18.105</v>
      </c>
      <c r="D46" s="1" t="s">
        <v>231</v>
      </c>
      <c r="E46" s="5">
        <v>1.48</v>
      </c>
      <c r="F46" s="5">
        <v>8.6736999999999995E-2</v>
      </c>
      <c r="G46" s="3">
        <v>-25.739711887682649</v>
      </c>
      <c r="H46" s="4">
        <v>3.1059146291063655</v>
      </c>
      <c r="I46" s="5">
        <f t="shared" si="0"/>
        <v>0.26795400000000003</v>
      </c>
      <c r="J46">
        <f t="shared" si="1"/>
        <v>1.4623253244959957</v>
      </c>
      <c r="L46" s="11">
        <v>1.48</v>
      </c>
    </row>
    <row r="47" spans="1:12" ht="15.75" customHeight="1" x14ac:dyDescent="0.15">
      <c r="A47" s="1" t="s">
        <v>290</v>
      </c>
      <c r="B47" s="1">
        <v>34.697000000000003</v>
      </c>
      <c r="C47" s="1">
        <v>18.265000000000001</v>
      </c>
      <c r="D47" s="1" t="s">
        <v>236</v>
      </c>
      <c r="E47" s="5">
        <v>0.87</v>
      </c>
      <c r="F47" s="5">
        <v>6.0630999999999997E-2</v>
      </c>
      <c r="G47" s="3">
        <v>-25.103169439194552</v>
      </c>
      <c r="H47" s="4">
        <v>4.2923668361407596</v>
      </c>
      <c r="I47" s="5">
        <f t="shared" si="0"/>
        <v>0.15890550000000001</v>
      </c>
      <c r="J47">
        <f t="shared" si="1"/>
        <v>0.85248015329865856</v>
      </c>
      <c r="L47" s="11">
        <v>0.87</v>
      </c>
    </row>
    <row r="48" spans="1:12" ht="13" x14ac:dyDescent="0.15">
      <c r="A48" s="1" t="s">
        <v>293</v>
      </c>
      <c r="B48" s="1">
        <v>33.988999999999997</v>
      </c>
      <c r="C48" s="1">
        <v>18.561</v>
      </c>
      <c r="D48" s="1" t="s">
        <v>240</v>
      </c>
      <c r="E48" s="5">
        <v>0.7</v>
      </c>
      <c r="F48" s="5">
        <v>4.4842E-2</v>
      </c>
      <c r="G48" s="3">
        <v>-25.799181403808102</v>
      </c>
      <c r="H48" s="4">
        <v>3.1833676597035065</v>
      </c>
      <c r="I48" s="5">
        <f t="shared" si="0"/>
        <v>0.12992699999999999</v>
      </c>
      <c r="J48">
        <f t="shared" si="1"/>
        <v>0.68275954959323293</v>
      </c>
      <c r="L48" s="11">
        <v>0.7</v>
      </c>
    </row>
    <row r="49" spans="1:12" ht="13" x14ac:dyDescent="0.15">
      <c r="A49" s="1" t="s">
        <v>296</v>
      </c>
      <c r="B49" s="1">
        <v>34.363999999999997</v>
      </c>
      <c r="C49" s="1">
        <v>18.071999999999999</v>
      </c>
      <c r="D49" s="1" t="s">
        <v>243</v>
      </c>
      <c r="E49" s="5">
        <v>0.48</v>
      </c>
      <c r="F49" s="5">
        <v>4.6863000000000002E-2</v>
      </c>
      <c r="G49" s="3">
        <v>-25.548208389859827</v>
      </c>
      <c r="H49" s="4">
        <v>4.0736095742888168</v>
      </c>
      <c r="I49" s="5">
        <f t="shared" si="0"/>
        <v>8.6745599999999992E-2</v>
      </c>
      <c r="J49">
        <f t="shared" si="1"/>
        <v>0.46229305002213367</v>
      </c>
      <c r="L49" s="11">
        <v>0.48</v>
      </c>
    </row>
    <row r="50" spans="1:12" ht="13" x14ac:dyDescent="0.15">
      <c r="A50" s="1" t="s">
        <v>298</v>
      </c>
      <c r="B50" s="1">
        <v>34.033999999999999</v>
      </c>
      <c r="C50" s="1">
        <v>18.123999999999999</v>
      </c>
      <c r="D50" s="1" t="s">
        <v>245</v>
      </c>
      <c r="E50" s="5">
        <v>0.66</v>
      </c>
      <c r="F50" s="5">
        <v>3.4976E-2</v>
      </c>
      <c r="G50" s="3">
        <v>-25.816243840955934</v>
      </c>
      <c r="H50" s="4">
        <v>-0.14909178925526234</v>
      </c>
      <c r="I50" s="5">
        <f t="shared" si="0"/>
        <v>0.1196184</v>
      </c>
      <c r="J50">
        <f t="shared" si="1"/>
        <v>0.6423438534539837</v>
      </c>
      <c r="L50" s="11">
        <v>0.66</v>
      </c>
    </row>
    <row r="51" spans="1:12" ht="13" x14ac:dyDescent="0.15">
      <c r="A51" s="1" t="s">
        <v>300</v>
      </c>
      <c r="B51" s="1">
        <v>33.99</v>
      </c>
      <c r="C51" s="1">
        <v>8.0540000000000003</v>
      </c>
      <c r="D51" s="1" t="s">
        <v>247</v>
      </c>
      <c r="E51" s="5">
        <v>1.08</v>
      </c>
      <c r="F51" s="5">
        <v>8.8842000000000004E-2</v>
      </c>
      <c r="G51" s="3">
        <v>-27.110643659380539</v>
      </c>
      <c r="H51" s="4">
        <v>-3.2720417137404034</v>
      </c>
      <c r="I51" s="5">
        <f t="shared" si="0"/>
        <v>8.6983200000000011E-2</v>
      </c>
      <c r="J51">
        <f t="shared" si="1"/>
        <v>1.0402681897193944</v>
      </c>
      <c r="L51" s="11">
        <v>1.08</v>
      </c>
    </row>
    <row r="52" spans="1:12" ht="13" x14ac:dyDescent="0.15">
      <c r="A52" s="1" t="s">
        <v>303</v>
      </c>
      <c r="B52" s="1">
        <v>34.5</v>
      </c>
      <c r="C52" s="1">
        <v>8.1359999999999992</v>
      </c>
      <c r="D52" s="1" t="s">
        <v>249</v>
      </c>
      <c r="E52" s="5">
        <v>0.59</v>
      </c>
      <c r="F52" s="5">
        <v>9.6002000000000004E-2</v>
      </c>
      <c r="G52" s="3">
        <v>-25.955935441893672</v>
      </c>
      <c r="H52" s="4">
        <v>10.006002720920115</v>
      </c>
      <c r="I52" s="5">
        <f t="shared" si="0"/>
        <v>4.8002399999999994E-2</v>
      </c>
      <c r="J52">
        <f t="shared" si="1"/>
        <v>0.55066863323500492</v>
      </c>
      <c r="L52" s="11">
        <v>0.59</v>
      </c>
    </row>
    <row r="53" spans="1:12" ht="13" x14ac:dyDescent="0.15">
      <c r="A53" s="1" t="s">
        <v>306</v>
      </c>
      <c r="B53" s="1">
        <v>33.485999999999997</v>
      </c>
      <c r="C53" s="1">
        <v>8.8279999999999994</v>
      </c>
      <c r="D53" s="1" t="s">
        <v>252</v>
      </c>
      <c r="E53" s="5">
        <v>0.23</v>
      </c>
      <c r="F53" s="5">
        <v>0.120561</v>
      </c>
      <c r="G53" s="3">
        <v>-23.388537927344188</v>
      </c>
      <c r="H53" s="4">
        <v>12.659971864783515</v>
      </c>
      <c r="I53" s="5">
        <f t="shared" si="0"/>
        <v>2.03044E-2</v>
      </c>
      <c r="J53">
        <f t="shared" si="1"/>
        <v>0.19375169913910287</v>
      </c>
      <c r="L53" s="11">
        <v>0.23</v>
      </c>
    </row>
    <row r="54" spans="1:12" ht="13" x14ac:dyDescent="0.15">
      <c r="A54" s="1" t="s">
        <v>309</v>
      </c>
      <c r="B54" s="1">
        <v>34.536000000000001</v>
      </c>
      <c r="C54" s="1">
        <v>8.5670000000000002</v>
      </c>
      <c r="D54" s="1" t="s">
        <v>255</v>
      </c>
      <c r="E54" s="5">
        <v>0.16</v>
      </c>
      <c r="F54" s="5">
        <v>0.126752</v>
      </c>
      <c r="G54" s="3">
        <v>-22.739093906411046</v>
      </c>
      <c r="H54" s="4">
        <v>14.392896986949344</v>
      </c>
      <c r="I54" s="5">
        <f t="shared" si="0"/>
        <v>1.3707200000000001E-2</v>
      </c>
      <c r="J54">
        <f t="shared" si="1"/>
        <v>0.12264736780670013</v>
      </c>
      <c r="L54" s="11">
        <v>0.16</v>
      </c>
    </row>
    <row r="55" spans="1:12" ht="13" x14ac:dyDescent="0.15">
      <c r="A55" s="1" t="s">
        <v>312</v>
      </c>
      <c r="B55" s="1">
        <v>33.787999999999997</v>
      </c>
      <c r="C55" s="1">
        <v>8.6660000000000004</v>
      </c>
      <c r="D55" s="1" t="s">
        <v>258</v>
      </c>
      <c r="E55" s="5">
        <v>0.16</v>
      </c>
      <c r="F55" s="5">
        <v>0.14549999999999999</v>
      </c>
      <c r="G55" s="3">
        <v>-21.6911264497055</v>
      </c>
      <c r="H55" s="4">
        <v>16.713850428645259</v>
      </c>
      <c r="I55" s="5">
        <f t="shared" si="0"/>
        <v>1.38656E-2</v>
      </c>
      <c r="J55">
        <f t="shared" si="1"/>
        <v>0.12307408262174015</v>
      </c>
      <c r="L55" s="11">
        <v>0.16</v>
      </c>
    </row>
    <row r="56" spans="1:12" ht="13" x14ac:dyDescent="0.15">
      <c r="A56" s="1" t="s">
        <v>315</v>
      </c>
      <c r="B56" s="1">
        <v>33.826000000000001</v>
      </c>
      <c r="C56" s="1">
        <v>8.5030000000000001</v>
      </c>
      <c r="D56" s="1" t="s">
        <v>261</v>
      </c>
      <c r="E56" s="5">
        <v>0.11</v>
      </c>
      <c r="F56" s="5">
        <v>0.198967</v>
      </c>
      <c r="G56" s="3">
        <v>-22.585710117515312</v>
      </c>
      <c r="H56" s="4">
        <v>16.663184196877179</v>
      </c>
      <c r="I56" s="5">
        <f t="shared" si="0"/>
        <v>9.3533000000000002E-3</v>
      </c>
      <c r="J56">
        <f t="shared" si="1"/>
        <v>7.2366223685757972E-2</v>
      </c>
      <c r="L56" s="11">
        <v>0.11</v>
      </c>
    </row>
    <row r="57" spans="1:12" ht="13" x14ac:dyDescent="0.15">
      <c r="A57" s="1" t="s">
        <v>318</v>
      </c>
      <c r="B57" s="1">
        <v>33.886000000000003</v>
      </c>
      <c r="C57" s="1">
        <v>8.2650000000000006</v>
      </c>
      <c r="D57" s="1" t="s">
        <v>264</v>
      </c>
      <c r="E57" s="5">
        <v>0.17</v>
      </c>
      <c r="F57" s="5">
        <v>0.200929</v>
      </c>
      <c r="G57" s="3">
        <v>-21.302512567894173</v>
      </c>
      <c r="H57" s="4">
        <v>16.311281806809184</v>
      </c>
      <c r="I57" s="5">
        <f t="shared" si="0"/>
        <v>1.40505E-2</v>
      </c>
      <c r="J57">
        <f t="shared" si="1"/>
        <v>0.13128251663641863</v>
      </c>
      <c r="L57" s="11">
        <v>0.17</v>
      </c>
    </row>
    <row r="58" spans="1:12" ht="13" x14ac:dyDescent="0.15">
      <c r="A58" s="1" t="s">
        <v>321</v>
      </c>
      <c r="B58" s="1">
        <v>34.076000000000001</v>
      </c>
      <c r="C58" s="1">
        <v>8.8239999999999998</v>
      </c>
      <c r="D58" s="1" t="s">
        <v>267</v>
      </c>
      <c r="E58" s="5">
        <v>6.71</v>
      </c>
      <c r="F58" s="5">
        <v>0.31252200000000002</v>
      </c>
      <c r="G58" s="3">
        <v>-27.088664607220036</v>
      </c>
      <c r="H58" s="4">
        <v>0.13261278863407888</v>
      </c>
      <c r="I58" s="5">
        <f t="shared" si="0"/>
        <v>0.59209040000000002</v>
      </c>
      <c r="J58">
        <f t="shared" si="1"/>
        <v>6.6737352674524031</v>
      </c>
      <c r="L58" s="11">
        <v>6.71</v>
      </c>
    </row>
    <row r="59" spans="1:12" ht="13" x14ac:dyDescent="0.15">
      <c r="A59" s="1" t="s">
        <v>324</v>
      </c>
      <c r="B59" s="1">
        <v>34.314</v>
      </c>
      <c r="C59" s="1">
        <v>8.7230000000000008</v>
      </c>
      <c r="D59" s="1" t="s">
        <v>270</v>
      </c>
      <c r="E59" s="5">
        <v>5.36</v>
      </c>
      <c r="F59" s="5">
        <v>0.215228</v>
      </c>
      <c r="G59" s="3">
        <v>-26.380332197119216</v>
      </c>
      <c r="H59" s="4">
        <v>1.2452582865816186</v>
      </c>
      <c r="I59" s="5">
        <f t="shared" si="0"/>
        <v>0.46755280000000005</v>
      </c>
      <c r="J59">
        <f t="shared" si="1"/>
        <v>5.3233153731514387</v>
      </c>
      <c r="L59" s="11">
        <v>5.36</v>
      </c>
    </row>
    <row r="60" spans="1:12" ht="13" x14ac:dyDescent="0.15">
      <c r="A60" s="1" t="s">
        <v>327</v>
      </c>
      <c r="B60" s="1">
        <v>34.393000000000001</v>
      </c>
      <c r="C60" s="1">
        <v>8.1039999999999992</v>
      </c>
      <c r="D60" s="1" t="s">
        <v>273</v>
      </c>
      <c r="E60" s="5">
        <v>3.35</v>
      </c>
      <c r="F60" s="5">
        <v>0.208763</v>
      </c>
      <c r="G60" s="3">
        <v>-26.325875843091318</v>
      </c>
      <c r="H60" s="4">
        <v>1.512939198432095</v>
      </c>
      <c r="I60" s="5">
        <f t="shared" si="0"/>
        <v>0.271484</v>
      </c>
      <c r="J60">
        <f t="shared" si="1"/>
        <v>3.3105133267522215</v>
      </c>
      <c r="L60" s="11">
        <v>3.35</v>
      </c>
    </row>
    <row r="61" spans="1:12" ht="13" x14ac:dyDescent="0.15">
      <c r="A61" s="1" t="s">
        <v>330</v>
      </c>
      <c r="B61" s="1">
        <v>34.384999999999998</v>
      </c>
      <c r="C61" s="1">
        <v>8.7680000000000007</v>
      </c>
      <c r="D61" s="1" t="s">
        <v>276</v>
      </c>
      <c r="E61" s="5">
        <v>2.6</v>
      </c>
      <c r="F61" s="5">
        <v>0.14056399999999999</v>
      </c>
      <c r="G61" s="3">
        <v>-26.060694698932906</v>
      </c>
      <c r="H61" s="4">
        <v>2.0076505431758651</v>
      </c>
      <c r="I61" s="5">
        <f t="shared" si="0"/>
        <v>0.227968</v>
      </c>
      <c r="J61">
        <f t="shared" si="1"/>
        <v>2.5635036496350363</v>
      </c>
      <c r="L61" s="11">
        <v>2.6</v>
      </c>
    </row>
    <row r="62" spans="1:12" ht="13" x14ac:dyDescent="0.15">
      <c r="A62" s="1" t="s">
        <v>331</v>
      </c>
      <c r="B62" s="1">
        <v>34.261000000000003</v>
      </c>
      <c r="C62" s="1">
        <v>8.3689999999999998</v>
      </c>
      <c r="D62" s="1" t="s">
        <v>279</v>
      </c>
      <c r="E62" s="5">
        <v>1.21</v>
      </c>
      <c r="F62" s="5">
        <v>9.0699000000000002E-2</v>
      </c>
      <c r="G62" s="3">
        <v>-25.464495070679828</v>
      </c>
      <c r="H62" s="4">
        <v>2.8244453506993672</v>
      </c>
      <c r="I62" s="5">
        <f t="shared" si="0"/>
        <v>0.10126489999999999</v>
      </c>
      <c r="J62">
        <f t="shared" si="1"/>
        <v>1.171763651571275</v>
      </c>
      <c r="L62" s="11">
        <v>1.21</v>
      </c>
    </row>
    <row r="63" spans="1:12" ht="13" x14ac:dyDescent="0.15">
      <c r="A63" s="1" t="s">
        <v>334</v>
      </c>
      <c r="B63" s="1">
        <v>34.268000000000001</v>
      </c>
      <c r="C63" s="1">
        <v>8.7539999999999996</v>
      </c>
      <c r="D63" s="1" t="s">
        <v>282</v>
      </c>
      <c r="E63" s="5">
        <v>1.23</v>
      </c>
      <c r="F63" s="5">
        <v>7.4899999999999994E-2</v>
      </c>
      <c r="G63" s="3">
        <v>-26.202650239072312</v>
      </c>
      <c r="H63" s="4">
        <v>1.8043219774406261</v>
      </c>
      <c r="I63" s="5">
        <f t="shared" si="0"/>
        <v>0.1076742</v>
      </c>
      <c r="J63">
        <f t="shared" si="1"/>
        <v>1.1934452821567285</v>
      </c>
      <c r="L63" s="11">
        <v>1.23</v>
      </c>
    </row>
    <row r="64" spans="1:12" ht="13" x14ac:dyDescent="0.15">
      <c r="A64" s="1" t="s">
        <v>337</v>
      </c>
      <c r="B64" s="1">
        <v>34.567</v>
      </c>
      <c r="C64" s="1">
        <v>3.327</v>
      </c>
      <c r="D64" s="1" t="s">
        <v>285</v>
      </c>
      <c r="E64" s="5">
        <v>1.91</v>
      </c>
      <c r="F64" s="5">
        <v>0.12429800000000001</v>
      </c>
      <c r="G64" s="3">
        <v>-25.343286774020314</v>
      </c>
      <c r="H64" s="4">
        <v>-0.672498670409305</v>
      </c>
      <c r="I64" s="5">
        <f t="shared" si="0"/>
        <v>6.3545699999999997E-2</v>
      </c>
      <c r="J64">
        <f t="shared" si="1"/>
        <v>1.8138172527802825</v>
      </c>
      <c r="L64" s="11">
        <v>1.91</v>
      </c>
    </row>
    <row r="65" spans="1:12" ht="13" x14ac:dyDescent="0.15">
      <c r="A65" s="1" t="s">
        <v>339</v>
      </c>
      <c r="B65" s="1">
        <v>31.350999999999999</v>
      </c>
      <c r="C65" s="1">
        <v>8.7810000000000006</v>
      </c>
      <c r="D65" s="1" t="s">
        <v>288</v>
      </c>
      <c r="E65" s="5">
        <v>0.6</v>
      </c>
      <c r="F65" s="5">
        <v>0.121207</v>
      </c>
      <c r="G65" s="3">
        <v>-26.395924638022429</v>
      </c>
      <c r="H65" s="4">
        <v>4.231243862176548</v>
      </c>
      <c r="I65" s="5">
        <f t="shared" si="0"/>
        <v>5.2686000000000004E-2</v>
      </c>
      <c r="J65">
        <f t="shared" si="1"/>
        <v>0.5635576813574763</v>
      </c>
      <c r="L65" s="11">
        <v>0.6</v>
      </c>
    </row>
    <row r="66" spans="1:12" ht="13" x14ac:dyDescent="0.15">
      <c r="A66" s="1" t="s">
        <v>340</v>
      </c>
      <c r="B66" s="1">
        <v>34.183999999999997</v>
      </c>
      <c r="C66" s="1">
        <v>8.6669999999999998</v>
      </c>
      <c r="D66" s="1" t="s">
        <v>291</v>
      </c>
      <c r="E66" s="5">
        <v>0.92</v>
      </c>
      <c r="F66" s="5">
        <v>9.8979999999999999E-2</v>
      </c>
      <c r="G66" s="3">
        <v>-25.084691029790164</v>
      </c>
      <c r="H66" s="4">
        <v>-2.771655907803483</v>
      </c>
      <c r="I66" s="5">
        <f t="shared" si="0"/>
        <v>7.9736399999999999E-2</v>
      </c>
      <c r="J66">
        <f t="shared" si="1"/>
        <v>0.88307834314064848</v>
      </c>
      <c r="L66" s="11">
        <v>0.92</v>
      </c>
    </row>
    <row r="67" spans="1:12" ht="13" x14ac:dyDescent="0.15">
      <c r="A67" s="1" t="s">
        <v>341</v>
      </c>
      <c r="B67" s="1">
        <v>35.304000000000002</v>
      </c>
      <c r="C67" s="1">
        <v>8.34</v>
      </c>
      <c r="D67" s="1" t="s">
        <v>294</v>
      </c>
      <c r="E67" s="5">
        <v>0.62</v>
      </c>
      <c r="F67" s="5">
        <v>6.8179000000000003E-2</v>
      </c>
      <c r="G67" s="3">
        <v>-25.574046737374623</v>
      </c>
      <c r="H67" s="4">
        <v>1.8682115109756037</v>
      </c>
      <c r="I67" s="5">
        <f t="shared" ref="I67:I97" si="2">E67*C67/100</f>
        <v>5.1707999999999997E-2</v>
      </c>
      <c r="J67">
        <f t="shared" ref="J67:J97" si="3">100*(I67-0.0032)/C67</f>
        <v>0.5816306954436451</v>
      </c>
      <c r="L67" s="11">
        <v>0.62</v>
      </c>
    </row>
    <row r="68" spans="1:12" ht="13" x14ac:dyDescent="0.15">
      <c r="A68" s="1" t="s">
        <v>342</v>
      </c>
      <c r="B68" s="1">
        <v>34.273000000000003</v>
      </c>
      <c r="C68" s="1">
        <v>8.1869999999999994</v>
      </c>
      <c r="D68" s="1" t="s">
        <v>297</v>
      </c>
      <c r="E68" s="5">
        <v>0.41</v>
      </c>
      <c r="F68" s="5">
        <v>6.6462999999999994E-2</v>
      </c>
      <c r="G68" s="3">
        <v>-26.47314883374008</v>
      </c>
      <c r="H68" s="4">
        <v>6.753034161568694</v>
      </c>
      <c r="I68" s="5">
        <f t="shared" si="2"/>
        <v>3.3566699999999991E-2</v>
      </c>
      <c r="J68">
        <f t="shared" si="3"/>
        <v>0.37091364358128731</v>
      </c>
      <c r="L68" s="11">
        <v>0.41</v>
      </c>
    </row>
    <row r="69" spans="1:12" ht="13" x14ac:dyDescent="0.15">
      <c r="A69" s="1" t="s">
        <v>343</v>
      </c>
      <c r="B69" s="1">
        <v>34.25</v>
      </c>
      <c r="C69" s="1">
        <v>8.5180000000000007</v>
      </c>
      <c r="D69" s="1" t="s">
        <v>301</v>
      </c>
      <c r="E69" s="5">
        <v>0.23</v>
      </c>
      <c r="F69" s="5">
        <v>9.8998000000000003E-2</v>
      </c>
      <c r="G69" s="3">
        <v>-23.420401956924518</v>
      </c>
      <c r="H69" s="4">
        <v>7.3104630869187393</v>
      </c>
      <c r="I69" s="5">
        <f t="shared" si="2"/>
        <v>1.9591400000000002E-2</v>
      </c>
      <c r="J69">
        <f t="shared" si="3"/>
        <v>0.19243249589105424</v>
      </c>
      <c r="L69" s="11">
        <v>0.23</v>
      </c>
    </row>
    <row r="70" spans="1:12" ht="13" x14ac:dyDescent="0.15">
      <c r="A70" s="1" t="s">
        <v>344</v>
      </c>
      <c r="B70" s="1">
        <v>33.808999999999997</v>
      </c>
      <c r="C70" s="1">
        <v>8.202</v>
      </c>
      <c r="D70" s="1" t="s">
        <v>304</v>
      </c>
      <c r="E70" s="5">
        <v>0.22</v>
      </c>
      <c r="F70" s="5">
        <v>0.145486</v>
      </c>
      <c r="G70" s="3">
        <v>-24.06886848783585</v>
      </c>
      <c r="H70" s="4">
        <v>11.709388200644266</v>
      </c>
      <c r="I70" s="5">
        <f t="shared" si="2"/>
        <v>1.8044400000000002E-2</v>
      </c>
      <c r="J70">
        <f t="shared" si="3"/>
        <v>0.18098512557912708</v>
      </c>
      <c r="L70" s="11">
        <v>0.22</v>
      </c>
    </row>
    <row r="71" spans="1:12" ht="13" x14ac:dyDescent="0.15">
      <c r="A71" s="1" t="s">
        <v>345</v>
      </c>
      <c r="B71" s="1">
        <v>33.851999999999997</v>
      </c>
      <c r="C71" s="1">
        <v>8.9309999999999992</v>
      </c>
      <c r="D71" s="1" t="s">
        <v>307</v>
      </c>
      <c r="E71" s="5">
        <v>0.18</v>
      </c>
      <c r="F71" s="5">
        <v>0.21212800000000001</v>
      </c>
      <c r="G71" s="3">
        <v>-26.050795906912725</v>
      </c>
      <c r="H71" s="4">
        <v>12.904879886715737</v>
      </c>
      <c r="I71" s="5">
        <f t="shared" si="2"/>
        <v>1.6075799999999998E-2</v>
      </c>
      <c r="J71">
        <f t="shared" si="3"/>
        <v>0.14416974582913447</v>
      </c>
      <c r="L71" s="11">
        <v>0.18</v>
      </c>
    </row>
    <row r="72" spans="1:12" ht="13" x14ac:dyDescent="0.15">
      <c r="A72" s="1" t="s">
        <v>346</v>
      </c>
      <c r="B72" s="1">
        <v>34.395000000000003</v>
      </c>
      <c r="C72" s="1">
        <v>8.5739999999999998</v>
      </c>
      <c r="D72" s="1" t="s">
        <v>310</v>
      </c>
      <c r="E72" s="5">
        <v>9.58</v>
      </c>
      <c r="F72" s="5">
        <v>0.31058799999999998</v>
      </c>
      <c r="G72" s="3">
        <v>-27.965212999281121</v>
      </c>
      <c r="H72" s="4">
        <v>-1.0557192525206816</v>
      </c>
      <c r="I72" s="5">
        <f t="shared" si="2"/>
        <v>0.82138920000000004</v>
      </c>
      <c r="J72">
        <f t="shared" si="3"/>
        <v>9.5426778633076754</v>
      </c>
      <c r="L72" s="11">
        <v>9.58</v>
      </c>
    </row>
    <row r="73" spans="1:12" ht="13" x14ac:dyDescent="0.15">
      <c r="A73" s="1" t="s">
        <v>347</v>
      </c>
      <c r="B73" s="1">
        <v>34.722999999999999</v>
      </c>
      <c r="C73" s="1">
        <v>8.2780000000000005</v>
      </c>
      <c r="D73" s="1" t="s">
        <v>313</v>
      </c>
      <c r="E73" s="5">
        <v>5.19</v>
      </c>
      <c r="F73" s="5">
        <v>0.176619</v>
      </c>
      <c r="G73" s="3">
        <v>-27.460172905869996</v>
      </c>
      <c r="H73" s="4">
        <v>-0.75581898712695494</v>
      </c>
      <c r="I73" s="5">
        <f t="shared" si="2"/>
        <v>0.42962820000000007</v>
      </c>
      <c r="J73">
        <f t="shared" si="3"/>
        <v>5.1513433196424261</v>
      </c>
      <c r="L73" s="11">
        <v>5.19</v>
      </c>
    </row>
    <row r="74" spans="1:12" ht="13" x14ac:dyDescent="0.15">
      <c r="A74" s="1" t="s">
        <v>348</v>
      </c>
      <c r="B74" s="1">
        <v>33.901000000000003</v>
      </c>
      <c r="C74" s="1">
        <v>8.0280000000000005</v>
      </c>
      <c r="D74" s="1" t="s">
        <v>316</v>
      </c>
      <c r="E74" s="5">
        <v>4.6900000000000004</v>
      </c>
      <c r="F74" s="5">
        <v>0.117729</v>
      </c>
      <c r="G74" s="3">
        <v>-26.751793215208043</v>
      </c>
      <c r="H74" s="4">
        <v>0.29928717037974728</v>
      </c>
      <c r="I74" s="5">
        <f t="shared" si="2"/>
        <v>0.37651320000000005</v>
      </c>
      <c r="J74">
        <f t="shared" si="3"/>
        <v>4.6501395117090185</v>
      </c>
      <c r="L74" s="11">
        <v>4.6900000000000004</v>
      </c>
    </row>
    <row r="75" spans="1:12" ht="13" x14ac:dyDescent="0.15">
      <c r="A75" s="1" t="s">
        <v>349</v>
      </c>
      <c r="B75" s="1">
        <v>33.921999999999997</v>
      </c>
      <c r="C75" s="1">
        <v>8.0790000000000006</v>
      </c>
      <c r="D75" s="1" t="s">
        <v>319</v>
      </c>
      <c r="E75" s="5">
        <v>4.01</v>
      </c>
      <c r="F75" s="5">
        <v>0.112043</v>
      </c>
      <c r="G75" s="3">
        <v>-27.31211230524011</v>
      </c>
      <c r="H75" s="4">
        <v>-0.65670363380643249</v>
      </c>
      <c r="I75" s="5">
        <f t="shared" si="2"/>
        <v>0.32396790000000003</v>
      </c>
      <c r="J75">
        <f t="shared" si="3"/>
        <v>3.9703911375170193</v>
      </c>
      <c r="L75" s="11">
        <v>4.01</v>
      </c>
    </row>
    <row r="76" spans="1:12" ht="13" x14ac:dyDescent="0.15">
      <c r="A76" s="1" t="s">
        <v>350</v>
      </c>
      <c r="B76" s="1">
        <v>34.636000000000003</v>
      </c>
      <c r="C76" s="1">
        <v>8.3230000000000004</v>
      </c>
      <c r="D76" s="1" t="s">
        <v>322</v>
      </c>
      <c r="E76" s="5">
        <v>1.7</v>
      </c>
      <c r="F76" s="5">
        <v>5.3608999999999997E-2</v>
      </c>
      <c r="G76" s="3">
        <v>-26.826866659665605</v>
      </c>
      <c r="H76" s="4">
        <v>0.3370803773086184</v>
      </c>
      <c r="I76" s="5">
        <f t="shared" si="2"/>
        <v>0.14149100000000001</v>
      </c>
      <c r="J76">
        <f t="shared" si="3"/>
        <v>1.6615523248828548</v>
      </c>
      <c r="L76" s="11">
        <v>1.7</v>
      </c>
    </row>
    <row r="77" spans="1:12" ht="13" x14ac:dyDescent="0.15">
      <c r="A77" s="1" t="s">
        <v>351</v>
      </c>
      <c r="B77" s="1">
        <v>34.817</v>
      </c>
      <c r="C77" s="1">
        <v>8.4019999999999992</v>
      </c>
      <c r="D77" s="1" t="s">
        <v>325</v>
      </c>
      <c r="E77" s="5">
        <v>1.4</v>
      </c>
      <c r="F77" s="5">
        <v>7.2857000000000005E-2</v>
      </c>
      <c r="G77" s="3">
        <v>-25.357445553467308</v>
      </c>
      <c r="H77" s="4">
        <v>1.6117779369237972</v>
      </c>
      <c r="I77" s="5">
        <f t="shared" si="2"/>
        <v>0.11762799999999998</v>
      </c>
      <c r="J77">
        <f t="shared" si="3"/>
        <v>1.3619138300404665</v>
      </c>
      <c r="L77" s="11">
        <v>1.4</v>
      </c>
    </row>
    <row r="78" spans="1:12" ht="13" x14ac:dyDescent="0.15">
      <c r="A78" s="1" t="s">
        <v>352</v>
      </c>
      <c r="B78" s="1">
        <v>34.722999999999999</v>
      </c>
      <c r="C78" s="1">
        <v>8.8810000000000002</v>
      </c>
      <c r="D78" s="1" t="s">
        <v>328</v>
      </c>
      <c r="E78" s="5">
        <v>1.55</v>
      </c>
      <c r="F78" s="5">
        <v>6.3719999999999999E-2</v>
      </c>
      <c r="G78" s="3">
        <v>-25.964671157589159</v>
      </c>
      <c r="H78" s="4">
        <v>0.94343668048790796</v>
      </c>
      <c r="I78" s="5">
        <f t="shared" si="2"/>
        <v>0.13765550000000001</v>
      </c>
      <c r="J78">
        <f t="shared" si="3"/>
        <v>1.5139680216191871</v>
      </c>
      <c r="L78" s="11">
        <v>1.55</v>
      </c>
    </row>
    <row r="79" spans="1:12" ht="13" x14ac:dyDescent="0.15">
      <c r="A79" s="1" t="s">
        <v>353</v>
      </c>
      <c r="B79" s="1">
        <v>33.726999999999997</v>
      </c>
      <c r="C79" s="1">
        <v>8.7810000000000006</v>
      </c>
      <c r="D79" s="1" t="s">
        <v>332</v>
      </c>
      <c r="E79" s="5">
        <v>1.1399999999999999</v>
      </c>
      <c r="F79" s="5">
        <v>0.31219599999999997</v>
      </c>
      <c r="G79" s="3">
        <v>-26.72287580964894</v>
      </c>
      <c r="H79" s="4">
        <v>12.789113127551044</v>
      </c>
      <c r="I79" s="5">
        <f t="shared" si="2"/>
        <v>0.1001034</v>
      </c>
      <c r="J79">
        <f t="shared" si="3"/>
        <v>1.1035576813574763</v>
      </c>
      <c r="L79" s="11">
        <v>1.1399999999999999</v>
      </c>
    </row>
    <row r="80" spans="1:12" ht="13" x14ac:dyDescent="0.15">
      <c r="A80" s="1" t="s">
        <v>354</v>
      </c>
      <c r="B80" s="1">
        <v>34.886000000000003</v>
      </c>
      <c r="C80" s="1">
        <v>8.6129999999999995</v>
      </c>
      <c r="D80" s="1" t="s">
        <v>335</v>
      </c>
      <c r="E80" s="5">
        <v>5.19</v>
      </c>
      <c r="F80" s="5">
        <v>1.6192390000000001</v>
      </c>
      <c r="G80" s="3">
        <v>-25.443898014502643</v>
      </c>
      <c r="H80" s="4">
        <v>0.87148480581933363</v>
      </c>
      <c r="I80" s="5">
        <f t="shared" si="2"/>
        <v>0.44701469999999999</v>
      </c>
      <c r="J80">
        <f t="shared" si="3"/>
        <v>5.1528468593985837</v>
      </c>
      <c r="L80" s="11">
        <v>5.19</v>
      </c>
    </row>
    <row r="81" spans="1:12" ht="13" x14ac:dyDescent="0.15">
      <c r="A81" s="1" t="s">
        <v>355</v>
      </c>
      <c r="B81" s="1">
        <v>34.841999999999999</v>
      </c>
      <c r="C81" s="1">
        <v>8.4629999999999992</v>
      </c>
      <c r="D81" s="1" t="s">
        <v>338</v>
      </c>
      <c r="E81" s="5">
        <v>0.96</v>
      </c>
      <c r="F81" s="5">
        <v>0.13677900000000001</v>
      </c>
      <c r="G81" s="3">
        <v>-26.747409179719959</v>
      </c>
      <c r="H81" s="4">
        <v>7.0654688947340283</v>
      </c>
      <c r="I81" s="5">
        <f t="shared" si="2"/>
        <v>8.1244799999999978E-2</v>
      </c>
      <c r="J81">
        <f t="shared" si="3"/>
        <v>0.92218834928512339</v>
      </c>
      <c r="L81" s="11">
        <v>0.96</v>
      </c>
    </row>
    <row r="82" spans="1:12" ht="13" x14ac:dyDescent="0.15">
      <c r="A82" s="1" t="s">
        <v>163</v>
      </c>
      <c r="B82" s="1">
        <v>30.178999999999998</v>
      </c>
      <c r="C82" s="6">
        <v>1</v>
      </c>
      <c r="D82" s="1" t="s">
        <v>164</v>
      </c>
      <c r="E82" s="5">
        <v>0.32</v>
      </c>
      <c r="F82" s="5">
        <v>6.5296000000000007E-2</v>
      </c>
      <c r="G82" s="3">
        <v>-29.247644501510184</v>
      </c>
      <c r="H82" s="4">
        <v>-55.361357089130145</v>
      </c>
      <c r="I82" s="5">
        <f t="shared" si="2"/>
        <v>3.2000000000000002E-3</v>
      </c>
      <c r="J82">
        <f t="shared" si="3"/>
        <v>0</v>
      </c>
      <c r="L82" s="11">
        <v>0.32</v>
      </c>
    </row>
    <row r="83" spans="1:12" ht="13" x14ac:dyDescent="0.15">
      <c r="A83" s="1" t="s">
        <v>166</v>
      </c>
      <c r="B83" s="1">
        <v>31.457999999999998</v>
      </c>
      <c r="C83" s="1">
        <v>0.29899999999999999</v>
      </c>
      <c r="D83" s="1" t="s">
        <v>169</v>
      </c>
      <c r="E83" s="5">
        <v>2.0099999999999998</v>
      </c>
      <c r="F83" s="5">
        <v>0.47315600000000002</v>
      </c>
      <c r="G83" s="3">
        <v>-29.930690659886071</v>
      </c>
      <c r="H83" s="4">
        <v>-21.970171989913467</v>
      </c>
      <c r="I83" s="5">
        <f t="shared" si="2"/>
        <v>6.0098999999999994E-3</v>
      </c>
      <c r="J83">
        <f t="shared" si="3"/>
        <v>0.93976588628762514</v>
      </c>
      <c r="L83" s="11">
        <v>2.0099999999999998</v>
      </c>
    </row>
    <row r="84" spans="1:12" ht="13" x14ac:dyDescent="0.15">
      <c r="A84" s="1" t="s">
        <v>171</v>
      </c>
      <c r="B84" s="1">
        <v>31.466999999999999</v>
      </c>
      <c r="C84" s="1">
        <v>0.52200000000000002</v>
      </c>
      <c r="D84" s="1" t="s">
        <v>174</v>
      </c>
      <c r="E84" s="5">
        <v>1.69</v>
      </c>
      <c r="F84" s="5">
        <v>0.18763099999999999</v>
      </c>
      <c r="G84" s="3">
        <v>-22.04903639520095</v>
      </c>
      <c r="H84" s="4">
        <v>-14.887141358420619</v>
      </c>
      <c r="I84" s="5">
        <f t="shared" si="2"/>
        <v>8.8217999999999994E-3</v>
      </c>
      <c r="J84">
        <f t="shared" si="3"/>
        <v>1.0769731800766282</v>
      </c>
      <c r="L84" s="11">
        <v>1.69</v>
      </c>
    </row>
    <row r="85" spans="1:12" ht="13" x14ac:dyDescent="0.15">
      <c r="A85" s="1" t="s">
        <v>175</v>
      </c>
      <c r="B85" s="1">
        <v>30.582000000000001</v>
      </c>
      <c r="C85" s="1">
        <v>1.276</v>
      </c>
      <c r="D85" s="1" t="s">
        <v>179</v>
      </c>
      <c r="E85" s="5">
        <v>1.7</v>
      </c>
      <c r="F85" s="5">
        <v>0.172706</v>
      </c>
      <c r="G85" s="3">
        <v>-24.829173866770194</v>
      </c>
      <c r="H85" s="4">
        <v>-9.4729152738739497</v>
      </c>
      <c r="I85" s="5">
        <f t="shared" si="2"/>
        <v>2.1691999999999999E-2</v>
      </c>
      <c r="J85">
        <f t="shared" si="3"/>
        <v>1.4492163009404386</v>
      </c>
      <c r="L85" s="11">
        <v>1.7</v>
      </c>
    </row>
    <row r="86" spans="1:12" ht="13" x14ac:dyDescent="0.15">
      <c r="A86" s="1" t="s">
        <v>181</v>
      </c>
      <c r="B86" s="1">
        <v>32.142000000000003</v>
      </c>
      <c r="C86" s="1">
        <v>2.6930000000000001</v>
      </c>
      <c r="D86" s="1" t="s">
        <v>184</v>
      </c>
      <c r="E86" s="5">
        <v>1.1599999999999999</v>
      </c>
      <c r="F86" s="5">
        <v>0.103047</v>
      </c>
      <c r="G86" s="3">
        <v>-21.736302234014349</v>
      </c>
      <c r="H86" s="4">
        <v>-3.7142996717202115</v>
      </c>
      <c r="I86" s="5">
        <f t="shared" si="2"/>
        <v>3.1238799999999997E-2</v>
      </c>
      <c r="J86">
        <f t="shared" si="3"/>
        <v>1.0411734125510581</v>
      </c>
      <c r="L86" s="11">
        <v>1.1599999999999999</v>
      </c>
    </row>
    <row r="87" spans="1:12" ht="13" x14ac:dyDescent="0.15">
      <c r="A87" s="1" t="s">
        <v>185</v>
      </c>
      <c r="B87" s="1">
        <v>31.962</v>
      </c>
      <c r="C87" s="1">
        <v>8.3610000000000007</v>
      </c>
      <c r="D87" s="1" t="s">
        <v>189</v>
      </c>
      <c r="E87" s="5">
        <v>1.0900000000000001</v>
      </c>
      <c r="F87" s="5">
        <v>0.10173</v>
      </c>
      <c r="G87" s="3">
        <v>-21.779672478093424</v>
      </c>
      <c r="H87" s="4">
        <v>1.9368156302448369</v>
      </c>
      <c r="I87" s="5">
        <f t="shared" si="2"/>
        <v>9.1134900000000005E-2</v>
      </c>
      <c r="J87">
        <f t="shared" si="3"/>
        <v>1.0517270661404137</v>
      </c>
      <c r="L87" s="11">
        <v>1.0900000000000001</v>
      </c>
    </row>
    <row r="88" spans="1:12" ht="13" x14ac:dyDescent="0.15">
      <c r="A88" s="1" t="s">
        <v>191</v>
      </c>
      <c r="B88" s="1">
        <v>30.817</v>
      </c>
      <c r="C88" s="1">
        <v>8.9629999999999992</v>
      </c>
      <c r="D88" s="1" t="s">
        <v>194</v>
      </c>
      <c r="E88" s="5">
        <v>1.08</v>
      </c>
      <c r="F88" s="5">
        <v>9.8962999999999995E-2</v>
      </c>
      <c r="G88" s="3">
        <v>-21.949449646038065</v>
      </c>
      <c r="H88" s="4">
        <v>1.4449442089250475</v>
      </c>
      <c r="I88" s="5">
        <f t="shared" si="2"/>
        <v>9.6800399999999995E-2</v>
      </c>
      <c r="J88">
        <f t="shared" si="3"/>
        <v>1.0442976681914538</v>
      </c>
      <c r="L88" s="11">
        <v>1.08</v>
      </c>
    </row>
    <row r="89" spans="1:12" ht="13" x14ac:dyDescent="0.15">
      <c r="A89" s="1" t="s">
        <v>195</v>
      </c>
      <c r="B89" s="1">
        <v>30.277999999999999</v>
      </c>
      <c r="C89" s="1">
        <v>8.6389999999999993</v>
      </c>
      <c r="D89" s="1" t="s">
        <v>199</v>
      </c>
      <c r="E89" s="5">
        <v>1.0900000000000001</v>
      </c>
      <c r="F89" s="5">
        <v>0.116105</v>
      </c>
      <c r="G89" s="3">
        <v>-21.210554879597442</v>
      </c>
      <c r="H89" s="4">
        <v>1.5246569361324624</v>
      </c>
      <c r="I89" s="5">
        <f t="shared" si="2"/>
        <v>9.4165100000000002E-2</v>
      </c>
      <c r="J89">
        <f t="shared" si="3"/>
        <v>1.052958675772659</v>
      </c>
      <c r="L89" s="11">
        <v>1.0900000000000001</v>
      </c>
    </row>
    <row r="90" spans="1:12" ht="13" x14ac:dyDescent="0.15">
      <c r="A90" s="1" t="s">
        <v>200</v>
      </c>
      <c r="B90" s="1">
        <v>30.331</v>
      </c>
      <c r="C90" s="1">
        <v>8.1430000000000007</v>
      </c>
      <c r="D90" s="1" t="s">
        <v>203</v>
      </c>
      <c r="E90" s="5">
        <v>1.1100000000000001</v>
      </c>
      <c r="F90" s="5">
        <v>8.4195000000000006E-2</v>
      </c>
      <c r="G90" s="3">
        <v>-21.526771977344318</v>
      </c>
      <c r="H90" s="4">
        <v>1.3070832877610794</v>
      </c>
      <c r="I90" s="5">
        <f t="shared" si="2"/>
        <v>9.0387300000000004E-2</v>
      </c>
      <c r="J90">
        <f t="shared" si="3"/>
        <v>1.0707024438167752</v>
      </c>
      <c r="L90" s="11">
        <v>1.1100000000000001</v>
      </c>
    </row>
    <row r="91" spans="1:12" ht="13" x14ac:dyDescent="0.15">
      <c r="A91" s="1" t="s">
        <v>204</v>
      </c>
      <c r="B91" s="1">
        <v>31.265000000000001</v>
      </c>
      <c r="C91" s="1">
        <v>8.282</v>
      </c>
      <c r="D91" s="1" t="s">
        <v>207</v>
      </c>
      <c r="E91" s="5">
        <v>1.08</v>
      </c>
      <c r="F91" s="5">
        <v>0.12546599999999999</v>
      </c>
      <c r="G91" s="3">
        <v>-21.685933784712841</v>
      </c>
      <c r="H91" s="4">
        <v>0.81595859141381233</v>
      </c>
      <c r="I91" s="5">
        <f t="shared" si="2"/>
        <v>8.9445600000000014E-2</v>
      </c>
      <c r="J91">
        <f t="shared" si="3"/>
        <v>1.0413619898575226</v>
      </c>
      <c r="L91" s="11">
        <v>1.08</v>
      </c>
    </row>
    <row r="92" spans="1:12" ht="13" x14ac:dyDescent="0.15">
      <c r="A92" s="1" t="s">
        <v>208</v>
      </c>
      <c r="B92" s="1">
        <v>31.158000000000001</v>
      </c>
      <c r="C92" s="1">
        <v>8.8699999999999992</v>
      </c>
      <c r="D92" s="1" t="s">
        <v>211</v>
      </c>
      <c r="E92" s="5">
        <v>1.08</v>
      </c>
      <c r="F92" s="5">
        <v>0.115117</v>
      </c>
      <c r="G92" s="3">
        <v>-21.503950839878772</v>
      </c>
      <c r="H92" s="4">
        <v>2.072978630837774</v>
      </c>
      <c r="I92" s="5">
        <f t="shared" si="2"/>
        <v>9.5795999999999992E-2</v>
      </c>
      <c r="J92">
        <f t="shared" si="3"/>
        <v>1.043923337091319</v>
      </c>
      <c r="L92" s="11">
        <v>1.08</v>
      </c>
    </row>
    <row r="93" spans="1:12" ht="13" x14ac:dyDescent="0.15">
      <c r="A93" s="1" t="s">
        <v>213</v>
      </c>
      <c r="B93" s="1">
        <v>30.402000000000001</v>
      </c>
      <c r="C93" s="1">
        <v>8.4429999999999996</v>
      </c>
      <c r="D93" s="1" t="s">
        <v>216</v>
      </c>
      <c r="E93" s="5">
        <v>1.08</v>
      </c>
      <c r="F93" s="5">
        <v>9.8146999999999998E-2</v>
      </c>
      <c r="G93" s="3">
        <v>-21.517802117114073</v>
      </c>
      <c r="H93" s="4">
        <v>2.5243802360537249</v>
      </c>
      <c r="I93" s="5">
        <f t="shared" si="2"/>
        <v>9.1184399999999999E-2</v>
      </c>
      <c r="J93">
        <f t="shared" si="3"/>
        <v>1.0420987800544832</v>
      </c>
      <c r="L93" s="11">
        <v>1.08</v>
      </c>
    </row>
    <row r="94" spans="1:12" ht="13" x14ac:dyDescent="0.15">
      <c r="A94" s="1" t="s">
        <v>218</v>
      </c>
      <c r="B94" s="1">
        <v>31.24</v>
      </c>
      <c r="C94" s="1">
        <v>8.9819999999999993</v>
      </c>
      <c r="D94" s="1" t="s">
        <v>221</v>
      </c>
      <c r="E94" s="5">
        <v>1.07</v>
      </c>
      <c r="F94" s="5">
        <v>0.11649</v>
      </c>
      <c r="G94" s="3">
        <v>-21.462542841954591</v>
      </c>
      <c r="H94" s="4">
        <v>1.5477526738676417</v>
      </c>
      <c r="I94" s="5">
        <f t="shared" si="2"/>
        <v>9.6107399999999996E-2</v>
      </c>
      <c r="J94">
        <f t="shared" si="3"/>
        <v>1.0343731908260967</v>
      </c>
      <c r="L94" s="11">
        <v>1.07</v>
      </c>
    </row>
    <row r="95" spans="1:12" ht="13" x14ac:dyDescent="0.15">
      <c r="A95" s="1" t="s">
        <v>223</v>
      </c>
      <c r="B95" s="1">
        <v>30.295999999999999</v>
      </c>
      <c r="C95" s="1">
        <v>8.65</v>
      </c>
      <c r="D95" s="1" t="s">
        <v>226</v>
      </c>
      <c r="E95" s="5">
        <v>1.07</v>
      </c>
      <c r="F95" s="5">
        <v>9.2838000000000004E-2</v>
      </c>
      <c r="G95" s="3">
        <v>-21.75277903129702</v>
      </c>
      <c r="H95" s="4">
        <v>1.529293260850384</v>
      </c>
      <c r="I95" s="5">
        <f t="shared" si="2"/>
        <v>9.2555000000000012E-2</v>
      </c>
      <c r="J95">
        <f t="shared" si="3"/>
        <v>1.0330057803468209</v>
      </c>
      <c r="L95" s="11">
        <v>1.07</v>
      </c>
    </row>
    <row r="96" spans="1:12" ht="13" x14ac:dyDescent="0.15">
      <c r="A96" s="1" t="s">
        <v>230</v>
      </c>
      <c r="B96" s="1">
        <v>31.722999999999999</v>
      </c>
      <c r="C96" s="1">
        <v>8.9640000000000004</v>
      </c>
      <c r="D96" s="1" t="s">
        <v>233</v>
      </c>
      <c r="E96" s="5">
        <v>1.0900000000000001</v>
      </c>
      <c r="F96" s="5">
        <v>0.11028300000000001</v>
      </c>
      <c r="G96" s="3">
        <v>-21.535395092293406</v>
      </c>
      <c r="H96" s="4">
        <v>2.0764549106166985</v>
      </c>
      <c r="I96" s="5">
        <f t="shared" si="2"/>
        <v>9.7707600000000006E-2</v>
      </c>
      <c r="J96">
        <f t="shared" si="3"/>
        <v>1.0543016510486389</v>
      </c>
      <c r="L96" s="11">
        <v>1.0900000000000001</v>
      </c>
    </row>
    <row r="97" spans="1:12" ht="13" x14ac:dyDescent="0.15">
      <c r="A97" s="1" t="s">
        <v>235</v>
      </c>
      <c r="B97" s="1">
        <v>30.349</v>
      </c>
      <c r="C97" s="1">
        <v>8.3970000000000002</v>
      </c>
      <c r="D97" s="1" t="s">
        <v>239</v>
      </c>
      <c r="E97" s="5">
        <v>1.08</v>
      </c>
      <c r="F97" s="5">
        <v>0.109098</v>
      </c>
      <c r="G97" s="3">
        <v>-21.926048987007785</v>
      </c>
      <c r="H97" s="4">
        <v>2.3184512170106863</v>
      </c>
      <c r="I97" s="5">
        <f t="shared" si="2"/>
        <v>9.0687600000000007E-2</v>
      </c>
      <c r="J97">
        <f t="shared" si="3"/>
        <v>1.0418911516017626</v>
      </c>
      <c r="L97" s="11">
        <v>1.08</v>
      </c>
    </row>
    <row r="99" spans="1:12" ht="15.75" customHeight="1" x14ac:dyDescent="0.15">
      <c r="I99" s="5">
        <f>COUNT(I2:I97)</f>
        <v>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7"/>
  <sheetViews>
    <sheetView topLeftCell="G1" zoomScale="80" zoomScaleNormal="80" workbookViewId="0">
      <selection activeCell="Q24" sqref="Q24"/>
    </sheetView>
  </sheetViews>
  <sheetFormatPr baseColWidth="10" defaultColWidth="14.5" defaultRowHeight="15.75" customHeight="1" x14ac:dyDescent="0.15"/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412</v>
      </c>
      <c r="F1" s="7" t="s">
        <v>407</v>
      </c>
      <c r="G1" s="7" t="s">
        <v>408</v>
      </c>
      <c r="H1" s="7" t="s">
        <v>409</v>
      </c>
      <c r="I1" s="7" t="s">
        <v>410</v>
      </c>
      <c r="J1" s="7" t="s">
        <v>509</v>
      </c>
      <c r="K1" s="16" t="s">
        <v>524</v>
      </c>
      <c r="L1" s="14" t="s">
        <v>520</v>
      </c>
      <c r="M1" s="8" t="s">
        <v>521</v>
      </c>
      <c r="N1" s="9" t="s">
        <v>0</v>
      </c>
      <c r="O1" s="9" t="s">
        <v>1</v>
      </c>
      <c r="P1" s="9" t="s">
        <v>2</v>
      </c>
      <c r="Q1" s="9" t="s">
        <v>522</v>
      </c>
      <c r="R1" s="9" t="s">
        <v>408</v>
      </c>
      <c r="S1" s="9" t="s">
        <v>523</v>
      </c>
      <c r="T1" s="8" t="s">
        <v>409</v>
      </c>
      <c r="U1" s="8" t="s">
        <v>410</v>
      </c>
    </row>
    <row r="2" spans="1:21" ht="15.75" customHeight="1" x14ac:dyDescent="0.15">
      <c r="A2" s="1" t="s">
        <v>6</v>
      </c>
      <c r="B2" s="1">
        <v>34.317</v>
      </c>
      <c r="C2" s="1">
        <v>8.9749999999999996</v>
      </c>
      <c r="D2" s="1" t="s">
        <v>5</v>
      </c>
      <c r="E2" t="s">
        <v>413</v>
      </c>
      <c r="F2" s="7">
        <v>1.07959</v>
      </c>
      <c r="G2" s="7">
        <v>9.5363000000000003E-2</v>
      </c>
      <c r="H2" s="7">
        <v>-21.587414207842382</v>
      </c>
      <c r="I2" s="7">
        <v>1.9140398016237459</v>
      </c>
      <c r="J2" s="7">
        <v>9.6893202499999997E-2</v>
      </c>
      <c r="K2" s="7">
        <f>G2*C2/100</f>
        <v>8.5588292500000003E-3</v>
      </c>
      <c r="L2" s="7"/>
      <c r="M2" s="7">
        <v>96</v>
      </c>
      <c r="N2" s="1" t="s">
        <v>235</v>
      </c>
      <c r="O2" s="1">
        <v>33.426000000000002</v>
      </c>
      <c r="P2" s="1">
        <v>8.3710000000000004</v>
      </c>
      <c r="Q2" s="15">
        <f t="shared" ref="Q2:Q65" si="0">ROUND(100*J2/P2,4)</f>
        <v>1.1575</v>
      </c>
      <c r="R2" s="15">
        <f t="shared" ref="R2:R65" si="1">ROUND(100*K2/P2,4)</f>
        <v>0.1022</v>
      </c>
      <c r="S2" s="15">
        <f>100*(J2-0.00313784772)/P2</f>
        <v>1.1200018490025085</v>
      </c>
      <c r="T2" s="7">
        <v>-21.587414207842382</v>
      </c>
      <c r="U2" s="7">
        <v>1.9140398016237459</v>
      </c>
    </row>
    <row r="3" spans="1:21" ht="15.75" customHeight="1" x14ac:dyDescent="0.15">
      <c r="A3" s="1" t="s">
        <v>7</v>
      </c>
      <c r="B3" s="1">
        <v>34.918999999999997</v>
      </c>
      <c r="C3" s="1">
        <v>8.0830000000000002</v>
      </c>
      <c r="D3" s="1" t="s">
        <v>8</v>
      </c>
      <c r="E3" t="s">
        <v>414</v>
      </c>
      <c r="F3" s="7">
        <v>1.270915</v>
      </c>
      <c r="G3" s="7">
        <v>0.13422600000000001</v>
      </c>
      <c r="H3" s="7">
        <v>-21.702869404415125</v>
      </c>
      <c r="I3" s="7">
        <v>2.1186267284949434</v>
      </c>
      <c r="J3" s="7">
        <v>0.10272805945000001</v>
      </c>
      <c r="K3" s="7">
        <f t="shared" ref="K3:K66" si="2">G3*C3/100</f>
        <v>1.0849487580000001E-2</v>
      </c>
      <c r="L3" s="7"/>
      <c r="M3" s="7">
        <v>95</v>
      </c>
      <c r="N3" s="1" t="s">
        <v>230</v>
      </c>
      <c r="O3" s="1">
        <v>33.756999999999998</v>
      </c>
      <c r="P3" s="1">
        <v>8.6969999999999992</v>
      </c>
      <c r="Q3" s="15">
        <f t="shared" si="0"/>
        <v>1.1812</v>
      </c>
      <c r="R3" s="15">
        <f t="shared" si="1"/>
        <v>0.12470000000000001</v>
      </c>
      <c r="S3" s="15">
        <f t="shared" ref="S3:S66" si="3">100*(J3-0.00313784772)/P3</f>
        <v>1.1451099428538578</v>
      </c>
      <c r="T3" s="7">
        <v>-21.702869404415125</v>
      </c>
      <c r="U3" s="7">
        <v>2.1186267284949434</v>
      </c>
    </row>
    <row r="4" spans="1:21" ht="15.75" customHeight="1" x14ac:dyDescent="0.15">
      <c r="A4" s="1" t="s">
        <v>9</v>
      </c>
      <c r="B4" s="1">
        <v>34.191000000000003</v>
      </c>
      <c r="C4" s="1">
        <v>8.5519999999999996</v>
      </c>
      <c r="D4" s="1" t="s">
        <v>10</v>
      </c>
      <c r="E4" t="s">
        <v>415</v>
      </c>
      <c r="F4" s="7">
        <v>1.1951670000000001</v>
      </c>
      <c r="G4" s="7">
        <v>0.120851</v>
      </c>
      <c r="H4" s="7">
        <v>-21.239082212061945</v>
      </c>
      <c r="I4" s="7">
        <v>4.0076785024463213</v>
      </c>
      <c r="J4" s="7">
        <v>0.10221068184</v>
      </c>
      <c r="K4" s="7">
        <f t="shared" si="2"/>
        <v>1.0335177519999999E-2</v>
      </c>
      <c r="L4" s="7"/>
      <c r="M4" s="7">
        <v>94</v>
      </c>
      <c r="N4" s="1" t="s">
        <v>223</v>
      </c>
      <c r="O4" s="1">
        <v>34.338999999999999</v>
      </c>
      <c r="P4" s="1">
        <v>8.7729999999999997</v>
      </c>
      <c r="Q4" s="15">
        <f t="shared" si="0"/>
        <v>1.1651</v>
      </c>
      <c r="R4" s="15">
        <f t="shared" si="1"/>
        <v>0.1178</v>
      </c>
      <c r="S4" s="15">
        <f t="shared" si="3"/>
        <v>1.129292535278696</v>
      </c>
      <c r="T4" s="7">
        <v>-21.239082212061945</v>
      </c>
      <c r="U4" s="7">
        <v>4.0076785024463213</v>
      </c>
    </row>
    <row r="5" spans="1:21" ht="15.75" customHeight="1" x14ac:dyDescent="0.15">
      <c r="A5" s="1" t="s">
        <v>11</v>
      </c>
      <c r="B5" s="1">
        <v>34.546999999999997</v>
      </c>
      <c r="C5" s="1">
        <v>8.2059999999999995</v>
      </c>
      <c r="D5" s="1" t="s">
        <v>12</v>
      </c>
      <c r="E5" t="s">
        <v>416</v>
      </c>
      <c r="F5" s="7">
        <v>1.1922330000000001</v>
      </c>
      <c r="G5" s="7">
        <v>0.106567</v>
      </c>
      <c r="H5" s="7">
        <v>-21.013740333044595</v>
      </c>
      <c r="I5" s="7">
        <v>1.2292746303013136</v>
      </c>
      <c r="J5" s="7">
        <v>9.7834639979999999E-2</v>
      </c>
      <c r="K5" s="7">
        <f t="shared" si="2"/>
        <v>8.7448880199999992E-3</v>
      </c>
      <c r="L5" s="7"/>
      <c r="M5" s="7">
        <v>93</v>
      </c>
      <c r="N5" s="1" t="s">
        <v>218</v>
      </c>
      <c r="O5" s="1">
        <v>34.228000000000002</v>
      </c>
      <c r="P5" s="1">
        <v>8.5660000000000007</v>
      </c>
      <c r="Q5" s="15">
        <f t="shared" si="0"/>
        <v>1.1420999999999999</v>
      </c>
      <c r="R5" s="15">
        <f t="shared" si="1"/>
        <v>0.1021</v>
      </c>
      <c r="S5" s="15">
        <f t="shared" si="3"/>
        <v>1.1054960572028951</v>
      </c>
      <c r="T5" s="7">
        <v>-21.013740333044595</v>
      </c>
      <c r="U5" s="7">
        <v>1.2292746303013136</v>
      </c>
    </row>
    <row r="6" spans="1:21" ht="15.75" customHeight="1" x14ac:dyDescent="0.15">
      <c r="A6" s="1" t="s">
        <v>13</v>
      </c>
      <c r="B6" s="1">
        <v>34.564999999999998</v>
      </c>
      <c r="C6" s="1">
        <v>8.3539999999999992</v>
      </c>
      <c r="D6" s="1" t="s">
        <v>14</v>
      </c>
      <c r="E6" t="s">
        <v>417</v>
      </c>
      <c r="F6" s="7">
        <v>1.1265879999999999</v>
      </c>
      <c r="G6" s="7">
        <v>0.10868</v>
      </c>
      <c r="H6" s="7">
        <v>-21.223795917718725</v>
      </c>
      <c r="I6" s="7">
        <v>1.4903340341176907</v>
      </c>
      <c r="J6" s="7">
        <v>9.411516151999999E-2</v>
      </c>
      <c r="K6" s="7">
        <f t="shared" si="2"/>
        <v>9.0791271999999985E-3</v>
      </c>
      <c r="L6" s="7"/>
      <c r="M6" s="7">
        <v>92</v>
      </c>
      <c r="N6" s="1" t="s">
        <v>213</v>
      </c>
      <c r="O6" s="1">
        <v>34.459000000000003</v>
      </c>
      <c r="P6" s="1">
        <v>8.1280000000000001</v>
      </c>
      <c r="Q6" s="15">
        <f t="shared" si="0"/>
        <v>1.1578999999999999</v>
      </c>
      <c r="R6" s="15">
        <f t="shared" si="1"/>
        <v>0.11169999999999999</v>
      </c>
      <c r="S6" s="15">
        <f t="shared" si="3"/>
        <v>1.1193075024606298</v>
      </c>
      <c r="T6" s="7">
        <v>-21.223795917718725</v>
      </c>
      <c r="U6" s="7">
        <v>1.4903340341176907</v>
      </c>
    </row>
    <row r="7" spans="1:21" ht="15.75" customHeight="1" x14ac:dyDescent="0.15">
      <c r="A7" s="1" t="s">
        <v>15</v>
      </c>
      <c r="B7" s="1">
        <v>33.850999999999999</v>
      </c>
      <c r="C7" s="1">
        <v>8.6219999999999999</v>
      </c>
      <c r="D7" s="1" t="s">
        <v>16</v>
      </c>
      <c r="E7" t="s">
        <v>418</v>
      </c>
      <c r="F7" s="7">
        <v>1.107955</v>
      </c>
      <c r="G7" s="7">
        <v>8.6848999999999996E-2</v>
      </c>
      <c r="H7" s="7">
        <v>-21.364552240117352</v>
      </c>
      <c r="I7" s="7">
        <v>0.34516644473958635</v>
      </c>
      <c r="J7" s="7">
        <v>9.5527880100000004E-2</v>
      </c>
      <c r="K7" s="7">
        <f t="shared" si="2"/>
        <v>7.4881207799999995E-3</v>
      </c>
      <c r="L7" s="7"/>
      <c r="M7" s="7">
        <v>91</v>
      </c>
      <c r="N7" s="1" t="s">
        <v>208</v>
      </c>
      <c r="O7" s="1">
        <v>33.421999999999997</v>
      </c>
      <c r="P7" s="1">
        <v>8.1460000000000008</v>
      </c>
      <c r="Q7" s="15">
        <f t="shared" si="0"/>
        <v>1.1727000000000001</v>
      </c>
      <c r="R7" s="15">
        <f t="shared" si="1"/>
        <v>9.1899999999999996E-2</v>
      </c>
      <c r="S7" s="15">
        <f t="shared" si="3"/>
        <v>1.1341766803339062</v>
      </c>
      <c r="T7" s="7">
        <v>-21.364552240117352</v>
      </c>
      <c r="U7" s="7">
        <v>0.34516644473958635</v>
      </c>
    </row>
    <row r="8" spans="1:21" ht="15.75" customHeight="1" x14ac:dyDescent="0.15">
      <c r="A8" s="1" t="s">
        <v>17</v>
      </c>
      <c r="B8" s="1">
        <v>34.58</v>
      </c>
      <c r="C8" s="1">
        <v>8.0790000000000006</v>
      </c>
      <c r="D8" s="1" t="s">
        <v>18</v>
      </c>
      <c r="E8" t="s">
        <v>419</v>
      </c>
      <c r="F8" s="7">
        <v>1.2645580000000001</v>
      </c>
      <c r="G8" s="7">
        <v>0.12610399999999999</v>
      </c>
      <c r="H8" s="7">
        <v>-21.37790196930256</v>
      </c>
      <c r="I8" s="7">
        <v>2.2147066743758437</v>
      </c>
      <c r="J8" s="7">
        <v>0.10216364082000001</v>
      </c>
      <c r="K8" s="7">
        <f t="shared" si="2"/>
        <v>1.0187942160000001E-2</v>
      </c>
      <c r="L8" s="7"/>
      <c r="M8" s="7">
        <v>90</v>
      </c>
      <c r="N8" s="1" t="s">
        <v>204</v>
      </c>
      <c r="O8" s="1">
        <v>33.723999999999997</v>
      </c>
      <c r="P8" s="1">
        <v>8.8010000000000002</v>
      </c>
      <c r="Q8" s="15">
        <f t="shared" si="0"/>
        <v>1.1608000000000001</v>
      </c>
      <c r="R8" s="15">
        <f t="shared" si="1"/>
        <v>0.1158</v>
      </c>
      <c r="S8" s="15">
        <f t="shared" si="3"/>
        <v>1.1251652437223043</v>
      </c>
      <c r="T8" s="7">
        <v>-21.37790196930256</v>
      </c>
      <c r="U8" s="7">
        <v>2.2147066743758437</v>
      </c>
    </row>
    <row r="9" spans="1:21" ht="15.75" customHeight="1" x14ac:dyDescent="0.15">
      <c r="A9" s="1" t="s">
        <v>19</v>
      </c>
      <c r="B9" s="1">
        <v>33.738999999999997</v>
      </c>
      <c r="C9" s="1">
        <v>8.1549999999999994</v>
      </c>
      <c r="D9" s="1" t="s">
        <v>20</v>
      </c>
      <c r="E9" t="s">
        <v>420</v>
      </c>
      <c r="F9" s="7">
        <v>1.1627419999999999</v>
      </c>
      <c r="G9" s="7">
        <v>0.12944</v>
      </c>
      <c r="H9" s="7">
        <v>-21.367837323645333</v>
      </c>
      <c r="I9" s="7">
        <v>1.7028150749729409</v>
      </c>
      <c r="J9" s="7">
        <v>9.4821610099999981E-2</v>
      </c>
      <c r="K9" s="7">
        <f t="shared" si="2"/>
        <v>1.0555831999999998E-2</v>
      </c>
      <c r="L9" s="7"/>
      <c r="M9" s="7">
        <v>89</v>
      </c>
      <c r="N9" s="1" t="s">
        <v>200</v>
      </c>
      <c r="O9" s="1">
        <v>33.979999999999997</v>
      </c>
      <c r="P9" s="1">
        <v>8.3049999999999997</v>
      </c>
      <c r="Q9" s="15">
        <f t="shared" si="0"/>
        <v>1.1416999999999999</v>
      </c>
      <c r="R9" s="15">
        <f t="shared" si="1"/>
        <v>0.12709999999999999</v>
      </c>
      <c r="S9" s="15">
        <f t="shared" si="3"/>
        <v>1.1039586078266101</v>
      </c>
      <c r="T9" s="7">
        <v>-21.367837323645333</v>
      </c>
      <c r="U9" s="7">
        <v>1.7028150749729409</v>
      </c>
    </row>
    <row r="10" spans="1:21" ht="15.75" customHeight="1" x14ac:dyDescent="0.15">
      <c r="A10" s="1" t="s">
        <v>21</v>
      </c>
      <c r="B10" s="1">
        <v>33.207000000000001</v>
      </c>
      <c r="C10" s="1">
        <v>8.5139999999999993</v>
      </c>
      <c r="D10" s="1" t="s">
        <v>102</v>
      </c>
      <c r="E10" t="s">
        <v>421</v>
      </c>
      <c r="F10" s="7">
        <v>1.0943529999999999</v>
      </c>
      <c r="G10" s="7">
        <v>9.8777000000000004E-2</v>
      </c>
      <c r="H10" s="7">
        <v>-21.207120793411029</v>
      </c>
      <c r="I10" s="7">
        <v>3.7205104758968321</v>
      </c>
      <c r="J10" s="7">
        <v>9.3173214419999983E-2</v>
      </c>
      <c r="K10" s="7">
        <f t="shared" si="2"/>
        <v>8.4098737800000004E-3</v>
      </c>
      <c r="L10" s="7"/>
      <c r="M10" s="7">
        <v>88</v>
      </c>
      <c r="N10" s="1" t="s">
        <v>195</v>
      </c>
      <c r="O10" s="1">
        <v>34.048000000000002</v>
      </c>
      <c r="P10" s="1">
        <v>8.0329999999999995</v>
      </c>
      <c r="Q10" s="15">
        <f t="shared" si="0"/>
        <v>1.1598999999999999</v>
      </c>
      <c r="R10" s="15">
        <f t="shared" si="1"/>
        <v>0.1047</v>
      </c>
      <c r="S10" s="15">
        <f t="shared" si="3"/>
        <v>1.1208187065853352</v>
      </c>
      <c r="T10" s="7">
        <v>-21.207120793411029</v>
      </c>
      <c r="U10" s="7">
        <v>3.7205104758968321</v>
      </c>
    </row>
    <row r="11" spans="1:21" ht="15.75" customHeight="1" x14ac:dyDescent="0.15">
      <c r="A11" s="1" t="s">
        <v>22</v>
      </c>
      <c r="B11" s="1">
        <v>34.962000000000003</v>
      </c>
      <c r="C11" s="1">
        <v>8.702</v>
      </c>
      <c r="D11" s="1" t="s">
        <v>23</v>
      </c>
      <c r="E11" s="1" t="s">
        <v>422</v>
      </c>
      <c r="F11" s="7">
        <v>1.1605099999999999</v>
      </c>
      <c r="G11" s="7">
        <v>0.10986600000000001</v>
      </c>
      <c r="H11" s="7">
        <v>-21.576689539047678</v>
      </c>
      <c r="I11" s="7">
        <v>1.486293840020414</v>
      </c>
      <c r="J11" s="7">
        <v>0.1009875802</v>
      </c>
      <c r="K11" s="7">
        <f t="shared" si="2"/>
        <v>9.5605393200000003E-3</v>
      </c>
      <c r="L11" s="7"/>
      <c r="M11" s="7">
        <v>87</v>
      </c>
      <c r="N11" s="1" t="s">
        <v>191</v>
      </c>
      <c r="O11" s="1">
        <v>34.136000000000003</v>
      </c>
      <c r="P11" s="1">
        <v>8.6890000000000001</v>
      </c>
      <c r="Q11" s="15">
        <f t="shared" si="0"/>
        <v>1.1621999999999999</v>
      </c>
      <c r="R11" s="15">
        <f t="shared" si="1"/>
        <v>0.11</v>
      </c>
      <c r="S11" s="15">
        <f t="shared" si="3"/>
        <v>1.126133415582921</v>
      </c>
      <c r="T11" s="7">
        <v>-21.576689539047678</v>
      </c>
      <c r="U11" s="7">
        <v>1.486293840020414</v>
      </c>
    </row>
    <row r="12" spans="1:21" ht="15.75" customHeight="1" x14ac:dyDescent="0.15">
      <c r="A12" s="1" t="s">
        <v>24</v>
      </c>
      <c r="B12" s="1">
        <v>34.177</v>
      </c>
      <c r="C12" s="1">
        <v>8.4649999999999999</v>
      </c>
      <c r="D12" s="1" t="s">
        <v>25</v>
      </c>
      <c r="E12" t="s">
        <v>423</v>
      </c>
      <c r="F12" s="7">
        <v>1.209117</v>
      </c>
      <c r="G12" s="7">
        <v>0.118613</v>
      </c>
      <c r="H12" s="7">
        <v>-21.141766157704911</v>
      </c>
      <c r="I12" s="7">
        <v>1.4159037896859239</v>
      </c>
      <c r="J12" s="7">
        <v>0.10235175404999999</v>
      </c>
      <c r="K12" s="7">
        <f t="shared" si="2"/>
        <v>1.0040590449999999E-2</v>
      </c>
      <c r="L12" s="7"/>
      <c r="M12" s="7">
        <v>86</v>
      </c>
      <c r="N12" s="1" t="s">
        <v>185</v>
      </c>
      <c r="O12" s="1">
        <v>34.137999999999998</v>
      </c>
      <c r="P12" s="1">
        <v>8.8520000000000003</v>
      </c>
      <c r="Q12" s="15">
        <f t="shared" si="0"/>
        <v>1.1563000000000001</v>
      </c>
      <c r="R12" s="15">
        <f t="shared" si="1"/>
        <v>0.1134</v>
      </c>
      <c r="S12" s="15">
        <f t="shared" si="3"/>
        <v>1.1208077985765927</v>
      </c>
      <c r="T12" s="7">
        <v>-21.141766157704911</v>
      </c>
      <c r="U12" s="7">
        <v>1.4159037896859239</v>
      </c>
    </row>
    <row r="13" spans="1:21" ht="15.75" customHeight="1" x14ac:dyDescent="0.15">
      <c r="A13" s="1" t="s">
        <v>26</v>
      </c>
      <c r="B13" s="1">
        <v>33.603000000000002</v>
      </c>
      <c r="C13" s="1">
        <v>8.2040000000000006</v>
      </c>
      <c r="D13" s="1" t="s">
        <v>27</v>
      </c>
      <c r="E13" t="s">
        <v>424</v>
      </c>
      <c r="F13" s="7">
        <v>0.41899199999999998</v>
      </c>
      <c r="G13" s="7">
        <v>4.6313E-2</v>
      </c>
      <c r="H13" s="7">
        <v>-22.714905076297143</v>
      </c>
      <c r="I13" s="7">
        <v>-3.5297075807905198</v>
      </c>
      <c r="J13" s="7">
        <v>3.4374103680000004E-2</v>
      </c>
      <c r="K13" s="7">
        <f t="shared" si="2"/>
        <v>3.7995185200000005E-3</v>
      </c>
      <c r="L13" s="7"/>
      <c r="M13" s="7">
        <v>85</v>
      </c>
      <c r="N13" s="1" t="s">
        <v>181</v>
      </c>
      <c r="O13" s="1">
        <v>34.453000000000003</v>
      </c>
      <c r="P13" s="1">
        <v>2.8170000000000002</v>
      </c>
      <c r="Q13" s="15">
        <f t="shared" si="0"/>
        <v>1.2202</v>
      </c>
      <c r="R13" s="15">
        <f t="shared" si="1"/>
        <v>0.13489999999999999</v>
      </c>
      <c r="S13" s="15">
        <f t="shared" si="3"/>
        <v>1.108848276890309</v>
      </c>
      <c r="T13" s="7">
        <v>-22.714905076297143</v>
      </c>
      <c r="U13" s="7">
        <v>-3.5297075807905198</v>
      </c>
    </row>
    <row r="14" spans="1:21" ht="15.75" customHeight="1" x14ac:dyDescent="0.15">
      <c r="A14" s="1" t="s">
        <v>28</v>
      </c>
      <c r="B14" s="1">
        <v>34.39</v>
      </c>
      <c r="C14" s="1">
        <v>8.9849999999999994</v>
      </c>
      <c r="D14" s="1" t="s">
        <v>29</v>
      </c>
      <c r="E14" t="s">
        <v>425</v>
      </c>
      <c r="F14" s="7">
        <v>0.15715599999999999</v>
      </c>
      <c r="G14" s="7">
        <v>2.4385E-2</v>
      </c>
      <c r="H14" s="7">
        <v>-21.594449807717631</v>
      </c>
      <c r="I14" s="7">
        <v>-41.429723876904909</v>
      </c>
      <c r="J14" s="7">
        <v>1.4120466599999999E-2</v>
      </c>
      <c r="K14" s="7">
        <f t="shared" si="2"/>
        <v>2.19099225E-3</v>
      </c>
      <c r="L14" s="7"/>
      <c r="M14" s="7">
        <v>84</v>
      </c>
      <c r="N14" s="1" t="s">
        <v>175</v>
      </c>
      <c r="O14" s="1">
        <v>33.878</v>
      </c>
      <c r="P14" s="1">
        <v>1.161</v>
      </c>
      <c r="Q14" s="15">
        <f t="shared" si="0"/>
        <v>1.2161999999999999</v>
      </c>
      <c r="R14" s="15">
        <f t="shared" si="1"/>
        <v>0.18870000000000001</v>
      </c>
      <c r="S14" s="15">
        <f t="shared" si="3"/>
        <v>0.94596200516795859</v>
      </c>
      <c r="T14" s="7">
        <v>-21.594449807717631</v>
      </c>
      <c r="U14" s="7">
        <v>-41.429723876904909</v>
      </c>
    </row>
    <row r="15" spans="1:21" ht="15.75" customHeight="1" x14ac:dyDescent="0.15">
      <c r="A15" s="1" t="s">
        <v>30</v>
      </c>
      <c r="B15" s="1">
        <v>35.131</v>
      </c>
      <c r="C15" s="1">
        <v>8.7560000000000002</v>
      </c>
      <c r="D15" s="1" t="s">
        <v>31</v>
      </c>
      <c r="E15" t="s">
        <v>426</v>
      </c>
      <c r="F15" s="7">
        <v>0.112398</v>
      </c>
      <c r="G15" s="7">
        <v>2.5339E-2</v>
      </c>
      <c r="H15" s="7">
        <v>-24.736884291574277</v>
      </c>
      <c r="I15" s="7">
        <v>-59.058674298254957</v>
      </c>
      <c r="J15" s="7">
        <v>9.8415688800000001E-3</v>
      </c>
      <c r="K15" s="7">
        <f t="shared" si="2"/>
        <v>2.2186828400000001E-3</v>
      </c>
      <c r="L15" s="7"/>
      <c r="M15" s="7">
        <v>83</v>
      </c>
      <c r="N15" s="1" t="s">
        <v>171</v>
      </c>
      <c r="O15" s="1">
        <v>34.231999999999999</v>
      </c>
      <c r="P15" s="1">
        <v>0.58599999999999997</v>
      </c>
      <c r="Q15" s="15">
        <f t="shared" si="0"/>
        <v>1.6794</v>
      </c>
      <c r="R15" s="15">
        <f t="shared" si="1"/>
        <v>0.37859999999999999</v>
      </c>
      <c r="S15" s="15">
        <f t="shared" si="3"/>
        <v>1.1439797201365189</v>
      </c>
      <c r="T15" s="7">
        <v>-24.736884291574277</v>
      </c>
      <c r="U15" s="7">
        <v>-59.058674298254957</v>
      </c>
    </row>
    <row r="16" spans="1:21" ht="15.75" customHeight="1" x14ac:dyDescent="0.15">
      <c r="A16" s="1" t="s">
        <v>32</v>
      </c>
      <c r="B16" s="1">
        <v>35.148000000000003</v>
      </c>
      <c r="C16" s="1">
        <v>8.9610000000000003</v>
      </c>
      <c r="D16" s="1" t="s">
        <v>33</v>
      </c>
      <c r="E16" t="s">
        <v>427</v>
      </c>
      <c r="F16" s="7">
        <v>6.3136999999999999E-2</v>
      </c>
      <c r="G16" s="7">
        <v>1.6712999999999999E-2</v>
      </c>
      <c r="H16" s="7">
        <v>-22.420875903427007</v>
      </c>
      <c r="I16" s="7">
        <v>-55.752365758848455</v>
      </c>
      <c r="J16" s="7">
        <v>5.6577065699999997E-3</v>
      </c>
      <c r="K16" s="7">
        <f t="shared" si="2"/>
        <v>1.49765193E-3</v>
      </c>
      <c r="L16" s="7"/>
      <c r="M16" s="7">
        <v>82</v>
      </c>
      <c r="N16" s="1" t="s">
        <v>166</v>
      </c>
      <c r="O16" s="1">
        <v>34.103999999999999</v>
      </c>
      <c r="P16" s="1">
        <v>0.245</v>
      </c>
      <c r="Q16" s="15">
        <f t="shared" si="0"/>
        <v>2.3092999999999999</v>
      </c>
      <c r="R16" s="15">
        <f t="shared" si="1"/>
        <v>0.61129999999999995</v>
      </c>
      <c r="S16" s="15">
        <f t="shared" si="3"/>
        <v>1.0285138163265304</v>
      </c>
      <c r="T16" s="7">
        <v>-22.420875903427007</v>
      </c>
      <c r="U16" s="7">
        <v>-55.752365758848455</v>
      </c>
    </row>
    <row r="17" spans="1:21" ht="15.75" customHeight="1" x14ac:dyDescent="0.15">
      <c r="A17" s="1" t="s">
        <v>34</v>
      </c>
      <c r="B17" s="1">
        <v>33.828000000000003</v>
      </c>
      <c r="C17" s="1">
        <v>8.8409999999999993</v>
      </c>
      <c r="D17" s="1" t="s">
        <v>35</v>
      </c>
      <c r="E17" t="s">
        <v>428</v>
      </c>
      <c r="F17" s="7">
        <v>3.5492000000000003E-2</v>
      </c>
      <c r="G17" s="7">
        <v>8.7829999999999991E-3</v>
      </c>
      <c r="H17" s="7">
        <v>-19.798989159971025</v>
      </c>
      <c r="I17" s="7">
        <v>-75.11767395104529</v>
      </c>
      <c r="J17" s="22">
        <v>3.1378477199999998E-3</v>
      </c>
      <c r="K17" s="7">
        <f t="shared" si="2"/>
        <v>7.7650502999999981E-4</v>
      </c>
      <c r="L17" s="7"/>
      <c r="M17" s="7">
        <v>81</v>
      </c>
      <c r="N17" s="1" t="s">
        <v>163</v>
      </c>
      <c r="O17" s="1">
        <v>35.340000000000003</v>
      </c>
      <c r="Q17" s="15" t="e">
        <f t="shared" si="0"/>
        <v>#DIV/0!</v>
      </c>
      <c r="R17" s="15" t="e">
        <f t="shared" si="1"/>
        <v>#DIV/0!</v>
      </c>
      <c r="S17" s="15"/>
      <c r="T17" s="7">
        <v>-19.798989159971025</v>
      </c>
      <c r="U17" s="7">
        <v>-75.11767395104529</v>
      </c>
    </row>
    <row r="18" spans="1:21" ht="15.75" customHeight="1" x14ac:dyDescent="0.15">
      <c r="A18" s="1" t="s">
        <v>36</v>
      </c>
      <c r="B18" s="1">
        <v>34.058999999999997</v>
      </c>
      <c r="C18" s="1">
        <v>8.1150000000000002</v>
      </c>
      <c r="D18" s="1" t="s">
        <v>37</v>
      </c>
      <c r="E18" t="s">
        <v>429</v>
      </c>
      <c r="F18" s="7">
        <v>1.182979</v>
      </c>
      <c r="G18" s="7">
        <v>5.4682000000000001E-2</v>
      </c>
      <c r="H18" s="7">
        <v>-26.554336617500951</v>
      </c>
      <c r="I18" s="7">
        <v>-3.4616556000068854</v>
      </c>
      <c r="J18" s="7">
        <v>9.5998745849999997E-2</v>
      </c>
      <c r="K18" s="7">
        <f t="shared" si="2"/>
        <v>4.4374443000000001E-3</v>
      </c>
      <c r="L18" s="7"/>
      <c r="M18" s="7">
        <v>80</v>
      </c>
      <c r="N18" s="1" t="s">
        <v>157</v>
      </c>
      <c r="O18" s="1">
        <v>34.728999999999999</v>
      </c>
      <c r="P18" s="1">
        <v>8.7590000000000003</v>
      </c>
      <c r="Q18" s="15">
        <f t="shared" si="0"/>
        <v>1.0960000000000001</v>
      </c>
      <c r="R18" s="15">
        <f t="shared" si="1"/>
        <v>5.0700000000000002E-2</v>
      </c>
      <c r="S18" s="15">
        <f t="shared" si="3"/>
        <v>1.0601769394908094</v>
      </c>
      <c r="T18" s="7">
        <v>-26.554336617500951</v>
      </c>
      <c r="U18" s="7">
        <v>-3.4616556000068854</v>
      </c>
    </row>
    <row r="19" spans="1:21" ht="15.75" customHeight="1" x14ac:dyDescent="0.15">
      <c r="A19" s="1" t="s">
        <v>38</v>
      </c>
      <c r="B19" s="1">
        <v>34.133000000000003</v>
      </c>
      <c r="C19" s="1">
        <v>8.234</v>
      </c>
      <c r="D19" s="1" t="s">
        <v>39</v>
      </c>
      <c r="E19" t="s">
        <v>430</v>
      </c>
      <c r="F19" s="7">
        <v>4.1302370000000002</v>
      </c>
      <c r="G19" s="7">
        <v>0.18013599999999999</v>
      </c>
      <c r="H19" s="7">
        <v>-26.39442445206064</v>
      </c>
      <c r="I19" s="7">
        <v>1.0806779002809908</v>
      </c>
      <c r="J19" s="7">
        <v>0.34008371457999997</v>
      </c>
      <c r="K19" s="7">
        <f t="shared" si="2"/>
        <v>1.4832398239999999E-2</v>
      </c>
      <c r="L19" s="7"/>
      <c r="M19" s="7">
        <v>79</v>
      </c>
      <c r="N19" s="1" t="s">
        <v>152</v>
      </c>
      <c r="O19" s="1">
        <v>34.234999999999999</v>
      </c>
      <c r="P19" s="1">
        <v>8.4359999999999999</v>
      </c>
      <c r="Q19" s="15">
        <f t="shared" si="0"/>
        <v>4.0312999999999999</v>
      </c>
      <c r="R19" s="15">
        <f t="shared" si="1"/>
        <v>0.17580000000000001</v>
      </c>
      <c r="S19" s="15">
        <f t="shared" si="3"/>
        <v>3.9941425659080134</v>
      </c>
      <c r="T19" s="7">
        <v>-26.39442445206064</v>
      </c>
      <c r="U19" s="7">
        <v>1.0806779002809908</v>
      </c>
    </row>
    <row r="20" spans="1:21" ht="15.75" customHeight="1" x14ac:dyDescent="0.15">
      <c r="A20" s="1" t="s">
        <v>40</v>
      </c>
      <c r="B20" s="1">
        <v>34.283000000000001</v>
      </c>
      <c r="C20" s="1">
        <v>8.6020000000000003</v>
      </c>
      <c r="D20" s="1" t="s">
        <v>41</v>
      </c>
      <c r="E20" t="s">
        <v>431</v>
      </c>
      <c r="F20" s="7">
        <v>6.9467840000000001</v>
      </c>
      <c r="G20" s="7">
        <v>0.26378699999999999</v>
      </c>
      <c r="H20" s="7">
        <v>-27.669141502269845</v>
      </c>
      <c r="I20" s="7">
        <v>0.43982729837455103</v>
      </c>
      <c r="J20" s="7">
        <v>0.59756235968000004</v>
      </c>
      <c r="K20" s="7">
        <f t="shared" si="2"/>
        <v>2.2690957740000003E-2</v>
      </c>
      <c r="L20" s="7"/>
      <c r="M20" s="7">
        <v>78</v>
      </c>
      <c r="N20" s="1" t="s">
        <v>149</v>
      </c>
      <c r="O20" s="1">
        <v>34.765000000000001</v>
      </c>
      <c r="P20" s="1">
        <v>8.6579999999999995</v>
      </c>
      <c r="Q20" s="15">
        <f t="shared" si="0"/>
        <v>6.9019000000000004</v>
      </c>
      <c r="R20" s="15">
        <f t="shared" si="1"/>
        <v>0.2621</v>
      </c>
      <c r="S20" s="15">
        <f t="shared" si="3"/>
        <v>6.8656099787479796</v>
      </c>
      <c r="T20" s="7">
        <v>-27.669141502269845</v>
      </c>
      <c r="U20" s="7">
        <v>0.43982729837455103</v>
      </c>
    </row>
    <row r="21" spans="1:21" ht="15.75" customHeight="1" x14ac:dyDescent="0.15">
      <c r="A21" s="1" t="s">
        <v>42</v>
      </c>
      <c r="B21" s="1">
        <v>34.960999999999999</v>
      </c>
      <c r="C21" s="1">
        <v>8.0969999999999995</v>
      </c>
      <c r="D21" s="1" t="s">
        <v>43</v>
      </c>
      <c r="E21" t="s">
        <v>432</v>
      </c>
      <c r="F21" s="7">
        <v>5.4136709999999999</v>
      </c>
      <c r="G21" s="7">
        <v>0.17832000000000001</v>
      </c>
      <c r="H21" s="7">
        <v>-26.01405124123124</v>
      </c>
      <c r="I21" s="7">
        <v>4.007594252213309</v>
      </c>
      <c r="J21" s="7">
        <v>0.43834494086999998</v>
      </c>
      <c r="K21" s="7">
        <f t="shared" si="2"/>
        <v>1.44385704E-2</v>
      </c>
      <c r="L21" s="7"/>
      <c r="M21" s="7">
        <v>77</v>
      </c>
      <c r="N21" s="1" t="s">
        <v>146</v>
      </c>
      <c r="O21" s="1">
        <v>34.091000000000001</v>
      </c>
      <c r="P21" s="1">
        <v>8.9649999999999999</v>
      </c>
      <c r="Q21" s="15">
        <f t="shared" si="0"/>
        <v>4.8895</v>
      </c>
      <c r="R21" s="15">
        <f t="shared" si="1"/>
        <v>0.16109999999999999</v>
      </c>
      <c r="S21" s="15">
        <f t="shared" si="3"/>
        <v>4.854513030117122</v>
      </c>
      <c r="T21" s="7">
        <v>-26.01405124123124</v>
      </c>
      <c r="U21" s="7">
        <v>4.007594252213309</v>
      </c>
    </row>
    <row r="22" spans="1:21" ht="15.75" customHeight="1" x14ac:dyDescent="0.15">
      <c r="A22" s="1" t="s">
        <v>44</v>
      </c>
      <c r="B22" s="1">
        <v>33.895000000000003</v>
      </c>
      <c r="C22" s="1">
        <v>8.3859999999999992</v>
      </c>
      <c r="D22" s="1" t="s">
        <v>45</v>
      </c>
      <c r="E22" t="s">
        <v>433</v>
      </c>
      <c r="F22" s="7">
        <v>1.5966720000000001</v>
      </c>
      <c r="G22" s="7">
        <v>9.4946000000000003E-2</v>
      </c>
      <c r="H22" s="7">
        <v>-25.628165406624824</v>
      </c>
      <c r="I22" s="7">
        <v>0.79224394903110174</v>
      </c>
      <c r="J22" s="7">
        <v>0.13389691392</v>
      </c>
      <c r="K22" s="7">
        <f t="shared" si="2"/>
        <v>7.96217156E-3</v>
      </c>
      <c r="L22" s="7"/>
      <c r="M22" s="7">
        <v>76</v>
      </c>
      <c r="N22" s="1" t="s">
        <v>143</v>
      </c>
      <c r="O22" s="1">
        <v>34.177</v>
      </c>
      <c r="P22" s="1">
        <v>8.2029999999999994</v>
      </c>
      <c r="Q22" s="15">
        <f t="shared" si="0"/>
        <v>1.6323000000000001</v>
      </c>
      <c r="R22" s="15">
        <f t="shared" si="1"/>
        <v>9.7100000000000006E-2</v>
      </c>
      <c r="S22" s="15">
        <f t="shared" si="3"/>
        <v>1.5940395733268318</v>
      </c>
      <c r="T22" s="7">
        <v>-25.628165406624824</v>
      </c>
      <c r="U22" s="7">
        <v>0.79224394903110174</v>
      </c>
    </row>
    <row r="23" spans="1:21" ht="15.75" customHeight="1" x14ac:dyDescent="0.15">
      <c r="A23" s="1" t="s">
        <v>46</v>
      </c>
      <c r="B23" s="1">
        <v>33.959000000000003</v>
      </c>
      <c r="C23" s="1">
        <v>8.8810000000000002</v>
      </c>
      <c r="D23" s="1" t="s">
        <v>47</v>
      </c>
      <c r="E23" t="s">
        <v>434</v>
      </c>
      <c r="F23" s="7">
        <v>1.8633040000000001</v>
      </c>
      <c r="G23" s="7">
        <v>0.107236</v>
      </c>
      <c r="H23" s="7">
        <v>-25.727884732507199</v>
      </c>
      <c r="I23" s="7">
        <v>2.2654456359449959</v>
      </c>
      <c r="J23" s="7">
        <v>0.16548002824000002</v>
      </c>
      <c r="K23" s="7">
        <f t="shared" si="2"/>
        <v>9.5236291599999998E-3</v>
      </c>
      <c r="L23" s="7"/>
      <c r="M23" s="7">
        <v>75</v>
      </c>
      <c r="N23" s="1" t="s">
        <v>140</v>
      </c>
      <c r="O23" s="1">
        <v>34.335999999999999</v>
      </c>
      <c r="P23" s="1">
        <v>8.2989999999999995</v>
      </c>
      <c r="Q23" s="15">
        <f t="shared" si="0"/>
        <v>1.994</v>
      </c>
      <c r="R23" s="15">
        <f t="shared" si="1"/>
        <v>0.1148</v>
      </c>
      <c r="S23" s="15">
        <f t="shared" si="3"/>
        <v>1.9561655683817332</v>
      </c>
      <c r="T23" s="7">
        <v>-25.727884732507199</v>
      </c>
      <c r="U23" s="7">
        <v>2.2654456359449959</v>
      </c>
    </row>
    <row r="24" spans="1:21" ht="15.75" customHeight="1" x14ac:dyDescent="0.15">
      <c r="A24" s="1" t="s">
        <v>48</v>
      </c>
      <c r="B24" s="1">
        <v>34.640999999999998</v>
      </c>
      <c r="C24" s="1">
        <v>8.0359999999999996</v>
      </c>
      <c r="D24" s="1" t="s">
        <v>49</v>
      </c>
      <c r="E24" t="s">
        <v>435</v>
      </c>
      <c r="F24" s="7">
        <v>2.5374289999999999</v>
      </c>
      <c r="G24" s="7">
        <v>0.105116</v>
      </c>
      <c r="H24" s="7">
        <v>-26.343150101603374</v>
      </c>
      <c r="I24" s="7">
        <v>0.96871647245855286</v>
      </c>
      <c r="J24" s="7">
        <v>0.20390779443999998</v>
      </c>
      <c r="K24" s="7">
        <f t="shared" si="2"/>
        <v>8.4471217599999988E-3</v>
      </c>
      <c r="L24" s="7"/>
      <c r="M24" s="7">
        <v>74</v>
      </c>
      <c r="N24" s="1" t="s">
        <v>137</v>
      </c>
      <c r="O24" s="1">
        <v>34.392000000000003</v>
      </c>
      <c r="P24" s="1">
        <v>8.4619999999999997</v>
      </c>
      <c r="Q24" s="15">
        <f t="shared" si="0"/>
        <v>2.4097</v>
      </c>
      <c r="R24" s="15">
        <f t="shared" si="1"/>
        <v>9.98E-2</v>
      </c>
      <c r="S24" s="15">
        <f t="shared" si="3"/>
        <v>2.3726063190735047</v>
      </c>
      <c r="T24" s="7">
        <v>-26.343150101603374</v>
      </c>
      <c r="U24" s="7">
        <v>0.96871647245855286</v>
      </c>
    </row>
    <row r="25" spans="1:21" ht="15.75" customHeight="1" x14ac:dyDescent="0.15">
      <c r="A25" s="1" t="s">
        <v>50</v>
      </c>
      <c r="B25" s="1">
        <v>30.696999999999999</v>
      </c>
      <c r="C25" s="1">
        <v>8.1389999999999993</v>
      </c>
      <c r="D25" s="1" t="s">
        <v>51</v>
      </c>
      <c r="E25" t="s">
        <v>436</v>
      </c>
      <c r="F25" s="7">
        <v>3.2372109999999998</v>
      </c>
      <c r="G25" s="7">
        <v>0.15168699999999999</v>
      </c>
      <c r="H25" s="7">
        <v>-26.656274196561469</v>
      </c>
      <c r="I25" s="7">
        <v>1.2634017022965516</v>
      </c>
      <c r="J25" s="7">
        <v>0.26347660328999994</v>
      </c>
      <c r="K25" s="7">
        <f t="shared" si="2"/>
        <v>1.2345804929999997E-2</v>
      </c>
      <c r="L25" s="7"/>
      <c r="M25" s="7">
        <v>73</v>
      </c>
      <c r="N25" s="1" t="s">
        <v>134</v>
      </c>
      <c r="O25" s="1">
        <v>34.744999999999997</v>
      </c>
      <c r="P25" s="1">
        <v>8.2550000000000008</v>
      </c>
      <c r="Q25" s="15">
        <f t="shared" si="0"/>
        <v>3.1917</v>
      </c>
      <c r="R25" s="15">
        <f t="shared" si="1"/>
        <v>0.14960000000000001</v>
      </c>
      <c r="S25" s="15">
        <f t="shared" si="3"/>
        <v>3.1537099402786186</v>
      </c>
      <c r="T25" s="7">
        <v>-26.656274196561469</v>
      </c>
      <c r="U25" s="7">
        <v>1.2634017022965516</v>
      </c>
    </row>
    <row r="26" spans="1:21" ht="15.75" customHeight="1" x14ac:dyDescent="0.15">
      <c r="A26" s="1" t="s">
        <v>52</v>
      </c>
      <c r="B26" s="1">
        <v>33.624000000000002</v>
      </c>
      <c r="C26" s="1">
        <v>8.4580000000000002</v>
      </c>
      <c r="D26" s="1" t="s">
        <v>53</v>
      </c>
      <c r="E26" t="s">
        <v>437</v>
      </c>
      <c r="F26" s="7">
        <v>5.1251300000000004</v>
      </c>
      <c r="G26" s="7">
        <v>0.18926699999999999</v>
      </c>
      <c r="H26" s="7">
        <v>-27.012279152997198</v>
      </c>
      <c r="I26" s="7">
        <v>1.0433558370466223</v>
      </c>
      <c r="J26" s="7">
        <v>0.43348349540000003</v>
      </c>
      <c r="K26" s="7">
        <f t="shared" si="2"/>
        <v>1.6008202860000001E-2</v>
      </c>
      <c r="L26" s="7"/>
      <c r="M26" s="7">
        <v>72</v>
      </c>
      <c r="N26" s="1" t="s">
        <v>131</v>
      </c>
      <c r="O26" s="1">
        <v>33.984999999999999</v>
      </c>
      <c r="P26" s="1">
        <v>8.9610000000000003</v>
      </c>
      <c r="Q26" s="15">
        <f t="shared" si="0"/>
        <v>4.8373999999999997</v>
      </c>
      <c r="R26" s="15">
        <f t="shared" si="1"/>
        <v>0.17860000000000001</v>
      </c>
      <c r="S26" s="15">
        <f t="shared" si="3"/>
        <v>4.8024288324963731</v>
      </c>
      <c r="T26" s="7">
        <v>-27.012279152997198</v>
      </c>
      <c r="U26" s="7">
        <v>1.0433558370466223</v>
      </c>
    </row>
    <row r="27" spans="1:21" ht="15.75" customHeight="1" x14ac:dyDescent="0.15">
      <c r="A27" s="1" t="s">
        <v>54</v>
      </c>
      <c r="B27" s="1">
        <v>32.488999999999997</v>
      </c>
      <c r="C27" s="1">
        <v>8.1950000000000003</v>
      </c>
      <c r="D27" s="1" t="s">
        <v>55</v>
      </c>
      <c r="E27" t="s">
        <v>438</v>
      </c>
      <c r="F27" s="7">
        <v>6.970186</v>
      </c>
      <c r="G27" s="7">
        <v>0.26644400000000001</v>
      </c>
      <c r="H27" s="7">
        <v>-27.63552364610522</v>
      </c>
      <c r="I27" s="7">
        <v>0.31402815292480568</v>
      </c>
      <c r="J27" s="7">
        <v>0.57120674270000005</v>
      </c>
      <c r="K27" s="7">
        <f t="shared" si="2"/>
        <v>2.1835085800000001E-2</v>
      </c>
      <c r="L27" s="7"/>
      <c r="M27" s="7">
        <v>71</v>
      </c>
      <c r="N27" s="1" t="s">
        <v>128</v>
      </c>
      <c r="O27" s="1">
        <v>33.328000000000003</v>
      </c>
      <c r="P27" s="1">
        <v>8.27</v>
      </c>
      <c r="Q27" s="15">
        <f t="shared" si="0"/>
        <v>6.907</v>
      </c>
      <c r="R27" s="15">
        <f t="shared" si="1"/>
        <v>0.26400000000000001</v>
      </c>
      <c r="S27" s="15">
        <f t="shared" si="3"/>
        <v>6.8690313782345838</v>
      </c>
      <c r="T27" s="7">
        <v>-27.63552364610522</v>
      </c>
      <c r="U27" s="7">
        <v>0.31402815292480568</v>
      </c>
    </row>
    <row r="28" spans="1:21" ht="15.75" customHeight="1" x14ac:dyDescent="0.15">
      <c r="A28" s="1" t="s">
        <v>56</v>
      </c>
      <c r="B28" s="1">
        <v>34.073999999999998</v>
      </c>
      <c r="C28" s="1">
        <v>8.4920000000000009</v>
      </c>
      <c r="D28" s="1" t="s">
        <v>57</v>
      </c>
      <c r="E28" t="s">
        <v>439</v>
      </c>
      <c r="F28" s="7">
        <v>3.244151</v>
      </c>
      <c r="G28" s="7">
        <v>0.17255699999999999</v>
      </c>
      <c r="H28" s="7">
        <v>-25.255487159489</v>
      </c>
      <c r="I28" s="7">
        <v>3.5066004329924461</v>
      </c>
      <c r="J28" s="7">
        <v>0.27549330292000002</v>
      </c>
      <c r="K28" s="7">
        <f t="shared" si="2"/>
        <v>1.4653540440000001E-2</v>
      </c>
      <c r="L28" s="7"/>
      <c r="M28" s="7">
        <v>70</v>
      </c>
      <c r="N28" s="1" t="s">
        <v>126</v>
      </c>
      <c r="O28" s="1">
        <v>33.89</v>
      </c>
      <c r="P28" s="1">
        <v>8.3179999999999996</v>
      </c>
      <c r="Q28" s="15">
        <f t="shared" si="0"/>
        <v>3.3119999999999998</v>
      </c>
      <c r="R28" s="15">
        <f t="shared" si="1"/>
        <v>0.1762</v>
      </c>
      <c r="S28" s="15">
        <f t="shared" si="3"/>
        <v>3.2742901562875697</v>
      </c>
      <c r="T28" s="7">
        <v>-25.255487159489</v>
      </c>
      <c r="U28" s="7">
        <v>3.5066004329924461</v>
      </c>
    </row>
    <row r="29" spans="1:21" ht="15.75" customHeight="1" x14ac:dyDescent="0.15">
      <c r="A29" s="1" t="s">
        <v>58</v>
      </c>
      <c r="B29" s="1">
        <v>34.847999999999999</v>
      </c>
      <c r="C29" s="1">
        <v>8.8279999999999994</v>
      </c>
      <c r="D29" s="1" t="s">
        <v>59</v>
      </c>
      <c r="E29" t="s">
        <v>440</v>
      </c>
      <c r="F29" s="7">
        <v>5.4256659999999997</v>
      </c>
      <c r="G29" s="7">
        <v>0.18695600000000001</v>
      </c>
      <c r="H29" s="7">
        <v>-25.948463632077257</v>
      </c>
      <c r="I29" s="7">
        <v>1.6939094194283744</v>
      </c>
      <c r="J29" s="7">
        <v>0.47897779447999994</v>
      </c>
      <c r="K29" s="7">
        <f t="shared" si="2"/>
        <v>1.6504475679999998E-2</v>
      </c>
      <c r="L29" s="7"/>
      <c r="M29" s="7">
        <v>69</v>
      </c>
      <c r="N29" s="1" t="s">
        <v>123</v>
      </c>
      <c r="O29" s="1">
        <v>34.448</v>
      </c>
      <c r="P29" s="1">
        <v>8.5860000000000003</v>
      </c>
      <c r="Q29" s="15">
        <f t="shared" si="0"/>
        <v>5.5785999999999998</v>
      </c>
      <c r="R29" s="15">
        <f t="shared" si="1"/>
        <v>0.19220000000000001</v>
      </c>
      <c r="S29" s="15">
        <f t="shared" si="3"/>
        <v>5.5420445697647329</v>
      </c>
      <c r="T29" s="7">
        <v>-25.948463632077257</v>
      </c>
      <c r="U29" s="7">
        <v>1.6939094194283744</v>
      </c>
    </row>
    <row r="30" spans="1:21" ht="15.75" customHeight="1" x14ac:dyDescent="0.15">
      <c r="A30" s="1" t="s">
        <v>60</v>
      </c>
      <c r="B30" s="1">
        <v>34.130000000000003</v>
      </c>
      <c r="C30" s="1">
        <v>8.2040000000000006</v>
      </c>
      <c r="D30" s="1" t="s">
        <v>155</v>
      </c>
      <c r="E30" t="s">
        <v>441</v>
      </c>
      <c r="F30" s="7">
        <v>5.3994559999999998</v>
      </c>
      <c r="G30" s="7">
        <v>0.168991</v>
      </c>
      <c r="H30" s="7">
        <v>-24.891292742463712</v>
      </c>
      <c r="I30" s="7">
        <v>3.4678303993140869</v>
      </c>
      <c r="J30" s="7">
        <v>0.44297137024</v>
      </c>
      <c r="K30" s="7">
        <f t="shared" si="2"/>
        <v>1.3864021640000002E-2</v>
      </c>
      <c r="L30" s="7"/>
      <c r="M30" s="7">
        <v>68</v>
      </c>
      <c r="N30" s="1" t="s">
        <v>121</v>
      </c>
      <c r="O30" s="1">
        <v>33.508000000000003</v>
      </c>
      <c r="P30" s="1">
        <v>8.3019999999999996</v>
      </c>
      <c r="Q30" s="15">
        <f t="shared" si="0"/>
        <v>5.3357000000000001</v>
      </c>
      <c r="R30" s="15">
        <f t="shared" si="1"/>
        <v>0.16700000000000001</v>
      </c>
      <c r="S30" s="15">
        <f t="shared" si="3"/>
        <v>5.2979224586846545</v>
      </c>
      <c r="T30" s="7">
        <v>-24.891292742463712</v>
      </c>
      <c r="U30" s="7">
        <v>3.4678303993140869</v>
      </c>
    </row>
    <row r="31" spans="1:21" ht="15.75" customHeight="1" x14ac:dyDescent="0.15">
      <c r="A31" s="1" t="s">
        <v>61</v>
      </c>
      <c r="B31" s="1">
        <v>33.938000000000002</v>
      </c>
      <c r="C31" s="1">
        <v>8.5359999999999996</v>
      </c>
      <c r="D31" s="1" t="s">
        <v>160</v>
      </c>
      <c r="E31" t="s">
        <v>442</v>
      </c>
      <c r="F31" s="7">
        <v>4.3290699999999998</v>
      </c>
      <c r="G31" s="7">
        <v>0.16031000000000001</v>
      </c>
      <c r="H31" s="7">
        <v>-25.86708461679088</v>
      </c>
      <c r="I31" s="7">
        <v>0.8890077067351676</v>
      </c>
      <c r="J31" s="7">
        <v>0.36952941519999993</v>
      </c>
      <c r="K31" s="7">
        <f t="shared" si="2"/>
        <v>1.3684061599999998E-2</v>
      </c>
      <c r="L31" s="7"/>
      <c r="M31" s="7">
        <v>67</v>
      </c>
      <c r="N31" s="1" t="s">
        <v>120</v>
      </c>
      <c r="O31" s="1">
        <v>33.631999999999998</v>
      </c>
      <c r="P31" s="1">
        <v>8.8130000000000006</v>
      </c>
      <c r="Q31" s="15">
        <f t="shared" si="0"/>
        <v>4.1929999999999996</v>
      </c>
      <c r="R31" s="15">
        <f t="shared" si="1"/>
        <v>0.15529999999999999</v>
      </c>
      <c r="S31" s="15">
        <f t="shared" si="3"/>
        <v>4.1573989274934746</v>
      </c>
      <c r="T31" s="7">
        <v>-25.86708461679088</v>
      </c>
      <c r="U31" s="7">
        <v>0.8890077067351676</v>
      </c>
    </row>
    <row r="32" spans="1:21" ht="15.75" customHeight="1" x14ac:dyDescent="0.15">
      <c r="A32" s="1" t="s">
        <v>62</v>
      </c>
      <c r="B32" s="1">
        <v>33.927999999999997</v>
      </c>
      <c r="C32" s="1">
        <v>8.109</v>
      </c>
      <c r="D32" s="1" t="s">
        <v>165</v>
      </c>
      <c r="E32" t="s">
        <v>443</v>
      </c>
      <c r="F32" s="7">
        <v>9.2542659999999994</v>
      </c>
      <c r="G32" s="7">
        <v>0.31617600000000001</v>
      </c>
      <c r="H32" s="7">
        <v>-27.626196039174488</v>
      </c>
      <c r="I32" s="7">
        <v>0.89250587607314635</v>
      </c>
      <c r="J32" s="7">
        <v>0.75042842993999992</v>
      </c>
      <c r="K32" s="7">
        <f t="shared" si="2"/>
        <v>2.5638711839999998E-2</v>
      </c>
      <c r="L32" s="7"/>
      <c r="M32" s="7">
        <v>66</v>
      </c>
      <c r="N32" s="1" t="s">
        <v>117</v>
      </c>
      <c r="O32" s="1">
        <v>34.439</v>
      </c>
      <c r="P32" s="1">
        <v>8.4049999999999994</v>
      </c>
      <c r="Q32" s="15">
        <f t="shared" si="0"/>
        <v>8.9283999999999999</v>
      </c>
      <c r="R32" s="15">
        <f t="shared" si="1"/>
        <v>0.30499999999999999</v>
      </c>
      <c r="S32" s="15">
        <f t="shared" si="3"/>
        <v>8.8910241787031534</v>
      </c>
      <c r="T32" s="7">
        <v>-27.626196039174488</v>
      </c>
      <c r="U32" s="7">
        <v>0.89250587607314635</v>
      </c>
    </row>
    <row r="33" spans="1:21" ht="15.75" customHeight="1" x14ac:dyDescent="0.15">
      <c r="A33" s="1" t="s">
        <v>63</v>
      </c>
      <c r="B33" s="1">
        <v>34.765000000000001</v>
      </c>
      <c r="C33" s="1">
        <v>8.7319999999999993</v>
      </c>
      <c r="D33" s="1" t="s">
        <v>170</v>
      </c>
      <c r="E33" t="s">
        <v>444</v>
      </c>
      <c r="F33" s="7">
        <v>29.785716000000001</v>
      </c>
      <c r="G33" s="7">
        <v>0.95312300000000005</v>
      </c>
      <c r="H33" s="7">
        <v>-28.34418659320437</v>
      </c>
      <c r="I33" s="7">
        <v>-0.53389334014286582</v>
      </c>
      <c r="J33" s="7">
        <v>2.60088872112</v>
      </c>
      <c r="K33" s="7">
        <f t="shared" si="2"/>
        <v>8.3226700360000003E-2</v>
      </c>
      <c r="L33" s="7"/>
      <c r="M33" s="7">
        <v>65</v>
      </c>
      <c r="N33" s="1" t="s">
        <v>115</v>
      </c>
      <c r="O33" s="1">
        <v>34.249000000000002</v>
      </c>
      <c r="P33" s="1">
        <v>8.1280000000000001</v>
      </c>
      <c r="Q33" s="15">
        <f t="shared" si="0"/>
        <v>31.999099999999999</v>
      </c>
      <c r="R33" s="15">
        <f t="shared" si="1"/>
        <v>1.024</v>
      </c>
      <c r="S33" s="15">
        <f t="shared" si="3"/>
        <v>31.960517635334643</v>
      </c>
      <c r="T33" s="7">
        <v>-28.34418659320437</v>
      </c>
      <c r="U33" s="7">
        <v>-0.53389334014286582</v>
      </c>
    </row>
    <row r="34" spans="1:21" ht="15.75" customHeight="1" x14ac:dyDescent="0.15">
      <c r="A34" s="1" t="s">
        <v>64</v>
      </c>
      <c r="B34" s="1">
        <v>34.576999999999998</v>
      </c>
      <c r="C34" s="1">
        <v>8.6940000000000008</v>
      </c>
      <c r="D34" s="1" t="s">
        <v>176</v>
      </c>
      <c r="E34" t="s">
        <v>445</v>
      </c>
      <c r="F34" s="7">
        <v>31.580759</v>
      </c>
      <c r="G34" s="7">
        <v>0.98871600000000004</v>
      </c>
      <c r="H34" s="7">
        <v>-28.425806188259848</v>
      </c>
      <c r="I34" s="7">
        <v>-0.59581711384715241</v>
      </c>
      <c r="J34" s="7">
        <v>2.7456311874600003</v>
      </c>
      <c r="K34" s="7">
        <f t="shared" si="2"/>
        <v>8.5958969040000013E-2</v>
      </c>
      <c r="L34" s="7"/>
      <c r="M34" s="7">
        <v>64</v>
      </c>
      <c r="N34" s="1" t="s">
        <v>113</v>
      </c>
      <c r="O34" s="1">
        <v>35.112000000000002</v>
      </c>
      <c r="P34" s="1">
        <v>8.1029999999999998</v>
      </c>
      <c r="Q34" s="15">
        <f t="shared" si="0"/>
        <v>33.884099999999997</v>
      </c>
      <c r="R34" s="15">
        <f t="shared" si="1"/>
        <v>1.0608</v>
      </c>
      <c r="S34" s="15">
        <f t="shared" si="3"/>
        <v>33.845407129951873</v>
      </c>
      <c r="T34" s="7">
        <v>-28.425806188259848</v>
      </c>
      <c r="U34" s="7">
        <v>-0.59581711384715241</v>
      </c>
    </row>
    <row r="35" spans="1:21" ht="15.75" customHeight="1" x14ac:dyDescent="0.15">
      <c r="A35" s="1" t="s">
        <v>65</v>
      </c>
      <c r="B35" s="1">
        <v>34.734000000000002</v>
      </c>
      <c r="C35" s="1">
        <v>8.2460000000000004</v>
      </c>
      <c r="D35" s="1" t="s">
        <v>180</v>
      </c>
      <c r="E35" t="s">
        <v>446</v>
      </c>
      <c r="F35" s="7">
        <v>0.96179899999999996</v>
      </c>
      <c r="G35" s="7">
        <v>6.6594E-2</v>
      </c>
      <c r="H35" s="7">
        <v>-25.193469339168551</v>
      </c>
      <c r="I35" s="7">
        <v>-3.0099889327354079</v>
      </c>
      <c r="J35" s="7">
        <v>7.9309945539999996E-2</v>
      </c>
      <c r="K35" s="7">
        <f t="shared" si="2"/>
        <v>5.4913412400000002E-3</v>
      </c>
      <c r="L35" s="7"/>
      <c r="M35" s="7">
        <v>63</v>
      </c>
      <c r="N35" s="1" t="s">
        <v>111</v>
      </c>
      <c r="O35" s="1">
        <v>35.469000000000001</v>
      </c>
      <c r="P35" s="1">
        <v>8.0640000000000001</v>
      </c>
      <c r="Q35" s="15">
        <f t="shared" si="0"/>
        <v>0.98350000000000004</v>
      </c>
      <c r="R35" s="15">
        <f t="shared" si="1"/>
        <v>6.8099999999999994E-2</v>
      </c>
      <c r="S35" s="15">
        <f t="shared" si="3"/>
        <v>0.94459446701388872</v>
      </c>
      <c r="T35" s="7">
        <v>-25.193469339168551</v>
      </c>
      <c r="U35" s="7">
        <v>-3.0099889327354079</v>
      </c>
    </row>
    <row r="36" spans="1:21" ht="15.75" customHeight="1" x14ac:dyDescent="0.15">
      <c r="A36" s="1" t="s">
        <v>66</v>
      </c>
      <c r="B36" s="1">
        <v>34.088999999999999</v>
      </c>
      <c r="C36" s="1">
        <v>8.5820000000000007</v>
      </c>
      <c r="D36" s="1" t="s">
        <v>186</v>
      </c>
      <c r="E36" t="s">
        <v>447</v>
      </c>
      <c r="F36" s="7">
        <v>1.101048</v>
      </c>
      <c r="G36" s="7">
        <v>5.5906999999999998E-2</v>
      </c>
      <c r="H36" s="7">
        <v>-26.631969133342427</v>
      </c>
      <c r="I36" s="7">
        <v>3.3888249870825948</v>
      </c>
      <c r="J36" s="7">
        <v>9.4491939359999999E-2</v>
      </c>
      <c r="K36" s="7">
        <f t="shared" si="2"/>
        <v>4.7979387400000004E-3</v>
      </c>
      <c r="L36" s="7"/>
      <c r="M36" s="7">
        <v>62</v>
      </c>
      <c r="N36" s="1" t="s">
        <v>109</v>
      </c>
      <c r="O36" s="1">
        <v>34.500999999999998</v>
      </c>
      <c r="P36" s="1">
        <v>8.407</v>
      </c>
      <c r="Q36" s="15">
        <f t="shared" si="0"/>
        <v>1.1240000000000001</v>
      </c>
      <c r="R36" s="15">
        <f t="shared" si="1"/>
        <v>5.7099999999999998E-2</v>
      </c>
      <c r="S36" s="15">
        <f t="shared" si="3"/>
        <v>1.0866431740216487</v>
      </c>
      <c r="T36" s="7">
        <v>-26.631969133342427</v>
      </c>
      <c r="U36" s="7">
        <v>3.3888249870825948</v>
      </c>
    </row>
    <row r="37" spans="1:21" ht="15.75" customHeight="1" x14ac:dyDescent="0.15">
      <c r="A37" s="1" t="s">
        <v>67</v>
      </c>
      <c r="B37" s="1">
        <v>30.677</v>
      </c>
      <c r="C37" s="1">
        <v>8.9719999999999995</v>
      </c>
      <c r="D37" s="1" t="s">
        <v>190</v>
      </c>
      <c r="E37" t="s">
        <v>448</v>
      </c>
      <c r="F37" s="7">
        <v>1.030613</v>
      </c>
      <c r="G37" s="7">
        <v>7.5732999999999995E-2</v>
      </c>
      <c r="H37" s="7">
        <v>-25.178300881956051</v>
      </c>
      <c r="I37" s="7">
        <v>-0.67500683051502364</v>
      </c>
      <c r="J37" s="7">
        <v>9.2466598359999985E-2</v>
      </c>
      <c r="K37" s="7">
        <f t="shared" si="2"/>
        <v>6.7947647599999996E-3</v>
      </c>
      <c r="L37" s="7"/>
      <c r="M37" s="7">
        <v>61</v>
      </c>
      <c r="N37" s="1" t="s">
        <v>107</v>
      </c>
      <c r="O37" s="1">
        <v>34.792999999999999</v>
      </c>
      <c r="P37" s="1">
        <v>8.2629999999999999</v>
      </c>
      <c r="Q37" s="15">
        <f t="shared" si="0"/>
        <v>1.119</v>
      </c>
      <c r="R37" s="15">
        <f t="shared" si="1"/>
        <v>8.2199999999999995E-2</v>
      </c>
      <c r="S37" s="15">
        <f t="shared" si="3"/>
        <v>1.0810692319980633</v>
      </c>
      <c r="T37" s="7">
        <v>-25.178300881956051</v>
      </c>
      <c r="U37" s="7">
        <v>-0.67500683051502364</v>
      </c>
    </row>
    <row r="38" spans="1:21" ht="15.75" customHeight="1" x14ac:dyDescent="0.15">
      <c r="A38" s="1" t="s">
        <v>68</v>
      </c>
      <c r="B38" s="1">
        <v>34.816000000000003</v>
      </c>
      <c r="C38" s="1">
        <v>8.375</v>
      </c>
      <c r="D38" s="1" t="s">
        <v>196</v>
      </c>
      <c r="E38" t="s">
        <v>449</v>
      </c>
      <c r="F38" s="7">
        <v>1.37026</v>
      </c>
      <c r="G38" s="7">
        <v>6.3580999999999999E-2</v>
      </c>
      <c r="H38" s="7">
        <v>-26.309576005724587</v>
      </c>
      <c r="I38" s="7">
        <v>3.2291361626313186</v>
      </c>
      <c r="J38" s="7">
        <v>0.11475927500000001</v>
      </c>
      <c r="K38" s="7">
        <f t="shared" si="2"/>
        <v>5.3249087500000002E-3</v>
      </c>
      <c r="L38" s="7"/>
      <c r="M38" s="7">
        <v>60</v>
      </c>
      <c r="N38" s="1" t="s">
        <v>105</v>
      </c>
      <c r="O38" s="1">
        <v>34.207000000000001</v>
      </c>
      <c r="P38" s="1">
        <v>8.0380000000000003</v>
      </c>
      <c r="Q38" s="15">
        <f t="shared" si="0"/>
        <v>1.4277</v>
      </c>
      <c r="R38" s="15">
        <f t="shared" si="1"/>
        <v>6.6199999999999995E-2</v>
      </c>
      <c r="S38" s="15">
        <f t="shared" si="3"/>
        <v>1.3886716506593682</v>
      </c>
      <c r="T38" s="7">
        <v>-26.309576005724587</v>
      </c>
      <c r="U38" s="7">
        <v>3.2291361626313186</v>
      </c>
    </row>
    <row r="39" spans="1:21" ht="15.75" customHeight="1" x14ac:dyDescent="0.15">
      <c r="A39" s="1" t="s">
        <v>69</v>
      </c>
      <c r="B39" s="1">
        <v>33.798999999999999</v>
      </c>
      <c r="C39" s="1">
        <v>8.4220000000000006</v>
      </c>
      <c r="D39" s="2" t="s">
        <v>70</v>
      </c>
      <c r="E39" t="s">
        <v>450</v>
      </c>
      <c r="F39" s="7">
        <v>1.770529</v>
      </c>
      <c r="G39" s="7">
        <v>7.4422000000000002E-2</v>
      </c>
      <c r="H39" s="7">
        <v>-26.583217460851017</v>
      </c>
      <c r="I39" s="7">
        <v>-0.31995195998824055</v>
      </c>
      <c r="J39" s="7">
        <v>0.14911395238</v>
      </c>
      <c r="K39" s="7">
        <f t="shared" si="2"/>
        <v>6.2678208400000004E-3</v>
      </c>
      <c r="L39" s="7"/>
      <c r="M39" s="7">
        <v>59</v>
      </c>
      <c r="N39" s="1" t="s">
        <v>103</v>
      </c>
      <c r="O39" s="1">
        <v>34.064</v>
      </c>
      <c r="P39" s="1">
        <v>8.5150000000000006</v>
      </c>
      <c r="Q39" s="15">
        <f t="shared" si="0"/>
        <v>1.7512000000000001</v>
      </c>
      <c r="R39" s="15">
        <f t="shared" si="1"/>
        <v>7.3599999999999999E-2</v>
      </c>
      <c r="S39" s="15">
        <f t="shared" si="3"/>
        <v>1.7143406301820314</v>
      </c>
      <c r="T39" s="7">
        <v>-26.583217460851017</v>
      </c>
      <c r="U39" s="7">
        <v>-0.31995195998824055</v>
      </c>
    </row>
    <row r="40" spans="1:21" ht="15.75" customHeight="1" x14ac:dyDescent="0.15">
      <c r="A40" s="1" t="s">
        <v>71</v>
      </c>
      <c r="B40" s="1">
        <v>34.192</v>
      </c>
      <c r="C40" s="1">
        <v>8.0619999999999994</v>
      </c>
      <c r="D40" s="1" t="s">
        <v>72</v>
      </c>
      <c r="E40" t="s">
        <v>451</v>
      </c>
      <c r="F40" s="7">
        <v>1.9656210000000001</v>
      </c>
      <c r="G40" s="7">
        <v>6.9144999999999998E-2</v>
      </c>
      <c r="H40" s="7">
        <v>-26.757363659390521</v>
      </c>
      <c r="I40" s="7">
        <v>2.8187653934750312</v>
      </c>
      <c r="J40" s="7">
        <v>0.15846836501999997</v>
      </c>
      <c r="K40" s="7">
        <f t="shared" si="2"/>
        <v>5.5744699000000002E-3</v>
      </c>
      <c r="L40" s="7"/>
      <c r="M40" s="7">
        <v>58</v>
      </c>
      <c r="N40" s="1" t="s">
        <v>101</v>
      </c>
      <c r="O40" s="1">
        <v>34.762</v>
      </c>
      <c r="P40" s="1">
        <v>8.1560000000000006</v>
      </c>
      <c r="Q40" s="15">
        <f t="shared" si="0"/>
        <v>1.9430000000000001</v>
      </c>
      <c r="R40" s="15">
        <f t="shared" si="1"/>
        <v>6.83E-2</v>
      </c>
      <c r="S40" s="15">
        <f t="shared" si="3"/>
        <v>1.9044938364394306</v>
      </c>
      <c r="T40" s="7">
        <v>-26.757363659390521</v>
      </c>
      <c r="U40" s="7">
        <v>2.8187653934750312</v>
      </c>
    </row>
    <row r="41" spans="1:21" ht="15.75" customHeight="1" x14ac:dyDescent="0.15">
      <c r="A41" s="1" t="s">
        <v>73</v>
      </c>
      <c r="B41" s="1">
        <v>34.39</v>
      </c>
      <c r="C41" s="1">
        <v>8.3810000000000002</v>
      </c>
      <c r="D41" s="1" t="s">
        <v>74</v>
      </c>
      <c r="E41" t="s">
        <v>452</v>
      </c>
      <c r="F41" s="7">
        <v>3.996505</v>
      </c>
      <c r="G41" s="7">
        <v>0.13949</v>
      </c>
      <c r="H41" s="7">
        <v>-27.392782846255571</v>
      </c>
      <c r="I41" s="7">
        <v>0.32928240672758236</v>
      </c>
      <c r="J41" s="7">
        <v>0.33494708404999995</v>
      </c>
      <c r="K41" s="7">
        <f t="shared" si="2"/>
        <v>1.1690656900000001E-2</v>
      </c>
      <c r="L41" s="7"/>
      <c r="M41" s="7">
        <v>57</v>
      </c>
      <c r="N41" s="1" t="s">
        <v>99</v>
      </c>
      <c r="O41" s="1">
        <v>34.606999999999999</v>
      </c>
      <c r="P41" s="1">
        <v>8.2750000000000004</v>
      </c>
      <c r="Q41" s="15">
        <f t="shared" si="0"/>
        <v>4.0476999999999999</v>
      </c>
      <c r="R41" s="15">
        <f t="shared" si="1"/>
        <v>0.14130000000000001</v>
      </c>
      <c r="S41" s="15">
        <f t="shared" si="3"/>
        <v>4.0097792909969785</v>
      </c>
      <c r="T41" s="7">
        <v>-27.392782846255571</v>
      </c>
      <c r="U41" s="7">
        <v>0.32928240672758236</v>
      </c>
    </row>
    <row r="42" spans="1:21" ht="15.75" customHeight="1" x14ac:dyDescent="0.15">
      <c r="A42" s="1" t="s">
        <v>75</v>
      </c>
      <c r="B42" s="1">
        <v>34.700000000000003</v>
      </c>
      <c r="C42" s="1">
        <v>8.5220000000000002</v>
      </c>
      <c r="D42" s="1" t="s">
        <v>212</v>
      </c>
      <c r="E42" t="s">
        <v>453</v>
      </c>
      <c r="F42" s="7">
        <v>0.94615800000000005</v>
      </c>
      <c r="G42" s="7">
        <v>8.4939000000000001E-2</v>
      </c>
      <c r="H42" s="7">
        <v>-25.400777572525122</v>
      </c>
      <c r="I42" s="7">
        <v>0.85780297950011075</v>
      </c>
      <c r="J42" s="7">
        <v>8.063158476E-2</v>
      </c>
      <c r="K42" s="7">
        <f t="shared" si="2"/>
        <v>7.2385015800000008E-3</v>
      </c>
      <c r="L42" s="7"/>
      <c r="M42" s="7">
        <v>56</v>
      </c>
      <c r="N42" s="1" t="s">
        <v>97</v>
      </c>
      <c r="O42" s="1">
        <v>34.789000000000001</v>
      </c>
      <c r="P42" s="1">
        <v>8.9589999999999996</v>
      </c>
      <c r="Q42" s="15">
        <f t="shared" si="0"/>
        <v>0.9</v>
      </c>
      <c r="R42" s="15">
        <f t="shared" si="1"/>
        <v>8.0799999999999997E-2</v>
      </c>
      <c r="S42" s="15">
        <f t="shared" si="3"/>
        <v>0.86498199620493366</v>
      </c>
      <c r="T42" s="7">
        <v>-25.400777572525122</v>
      </c>
      <c r="U42" s="7">
        <v>0.85780297950011075</v>
      </c>
    </row>
    <row r="43" spans="1:21" ht="15.75" customHeight="1" x14ac:dyDescent="0.15">
      <c r="A43" s="1" t="s">
        <v>76</v>
      </c>
      <c r="B43" s="1">
        <v>35.232999999999997</v>
      </c>
      <c r="C43" s="1">
        <v>8.2059999999999995</v>
      </c>
      <c r="D43" s="1" t="s">
        <v>217</v>
      </c>
      <c r="E43" t="s">
        <v>454</v>
      </c>
      <c r="F43" s="7">
        <v>1.6356919999999999</v>
      </c>
      <c r="G43" s="7">
        <v>0.102939</v>
      </c>
      <c r="H43" s="7">
        <v>-25.021817630241472</v>
      </c>
      <c r="I43" s="7">
        <v>4.2390056472416671</v>
      </c>
      <c r="J43" s="7">
        <v>0.13422488552</v>
      </c>
      <c r="K43" s="7">
        <f t="shared" si="2"/>
        <v>8.4471743400000004E-3</v>
      </c>
      <c r="L43" s="7"/>
      <c r="M43" s="7">
        <v>55</v>
      </c>
      <c r="N43" s="1" t="s">
        <v>95</v>
      </c>
      <c r="O43" s="1">
        <v>34.875999999999998</v>
      </c>
      <c r="P43" s="1">
        <v>8.798</v>
      </c>
      <c r="Q43" s="15">
        <f t="shared" si="0"/>
        <v>1.5256000000000001</v>
      </c>
      <c r="R43" s="15">
        <f t="shared" si="1"/>
        <v>9.6000000000000002E-2</v>
      </c>
      <c r="S43" s="15">
        <f t="shared" si="3"/>
        <v>1.4899640577403956</v>
      </c>
      <c r="T43" s="7">
        <v>-25.021817630241472</v>
      </c>
      <c r="U43" s="7">
        <v>4.2390056472416671</v>
      </c>
    </row>
    <row r="44" spans="1:21" ht="15.75" customHeight="1" x14ac:dyDescent="0.15">
      <c r="A44" s="1" t="s">
        <v>77</v>
      </c>
      <c r="B44" s="1">
        <v>34.923000000000002</v>
      </c>
      <c r="C44" s="1">
        <v>8.2319999999999993</v>
      </c>
      <c r="D44" s="1" t="s">
        <v>222</v>
      </c>
      <c r="E44" t="s">
        <v>455</v>
      </c>
      <c r="F44" s="7">
        <v>1.7528379999999999</v>
      </c>
      <c r="G44" s="7">
        <v>6.8390999999999993E-2</v>
      </c>
      <c r="H44" s="7">
        <v>-25.480874078139927</v>
      </c>
      <c r="I44" s="7">
        <v>1.232887164226204</v>
      </c>
      <c r="J44" s="7">
        <v>0.14429362415999999</v>
      </c>
      <c r="K44" s="7">
        <f t="shared" si="2"/>
        <v>5.6299471199999992E-3</v>
      </c>
      <c r="L44" s="7"/>
      <c r="M44" s="7">
        <v>54</v>
      </c>
      <c r="N44" s="1" t="s">
        <v>94</v>
      </c>
      <c r="O44" s="1">
        <v>34.35</v>
      </c>
      <c r="P44" s="1">
        <v>8.7569999999999997</v>
      </c>
      <c r="Q44" s="15">
        <f t="shared" si="0"/>
        <v>1.6477999999999999</v>
      </c>
      <c r="R44" s="15">
        <f t="shared" si="1"/>
        <v>6.4299999999999996E-2</v>
      </c>
      <c r="S44" s="15">
        <f t="shared" si="3"/>
        <v>1.6119193381294963</v>
      </c>
      <c r="T44" s="7">
        <v>-25.480874078139927</v>
      </c>
      <c r="U44" s="7">
        <v>1.232887164226204</v>
      </c>
    </row>
    <row r="45" spans="1:21" ht="15.75" customHeight="1" x14ac:dyDescent="0.15">
      <c r="A45" s="1" t="s">
        <v>78</v>
      </c>
      <c r="B45" s="1">
        <v>33.908999999999999</v>
      </c>
      <c r="C45" s="1">
        <v>8.0950000000000006</v>
      </c>
      <c r="D45" s="1" t="s">
        <v>227</v>
      </c>
      <c r="E45" t="s">
        <v>456</v>
      </c>
      <c r="F45" s="7">
        <v>2.4837699999999998</v>
      </c>
      <c r="G45" s="7">
        <v>0.10527</v>
      </c>
      <c r="H45" s="7">
        <v>-25.856286502149661</v>
      </c>
      <c r="I45" s="7">
        <v>1.4843662815049452</v>
      </c>
      <c r="J45" s="7">
        <v>0.20106118149999999</v>
      </c>
      <c r="K45" s="7">
        <f t="shared" si="2"/>
        <v>8.5216065000000008E-3</v>
      </c>
      <c r="L45" s="7"/>
      <c r="M45" s="7">
        <v>53</v>
      </c>
      <c r="N45" s="1" t="s">
        <v>92</v>
      </c>
      <c r="O45" s="1">
        <v>34.210999999999999</v>
      </c>
      <c r="P45" s="1">
        <v>8.4670000000000005</v>
      </c>
      <c r="Q45" s="15">
        <f t="shared" si="0"/>
        <v>2.3746</v>
      </c>
      <c r="R45" s="15">
        <f t="shared" si="1"/>
        <v>0.10059999999999999</v>
      </c>
      <c r="S45" s="15">
        <f t="shared" si="3"/>
        <v>2.3375851397189082</v>
      </c>
      <c r="T45" s="7">
        <v>-25.856286502149661</v>
      </c>
      <c r="U45" s="7">
        <v>1.4843662815049452</v>
      </c>
    </row>
    <row r="46" spans="1:21" ht="15.75" customHeight="1" x14ac:dyDescent="0.15">
      <c r="A46" s="1" t="s">
        <v>79</v>
      </c>
      <c r="B46" s="1">
        <v>34.616999999999997</v>
      </c>
      <c r="C46" s="1">
        <v>8.7460000000000004</v>
      </c>
      <c r="D46" s="1" t="s">
        <v>231</v>
      </c>
      <c r="E46" t="s">
        <v>457</v>
      </c>
      <c r="F46" s="7">
        <v>4.1709610000000001</v>
      </c>
      <c r="G46" s="7">
        <v>0.151925</v>
      </c>
      <c r="H46" s="7">
        <v>-25.883153464085652</v>
      </c>
      <c r="I46" s="7">
        <v>1.9338578147707342</v>
      </c>
      <c r="J46" s="7">
        <v>0.36479224906000007</v>
      </c>
      <c r="K46" s="7">
        <f t="shared" si="2"/>
        <v>1.3287360500000001E-2</v>
      </c>
      <c r="L46" s="7"/>
      <c r="M46" s="7">
        <v>52</v>
      </c>
      <c r="N46" s="1" t="s">
        <v>90</v>
      </c>
      <c r="O46" s="1">
        <v>34.01</v>
      </c>
      <c r="P46" s="1">
        <v>8.9250000000000007</v>
      </c>
      <c r="Q46" s="15">
        <f t="shared" si="0"/>
        <v>4.0872999999999999</v>
      </c>
      <c r="R46" s="15">
        <f t="shared" si="1"/>
        <v>0.1489</v>
      </c>
      <c r="S46" s="15">
        <f t="shared" si="3"/>
        <v>4.052150155070029</v>
      </c>
      <c r="T46" s="7">
        <v>-25.883153464085652</v>
      </c>
      <c r="U46" s="7">
        <v>1.9338578147707342</v>
      </c>
    </row>
    <row r="47" spans="1:21" ht="15.75" customHeight="1" x14ac:dyDescent="0.15">
      <c r="A47" s="1" t="s">
        <v>80</v>
      </c>
      <c r="B47" s="1">
        <v>34.387999999999998</v>
      </c>
      <c r="C47" s="1">
        <v>8.0690000000000008</v>
      </c>
      <c r="D47" s="1" t="s">
        <v>236</v>
      </c>
      <c r="E47" t="s">
        <v>458</v>
      </c>
      <c r="F47" s="7">
        <v>4.4821929999999996</v>
      </c>
      <c r="G47" s="7">
        <v>0.148947</v>
      </c>
      <c r="H47" s="7">
        <v>-26.073292985832943</v>
      </c>
      <c r="I47" s="7">
        <v>1.3369070187723153</v>
      </c>
      <c r="J47" s="7">
        <v>0.36166815317000001</v>
      </c>
      <c r="K47" s="7">
        <f t="shared" si="2"/>
        <v>1.2018533430000001E-2</v>
      </c>
      <c r="L47" s="7"/>
      <c r="M47" s="7">
        <v>51</v>
      </c>
      <c r="N47" s="1" t="s">
        <v>88</v>
      </c>
      <c r="O47" s="1">
        <v>34.231000000000002</v>
      </c>
      <c r="P47" s="1">
        <v>8.3010000000000002</v>
      </c>
      <c r="Q47" s="15">
        <f t="shared" si="0"/>
        <v>4.3569000000000004</v>
      </c>
      <c r="R47" s="15">
        <f t="shared" si="1"/>
        <v>0.14480000000000001</v>
      </c>
      <c r="S47" s="15">
        <f t="shared" si="3"/>
        <v>4.3191218582098543</v>
      </c>
      <c r="T47" s="7">
        <v>-26.073292985832943</v>
      </c>
      <c r="U47" s="7">
        <v>1.3369070187723153</v>
      </c>
    </row>
    <row r="48" spans="1:21" ht="13" x14ac:dyDescent="0.15">
      <c r="A48" s="1" t="s">
        <v>81</v>
      </c>
      <c r="B48" s="1">
        <v>34.872</v>
      </c>
      <c r="C48" s="1">
        <v>8.2409999999999997</v>
      </c>
      <c r="D48" s="1" t="s">
        <v>240</v>
      </c>
      <c r="E48" t="s">
        <v>459</v>
      </c>
      <c r="F48" s="7">
        <v>10.508155</v>
      </c>
      <c r="G48" s="7">
        <v>0.33708399999999999</v>
      </c>
      <c r="H48" s="7">
        <v>-26.986963261945608</v>
      </c>
      <c r="I48" s="7">
        <v>0.88921182764045703</v>
      </c>
      <c r="J48" s="7">
        <v>0.86597705354999999</v>
      </c>
      <c r="K48" s="7">
        <f t="shared" si="2"/>
        <v>2.777909244E-2</v>
      </c>
      <c r="L48" s="7"/>
      <c r="M48" s="7">
        <v>50</v>
      </c>
      <c r="N48" s="1" t="s">
        <v>86</v>
      </c>
      <c r="O48" s="1">
        <v>34.22</v>
      </c>
      <c r="P48" s="1">
        <v>8.1859999999999999</v>
      </c>
      <c r="Q48" s="15">
        <f t="shared" si="0"/>
        <v>10.578799999999999</v>
      </c>
      <c r="R48" s="15">
        <f t="shared" si="1"/>
        <v>0.33929999999999999</v>
      </c>
      <c r="S48" s="15">
        <f t="shared" si="3"/>
        <v>10.54042518727095</v>
      </c>
      <c r="T48" s="7">
        <v>-26.986963261945608</v>
      </c>
      <c r="U48" s="7">
        <v>0.88921182764045703</v>
      </c>
    </row>
    <row r="49" spans="1:21" ht="13" x14ac:dyDescent="0.15">
      <c r="A49" s="1" t="s">
        <v>83</v>
      </c>
      <c r="B49" s="1">
        <v>34.438000000000002</v>
      </c>
      <c r="C49" s="1">
        <v>8.5709999999999997</v>
      </c>
      <c r="D49" s="1" t="s">
        <v>243</v>
      </c>
      <c r="E49" t="s">
        <v>460</v>
      </c>
      <c r="F49" s="7">
        <v>1.346595</v>
      </c>
      <c r="G49" s="7">
        <v>8.6719000000000004E-2</v>
      </c>
      <c r="H49" s="7">
        <v>-25.829406703565038</v>
      </c>
      <c r="I49" s="7">
        <v>1.5786100205936737</v>
      </c>
      <c r="J49" s="7">
        <v>0.11541665745</v>
      </c>
      <c r="K49" s="7">
        <f t="shared" si="2"/>
        <v>7.4326854900000003E-3</v>
      </c>
      <c r="L49" s="7"/>
      <c r="M49" s="7">
        <v>49</v>
      </c>
      <c r="N49" s="1" t="s">
        <v>84</v>
      </c>
      <c r="O49" s="1">
        <v>34.182000000000002</v>
      </c>
      <c r="P49" s="1">
        <v>8.6910000000000007</v>
      </c>
      <c r="Q49" s="15">
        <f t="shared" si="0"/>
        <v>1.3280000000000001</v>
      </c>
      <c r="R49" s="15">
        <f t="shared" si="1"/>
        <v>8.5500000000000007E-2</v>
      </c>
      <c r="S49" s="15">
        <f t="shared" si="3"/>
        <v>1.291897477045219</v>
      </c>
      <c r="T49" s="7">
        <v>-25.829406703565038</v>
      </c>
      <c r="U49" s="7">
        <v>1.5786100205936737</v>
      </c>
    </row>
    <row r="50" spans="1:21" ht="13" x14ac:dyDescent="0.15">
      <c r="A50" s="1" t="s">
        <v>84</v>
      </c>
      <c r="B50" s="1">
        <v>34.182000000000002</v>
      </c>
      <c r="C50" s="1">
        <v>8.6910000000000007</v>
      </c>
      <c r="D50" s="1" t="s">
        <v>267</v>
      </c>
      <c r="E50" t="s">
        <v>461</v>
      </c>
      <c r="F50" s="7">
        <v>1.0357449999999999</v>
      </c>
      <c r="G50" s="7">
        <v>7.3395000000000002E-2</v>
      </c>
      <c r="H50" s="7">
        <v>-25.575079491449102</v>
      </c>
      <c r="I50" s="7">
        <v>1.5963496266595545</v>
      </c>
      <c r="J50" s="7">
        <v>9.0016597949999999E-2</v>
      </c>
      <c r="K50" s="7">
        <f t="shared" si="2"/>
        <v>6.3787594500000011E-3</v>
      </c>
      <c r="L50" s="7"/>
      <c r="M50" s="7">
        <v>48</v>
      </c>
      <c r="N50" s="1" t="s">
        <v>83</v>
      </c>
      <c r="O50" s="1">
        <v>34.438000000000002</v>
      </c>
      <c r="P50" s="1">
        <v>8.5709999999999997</v>
      </c>
      <c r="Q50" s="15">
        <f t="shared" si="0"/>
        <v>1.0502</v>
      </c>
      <c r="R50" s="15">
        <f t="shared" si="1"/>
        <v>7.4399999999999994E-2</v>
      </c>
      <c r="S50" s="15">
        <f t="shared" si="3"/>
        <v>1.0136361011550579</v>
      </c>
      <c r="T50" s="7">
        <v>-25.575079491449102</v>
      </c>
      <c r="U50" s="7">
        <v>1.5963496266595545</v>
      </c>
    </row>
    <row r="51" spans="1:21" ht="13" x14ac:dyDescent="0.15">
      <c r="A51" s="1" t="s">
        <v>86</v>
      </c>
      <c r="B51" s="1">
        <v>34.22</v>
      </c>
      <c r="C51" s="1">
        <v>8.1859999999999999</v>
      </c>
      <c r="D51" s="1" t="s">
        <v>247</v>
      </c>
      <c r="E51" t="s">
        <v>462</v>
      </c>
      <c r="F51" s="7">
        <v>2.2292100000000001</v>
      </c>
      <c r="G51" s="7">
        <v>9.3507999999999994E-2</v>
      </c>
      <c r="H51" s="7">
        <v>-27.171610887576691</v>
      </c>
      <c r="I51" s="7">
        <v>-0.68276050209503669</v>
      </c>
      <c r="J51" s="7">
        <v>0.18248313060000002</v>
      </c>
      <c r="K51" s="7">
        <f t="shared" si="2"/>
        <v>7.6545648799999999E-3</v>
      </c>
      <c r="L51" s="7"/>
      <c r="M51" s="7">
        <v>47</v>
      </c>
      <c r="N51" s="1" t="s">
        <v>81</v>
      </c>
      <c r="O51" s="1">
        <v>34.872</v>
      </c>
      <c r="P51" s="1">
        <v>8.2409999999999997</v>
      </c>
      <c r="Q51" s="15">
        <f t="shared" si="0"/>
        <v>2.2143000000000002</v>
      </c>
      <c r="R51" s="15">
        <f t="shared" si="1"/>
        <v>9.2899999999999996E-2</v>
      </c>
      <c r="S51" s="15">
        <f t="shared" si="3"/>
        <v>2.1762563145249367</v>
      </c>
      <c r="T51" s="7">
        <v>-27.171610887576691</v>
      </c>
      <c r="U51" s="7">
        <v>-0.68276050209503669</v>
      </c>
    </row>
    <row r="52" spans="1:21" ht="13" x14ac:dyDescent="0.15">
      <c r="A52" s="1" t="s">
        <v>88</v>
      </c>
      <c r="B52" s="1">
        <v>34.231000000000002</v>
      </c>
      <c r="C52" s="1">
        <v>8.3010000000000002</v>
      </c>
      <c r="D52" s="1" t="s">
        <v>249</v>
      </c>
      <c r="E52" t="s">
        <v>463</v>
      </c>
      <c r="F52" s="7">
        <v>1.4904660000000001</v>
      </c>
      <c r="G52" s="7">
        <v>9.4116000000000005E-2</v>
      </c>
      <c r="H52" s="7">
        <v>-25.898560654863623</v>
      </c>
      <c r="I52" s="7">
        <v>2.1641131087277721</v>
      </c>
      <c r="J52" s="7">
        <v>0.12372358266000001</v>
      </c>
      <c r="K52" s="7">
        <f t="shared" si="2"/>
        <v>7.8125691599999995E-3</v>
      </c>
      <c r="L52" s="7"/>
      <c r="M52" s="7">
        <v>46</v>
      </c>
      <c r="N52" s="1" t="s">
        <v>80</v>
      </c>
      <c r="O52" s="1">
        <v>34.387999999999998</v>
      </c>
      <c r="P52" s="1">
        <v>8.0690000000000008</v>
      </c>
      <c r="Q52" s="15">
        <f t="shared" si="0"/>
        <v>1.5333000000000001</v>
      </c>
      <c r="R52" s="15">
        <f t="shared" si="1"/>
        <v>9.6799999999999997E-2</v>
      </c>
      <c r="S52" s="15">
        <f t="shared" si="3"/>
        <v>1.494432208947825</v>
      </c>
      <c r="T52" s="7">
        <v>-25.898560654863623</v>
      </c>
      <c r="U52" s="7">
        <v>2.1641131087277721</v>
      </c>
    </row>
    <row r="53" spans="1:21" ht="13" x14ac:dyDescent="0.15">
      <c r="A53" s="1" t="s">
        <v>90</v>
      </c>
      <c r="B53" s="1">
        <v>34.01</v>
      </c>
      <c r="C53" s="1">
        <v>8.9250000000000007</v>
      </c>
      <c r="D53" s="1" t="s">
        <v>252</v>
      </c>
      <c r="E53" t="s">
        <v>464</v>
      </c>
      <c r="F53" s="7">
        <v>2.5800960000000002</v>
      </c>
      <c r="G53" s="7">
        <v>0.12238400000000001</v>
      </c>
      <c r="H53" s="7">
        <v>-27.012202707844658</v>
      </c>
      <c r="I53" s="7">
        <v>2.1590826090369664</v>
      </c>
      <c r="J53" s="7">
        <v>0.23027356800000004</v>
      </c>
      <c r="K53" s="7">
        <f t="shared" si="2"/>
        <v>1.0922772000000001E-2</v>
      </c>
      <c r="L53" s="7"/>
      <c r="M53" s="7">
        <v>45</v>
      </c>
      <c r="N53" s="1" t="s">
        <v>79</v>
      </c>
      <c r="O53" s="1">
        <v>34.616999999999997</v>
      </c>
      <c r="P53" s="1">
        <v>8.7460000000000004</v>
      </c>
      <c r="Q53" s="15">
        <f t="shared" si="0"/>
        <v>2.6328999999999998</v>
      </c>
      <c r="R53" s="15">
        <f t="shared" si="1"/>
        <v>0.1249</v>
      </c>
      <c r="S53" s="15">
        <f t="shared" si="3"/>
        <v>2.5970240141779102</v>
      </c>
      <c r="T53" s="7">
        <v>-27.012202707844658</v>
      </c>
      <c r="U53" s="7">
        <v>2.1590826090369664</v>
      </c>
    </row>
    <row r="54" spans="1:21" ht="13" x14ac:dyDescent="0.15">
      <c r="A54" s="1" t="s">
        <v>92</v>
      </c>
      <c r="B54" s="1">
        <v>34.210999999999999</v>
      </c>
      <c r="C54" s="1">
        <v>8.4670000000000005</v>
      </c>
      <c r="D54" s="1" t="s">
        <v>255</v>
      </c>
      <c r="E54" t="s">
        <v>465</v>
      </c>
      <c r="F54" s="7">
        <v>3.7159230000000001</v>
      </c>
      <c r="G54" s="7">
        <v>0.17560100000000001</v>
      </c>
      <c r="H54" s="7">
        <v>-26.568788738366212</v>
      </c>
      <c r="I54" s="7">
        <v>1.9427520964805378</v>
      </c>
      <c r="J54" s="7">
        <v>0.31462720041000003</v>
      </c>
      <c r="K54" s="7">
        <f t="shared" si="2"/>
        <v>1.486813667E-2</v>
      </c>
      <c r="L54" s="7"/>
      <c r="M54" s="7">
        <v>44</v>
      </c>
      <c r="N54" s="1" t="s">
        <v>78</v>
      </c>
      <c r="O54" s="1">
        <v>33.908999999999999</v>
      </c>
      <c r="P54" s="1">
        <v>8.0950000000000006</v>
      </c>
      <c r="Q54" s="15">
        <f t="shared" si="0"/>
        <v>3.8866999999999998</v>
      </c>
      <c r="R54" s="15">
        <f t="shared" si="1"/>
        <v>0.1837</v>
      </c>
      <c r="S54" s="15">
        <f t="shared" si="3"/>
        <v>3.8479228250772084</v>
      </c>
      <c r="T54" s="7">
        <v>-26.568788738366212</v>
      </c>
      <c r="U54" s="7">
        <v>1.9427520964805378</v>
      </c>
    </row>
    <row r="55" spans="1:21" ht="13" x14ac:dyDescent="0.15">
      <c r="A55" s="1" t="s">
        <v>94</v>
      </c>
      <c r="B55" s="1">
        <v>34.35</v>
      </c>
      <c r="C55" s="1">
        <v>8.7569999999999997</v>
      </c>
      <c r="D55" s="1" t="s">
        <v>258</v>
      </c>
      <c r="E55" t="s">
        <v>466</v>
      </c>
      <c r="F55" s="7">
        <v>6.5704909999999996</v>
      </c>
      <c r="G55" s="7">
        <v>0.29009099999999999</v>
      </c>
      <c r="H55" s="7">
        <v>-27.671924592998607</v>
      </c>
      <c r="I55" s="7">
        <v>0.82613341028081599</v>
      </c>
      <c r="J55" s="7">
        <v>0.57537789686999996</v>
      </c>
      <c r="K55" s="7">
        <f t="shared" si="2"/>
        <v>2.5403268869999999E-2</v>
      </c>
      <c r="L55" s="7"/>
      <c r="M55" s="7">
        <v>43</v>
      </c>
      <c r="N55" s="1" t="s">
        <v>77</v>
      </c>
      <c r="O55" s="1">
        <v>34.923000000000002</v>
      </c>
      <c r="P55" s="1">
        <v>8.2319999999999993</v>
      </c>
      <c r="Q55" s="15">
        <f t="shared" si="0"/>
        <v>6.9894999999999996</v>
      </c>
      <c r="R55" s="15">
        <f t="shared" si="1"/>
        <v>0.30859999999999999</v>
      </c>
      <c r="S55" s="15">
        <f t="shared" si="3"/>
        <v>6.9514097321428574</v>
      </c>
      <c r="T55" s="7">
        <v>-27.671924592998607</v>
      </c>
      <c r="U55" s="7">
        <v>0.82613341028081599</v>
      </c>
    </row>
    <row r="56" spans="1:21" ht="13" x14ac:dyDescent="0.15">
      <c r="A56" s="1" t="s">
        <v>95</v>
      </c>
      <c r="B56" s="1">
        <v>34.875999999999998</v>
      </c>
      <c r="C56" s="1">
        <v>8.798</v>
      </c>
      <c r="D56" s="1" t="s">
        <v>261</v>
      </c>
      <c r="E56" t="s">
        <v>467</v>
      </c>
      <c r="F56" s="7">
        <v>0.94651099999999999</v>
      </c>
      <c r="G56" s="7">
        <v>7.3133000000000004E-2</v>
      </c>
      <c r="H56" s="7">
        <v>-25.232266801226032</v>
      </c>
      <c r="I56" s="7">
        <v>0.85809585468155092</v>
      </c>
      <c r="J56" s="7">
        <v>8.3274037780000004E-2</v>
      </c>
      <c r="K56" s="7">
        <f t="shared" si="2"/>
        <v>6.4342413399999998E-3</v>
      </c>
      <c r="L56" s="7"/>
      <c r="M56" s="7">
        <v>42</v>
      </c>
      <c r="N56" s="1" t="s">
        <v>76</v>
      </c>
      <c r="O56" s="1">
        <v>35.232999999999997</v>
      </c>
      <c r="P56" s="1">
        <v>8.2059999999999995</v>
      </c>
      <c r="Q56" s="15">
        <f t="shared" si="0"/>
        <v>1.0147999999999999</v>
      </c>
      <c r="R56" s="15">
        <f t="shared" si="1"/>
        <v>7.8399999999999997E-2</v>
      </c>
      <c r="S56" s="15">
        <f t="shared" si="3"/>
        <v>0.9765560572751647</v>
      </c>
      <c r="T56" s="7">
        <v>-25.232266801226032</v>
      </c>
      <c r="U56" s="7">
        <v>0.85809585468155092</v>
      </c>
    </row>
    <row r="57" spans="1:21" ht="13" x14ac:dyDescent="0.15">
      <c r="A57" s="1" t="s">
        <v>97</v>
      </c>
      <c r="B57" s="1">
        <v>34.789000000000001</v>
      </c>
      <c r="C57" s="1">
        <v>8.9589999999999996</v>
      </c>
      <c r="D57" s="1" t="s">
        <v>264</v>
      </c>
      <c r="E57" t="s">
        <v>468</v>
      </c>
      <c r="F57" s="7">
        <v>1.02948</v>
      </c>
      <c r="G57" s="7">
        <v>8.2962999999999995E-2</v>
      </c>
      <c r="H57" s="7">
        <v>-25.628529940287969</v>
      </c>
      <c r="I57" s="7">
        <v>3.6936817421497903</v>
      </c>
      <c r="J57" s="7">
        <v>9.2231113199999992E-2</v>
      </c>
      <c r="K57" s="7">
        <f t="shared" si="2"/>
        <v>7.4326551699999991E-3</v>
      </c>
      <c r="L57" s="7"/>
      <c r="M57" s="7">
        <v>41</v>
      </c>
      <c r="N57" s="1" t="s">
        <v>75</v>
      </c>
      <c r="O57" s="1">
        <v>34.700000000000003</v>
      </c>
      <c r="P57" s="1">
        <v>8.5220000000000002</v>
      </c>
      <c r="Q57" s="15">
        <f t="shared" si="0"/>
        <v>1.0823</v>
      </c>
      <c r="R57" s="15">
        <f t="shared" si="1"/>
        <v>8.72E-2</v>
      </c>
      <c r="S57" s="15">
        <f t="shared" si="3"/>
        <v>1.0454501933818352</v>
      </c>
      <c r="T57" s="7">
        <v>-25.628529940287969</v>
      </c>
      <c r="U57" s="7">
        <v>3.6936817421497903</v>
      </c>
    </row>
    <row r="58" spans="1:21" ht="13" x14ac:dyDescent="0.15">
      <c r="A58" s="1" t="s">
        <v>99</v>
      </c>
      <c r="B58" s="1">
        <v>34.606999999999999</v>
      </c>
      <c r="C58" s="1">
        <v>8.2750000000000004</v>
      </c>
      <c r="D58" s="1" t="s">
        <v>267</v>
      </c>
      <c r="E58" t="s">
        <v>469</v>
      </c>
      <c r="F58" s="7">
        <v>1.609596</v>
      </c>
      <c r="G58" s="7">
        <v>8.1106999999999999E-2</v>
      </c>
      <c r="H58" s="7">
        <v>-25.916067933386742</v>
      </c>
      <c r="I58" s="7">
        <v>-9.5533551002224826E-2</v>
      </c>
      <c r="J58" s="7">
        <v>0.133194069</v>
      </c>
      <c r="K58" s="7">
        <f t="shared" si="2"/>
        <v>6.7116042500000002E-3</v>
      </c>
      <c r="L58" s="7"/>
      <c r="M58" s="7">
        <v>40</v>
      </c>
      <c r="N58" s="1" t="s">
        <v>73</v>
      </c>
      <c r="O58" s="1">
        <v>34.39</v>
      </c>
      <c r="P58" s="1">
        <v>8.3810000000000002</v>
      </c>
      <c r="Q58" s="15">
        <f t="shared" si="0"/>
        <v>1.5891999999999999</v>
      </c>
      <c r="R58" s="15">
        <f t="shared" si="1"/>
        <v>8.0100000000000005E-2</v>
      </c>
      <c r="S58" s="15">
        <f t="shared" si="3"/>
        <v>1.5517983686910868</v>
      </c>
      <c r="T58" s="7">
        <v>-25.916067933386742</v>
      </c>
      <c r="U58" s="7">
        <v>-9.5533551002224826E-2</v>
      </c>
    </row>
    <row r="59" spans="1:21" ht="13" x14ac:dyDescent="0.15">
      <c r="A59" s="1" t="s">
        <v>101</v>
      </c>
      <c r="B59" s="1">
        <v>34.762</v>
      </c>
      <c r="C59" s="1">
        <v>8.1560000000000006</v>
      </c>
      <c r="D59" s="1" t="s">
        <v>270</v>
      </c>
      <c r="E59" t="s">
        <v>470</v>
      </c>
      <c r="F59" s="7">
        <v>2.211646</v>
      </c>
      <c r="G59" s="7">
        <v>9.0451000000000004E-2</v>
      </c>
      <c r="H59" s="7">
        <v>-26.455632939360818</v>
      </c>
      <c r="I59" s="7">
        <v>3.8895946608896725</v>
      </c>
      <c r="J59" s="7">
        <v>0.18038184776000002</v>
      </c>
      <c r="K59" s="7">
        <f t="shared" si="2"/>
        <v>7.3771835600000011E-3</v>
      </c>
      <c r="L59" s="7"/>
      <c r="M59" s="7">
        <v>39</v>
      </c>
      <c r="N59" s="1" t="s">
        <v>71</v>
      </c>
      <c r="O59" s="1">
        <v>34.192</v>
      </c>
      <c r="P59" s="1">
        <v>8.0619999999999994</v>
      </c>
      <c r="Q59" s="15">
        <f t="shared" si="0"/>
        <v>2.2374000000000001</v>
      </c>
      <c r="R59" s="15">
        <f t="shared" si="1"/>
        <v>9.1499999999999998E-2</v>
      </c>
      <c r="S59" s="15">
        <f t="shared" si="3"/>
        <v>2.1985115360952623</v>
      </c>
      <c r="T59" s="7">
        <v>-26.455632939360818</v>
      </c>
      <c r="U59" s="7">
        <v>3.8895946608896725</v>
      </c>
    </row>
    <row r="60" spans="1:21" ht="13" x14ac:dyDescent="0.15">
      <c r="A60" s="1" t="s">
        <v>103</v>
      </c>
      <c r="B60" s="1">
        <v>34.064</v>
      </c>
      <c r="C60" s="1">
        <v>8.5150000000000006</v>
      </c>
      <c r="D60" s="1" t="s">
        <v>273</v>
      </c>
      <c r="E60" t="s">
        <v>471</v>
      </c>
      <c r="F60" s="7">
        <v>3.6376249999999999</v>
      </c>
      <c r="G60" s="7">
        <v>0.15434899999999999</v>
      </c>
      <c r="H60" s="7">
        <v>-27.225712753570996</v>
      </c>
      <c r="I60" s="7">
        <v>1.8959563329432605</v>
      </c>
      <c r="J60" s="7">
        <v>0.30974376874999998</v>
      </c>
      <c r="K60" s="7">
        <f t="shared" si="2"/>
        <v>1.3142817350000001E-2</v>
      </c>
      <c r="L60" s="7"/>
      <c r="M60" s="7">
        <v>38</v>
      </c>
      <c r="N60" s="1" t="s">
        <v>69</v>
      </c>
      <c r="O60" s="1">
        <v>33.798999999999999</v>
      </c>
      <c r="P60" s="1">
        <v>8.4220000000000006</v>
      </c>
      <c r="Q60" s="15">
        <f t="shared" si="0"/>
        <v>3.6778</v>
      </c>
      <c r="R60" s="15">
        <f t="shared" si="1"/>
        <v>0.15609999999999999</v>
      </c>
      <c r="S60" s="15">
        <f t="shared" si="3"/>
        <v>3.6405357519591544</v>
      </c>
      <c r="T60" s="7">
        <v>-27.225712753570996</v>
      </c>
      <c r="U60" s="7">
        <v>1.8959563329432605</v>
      </c>
    </row>
    <row r="61" spans="1:21" ht="13" x14ac:dyDescent="0.15">
      <c r="A61" s="1" t="s">
        <v>105</v>
      </c>
      <c r="B61" s="1">
        <v>34.207000000000001</v>
      </c>
      <c r="C61" s="1">
        <v>8.0380000000000003</v>
      </c>
      <c r="D61" s="1" t="s">
        <v>276</v>
      </c>
      <c r="E61" t="s">
        <v>472</v>
      </c>
      <c r="F61" s="7">
        <v>6.4565219999999997</v>
      </c>
      <c r="G61" s="7">
        <v>0.27378200000000003</v>
      </c>
      <c r="H61" s="7">
        <v>-27.517332205688525</v>
      </c>
      <c r="I61" s="7">
        <v>1.7856816244894436</v>
      </c>
      <c r="J61" s="7">
        <v>0.51897523835999992</v>
      </c>
      <c r="K61" s="7">
        <f t="shared" si="2"/>
        <v>2.2006597160000002E-2</v>
      </c>
      <c r="L61" s="7"/>
      <c r="M61" s="7">
        <v>37</v>
      </c>
      <c r="N61" s="1" t="s">
        <v>68</v>
      </c>
      <c r="O61" s="1">
        <v>34.816000000000003</v>
      </c>
      <c r="P61" s="1">
        <v>8.375</v>
      </c>
      <c r="Q61" s="15">
        <f t="shared" si="0"/>
        <v>6.1966999999999999</v>
      </c>
      <c r="R61" s="15">
        <f t="shared" si="1"/>
        <v>0.26279999999999998</v>
      </c>
      <c r="S61" s="15">
        <f t="shared" si="3"/>
        <v>6.1592524255522383</v>
      </c>
      <c r="T61" s="7">
        <v>-27.517332205688525</v>
      </c>
      <c r="U61" s="7">
        <v>1.7856816244894436</v>
      </c>
    </row>
    <row r="62" spans="1:21" ht="13" x14ac:dyDescent="0.15">
      <c r="A62" s="1" t="s">
        <v>107</v>
      </c>
      <c r="B62" s="1">
        <v>34.792999999999999</v>
      </c>
      <c r="C62" s="1">
        <v>8.2629999999999999</v>
      </c>
      <c r="D62" s="1" t="s">
        <v>279</v>
      </c>
      <c r="E62" t="s">
        <v>473</v>
      </c>
      <c r="F62" s="7">
        <v>10.429655</v>
      </c>
      <c r="G62" s="7">
        <v>0.37534499999999998</v>
      </c>
      <c r="H62" s="7">
        <v>-27.614740646887071</v>
      </c>
      <c r="I62" s="7">
        <v>1.4185986037433818</v>
      </c>
      <c r="J62" s="7">
        <v>0.86180239265000003</v>
      </c>
      <c r="K62" s="7">
        <f t="shared" si="2"/>
        <v>3.1014757349999998E-2</v>
      </c>
      <c r="L62" s="7"/>
      <c r="M62" s="7">
        <v>36</v>
      </c>
      <c r="N62" s="1" t="s">
        <v>67</v>
      </c>
      <c r="O62" s="1">
        <v>30.677</v>
      </c>
      <c r="P62" s="1">
        <v>8.9719999999999995</v>
      </c>
      <c r="Q62" s="15">
        <f t="shared" si="0"/>
        <v>9.6054999999999993</v>
      </c>
      <c r="R62" s="15">
        <f t="shared" si="1"/>
        <v>0.34570000000000001</v>
      </c>
      <c r="S62" s="15">
        <f t="shared" si="3"/>
        <v>9.5704920299821676</v>
      </c>
      <c r="T62" s="7">
        <v>-27.614740646887071</v>
      </c>
      <c r="U62" s="7">
        <v>1.4185986037433818</v>
      </c>
    </row>
    <row r="63" spans="1:21" ht="13" x14ac:dyDescent="0.15">
      <c r="A63" s="1" t="s">
        <v>109</v>
      </c>
      <c r="B63" s="1">
        <v>34.500999999999998</v>
      </c>
      <c r="C63" s="1">
        <v>8.407</v>
      </c>
      <c r="D63" s="1" t="s">
        <v>282</v>
      </c>
      <c r="E63" t="s">
        <v>474</v>
      </c>
      <c r="F63" s="7">
        <v>0.39699899999999999</v>
      </c>
      <c r="G63" s="7">
        <v>0.119431</v>
      </c>
      <c r="H63" s="7">
        <v>-26.656351704031024</v>
      </c>
      <c r="I63" s="7">
        <v>10.406541437756767</v>
      </c>
      <c r="J63" s="7">
        <v>3.3375705929999999E-2</v>
      </c>
      <c r="K63" s="7">
        <f t="shared" si="2"/>
        <v>1.0040564169999999E-2</v>
      </c>
      <c r="L63" s="7"/>
      <c r="M63" s="7">
        <v>35</v>
      </c>
      <c r="N63" s="1" t="s">
        <v>66</v>
      </c>
      <c r="O63" s="1">
        <v>34.088999999999999</v>
      </c>
      <c r="P63" s="1">
        <v>8.5820000000000007</v>
      </c>
      <c r="Q63" s="15">
        <f t="shared" si="0"/>
        <v>0.38890000000000002</v>
      </c>
      <c r="R63" s="15">
        <f t="shared" si="1"/>
        <v>0.11700000000000001</v>
      </c>
      <c r="S63" s="15">
        <f t="shared" si="3"/>
        <v>0.35234045921696572</v>
      </c>
      <c r="T63" s="7">
        <v>-26.656351704031024</v>
      </c>
      <c r="U63" s="7">
        <v>10.406541437756767</v>
      </c>
    </row>
    <row r="64" spans="1:21" ht="13" x14ac:dyDescent="0.15">
      <c r="A64" s="1" t="s">
        <v>111</v>
      </c>
      <c r="B64" s="1">
        <v>35.469000000000001</v>
      </c>
      <c r="C64" s="1">
        <v>8.0640000000000001</v>
      </c>
      <c r="D64" s="1" t="s">
        <v>285</v>
      </c>
      <c r="E64" t="s">
        <v>475</v>
      </c>
      <c r="F64" s="7">
        <v>0.202815</v>
      </c>
      <c r="G64" s="7">
        <v>0.242508</v>
      </c>
      <c r="H64" s="7">
        <v>-22.96975612628205</v>
      </c>
      <c r="I64" s="7">
        <v>12.890745470424791</v>
      </c>
      <c r="J64" s="7">
        <v>1.6355001599999999E-2</v>
      </c>
      <c r="K64" s="7">
        <f t="shared" si="2"/>
        <v>1.9555845119999998E-2</v>
      </c>
      <c r="L64" s="7"/>
      <c r="M64" s="7">
        <v>34</v>
      </c>
      <c r="N64" s="1" t="s">
        <v>65</v>
      </c>
      <c r="O64" s="1">
        <v>34.734000000000002</v>
      </c>
      <c r="P64" s="1">
        <v>8.2460000000000004</v>
      </c>
      <c r="Q64" s="15">
        <f t="shared" si="0"/>
        <v>0.1983</v>
      </c>
      <c r="R64" s="15">
        <f t="shared" si="1"/>
        <v>0.23719999999999999</v>
      </c>
      <c r="S64" s="15">
        <f t="shared" si="3"/>
        <v>0.16028564006791168</v>
      </c>
      <c r="T64" s="7">
        <v>-22.96975612628205</v>
      </c>
      <c r="U64" s="7">
        <v>12.890745470424791</v>
      </c>
    </row>
    <row r="65" spans="1:21" ht="13" x14ac:dyDescent="0.15">
      <c r="A65" s="1" t="s">
        <v>113</v>
      </c>
      <c r="B65" s="1">
        <v>35.112000000000002</v>
      </c>
      <c r="C65" s="1">
        <v>8.1029999999999998</v>
      </c>
      <c r="D65" s="1" t="s">
        <v>288</v>
      </c>
      <c r="E65" t="s">
        <v>476</v>
      </c>
      <c r="F65" s="7">
        <v>0.332096</v>
      </c>
      <c r="G65" s="7">
        <v>8.1116999999999995E-2</v>
      </c>
      <c r="H65" s="7">
        <v>-25.147814737510267</v>
      </c>
      <c r="I65" s="7">
        <v>7.1457583687892789</v>
      </c>
      <c r="J65" s="7">
        <v>2.6909738879999999E-2</v>
      </c>
      <c r="K65" s="7">
        <f t="shared" si="2"/>
        <v>6.5729105099999992E-3</v>
      </c>
      <c r="L65" s="7"/>
      <c r="M65" s="7">
        <v>33</v>
      </c>
      <c r="N65" s="1" t="s">
        <v>64</v>
      </c>
      <c r="O65" s="1">
        <v>34.576999999999998</v>
      </c>
      <c r="P65" s="1">
        <v>8.6940000000000008</v>
      </c>
      <c r="Q65" s="15">
        <f t="shared" si="0"/>
        <v>0.3095</v>
      </c>
      <c r="R65" s="15">
        <f t="shared" si="1"/>
        <v>7.5600000000000001E-2</v>
      </c>
      <c r="S65" s="15">
        <f t="shared" si="3"/>
        <v>0.27342869979296064</v>
      </c>
      <c r="T65" s="7">
        <v>-25.147814737510267</v>
      </c>
      <c r="U65" s="7">
        <v>7.1457583687892789</v>
      </c>
    </row>
    <row r="66" spans="1:21" ht="13" x14ac:dyDescent="0.15">
      <c r="A66" s="1" t="s">
        <v>115</v>
      </c>
      <c r="B66" s="1">
        <v>34.249000000000002</v>
      </c>
      <c r="C66" s="1">
        <v>8.1280000000000001</v>
      </c>
      <c r="D66" s="1" t="s">
        <v>291</v>
      </c>
      <c r="E66" t="s">
        <v>477</v>
      </c>
      <c r="F66" s="7">
        <v>0.321131</v>
      </c>
      <c r="G66" s="7">
        <v>8.5303000000000004E-2</v>
      </c>
      <c r="H66" s="7">
        <v>-26.829512993415406</v>
      </c>
      <c r="I66" s="7">
        <v>6.5396325184929882</v>
      </c>
      <c r="J66" s="7">
        <v>2.610152768E-2</v>
      </c>
      <c r="K66" s="7">
        <f t="shared" si="2"/>
        <v>6.9334278400000008E-3</v>
      </c>
      <c r="L66" s="7"/>
      <c r="M66" s="7">
        <v>32</v>
      </c>
      <c r="N66" s="1" t="s">
        <v>63</v>
      </c>
      <c r="O66" s="1">
        <v>34.765000000000001</v>
      </c>
      <c r="P66" s="1">
        <v>8.7319999999999993</v>
      </c>
      <c r="Q66" s="15">
        <f t="shared" ref="Q66:Q97" si="4">ROUND(100*J66/P66,4)</f>
        <v>0.2989</v>
      </c>
      <c r="R66" s="15">
        <f t="shared" ref="R66:R97" si="5">ROUND(100*K66/P66,4)</f>
        <v>7.9399999999999998E-2</v>
      </c>
      <c r="S66" s="15">
        <f t="shared" si="3"/>
        <v>0.26298305038937242</v>
      </c>
      <c r="T66" s="7">
        <v>-26.829512993415406</v>
      </c>
      <c r="U66" s="7">
        <v>6.5396325184929882</v>
      </c>
    </row>
    <row r="67" spans="1:21" ht="13" x14ac:dyDescent="0.15">
      <c r="A67" s="1" t="s">
        <v>117</v>
      </c>
      <c r="B67" s="1">
        <v>34.439</v>
      </c>
      <c r="C67" s="1">
        <v>8.4049999999999994</v>
      </c>
      <c r="D67" s="1" t="s">
        <v>294</v>
      </c>
      <c r="E67" t="s">
        <v>478</v>
      </c>
      <c r="F67" s="7">
        <v>0.54528399999999999</v>
      </c>
      <c r="G67" s="7">
        <v>0.218976</v>
      </c>
      <c r="H67" s="7">
        <v>-24.626904106309745</v>
      </c>
      <c r="I67" s="7">
        <v>7.4767662213408581</v>
      </c>
      <c r="J67" s="7">
        <v>4.5831120199999999E-2</v>
      </c>
      <c r="K67" s="7">
        <f t="shared" ref="K67:K97" si="6">G67*C67/100</f>
        <v>1.8404932799999999E-2</v>
      </c>
      <c r="L67" s="7"/>
      <c r="M67" s="7">
        <v>31</v>
      </c>
      <c r="N67" s="1" t="s">
        <v>62</v>
      </c>
      <c r="O67" s="1">
        <v>33.927999999999997</v>
      </c>
      <c r="P67" s="1">
        <v>8.109</v>
      </c>
      <c r="Q67" s="15">
        <f t="shared" si="4"/>
        <v>0.56520000000000004</v>
      </c>
      <c r="R67" s="15">
        <f t="shared" si="5"/>
        <v>0.22700000000000001</v>
      </c>
      <c r="S67" s="15">
        <f t="shared" ref="S67:S97" si="7">100*(J67-0.00313784772)/P67</f>
        <v>0.52649244641756066</v>
      </c>
      <c r="T67" s="7">
        <v>-24.626904106309745</v>
      </c>
      <c r="U67" s="7">
        <v>7.4767662213408581</v>
      </c>
    </row>
    <row r="68" spans="1:21" ht="13" x14ac:dyDescent="0.15">
      <c r="A68" s="1" t="s">
        <v>120</v>
      </c>
      <c r="B68" s="1">
        <v>33.631999999999998</v>
      </c>
      <c r="C68" s="1">
        <v>8.8130000000000006</v>
      </c>
      <c r="D68" s="1" t="s">
        <v>297</v>
      </c>
      <c r="E68" t="s">
        <v>479</v>
      </c>
      <c r="F68" s="7">
        <v>0.39381500000000003</v>
      </c>
      <c r="G68" s="7">
        <v>8.1820000000000004E-2</v>
      </c>
      <c r="H68" s="7">
        <v>-26.006723245466155</v>
      </c>
      <c r="I68" s="7">
        <v>4.3278013734548981</v>
      </c>
      <c r="J68" s="7">
        <v>3.470691595E-2</v>
      </c>
      <c r="K68" s="7">
        <f t="shared" si="6"/>
        <v>7.2107966000000013E-3</v>
      </c>
      <c r="L68" s="7"/>
      <c r="M68" s="7">
        <v>30</v>
      </c>
      <c r="N68" s="1" t="s">
        <v>61</v>
      </c>
      <c r="O68" s="1">
        <v>33.938000000000002</v>
      </c>
      <c r="P68" s="1">
        <v>8.5359999999999996</v>
      </c>
      <c r="Q68" s="15">
        <f t="shared" si="4"/>
        <v>0.40660000000000002</v>
      </c>
      <c r="R68" s="15">
        <f t="shared" si="5"/>
        <v>8.4500000000000006E-2</v>
      </c>
      <c r="S68" s="15">
        <f t="shared" si="7"/>
        <v>0.36983444505623242</v>
      </c>
      <c r="T68" s="7">
        <v>-26.006723245466155</v>
      </c>
      <c r="U68" s="7">
        <v>4.3278013734548981</v>
      </c>
    </row>
    <row r="69" spans="1:21" ht="13" x14ac:dyDescent="0.15">
      <c r="A69" s="1" t="s">
        <v>121</v>
      </c>
      <c r="B69" s="1">
        <v>33.508000000000003</v>
      </c>
      <c r="C69" s="1">
        <v>8.3019999999999996</v>
      </c>
      <c r="D69" s="1" t="s">
        <v>301</v>
      </c>
      <c r="E69" t="s">
        <v>480</v>
      </c>
      <c r="F69" s="7">
        <v>2.8029449999999998</v>
      </c>
      <c r="G69" s="7">
        <v>0.12094199999999999</v>
      </c>
      <c r="H69" s="7">
        <v>-29.05713950808153</v>
      </c>
      <c r="I69" s="7">
        <v>-11.549443919207869</v>
      </c>
      <c r="J69" s="7">
        <v>0.23270049389999997</v>
      </c>
      <c r="K69" s="7">
        <f t="shared" si="6"/>
        <v>1.0040604839999998E-2</v>
      </c>
      <c r="L69" s="7"/>
      <c r="M69" s="7">
        <v>29</v>
      </c>
      <c r="N69" s="1" t="s">
        <v>60</v>
      </c>
      <c r="O69" s="1">
        <v>34.130000000000003</v>
      </c>
      <c r="P69" s="1">
        <v>8.2040000000000006</v>
      </c>
      <c r="Q69" s="15">
        <f t="shared" si="4"/>
        <v>2.8363999999999998</v>
      </c>
      <c r="R69" s="15">
        <f t="shared" si="5"/>
        <v>0.12239999999999999</v>
      </c>
      <c r="S69" s="15">
        <f t="shared" si="7"/>
        <v>2.7981794999999994</v>
      </c>
      <c r="T69" s="7">
        <v>-29.05713950808153</v>
      </c>
      <c r="U69" s="7">
        <v>-11.549443919207869</v>
      </c>
    </row>
    <row r="70" spans="1:21" ht="13" x14ac:dyDescent="0.15">
      <c r="A70" s="1" t="s">
        <v>123</v>
      </c>
      <c r="B70" s="1">
        <v>34.448</v>
      </c>
      <c r="C70" s="1">
        <v>8.5860000000000003</v>
      </c>
      <c r="D70" s="1" t="s">
        <v>304</v>
      </c>
      <c r="E70" t="s">
        <v>481</v>
      </c>
      <c r="F70" s="7">
        <v>1.2139880000000001</v>
      </c>
      <c r="G70" s="7">
        <v>8.3659999999999998E-2</v>
      </c>
      <c r="H70" s="7">
        <v>-25.005269284516519</v>
      </c>
      <c r="I70" s="7">
        <v>2.3770378737528741</v>
      </c>
      <c r="J70" s="7">
        <v>0.10423300968000002</v>
      </c>
      <c r="K70" s="7">
        <f t="shared" si="6"/>
        <v>7.1830475999999999E-3</v>
      </c>
      <c r="L70" s="7"/>
      <c r="M70" s="7">
        <v>28</v>
      </c>
      <c r="N70" s="1" t="s">
        <v>58</v>
      </c>
      <c r="O70" s="1">
        <v>34.847999999999999</v>
      </c>
      <c r="P70" s="1">
        <v>8.8279999999999994</v>
      </c>
      <c r="Q70" s="15">
        <f t="shared" si="4"/>
        <v>1.1807000000000001</v>
      </c>
      <c r="R70" s="15">
        <f t="shared" si="5"/>
        <v>8.14E-2</v>
      </c>
      <c r="S70" s="15">
        <f t="shared" si="7"/>
        <v>1.1451649519710017</v>
      </c>
      <c r="T70" s="7">
        <v>-25.005269284516519</v>
      </c>
      <c r="U70" s="7">
        <v>2.3770378737528741</v>
      </c>
    </row>
    <row r="71" spans="1:21" ht="13" x14ac:dyDescent="0.15">
      <c r="A71" s="1" t="s">
        <v>126</v>
      </c>
      <c r="B71" s="1">
        <v>33.89</v>
      </c>
      <c r="C71" s="1">
        <v>8.3179999999999996</v>
      </c>
      <c r="D71" s="1" t="s">
        <v>307</v>
      </c>
      <c r="E71" t="s">
        <v>482</v>
      </c>
      <c r="F71" s="7">
        <v>1.2960579999999999</v>
      </c>
      <c r="G71" s="7">
        <v>8.6022000000000001E-2</v>
      </c>
      <c r="H71" s="7">
        <v>-25.479960282927983</v>
      </c>
      <c r="I71" s="7">
        <v>4.7452460232622062</v>
      </c>
      <c r="J71" s="7">
        <v>0.10780610443999999</v>
      </c>
      <c r="K71" s="7">
        <f t="shared" si="6"/>
        <v>7.15530996E-3</v>
      </c>
      <c r="L71" s="7"/>
      <c r="M71" s="7">
        <v>27</v>
      </c>
      <c r="N71" s="1" t="s">
        <v>56</v>
      </c>
      <c r="O71" s="1">
        <v>34.073999999999998</v>
      </c>
      <c r="P71" s="1">
        <v>8.4920000000000009</v>
      </c>
      <c r="Q71" s="15">
        <f t="shared" si="4"/>
        <v>1.2695000000000001</v>
      </c>
      <c r="R71" s="15">
        <f t="shared" si="5"/>
        <v>8.43E-2</v>
      </c>
      <c r="S71" s="15">
        <f t="shared" si="7"/>
        <v>1.2325513038153553</v>
      </c>
      <c r="T71" s="7">
        <v>-25.479960282927983</v>
      </c>
      <c r="U71" s="7">
        <v>4.7452460232622062</v>
      </c>
    </row>
    <row r="72" spans="1:21" ht="13" x14ac:dyDescent="0.15">
      <c r="A72" s="1" t="s">
        <v>128</v>
      </c>
      <c r="B72" s="1">
        <v>33.328000000000003</v>
      </c>
      <c r="C72" s="1">
        <v>8.27</v>
      </c>
      <c r="D72" s="1" t="s">
        <v>310</v>
      </c>
      <c r="E72" t="s">
        <v>483</v>
      </c>
      <c r="F72" s="7">
        <v>2.4250039999999999</v>
      </c>
      <c r="G72" s="7">
        <v>9.9437999999999999E-2</v>
      </c>
      <c r="H72" s="7">
        <v>-26.447208957155908</v>
      </c>
      <c r="I72" s="7">
        <v>2.564864791720689</v>
      </c>
      <c r="J72" s="7">
        <v>0.20054783079999999</v>
      </c>
      <c r="K72" s="7">
        <f t="shared" si="6"/>
        <v>8.2235225999999998E-3</v>
      </c>
      <c r="L72" s="7"/>
      <c r="M72" s="7">
        <v>26</v>
      </c>
      <c r="N72" s="1" t="s">
        <v>54</v>
      </c>
      <c r="O72" s="1">
        <v>32.488999999999997</v>
      </c>
      <c r="P72" s="1">
        <v>8.1950000000000003</v>
      </c>
      <c r="Q72" s="15">
        <f t="shared" si="4"/>
        <v>2.4472</v>
      </c>
      <c r="R72" s="15">
        <f t="shared" si="5"/>
        <v>0.1003</v>
      </c>
      <c r="S72" s="15">
        <f t="shared" si="7"/>
        <v>2.4089076641854787</v>
      </c>
      <c r="T72" s="7">
        <v>-26.447208957155908</v>
      </c>
      <c r="U72" s="7">
        <v>2.564864791720689</v>
      </c>
    </row>
    <row r="73" spans="1:21" ht="13" x14ac:dyDescent="0.15">
      <c r="A73" s="1" t="s">
        <v>131</v>
      </c>
      <c r="B73" s="1">
        <v>33.984999999999999</v>
      </c>
      <c r="C73" s="1">
        <v>8.9610000000000003</v>
      </c>
      <c r="D73" s="1" t="s">
        <v>313</v>
      </c>
      <c r="E73" t="s">
        <v>484</v>
      </c>
      <c r="F73" s="7">
        <v>1.8941220000000001</v>
      </c>
      <c r="G73" s="7">
        <v>9.0937000000000004E-2</v>
      </c>
      <c r="H73" s="7">
        <v>-26.160627236085364</v>
      </c>
      <c r="I73" s="7">
        <v>2.4568835326588268</v>
      </c>
      <c r="J73" s="7">
        <v>0.16973227242</v>
      </c>
      <c r="K73" s="7">
        <f t="shared" si="6"/>
        <v>8.1488645700000008E-3</v>
      </c>
      <c r="L73" s="7"/>
      <c r="M73" s="7">
        <v>25</v>
      </c>
      <c r="N73" s="1" t="s">
        <v>52</v>
      </c>
      <c r="O73" s="1">
        <v>33.624000000000002</v>
      </c>
      <c r="P73" s="1">
        <v>8.4580000000000002</v>
      </c>
      <c r="Q73" s="15">
        <f t="shared" si="4"/>
        <v>2.0068000000000001</v>
      </c>
      <c r="R73" s="15">
        <f t="shared" si="5"/>
        <v>9.6299999999999997E-2</v>
      </c>
      <c r="S73" s="15">
        <f t="shared" si="7"/>
        <v>1.9696668798770391</v>
      </c>
      <c r="T73" s="7">
        <v>-26.160627236085364</v>
      </c>
      <c r="U73" s="7">
        <v>2.4568835326588268</v>
      </c>
    </row>
    <row r="74" spans="1:21" ht="13" x14ac:dyDescent="0.15">
      <c r="A74" s="1" t="s">
        <v>134</v>
      </c>
      <c r="B74" s="1">
        <v>34.744999999999997</v>
      </c>
      <c r="C74" s="1">
        <v>8.2550000000000008</v>
      </c>
      <c r="D74" s="1" t="s">
        <v>316</v>
      </c>
      <c r="E74" t="s">
        <v>485</v>
      </c>
      <c r="F74" s="7">
        <v>3.529522</v>
      </c>
      <c r="G74" s="7">
        <v>0.10007000000000001</v>
      </c>
      <c r="H74" s="7">
        <v>-25.6740051485721</v>
      </c>
      <c r="I74" s="7">
        <v>1.750201117731498</v>
      </c>
      <c r="J74" s="7">
        <v>0.29136204110000002</v>
      </c>
      <c r="K74" s="7">
        <f t="shared" si="6"/>
        <v>8.2607785000000013E-3</v>
      </c>
      <c r="L74" s="7"/>
      <c r="M74" s="7">
        <v>24</v>
      </c>
      <c r="N74" s="1" t="s">
        <v>50</v>
      </c>
      <c r="O74" s="1">
        <v>30.696999999999999</v>
      </c>
      <c r="P74" s="1">
        <v>8.1389999999999993</v>
      </c>
      <c r="Q74" s="15">
        <f t="shared" si="4"/>
        <v>3.5798000000000001</v>
      </c>
      <c r="R74" s="15">
        <f t="shared" si="5"/>
        <v>0.10150000000000001</v>
      </c>
      <c r="S74" s="15">
        <f t="shared" si="7"/>
        <v>3.5412728023098667</v>
      </c>
      <c r="T74" s="7">
        <v>-25.6740051485721</v>
      </c>
      <c r="U74" s="7">
        <v>1.750201117731498</v>
      </c>
    </row>
    <row r="75" spans="1:21" ht="13" x14ac:dyDescent="0.15">
      <c r="A75" s="1" t="s">
        <v>137</v>
      </c>
      <c r="B75" s="1">
        <v>34.392000000000003</v>
      </c>
      <c r="C75" s="1">
        <v>8.4619999999999997</v>
      </c>
      <c r="D75" s="1" t="s">
        <v>319</v>
      </c>
      <c r="E75" t="s">
        <v>486</v>
      </c>
      <c r="F75" s="7">
        <v>5.3993849999999997</v>
      </c>
      <c r="G75" s="7">
        <v>0.16553799999999999</v>
      </c>
      <c r="H75" s="7">
        <v>-26.270524420101694</v>
      </c>
      <c r="I75" s="7">
        <v>1.0164179551572783</v>
      </c>
      <c r="J75" s="7">
        <v>0.45689595869999999</v>
      </c>
      <c r="K75" s="7">
        <f t="shared" si="6"/>
        <v>1.4007825559999998E-2</v>
      </c>
      <c r="L75" s="7"/>
      <c r="M75" s="7">
        <v>23</v>
      </c>
      <c r="N75" s="1" t="s">
        <v>48</v>
      </c>
      <c r="O75" s="1">
        <v>34.640999999999998</v>
      </c>
      <c r="P75" s="1">
        <v>8.0359999999999996</v>
      </c>
      <c r="Q75" s="15">
        <f t="shared" si="4"/>
        <v>5.6856</v>
      </c>
      <c r="R75" s="15">
        <f t="shared" si="5"/>
        <v>0.17430000000000001</v>
      </c>
      <c r="S75" s="15">
        <f t="shared" si="7"/>
        <v>5.6465668364858139</v>
      </c>
      <c r="T75" s="7">
        <v>-26.270524420101694</v>
      </c>
      <c r="U75" s="7">
        <v>1.0164179551572783</v>
      </c>
    </row>
    <row r="76" spans="1:21" ht="13" x14ac:dyDescent="0.15">
      <c r="A76" s="1" t="s">
        <v>140</v>
      </c>
      <c r="B76" s="1">
        <v>34.335999999999999</v>
      </c>
      <c r="C76" s="1">
        <v>8.2989999999999995</v>
      </c>
      <c r="D76" s="1" t="s">
        <v>322</v>
      </c>
      <c r="E76" t="s">
        <v>487</v>
      </c>
      <c r="F76" s="7">
        <v>5.5082870000000002</v>
      </c>
      <c r="G76" s="7">
        <v>0.237316</v>
      </c>
      <c r="H76" s="7">
        <v>-26.172127452702366</v>
      </c>
      <c r="I76" s="7">
        <v>0.91182512430898477</v>
      </c>
      <c r="J76" s="7">
        <v>0.45713273812999999</v>
      </c>
      <c r="K76" s="7">
        <f t="shared" si="6"/>
        <v>1.9694854839999998E-2</v>
      </c>
      <c r="L76" s="7"/>
      <c r="M76" s="7">
        <v>22</v>
      </c>
      <c r="N76" s="1" t="s">
        <v>46</v>
      </c>
      <c r="O76" s="1">
        <v>33.959000000000003</v>
      </c>
      <c r="P76" s="1">
        <v>8.8810000000000002</v>
      </c>
      <c r="Q76" s="15">
        <f t="shared" si="4"/>
        <v>5.1473000000000004</v>
      </c>
      <c r="R76" s="15">
        <f t="shared" si="5"/>
        <v>0.2218</v>
      </c>
      <c r="S76" s="15">
        <f t="shared" si="7"/>
        <v>5.1119793988289608</v>
      </c>
      <c r="T76" s="7">
        <v>-26.172127452702366</v>
      </c>
      <c r="U76" s="7">
        <v>0.91182512430898477</v>
      </c>
    </row>
    <row r="77" spans="1:21" ht="13" x14ac:dyDescent="0.15">
      <c r="A77" s="1" t="s">
        <v>143</v>
      </c>
      <c r="B77" s="1">
        <v>34.177</v>
      </c>
      <c r="C77" s="1">
        <v>8.2029999999999994</v>
      </c>
      <c r="D77" s="1" t="s">
        <v>325</v>
      </c>
      <c r="E77" t="s">
        <v>488</v>
      </c>
      <c r="F77" s="7">
        <v>1.1760269999999999</v>
      </c>
      <c r="G77" s="7">
        <v>8.7904999999999997E-2</v>
      </c>
      <c r="H77" s="7">
        <v>-26.050042362563808</v>
      </c>
      <c r="I77" s="7">
        <v>3.9244677403278416</v>
      </c>
      <c r="J77" s="7">
        <v>9.6469494809999987E-2</v>
      </c>
      <c r="K77" s="7">
        <f t="shared" si="6"/>
        <v>7.2108471499999997E-3</v>
      </c>
      <c r="L77" s="7"/>
      <c r="M77" s="7">
        <v>21</v>
      </c>
      <c r="N77" s="1" t="s">
        <v>44</v>
      </c>
      <c r="O77" s="1">
        <v>33.895000000000003</v>
      </c>
      <c r="P77" s="1">
        <v>8.3859999999999992</v>
      </c>
      <c r="Q77" s="15">
        <f t="shared" si="4"/>
        <v>1.1504000000000001</v>
      </c>
      <c r="R77" s="15">
        <f t="shared" si="5"/>
        <v>8.5999999999999993E-2</v>
      </c>
      <c r="S77" s="15">
        <f t="shared" si="7"/>
        <v>1.1129459466968756</v>
      </c>
      <c r="T77" s="7">
        <v>-26.050042362563808</v>
      </c>
      <c r="U77" s="7">
        <v>3.9244677403278416</v>
      </c>
    </row>
    <row r="78" spans="1:21" ht="13" x14ac:dyDescent="0.15">
      <c r="A78" s="1" t="s">
        <v>146</v>
      </c>
      <c r="B78" s="1">
        <v>34.091000000000001</v>
      </c>
      <c r="C78" s="1">
        <v>8.9649999999999999</v>
      </c>
      <c r="D78" s="1" t="s">
        <v>328</v>
      </c>
      <c r="E78" t="s">
        <v>489</v>
      </c>
      <c r="F78" s="7">
        <v>3.479123</v>
      </c>
      <c r="G78" s="7">
        <v>0.12224699999999999</v>
      </c>
      <c r="H78" s="7">
        <v>-26.142122917930386</v>
      </c>
      <c r="I78" s="7">
        <v>2.4206595622811022</v>
      </c>
      <c r="J78" s="7">
        <v>0.31190337694999998</v>
      </c>
      <c r="K78" s="7">
        <f t="shared" si="6"/>
        <v>1.0959443549999998E-2</v>
      </c>
      <c r="L78" s="7"/>
      <c r="M78" s="7">
        <v>20</v>
      </c>
      <c r="N78" s="1" t="s">
        <v>42</v>
      </c>
      <c r="O78" s="1">
        <v>34.960999999999999</v>
      </c>
      <c r="P78" s="1">
        <v>8.0969999999999995</v>
      </c>
      <c r="Q78" s="15">
        <f t="shared" si="4"/>
        <v>3.8521000000000001</v>
      </c>
      <c r="R78" s="15">
        <f t="shared" si="5"/>
        <v>0.13539999999999999</v>
      </c>
      <c r="S78" s="15">
        <f t="shared" si="7"/>
        <v>3.8133324593059159</v>
      </c>
      <c r="T78" s="7">
        <v>-26.142122917930386</v>
      </c>
      <c r="U78" s="7">
        <v>2.4206595622811022</v>
      </c>
    </row>
    <row r="79" spans="1:21" ht="13" x14ac:dyDescent="0.15">
      <c r="A79" s="1" t="s">
        <v>149</v>
      </c>
      <c r="B79" s="1">
        <v>34.765000000000001</v>
      </c>
      <c r="C79" s="1">
        <v>8.6579999999999995</v>
      </c>
      <c r="D79" s="1" t="s">
        <v>332</v>
      </c>
      <c r="E79" t="s">
        <v>490</v>
      </c>
      <c r="F79" s="7">
        <v>1.481007</v>
      </c>
      <c r="G79" s="7">
        <v>7.5596999999999998E-2</v>
      </c>
      <c r="H79" s="7">
        <v>-26.176488299145095</v>
      </c>
      <c r="I79" s="7">
        <v>2.0578561481074953</v>
      </c>
      <c r="J79" s="7">
        <v>0.12822558606000001</v>
      </c>
      <c r="K79" s="7">
        <f t="shared" si="6"/>
        <v>6.5451882599999985E-3</v>
      </c>
      <c r="L79" s="7"/>
      <c r="M79" s="7">
        <v>19</v>
      </c>
      <c r="N79" s="1" t="s">
        <v>40</v>
      </c>
      <c r="O79" s="1">
        <v>34.283000000000001</v>
      </c>
      <c r="P79" s="1">
        <v>8.6020000000000003</v>
      </c>
      <c r="Q79" s="15">
        <f t="shared" si="4"/>
        <v>1.4905999999999999</v>
      </c>
      <c r="R79" s="15">
        <f t="shared" si="5"/>
        <v>7.6100000000000001E-2</v>
      </c>
      <c r="S79" s="15">
        <f t="shared" si="7"/>
        <v>1.4541704061846084</v>
      </c>
      <c r="T79" s="7">
        <v>-26.176488299145095</v>
      </c>
      <c r="U79" s="7">
        <v>2.0578561481074953</v>
      </c>
    </row>
    <row r="80" spans="1:21" ht="13" x14ac:dyDescent="0.15">
      <c r="A80" s="1" t="s">
        <v>152</v>
      </c>
      <c r="B80" s="1">
        <v>34.234999999999999</v>
      </c>
      <c r="C80" s="1">
        <v>8.4359999999999999</v>
      </c>
      <c r="D80" s="1" t="s">
        <v>335</v>
      </c>
      <c r="E80" t="s">
        <v>491</v>
      </c>
      <c r="F80" s="7">
        <v>3.1830860668563297</v>
      </c>
      <c r="G80" s="7">
        <v>0.16349015647226173</v>
      </c>
      <c r="H80" s="7">
        <v>-26.384135214466809</v>
      </c>
      <c r="I80" s="7">
        <v>2.509740125017812</v>
      </c>
      <c r="J80" s="7">
        <v>6.5571572977240394E-2</v>
      </c>
      <c r="K80" s="7">
        <f t="shared" si="6"/>
        <v>1.37920296E-2</v>
      </c>
      <c r="L80" s="7"/>
      <c r="M80" s="7">
        <v>18</v>
      </c>
      <c r="N80" s="1" t="s">
        <v>38</v>
      </c>
      <c r="O80" s="1">
        <v>34.133000000000003</v>
      </c>
      <c r="P80" s="1">
        <v>8.234</v>
      </c>
      <c r="Q80" s="15">
        <f t="shared" si="4"/>
        <v>0.7964</v>
      </c>
      <c r="R80" s="15">
        <f t="shared" si="5"/>
        <v>0.16750000000000001</v>
      </c>
      <c r="S80" s="15">
        <f t="shared" si="7"/>
        <v>0.75824295916007278</v>
      </c>
      <c r="T80" s="7">
        <v>-26.384135214466809</v>
      </c>
      <c r="U80" s="7">
        <v>2.509740125017812</v>
      </c>
    </row>
    <row r="81" spans="1:21" ht="13" x14ac:dyDescent="0.15">
      <c r="A81" s="1" t="s">
        <v>157</v>
      </c>
      <c r="B81" s="1">
        <v>34.728999999999999</v>
      </c>
      <c r="C81" s="1">
        <v>8.7590000000000003</v>
      </c>
      <c r="D81" s="1" t="s">
        <v>338</v>
      </c>
      <c r="E81" t="s">
        <v>492</v>
      </c>
      <c r="F81" s="7">
        <v>5.2276629999999997</v>
      </c>
      <c r="G81" s="7">
        <v>0.21292</v>
      </c>
      <c r="H81" s="7">
        <v>-26.938544917904927</v>
      </c>
      <c r="I81" s="7">
        <v>1.6295503532621769</v>
      </c>
      <c r="J81" s="7">
        <v>0.45789100217000001</v>
      </c>
      <c r="K81" s="7">
        <f t="shared" si="6"/>
        <v>1.8649662800000001E-2</v>
      </c>
      <c r="L81" s="7"/>
      <c r="M81" s="7">
        <v>17</v>
      </c>
      <c r="N81" s="1" t="s">
        <v>36</v>
      </c>
      <c r="O81" s="1">
        <v>34.058999999999997</v>
      </c>
      <c r="P81" s="1">
        <v>8.1150000000000002</v>
      </c>
      <c r="Q81" s="15">
        <f t="shared" si="4"/>
        <v>5.6425000000000001</v>
      </c>
      <c r="R81" s="15">
        <f t="shared" si="5"/>
        <v>0.2298</v>
      </c>
      <c r="S81" s="15">
        <f t="shared" si="7"/>
        <v>5.60385895810228</v>
      </c>
      <c r="T81" s="7">
        <v>-26.938544917904927</v>
      </c>
      <c r="U81" s="7">
        <v>1.6295503532621769</v>
      </c>
    </row>
    <row r="82" spans="1:21" ht="13" x14ac:dyDescent="0.15">
      <c r="A82" s="1" t="s">
        <v>163</v>
      </c>
      <c r="B82" s="1">
        <v>35.340000000000003</v>
      </c>
      <c r="C82" s="23">
        <v>1</v>
      </c>
      <c r="D82" s="1" t="s">
        <v>164</v>
      </c>
      <c r="E82" t="s">
        <v>493</v>
      </c>
      <c r="F82" s="7">
        <v>91.441862</v>
      </c>
      <c r="G82" s="7">
        <v>3.3363049999999999</v>
      </c>
      <c r="H82" s="7">
        <v>-27.651288020603349</v>
      </c>
      <c r="I82" s="7">
        <v>-0.43621011118144537</v>
      </c>
      <c r="J82" s="7">
        <v>0.91441861999999996</v>
      </c>
      <c r="K82" s="7">
        <f t="shared" si="6"/>
        <v>3.3363049999999998E-2</v>
      </c>
      <c r="L82" s="7"/>
      <c r="M82" s="7">
        <v>16</v>
      </c>
      <c r="N82" s="1" t="s">
        <v>34</v>
      </c>
      <c r="O82" s="1">
        <v>33.828000000000003</v>
      </c>
      <c r="P82" s="1">
        <v>8.8409999999999993</v>
      </c>
      <c r="Q82" s="15">
        <f t="shared" si="4"/>
        <v>10.3429</v>
      </c>
      <c r="R82" s="15">
        <f t="shared" si="5"/>
        <v>0.37740000000000001</v>
      </c>
      <c r="S82" s="15">
        <f t="shared" si="7"/>
        <v>10.307440021264563</v>
      </c>
      <c r="T82" s="7">
        <v>-27.651288020603349</v>
      </c>
      <c r="U82" s="7">
        <v>-0.43621011118144537</v>
      </c>
    </row>
    <row r="83" spans="1:21" ht="13" x14ac:dyDescent="0.15">
      <c r="A83" s="1" t="s">
        <v>166</v>
      </c>
      <c r="B83" s="1">
        <v>34.103999999999999</v>
      </c>
      <c r="C83" s="1">
        <v>0.245</v>
      </c>
      <c r="D83" s="1" t="s">
        <v>169</v>
      </c>
      <c r="E83" t="s">
        <v>494</v>
      </c>
      <c r="F83" s="7">
        <v>455.46775000000002</v>
      </c>
      <c r="G83" s="7">
        <v>15.391762999999999</v>
      </c>
      <c r="H83" s="7">
        <v>-28.09808935914948</v>
      </c>
      <c r="I83" s="7">
        <v>-0.78034760884937437</v>
      </c>
      <c r="J83" s="7">
        <v>1.1158959875000001</v>
      </c>
      <c r="K83" s="7">
        <f t="shared" si="6"/>
        <v>3.7709819349999993E-2</v>
      </c>
      <c r="L83" s="7"/>
      <c r="M83" s="7">
        <v>15</v>
      </c>
      <c r="N83" s="1" t="s">
        <v>32</v>
      </c>
      <c r="O83" s="1">
        <v>35.148000000000003</v>
      </c>
      <c r="P83" s="1">
        <v>8.9610000000000003</v>
      </c>
      <c r="Q83" s="15">
        <f t="shared" si="4"/>
        <v>12.4528</v>
      </c>
      <c r="R83" s="15">
        <f t="shared" si="5"/>
        <v>0.42080000000000001</v>
      </c>
      <c r="S83" s="15">
        <f t="shared" si="7"/>
        <v>12.417789753152551</v>
      </c>
      <c r="T83" s="7">
        <v>-28.09808935914948</v>
      </c>
      <c r="U83" s="7">
        <v>-0.78034760884937437</v>
      </c>
    </row>
    <row r="84" spans="1:21" ht="13" x14ac:dyDescent="0.15">
      <c r="A84" s="1" t="s">
        <v>171</v>
      </c>
      <c r="B84" s="1">
        <v>34.231999999999999</v>
      </c>
      <c r="C84" s="1">
        <v>0.58599999999999997</v>
      </c>
      <c r="D84" s="1" t="s">
        <v>174</v>
      </c>
      <c r="E84" t="s">
        <v>495</v>
      </c>
      <c r="F84" s="7">
        <v>43.255569000000001</v>
      </c>
      <c r="G84" s="7">
        <v>1.4414929999999999</v>
      </c>
      <c r="H84" s="7">
        <v>-27.411711652180813</v>
      </c>
      <c r="I84" s="7">
        <v>0.84354926597840496</v>
      </c>
      <c r="J84" s="7">
        <v>0.25347763434000004</v>
      </c>
      <c r="K84" s="7">
        <f t="shared" si="6"/>
        <v>8.4471489799999994E-3</v>
      </c>
      <c r="L84" s="7"/>
      <c r="M84" s="7">
        <v>14</v>
      </c>
      <c r="N84" s="1" t="s">
        <v>30</v>
      </c>
      <c r="O84" s="1">
        <v>35.131</v>
      </c>
      <c r="P84" s="1">
        <v>8.7560000000000002</v>
      </c>
      <c r="Q84" s="15">
        <f t="shared" si="4"/>
        <v>2.8948999999999998</v>
      </c>
      <c r="R84" s="15">
        <f t="shared" si="5"/>
        <v>9.6500000000000002E-2</v>
      </c>
      <c r="S84" s="15">
        <f t="shared" si="7"/>
        <v>2.8590656306532671</v>
      </c>
      <c r="T84" s="7">
        <v>-27.411711652180813</v>
      </c>
      <c r="U84" s="7">
        <v>0.84354926597840496</v>
      </c>
    </row>
    <row r="85" spans="1:21" ht="13" x14ac:dyDescent="0.15">
      <c r="A85" s="1" t="s">
        <v>175</v>
      </c>
      <c r="B85" s="1">
        <v>33.878</v>
      </c>
      <c r="C85" s="1">
        <v>1.161</v>
      </c>
      <c r="D85" s="1" t="s">
        <v>179</v>
      </c>
      <c r="E85" t="s">
        <v>496</v>
      </c>
      <c r="F85" s="7">
        <v>4.9407690000000004</v>
      </c>
      <c r="G85" s="7">
        <v>0.33682000000000001</v>
      </c>
      <c r="H85" s="7">
        <v>-25.894407832083964</v>
      </c>
      <c r="I85" s="7">
        <v>1.1486895194188218</v>
      </c>
      <c r="J85" s="7">
        <v>5.7362328090000005E-2</v>
      </c>
      <c r="K85" s="7">
        <f t="shared" si="6"/>
        <v>3.9104802000000001E-3</v>
      </c>
      <c r="L85" s="7"/>
      <c r="M85" s="7">
        <v>13</v>
      </c>
      <c r="N85" s="1" t="s">
        <v>28</v>
      </c>
      <c r="O85" s="1">
        <v>34.39</v>
      </c>
      <c r="P85" s="1">
        <v>8.9849999999999994</v>
      </c>
      <c r="Q85" s="15">
        <f t="shared" si="4"/>
        <v>0.63839999999999997</v>
      </c>
      <c r="R85" s="15">
        <f t="shared" si="5"/>
        <v>4.3499999999999997E-2</v>
      </c>
      <c r="S85" s="15">
        <f t="shared" si="7"/>
        <v>0.60350005976627719</v>
      </c>
      <c r="T85" s="7">
        <v>-25.894407832083964</v>
      </c>
      <c r="U85" s="7">
        <v>1.1486895194188218</v>
      </c>
    </row>
    <row r="86" spans="1:21" ht="13" x14ac:dyDescent="0.15">
      <c r="A86" s="1" t="s">
        <v>181</v>
      </c>
      <c r="B86" s="1">
        <v>34.453000000000003</v>
      </c>
      <c r="C86" s="1">
        <v>2.8170000000000002</v>
      </c>
      <c r="D86" s="1" t="s">
        <v>184</v>
      </c>
      <c r="E86" t="s">
        <v>497</v>
      </c>
      <c r="F86" s="7">
        <v>4.9676790000000004</v>
      </c>
      <c r="G86" s="7">
        <v>0.230377</v>
      </c>
      <c r="H86" s="7">
        <v>-26.311564523493701</v>
      </c>
      <c r="I86" s="7">
        <v>1.6114267991200748</v>
      </c>
      <c r="J86" s="7">
        <v>0.13993951743000002</v>
      </c>
      <c r="K86" s="7">
        <f t="shared" si="6"/>
        <v>6.4897200900000005E-3</v>
      </c>
      <c r="L86" s="7"/>
      <c r="M86" s="7">
        <v>12</v>
      </c>
      <c r="N86" s="1" t="s">
        <v>26</v>
      </c>
      <c r="O86" s="1">
        <v>33.603000000000002</v>
      </c>
      <c r="P86" s="1">
        <v>8.2040000000000006</v>
      </c>
      <c r="Q86" s="15">
        <f t="shared" si="4"/>
        <v>1.7057</v>
      </c>
      <c r="R86" s="15">
        <f t="shared" si="5"/>
        <v>7.9100000000000004E-2</v>
      </c>
      <c r="S86" s="15">
        <f t="shared" si="7"/>
        <v>1.6674996307898586</v>
      </c>
      <c r="T86" s="7">
        <v>-26.311564523493701</v>
      </c>
      <c r="U86" s="7">
        <v>1.6114267991200748</v>
      </c>
    </row>
    <row r="87" spans="1:21" ht="13" x14ac:dyDescent="0.15">
      <c r="A87" s="1" t="s">
        <v>185</v>
      </c>
      <c r="B87" s="1">
        <v>34.137999999999998</v>
      </c>
      <c r="C87" s="1">
        <v>8.8520000000000003</v>
      </c>
      <c r="D87" s="1" t="s">
        <v>189</v>
      </c>
      <c r="E87" t="s">
        <v>498</v>
      </c>
      <c r="F87" s="7">
        <v>1.5792930000000001</v>
      </c>
      <c r="G87" s="7">
        <v>7.3626999999999998E-2</v>
      </c>
      <c r="H87" s="7">
        <v>-26.860459644984068</v>
      </c>
      <c r="I87" s="7">
        <v>0.33882089193748577</v>
      </c>
      <c r="J87" s="7">
        <v>0.13979901636</v>
      </c>
      <c r="K87" s="7">
        <f t="shared" si="6"/>
        <v>6.5174620400000006E-3</v>
      </c>
      <c r="L87" s="7"/>
      <c r="M87" s="7">
        <v>11</v>
      </c>
      <c r="N87" s="1" t="s">
        <v>24</v>
      </c>
      <c r="O87" s="1">
        <v>34.177</v>
      </c>
      <c r="P87" s="1">
        <v>8.4649999999999999</v>
      </c>
      <c r="Q87" s="15">
        <f t="shared" si="4"/>
        <v>1.6515</v>
      </c>
      <c r="R87" s="15">
        <f t="shared" si="5"/>
        <v>7.6999999999999999E-2</v>
      </c>
      <c r="S87" s="15">
        <f t="shared" si="7"/>
        <v>1.6144260914353219</v>
      </c>
      <c r="T87" s="7">
        <v>-26.860459644984068</v>
      </c>
      <c r="U87" s="7">
        <v>0.33882089193748577</v>
      </c>
    </row>
    <row r="88" spans="1:21" ht="13" x14ac:dyDescent="0.15">
      <c r="A88" s="1" t="s">
        <v>191</v>
      </c>
      <c r="B88" s="1">
        <v>34.136000000000003</v>
      </c>
      <c r="C88" s="1">
        <v>8.6890000000000001</v>
      </c>
      <c r="D88" s="1" t="s">
        <v>194</v>
      </c>
      <c r="E88" t="s">
        <v>499</v>
      </c>
      <c r="F88" s="7">
        <v>2.050719</v>
      </c>
      <c r="G88" s="7">
        <v>0.121485</v>
      </c>
      <c r="H88" s="7">
        <v>-26.430530790420683</v>
      </c>
      <c r="I88" s="7">
        <v>0.49100604257712455</v>
      </c>
      <c r="J88" s="7">
        <v>0.17818697391000002</v>
      </c>
      <c r="K88" s="7">
        <f t="shared" si="6"/>
        <v>1.055583165E-2</v>
      </c>
      <c r="L88" s="7"/>
      <c r="M88" s="7">
        <v>10</v>
      </c>
      <c r="N88" s="1" t="s">
        <v>22</v>
      </c>
      <c r="O88" s="1">
        <v>34.962000000000003</v>
      </c>
      <c r="P88" s="1">
        <v>8.702</v>
      </c>
      <c r="Q88" s="15">
        <f t="shared" si="4"/>
        <v>2.0476999999999999</v>
      </c>
      <c r="R88" s="15">
        <f t="shared" si="5"/>
        <v>0.12130000000000001</v>
      </c>
      <c r="S88" s="15">
        <f t="shared" si="7"/>
        <v>2.0115964857504025</v>
      </c>
      <c r="T88" s="7">
        <v>-26.430530790420683</v>
      </c>
      <c r="U88" s="7">
        <v>0.49100604257712455</v>
      </c>
    </row>
    <row r="89" spans="1:21" ht="13" x14ac:dyDescent="0.15">
      <c r="A89" s="1" t="s">
        <v>195</v>
      </c>
      <c r="B89" s="1">
        <v>34.048000000000002</v>
      </c>
      <c r="C89" s="1">
        <v>8.0329999999999995</v>
      </c>
      <c r="D89" s="1" t="s">
        <v>199</v>
      </c>
      <c r="E89" t="s">
        <v>500</v>
      </c>
      <c r="F89" s="7">
        <v>3.6673089999999999</v>
      </c>
      <c r="G89" s="7">
        <v>0.16450999999999999</v>
      </c>
      <c r="H89" s="7">
        <v>-27.117112041871614</v>
      </c>
      <c r="I89" s="7">
        <v>-0.96109804993460557</v>
      </c>
      <c r="J89" s="7">
        <v>0.29459493196999997</v>
      </c>
      <c r="K89" s="7">
        <f t="shared" si="6"/>
        <v>1.3215088299999997E-2</v>
      </c>
      <c r="L89" s="7"/>
      <c r="M89" s="7">
        <v>9</v>
      </c>
      <c r="N89" s="1" t="s">
        <v>21</v>
      </c>
      <c r="O89" s="1">
        <v>33.207000000000001</v>
      </c>
      <c r="P89" s="1">
        <v>8.5139999999999993</v>
      </c>
      <c r="Q89" s="15">
        <f t="shared" si="4"/>
        <v>3.4601000000000002</v>
      </c>
      <c r="R89" s="15">
        <f t="shared" si="5"/>
        <v>0.1552</v>
      </c>
      <c r="S89" s="15">
        <f t="shared" si="7"/>
        <v>3.4232685488607002</v>
      </c>
      <c r="T89" s="7">
        <v>-27.117112041871614</v>
      </c>
      <c r="U89" s="7">
        <v>-0.96109804993460557</v>
      </c>
    </row>
    <row r="90" spans="1:21" ht="13" x14ac:dyDescent="0.15">
      <c r="A90" s="1" t="s">
        <v>200</v>
      </c>
      <c r="B90" s="1">
        <v>33.979999999999997</v>
      </c>
      <c r="C90" s="1">
        <v>8.3049999999999997</v>
      </c>
      <c r="D90" s="1" t="s">
        <v>203</v>
      </c>
      <c r="E90" t="s">
        <v>501</v>
      </c>
      <c r="F90" s="7">
        <v>11.314985</v>
      </c>
      <c r="G90" s="7">
        <v>0.45406200000000002</v>
      </c>
      <c r="H90" s="7">
        <v>-27.874955872086773</v>
      </c>
      <c r="I90" s="7">
        <v>-1.7941676124223482</v>
      </c>
      <c r="J90" s="7">
        <v>0.93970950424999999</v>
      </c>
      <c r="K90" s="7">
        <f t="shared" si="6"/>
        <v>3.7709849099999998E-2</v>
      </c>
      <c r="L90" s="7"/>
      <c r="M90" s="7">
        <v>8</v>
      </c>
      <c r="N90" s="1" t="s">
        <v>19</v>
      </c>
      <c r="O90" s="1">
        <v>33.738999999999997</v>
      </c>
      <c r="P90" s="1">
        <v>8.1549999999999994</v>
      </c>
      <c r="Q90" s="15">
        <f t="shared" si="4"/>
        <v>11.523099999999999</v>
      </c>
      <c r="R90" s="15">
        <f t="shared" si="5"/>
        <v>0.46239999999999998</v>
      </c>
      <c r="S90" s="15">
        <f t="shared" si="7"/>
        <v>11.484630981361128</v>
      </c>
      <c r="T90" s="7">
        <v>-27.874955872086773</v>
      </c>
      <c r="U90" s="7">
        <v>-1.7941676124223482</v>
      </c>
    </row>
    <row r="91" spans="1:21" ht="13" x14ac:dyDescent="0.15">
      <c r="A91" s="1" t="s">
        <v>204</v>
      </c>
      <c r="B91" s="1">
        <v>33.723999999999997</v>
      </c>
      <c r="C91" s="1">
        <v>8.8010000000000002</v>
      </c>
      <c r="D91" s="1" t="s">
        <v>207</v>
      </c>
      <c r="E91" t="s">
        <v>502</v>
      </c>
      <c r="F91" s="7">
        <v>1.069904</v>
      </c>
      <c r="G91" s="7">
        <v>6.9012000000000004E-2</v>
      </c>
      <c r="H91" s="7">
        <v>-27.002672880251044</v>
      </c>
      <c r="I91" s="7">
        <v>0.42187614801414419</v>
      </c>
      <c r="J91" s="7">
        <v>9.4162251040000006E-2</v>
      </c>
      <c r="K91" s="7">
        <f t="shared" si="6"/>
        <v>6.0737461200000009E-3</v>
      </c>
      <c r="L91" s="7"/>
      <c r="M91" s="7">
        <v>7</v>
      </c>
      <c r="N91" s="1" t="s">
        <v>17</v>
      </c>
      <c r="O91" s="1">
        <v>34.58</v>
      </c>
      <c r="P91" s="1">
        <v>8.0790000000000006</v>
      </c>
      <c r="Q91" s="15">
        <f t="shared" si="4"/>
        <v>1.1655</v>
      </c>
      <c r="R91" s="15">
        <f t="shared" si="5"/>
        <v>7.5200000000000003E-2</v>
      </c>
      <c r="S91" s="15">
        <f t="shared" si="7"/>
        <v>1.1266790855303874</v>
      </c>
      <c r="T91" s="7">
        <v>-27.002672880251044</v>
      </c>
      <c r="U91" s="7">
        <v>0.42187614801414419</v>
      </c>
    </row>
    <row r="92" spans="1:21" ht="13" x14ac:dyDescent="0.15">
      <c r="A92" s="1" t="s">
        <v>208</v>
      </c>
      <c r="B92" s="1">
        <v>33.421999999999997</v>
      </c>
      <c r="C92" s="1">
        <v>8.1460000000000008</v>
      </c>
      <c r="D92" s="1" t="s">
        <v>211</v>
      </c>
      <c r="E92" t="s">
        <v>503</v>
      </c>
      <c r="F92" s="7">
        <v>1.691446</v>
      </c>
      <c r="G92" s="7">
        <v>0.104611</v>
      </c>
      <c r="H92" s="7">
        <v>-25.77965924745229</v>
      </c>
      <c r="I92" s="7">
        <v>1.3575528967191275E-2</v>
      </c>
      <c r="J92" s="7">
        <v>0.13778519116000001</v>
      </c>
      <c r="K92" s="7">
        <f t="shared" si="6"/>
        <v>8.5216120599999994E-3</v>
      </c>
      <c r="L92" s="7"/>
      <c r="M92" s="7">
        <v>6</v>
      </c>
      <c r="N92" s="1" t="s">
        <v>15</v>
      </c>
      <c r="O92" s="1">
        <v>33.850999999999999</v>
      </c>
      <c r="P92" s="1">
        <v>8.6219999999999999</v>
      </c>
      <c r="Q92" s="15">
        <f t="shared" si="4"/>
        <v>1.5981000000000001</v>
      </c>
      <c r="R92" s="15">
        <f t="shared" si="5"/>
        <v>9.8799999999999999E-2</v>
      </c>
      <c r="S92" s="15">
        <f t="shared" si="7"/>
        <v>1.5616718097889124</v>
      </c>
      <c r="T92" s="7">
        <v>-25.77965924745229</v>
      </c>
      <c r="U92" s="7">
        <v>1.3575528967191275E-2</v>
      </c>
    </row>
    <row r="93" spans="1:21" ht="13" x14ac:dyDescent="0.15">
      <c r="A93" s="1" t="s">
        <v>213</v>
      </c>
      <c r="B93" s="1">
        <v>34.459000000000003</v>
      </c>
      <c r="C93" s="1">
        <v>8.1280000000000001</v>
      </c>
      <c r="D93" s="1" t="s">
        <v>216</v>
      </c>
      <c r="E93" t="s">
        <v>504</v>
      </c>
      <c r="F93" s="7">
        <v>2.3508019999999998</v>
      </c>
      <c r="G93" s="7">
        <v>0.11717</v>
      </c>
      <c r="H93" s="7">
        <v>-25.732119806206487</v>
      </c>
      <c r="I93" s="7">
        <v>0.8737158074032525</v>
      </c>
      <c r="J93" s="7">
        <v>0.19107318656</v>
      </c>
      <c r="K93" s="7">
        <f t="shared" si="6"/>
        <v>9.5235775999999994E-3</v>
      </c>
      <c r="L93" s="7"/>
      <c r="M93" s="7">
        <v>5</v>
      </c>
      <c r="N93" s="1" t="s">
        <v>13</v>
      </c>
      <c r="O93" s="1">
        <v>34.564999999999998</v>
      </c>
      <c r="P93" s="1">
        <v>8.3539999999999992</v>
      </c>
      <c r="Q93" s="15">
        <f t="shared" si="4"/>
        <v>2.2871999999999999</v>
      </c>
      <c r="R93" s="15">
        <f t="shared" si="5"/>
        <v>0.114</v>
      </c>
      <c r="S93" s="15">
        <f t="shared" si="7"/>
        <v>2.2496449466124013</v>
      </c>
      <c r="T93" s="7">
        <v>-25.732119806206487</v>
      </c>
      <c r="U93" s="7">
        <v>0.8737158074032525</v>
      </c>
    </row>
    <row r="94" spans="1:21" ht="13" x14ac:dyDescent="0.15">
      <c r="A94" s="1" t="s">
        <v>218</v>
      </c>
      <c r="B94" s="1">
        <v>34.228000000000002</v>
      </c>
      <c r="C94" s="1">
        <v>8.5660000000000007</v>
      </c>
      <c r="D94" s="1" t="s">
        <v>221</v>
      </c>
      <c r="E94" t="s">
        <v>505</v>
      </c>
      <c r="F94" s="7">
        <v>3.3521700000000001</v>
      </c>
      <c r="G94" s="7">
        <v>0.162269</v>
      </c>
      <c r="H94" s="7">
        <v>-25.562241611811089</v>
      </c>
      <c r="I94" s="7">
        <v>0.64830275017535577</v>
      </c>
      <c r="J94" s="7">
        <v>0.28714688220000001</v>
      </c>
      <c r="K94" s="7">
        <f t="shared" si="6"/>
        <v>1.3899962540000001E-2</v>
      </c>
      <c r="L94" s="7"/>
      <c r="M94" s="7">
        <v>4</v>
      </c>
      <c r="N94" s="1" t="s">
        <v>11</v>
      </c>
      <c r="O94" s="1">
        <v>34.546999999999997</v>
      </c>
      <c r="P94" s="1">
        <v>8.2059999999999995</v>
      </c>
      <c r="Q94" s="15">
        <f t="shared" si="4"/>
        <v>3.4992000000000001</v>
      </c>
      <c r="R94" s="15">
        <f t="shared" si="5"/>
        <v>0.1694</v>
      </c>
      <c r="S94" s="15">
        <f t="shared" si="7"/>
        <v>3.460992377284914</v>
      </c>
      <c r="T94" s="7">
        <v>-25.562241611811089</v>
      </c>
      <c r="U94" s="7">
        <v>0.64830275017535577</v>
      </c>
    </row>
    <row r="95" spans="1:21" ht="13" x14ac:dyDescent="0.15">
      <c r="A95" s="1" t="s">
        <v>223</v>
      </c>
      <c r="B95" s="1">
        <v>34.338999999999999</v>
      </c>
      <c r="C95" s="1">
        <v>8.7729999999999997</v>
      </c>
      <c r="D95" s="1" t="s">
        <v>226</v>
      </c>
      <c r="E95" t="s">
        <v>506</v>
      </c>
      <c r="F95" s="7">
        <v>4.4877719999999997</v>
      </c>
      <c r="G95" s="7">
        <v>0.22409799999999999</v>
      </c>
      <c r="H95" s="7">
        <v>-26.288508954334432</v>
      </c>
      <c r="I95" s="7">
        <v>0.55996004749925277</v>
      </c>
      <c r="J95" s="7">
        <v>0.3937122375599999</v>
      </c>
      <c r="K95" s="7">
        <f t="shared" si="6"/>
        <v>1.9660117540000001E-2</v>
      </c>
      <c r="L95" s="7"/>
      <c r="M95" s="7">
        <v>3</v>
      </c>
      <c r="N95" s="1" t="s">
        <v>9</v>
      </c>
      <c r="O95" s="1">
        <v>34.191000000000003</v>
      </c>
      <c r="P95" s="1">
        <v>8.5519999999999996</v>
      </c>
      <c r="Q95" s="15">
        <f t="shared" si="4"/>
        <v>4.6036999999999999</v>
      </c>
      <c r="R95" s="15">
        <f t="shared" si="5"/>
        <v>0.22989999999999999</v>
      </c>
      <c r="S95" s="15">
        <f t="shared" si="7"/>
        <v>4.5670532020579975</v>
      </c>
      <c r="T95" s="7">
        <v>-26.288508954334432</v>
      </c>
      <c r="U95" s="7">
        <v>0.55996004749925277</v>
      </c>
    </row>
    <row r="96" spans="1:21" ht="13" x14ac:dyDescent="0.15">
      <c r="A96" s="1" t="s">
        <v>230</v>
      </c>
      <c r="B96" s="1">
        <v>33.756999999999998</v>
      </c>
      <c r="C96" s="1">
        <v>8.6969999999999992</v>
      </c>
      <c r="D96" s="1" t="s">
        <v>233</v>
      </c>
      <c r="E96" t="s">
        <v>507</v>
      </c>
      <c r="F96" s="7">
        <v>7.1063780000000003</v>
      </c>
      <c r="G96" s="7">
        <v>0.32819199999999998</v>
      </c>
      <c r="H96" s="7">
        <v>-26.656353679951671</v>
      </c>
      <c r="I96" s="7">
        <v>-0.23804633322177526</v>
      </c>
      <c r="J96" s="7">
        <v>0.61804169466000003</v>
      </c>
      <c r="K96" s="7">
        <f t="shared" si="6"/>
        <v>2.8542858239999996E-2</v>
      </c>
      <c r="L96" s="7"/>
      <c r="M96" s="7">
        <v>2</v>
      </c>
      <c r="N96" s="1" t="s">
        <v>7</v>
      </c>
      <c r="O96" s="1">
        <v>34.918999999999997</v>
      </c>
      <c r="P96" s="1">
        <v>8.0830000000000002</v>
      </c>
      <c r="Q96" s="15">
        <f t="shared" si="4"/>
        <v>7.6462000000000003</v>
      </c>
      <c r="R96" s="15">
        <f t="shared" si="5"/>
        <v>0.35310000000000002</v>
      </c>
      <c r="S96" s="15">
        <f t="shared" si="7"/>
        <v>7.607371606334282</v>
      </c>
      <c r="T96" s="7">
        <v>-26.656353679951671</v>
      </c>
      <c r="U96" s="7">
        <v>-0.23804633322177526</v>
      </c>
    </row>
    <row r="97" spans="1:21" ht="13" x14ac:dyDescent="0.15">
      <c r="A97" s="1" t="s">
        <v>235</v>
      </c>
      <c r="B97" s="1">
        <v>33.426000000000002</v>
      </c>
      <c r="C97" s="1">
        <v>8.3710000000000004</v>
      </c>
      <c r="D97" s="1" t="s">
        <v>239</v>
      </c>
      <c r="E97" t="s">
        <v>508</v>
      </c>
      <c r="F97" s="7">
        <v>13.026515</v>
      </c>
      <c r="G97" s="7">
        <v>0.47256199999999998</v>
      </c>
      <c r="H97" s="7">
        <v>-27.332260898727423</v>
      </c>
      <c r="I97" s="7">
        <v>-0.6775808346852763</v>
      </c>
      <c r="J97" s="7">
        <v>1.0904495706500001</v>
      </c>
      <c r="K97" s="7">
        <f t="shared" si="6"/>
        <v>3.9558165020000001E-2</v>
      </c>
      <c r="L97" s="7"/>
      <c r="M97" s="7">
        <v>1</v>
      </c>
      <c r="N97" s="1" t="s">
        <v>6</v>
      </c>
      <c r="O97" s="1">
        <v>34.317</v>
      </c>
      <c r="P97" s="1">
        <v>8.9749999999999996</v>
      </c>
      <c r="Q97" s="15">
        <f t="shared" si="4"/>
        <v>12.149900000000001</v>
      </c>
      <c r="R97" s="15">
        <f t="shared" si="5"/>
        <v>0.44080000000000003</v>
      </c>
      <c r="S97" s="15">
        <f t="shared" si="7"/>
        <v>12.114893848802232</v>
      </c>
      <c r="T97" s="7">
        <v>-27.332260898727423</v>
      </c>
      <c r="U97" s="7">
        <v>-0.6775808346852763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7"/>
  <sheetViews>
    <sheetView topLeftCell="B1" workbookViewId="0">
      <selection activeCell="E12" sqref="E12"/>
    </sheetView>
  </sheetViews>
  <sheetFormatPr baseColWidth="10" defaultColWidth="14.5" defaultRowHeight="15.75" customHeight="1" x14ac:dyDescent="0.15"/>
  <cols>
    <col min="5" max="5" width="8.5" style="3" customWidth="1"/>
    <col min="6" max="6" width="8" style="3" customWidth="1"/>
    <col min="7" max="8" width="9" style="3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407</v>
      </c>
      <c r="F1" s="3" t="s">
        <v>408</v>
      </c>
      <c r="G1" s="3" t="s">
        <v>511</v>
      </c>
      <c r="H1" s="3" t="s">
        <v>512</v>
      </c>
      <c r="I1" s="3" t="s">
        <v>513</v>
      </c>
    </row>
    <row r="2" spans="1:9" ht="15.75" customHeight="1" x14ac:dyDescent="0.15">
      <c r="A2" s="1" t="s">
        <v>82</v>
      </c>
      <c r="B2" s="1">
        <v>33.439</v>
      </c>
      <c r="C2" s="1">
        <v>8.7110000000000003</v>
      </c>
      <c r="D2" s="1" t="s">
        <v>5</v>
      </c>
      <c r="E2" s="36">
        <v>0.50833799999999996</v>
      </c>
      <c r="F2" s="5">
        <v>9.7252000000000005E-2</v>
      </c>
      <c r="G2" s="5">
        <v>-25.176535931753065</v>
      </c>
      <c r="H2" s="5">
        <v>8.5957157417348995</v>
      </c>
      <c r="I2" s="7">
        <f>E2*C2/100</f>
        <v>4.4281323179999992E-2</v>
      </c>
    </row>
    <row r="3" spans="1:9" ht="15.75" customHeight="1" x14ac:dyDescent="0.15">
      <c r="A3" s="1" t="s">
        <v>85</v>
      </c>
      <c r="B3" s="1">
        <v>33.613</v>
      </c>
      <c r="C3" s="1">
        <v>8.3339999999999996</v>
      </c>
      <c r="D3" s="1" t="s">
        <v>8</v>
      </c>
      <c r="E3" s="5">
        <v>0.31452599999999997</v>
      </c>
      <c r="F3" s="5">
        <v>0.105284</v>
      </c>
      <c r="G3" s="5">
        <v>-25.101437966727257</v>
      </c>
      <c r="H3" s="5">
        <v>11.813330984082215</v>
      </c>
      <c r="I3" s="7">
        <f t="shared" ref="I3:I66" si="0">E3*C3/100</f>
        <v>2.6212596839999994E-2</v>
      </c>
    </row>
    <row r="4" spans="1:9" ht="15.75" customHeight="1" x14ac:dyDescent="0.15">
      <c r="A4" s="1" t="s">
        <v>87</v>
      </c>
      <c r="B4" s="1">
        <v>34.433999999999997</v>
      </c>
      <c r="C4" s="1">
        <v>8.641</v>
      </c>
      <c r="D4" s="1" t="s">
        <v>10</v>
      </c>
      <c r="E4" s="5">
        <v>0.29646899999999998</v>
      </c>
      <c r="F4" s="5">
        <v>7.2743000000000002E-2</v>
      </c>
      <c r="G4" s="5">
        <v>-24.885008509020757</v>
      </c>
      <c r="H4" s="5">
        <v>5.9171495352228209</v>
      </c>
      <c r="I4" s="7">
        <f t="shared" si="0"/>
        <v>2.5617886289999999E-2</v>
      </c>
    </row>
    <row r="5" spans="1:9" ht="15.75" customHeight="1" x14ac:dyDescent="0.15">
      <c r="A5" s="1" t="s">
        <v>89</v>
      </c>
      <c r="B5" s="1">
        <v>33.857999999999997</v>
      </c>
      <c r="C5" s="1">
        <v>8.8650000000000002</v>
      </c>
      <c r="D5" s="1" t="s">
        <v>12</v>
      </c>
      <c r="E5" s="5">
        <v>0.24821199999999999</v>
      </c>
      <c r="F5" s="5">
        <v>0.124806</v>
      </c>
      <c r="G5" s="5">
        <v>-25.755134468320563</v>
      </c>
      <c r="H5" s="5">
        <v>14.059461303720822</v>
      </c>
      <c r="I5" s="7">
        <f t="shared" si="0"/>
        <v>2.20039938E-2</v>
      </c>
    </row>
    <row r="6" spans="1:9" ht="15.75" customHeight="1" x14ac:dyDescent="0.15">
      <c r="A6" s="1" t="s">
        <v>91</v>
      </c>
      <c r="B6" s="1">
        <v>34.670999999999999</v>
      </c>
      <c r="C6" s="1">
        <v>8.9359999999999999</v>
      </c>
      <c r="D6" s="1" t="s">
        <v>14</v>
      </c>
      <c r="E6" s="5">
        <v>4.4573219999999996</v>
      </c>
      <c r="F6" s="5">
        <v>0.41323100000000001</v>
      </c>
      <c r="G6" s="5">
        <v>-25.566093667461097</v>
      </c>
      <c r="H6" s="5">
        <v>1.5100948627742028</v>
      </c>
      <c r="I6" s="7">
        <f t="shared" si="0"/>
        <v>0.39830629392</v>
      </c>
    </row>
    <row r="7" spans="1:9" ht="15.75" customHeight="1" x14ac:dyDescent="0.15">
      <c r="A7" s="1" t="s">
        <v>93</v>
      </c>
      <c r="B7" s="1">
        <v>33.862000000000002</v>
      </c>
      <c r="C7" s="1">
        <v>8.1389999999999993</v>
      </c>
      <c r="D7" s="1" t="s">
        <v>16</v>
      </c>
      <c r="E7" s="5">
        <v>1.18164</v>
      </c>
      <c r="F7" s="5">
        <v>0.220193</v>
      </c>
      <c r="G7" s="5">
        <v>-26.180907750605552</v>
      </c>
      <c r="H7" s="5">
        <v>2.9711892977246634</v>
      </c>
      <c r="I7" s="7">
        <f t="shared" si="0"/>
        <v>9.6173679599999992E-2</v>
      </c>
    </row>
    <row r="8" spans="1:9" ht="15.75" customHeight="1" x14ac:dyDescent="0.15">
      <c r="A8" s="1" t="s">
        <v>96</v>
      </c>
      <c r="B8" s="1">
        <v>34.295999999999999</v>
      </c>
      <c r="C8" s="1">
        <v>8.1280000000000001</v>
      </c>
      <c r="D8" s="1" t="s">
        <v>18</v>
      </c>
      <c r="E8" s="5">
        <v>5.7082949999999997</v>
      </c>
      <c r="F8" s="5">
        <v>0.41311799999999999</v>
      </c>
      <c r="G8" s="5">
        <v>-26.197926681011619</v>
      </c>
      <c r="H8" s="5">
        <v>-9.7432380229941487</v>
      </c>
      <c r="I8" s="7">
        <f t="shared" si="0"/>
        <v>0.46397021760000001</v>
      </c>
    </row>
    <row r="9" spans="1:9" ht="15.75" customHeight="1" x14ac:dyDescent="0.15">
      <c r="A9" s="1" t="s">
        <v>98</v>
      </c>
      <c r="B9" s="1">
        <v>30.516999999999999</v>
      </c>
      <c r="C9" s="1">
        <v>8.3279999999999994</v>
      </c>
      <c r="D9" s="1" t="s">
        <v>20</v>
      </c>
      <c r="E9" s="5">
        <v>1.9691380000000001</v>
      </c>
      <c r="F9" s="5">
        <v>0.18798400000000001</v>
      </c>
      <c r="G9" s="5">
        <v>-25.995440234820034</v>
      </c>
      <c r="H9" s="5">
        <v>3.5972421025245449</v>
      </c>
      <c r="I9" s="7">
        <f t="shared" si="0"/>
        <v>0.16398981264000001</v>
      </c>
    </row>
    <row r="10" spans="1:9" ht="15.75" customHeight="1" x14ac:dyDescent="0.15">
      <c r="A10" s="1" t="s">
        <v>100</v>
      </c>
      <c r="B10" s="1">
        <v>31.887</v>
      </c>
      <c r="C10" s="1">
        <v>8.7490000000000006</v>
      </c>
      <c r="D10" s="1" t="s">
        <v>102</v>
      </c>
      <c r="E10" s="5">
        <v>0.86132799999999998</v>
      </c>
      <c r="F10" s="5">
        <v>0.108483</v>
      </c>
      <c r="G10" s="5">
        <v>-25.858999802423899</v>
      </c>
      <c r="H10" s="5">
        <v>4.1283140209920077</v>
      </c>
      <c r="I10" s="7">
        <f t="shared" si="0"/>
        <v>7.5357586719999994E-2</v>
      </c>
    </row>
    <row r="11" spans="1:9" ht="15.75" customHeight="1" x14ac:dyDescent="0.15">
      <c r="A11" s="1" t="s">
        <v>104</v>
      </c>
      <c r="B11" s="1">
        <v>33.561999999999998</v>
      </c>
      <c r="C11" s="1">
        <v>8.2360000000000007</v>
      </c>
      <c r="D11" s="1" t="s">
        <v>23</v>
      </c>
      <c r="E11" s="5">
        <v>0.49434699999999998</v>
      </c>
      <c r="F11" s="5">
        <v>0.122083</v>
      </c>
      <c r="G11" s="5">
        <v>-24.992804531014823</v>
      </c>
      <c r="H11" s="5">
        <v>8.8064392379454404</v>
      </c>
      <c r="I11" s="7">
        <f t="shared" si="0"/>
        <v>4.0714418920000002E-2</v>
      </c>
    </row>
    <row r="12" spans="1:9" ht="15.75" customHeight="1" x14ac:dyDescent="0.15">
      <c r="A12" s="1" t="s">
        <v>106</v>
      </c>
      <c r="B12" s="1">
        <v>34.186</v>
      </c>
      <c r="C12" s="1">
        <v>8.2919999999999998</v>
      </c>
      <c r="D12" s="1" t="s">
        <v>25</v>
      </c>
      <c r="E12" s="5">
        <v>0.45238699999999998</v>
      </c>
      <c r="F12" s="5">
        <v>7.4444999999999997E-2</v>
      </c>
      <c r="G12" s="5">
        <v>-24.309087198175483</v>
      </c>
      <c r="H12" s="5">
        <v>9.6846308796023628</v>
      </c>
      <c r="I12" s="7">
        <f t="shared" si="0"/>
        <v>3.7511930039999995E-2</v>
      </c>
    </row>
    <row r="13" spans="1:9" ht="15.75" customHeight="1" x14ac:dyDescent="0.15">
      <c r="A13" s="1" t="s">
        <v>108</v>
      </c>
      <c r="B13" s="1">
        <v>32.225999999999999</v>
      </c>
      <c r="C13" s="1">
        <v>8.1159999999999997</v>
      </c>
      <c r="D13" s="1" t="s">
        <v>27</v>
      </c>
      <c r="E13" s="5">
        <v>0.33255699999999999</v>
      </c>
      <c r="F13" s="5">
        <v>0.122963</v>
      </c>
      <c r="G13" s="5">
        <v>-24.452386338651657</v>
      </c>
      <c r="H13" s="5">
        <v>10.77265918237158</v>
      </c>
      <c r="I13" s="7">
        <f t="shared" si="0"/>
        <v>2.6990326119999998E-2</v>
      </c>
    </row>
    <row r="14" spans="1:9" ht="15.75" customHeight="1" x14ac:dyDescent="0.15">
      <c r="A14" s="1" t="s">
        <v>110</v>
      </c>
      <c r="B14" s="1">
        <v>33.975000000000001</v>
      </c>
      <c r="C14" s="1">
        <v>8.7910000000000004</v>
      </c>
      <c r="D14" s="1" t="s">
        <v>29</v>
      </c>
      <c r="E14" s="5">
        <v>0.83188499999999999</v>
      </c>
      <c r="F14" s="5">
        <v>7.9197000000000004E-2</v>
      </c>
      <c r="G14" s="5">
        <v>-27.133520579954109</v>
      </c>
      <c r="H14" s="5">
        <v>-2.260947451023898</v>
      </c>
      <c r="I14" s="7">
        <f t="shared" si="0"/>
        <v>7.3131010349999997E-2</v>
      </c>
    </row>
    <row r="15" spans="1:9" ht="15.75" customHeight="1" x14ac:dyDescent="0.15">
      <c r="A15" s="1" t="s">
        <v>112</v>
      </c>
      <c r="B15" s="1">
        <v>32.189</v>
      </c>
      <c r="C15" s="1">
        <v>8.2780000000000005</v>
      </c>
      <c r="D15" s="1" t="s">
        <v>31</v>
      </c>
      <c r="E15" s="5">
        <v>0.95422700000000005</v>
      </c>
      <c r="F15" s="5">
        <v>7.9338000000000006E-2</v>
      </c>
      <c r="G15" s="5">
        <v>-27.465457946595496</v>
      </c>
      <c r="H15" s="5">
        <v>-3.3814460122471024</v>
      </c>
      <c r="I15" s="7">
        <f t="shared" si="0"/>
        <v>7.8990911060000016E-2</v>
      </c>
    </row>
    <row r="16" spans="1:9" ht="15.75" customHeight="1" x14ac:dyDescent="0.15">
      <c r="A16" s="1" t="s">
        <v>114</v>
      </c>
      <c r="B16" s="1">
        <v>34.340000000000003</v>
      </c>
      <c r="C16" s="1">
        <v>8.4079999999999995</v>
      </c>
      <c r="D16" s="1" t="s">
        <v>33</v>
      </c>
      <c r="E16" s="5">
        <v>0.57284999999999997</v>
      </c>
      <c r="F16" s="5">
        <v>6.8724999999999994E-2</v>
      </c>
      <c r="G16" s="5">
        <v>-24.93084902263476</v>
      </c>
      <c r="H16" s="5">
        <v>3.24603920008526</v>
      </c>
      <c r="I16" s="7">
        <f t="shared" si="0"/>
        <v>4.8165227999999997E-2</v>
      </c>
    </row>
    <row r="17" spans="1:9" ht="15.75" customHeight="1" x14ac:dyDescent="0.15">
      <c r="A17" s="1" t="s">
        <v>116</v>
      </c>
      <c r="B17" s="1">
        <v>34.073</v>
      </c>
      <c r="C17" s="1">
        <v>8.8409999999999993</v>
      </c>
      <c r="D17" s="1" t="s">
        <v>35</v>
      </c>
      <c r="E17" s="5">
        <v>1.091399</v>
      </c>
      <c r="F17" s="5">
        <v>8.3531999999999995E-2</v>
      </c>
      <c r="G17" s="5">
        <v>-25.904383738065697</v>
      </c>
      <c r="H17" s="5">
        <v>-1.9522949738380868</v>
      </c>
      <c r="I17" s="7">
        <f t="shared" si="0"/>
        <v>9.6490585589999983E-2</v>
      </c>
    </row>
    <row r="18" spans="1:9" ht="15.75" customHeight="1" x14ac:dyDescent="0.15">
      <c r="A18" s="1" t="s">
        <v>118</v>
      </c>
      <c r="B18" s="1">
        <v>34.279000000000003</v>
      </c>
      <c r="C18" s="1">
        <v>8.3919999999999995</v>
      </c>
      <c r="D18" s="1" t="s">
        <v>37</v>
      </c>
      <c r="E18" s="5">
        <v>0.68649000000000004</v>
      </c>
      <c r="F18" s="5">
        <v>7.2215000000000001E-2</v>
      </c>
      <c r="G18" s="5">
        <v>-25.558792735014933</v>
      </c>
      <c r="H18" s="5">
        <v>1.8012769989406152</v>
      </c>
      <c r="I18" s="7">
        <f t="shared" si="0"/>
        <v>5.7610240800000004E-2</v>
      </c>
    </row>
    <row r="19" spans="1:9" ht="15.75" customHeight="1" x14ac:dyDescent="0.15">
      <c r="A19" s="1" t="s">
        <v>119</v>
      </c>
      <c r="B19" s="1">
        <v>33.909999999999997</v>
      </c>
      <c r="C19" s="1">
        <v>8.3889999999999993</v>
      </c>
      <c r="D19" s="1" t="s">
        <v>39</v>
      </c>
      <c r="E19" s="5">
        <v>0.41771000000000003</v>
      </c>
      <c r="F19" s="5">
        <v>0.10549500000000001</v>
      </c>
      <c r="G19" s="5">
        <v>-25.674612643555417</v>
      </c>
      <c r="H19" s="5">
        <v>6.3101346280545201</v>
      </c>
      <c r="I19" s="7">
        <f t="shared" si="0"/>
        <v>3.5041691899999998E-2</v>
      </c>
    </row>
    <row r="20" spans="1:9" ht="15.75" customHeight="1" x14ac:dyDescent="0.15">
      <c r="A20" s="1" t="s">
        <v>122</v>
      </c>
      <c r="B20" s="1">
        <v>35.006999999999998</v>
      </c>
      <c r="C20" s="1">
        <v>8.3209999999999997</v>
      </c>
      <c r="D20" s="1" t="s">
        <v>41</v>
      </c>
      <c r="E20" s="5">
        <v>0.36229800000000001</v>
      </c>
      <c r="F20" s="5">
        <v>0.137438</v>
      </c>
      <c r="G20" s="5">
        <v>-25.045902073138283</v>
      </c>
      <c r="H20" s="5">
        <v>10.434876936417536</v>
      </c>
      <c r="I20" s="7">
        <f t="shared" si="0"/>
        <v>3.0146816579999999E-2</v>
      </c>
    </row>
    <row r="21" spans="1:9" ht="15.75" customHeight="1" x14ac:dyDescent="0.15">
      <c r="A21" s="1" t="s">
        <v>124</v>
      </c>
      <c r="B21" s="1">
        <v>34.054000000000002</v>
      </c>
      <c r="C21" s="1">
        <v>8.4039999999999999</v>
      </c>
      <c r="D21" s="1" t="s">
        <v>43</v>
      </c>
      <c r="E21" s="5">
        <v>0.234066</v>
      </c>
      <c r="F21" s="5">
        <v>0.17678099999999999</v>
      </c>
      <c r="G21" s="5">
        <v>-24.60935628967631</v>
      </c>
      <c r="H21" s="5">
        <v>10.611221796110515</v>
      </c>
      <c r="I21" s="7">
        <f t="shared" si="0"/>
        <v>1.9670906639999999E-2</v>
      </c>
    </row>
    <row r="22" spans="1:9" ht="15.75" customHeight="1" x14ac:dyDescent="0.15">
      <c r="A22" s="1" t="s">
        <v>127</v>
      </c>
      <c r="B22" s="1">
        <v>34.301000000000002</v>
      </c>
      <c r="C22" s="1">
        <v>8.6880000000000006</v>
      </c>
      <c r="D22" s="1" t="s">
        <v>45</v>
      </c>
      <c r="E22" s="5">
        <v>0.24221100000000001</v>
      </c>
      <c r="F22" s="5">
        <v>0.21448700000000001</v>
      </c>
      <c r="G22" s="5">
        <v>-23.865108665097058</v>
      </c>
      <c r="H22" s="5">
        <v>12.04135216799207</v>
      </c>
      <c r="I22" s="7">
        <f t="shared" si="0"/>
        <v>2.1043291679999999E-2</v>
      </c>
    </row>
    <row r="23" spans="1:9" ht="15.75" customHeight="1" x14ac:dyDescent="0.15">
      <c r="A23" s="1" t="s">
        <v>130</v>
      </c>
      <c r="B23" s="1">
        <v>34.853000000000002</v>
      </c>
      <c r="C23" s="1">
        <v>8.9930000000000003</v>
      </c>
      <c r="D23" s="1" t="s">
        <v>47</v>
      </c>
      <c r="E23" s="5">
        <v>1.02763</v>
      </c>
      <c r="F23" s="5">
        <v>0.172069</v>
      </c>
      <c r="G23" s="5">
        <v>-26.218758182604553</v>
      </c>
      <c r="H23" s="5">
        <v>-3.1691666722627465</v>
      </c>
      <c r="I23" s="7">
        <f t="shared" si="0"/>
        <v>9.2414765900000015E-2</v>
      </c>
    </row>
    <row r="24" spans="1:9" ht="15.75" customHeight="1" x14ac:dyDescent="0.15">
      <c r="A24" s="1" t="s">
        <v>133</v>
      </c>
      <c r="B24" s="1">
        <v>34.078000000000003</v>
      </c>
      <c r="C24" s="1">
        <v>8.7509999999999994</v>
      </c>
      <c r="D24" s="1" t="s">
        <v>49</v>
      </c>
      <c r="E24" s="5">
        <v>1.90991</v>
      </c>
      <c r="F24" s="5">
        <v>0.225103</v>
      </c>
      <c r="G24" s="5">
        <v>-26.806807693035562</v>
      </c>
      <c r="H24" s="5">
        <v>-9.2841407075550109E-2</v>
      </c>
      <c r="I24" s="7">
        <f t="shared" si="0"/>
        <v>0.16713622409999998</v>
      </c>
    </row>
    <row r="25" spans="1:9" ht="15.75" customHeight="1" x14ac:dyDescent="0.15">
      <c r="A25" s="1" t="s">
        <v>136</v>
      </c>
      <c r="B25" s="1">
        <v>34.804000000000002</v>
      </c>
      <c r="C25" s="1">
        <v>8.3989999999999991</v>
      </c>
      <c r="D25" s="1" t="s">
        <v>51</v>
      </c>
      <c r="E25" s="5">
        <v>0.66583400000000004</v>
      </c>
      <c r="F25" s="5">
        <v>6.8126999999999993E-2</v>
      </c>
      <c r="G25" s="5">
        <v>-25.609233241779549</v>
      </c>
      <c r="H25" s="5">
        <v>-0.5256483893989472</v>
      </c>
      <c r="I25" s="7">
        <f t="shared" si="0"/>
        <v>5.5923397659999992E-2</v>
      </c>
    </row>
    <row r="26" spans="1:9" ht="15.75" customHeight="1" x14ac:dyDescent="0.15">
      <c r="A26" s="1" t="s">
        <v>141</v>
      </c>
      <c r="B26" s="1">
        <v>30.699000000000002</v>
      </c>
      <c r="C26" s="1">
        <v>8.8059999999999992</v>
      </c>
      <c r="D26" s="1" t="s">
        <v>53</v>
      </c>
      <c r="E26" s="5">
        <v>0.86452300000000004</v>
      </c>
      <c r="F26" s="5">
        <v>6.8819000000000005E-2</v>
      </c>
      <c r="G26" s="5">
        <v>-26.356876946622588</v>
      </c>
      <c r="H26" s="5">
        <v>-7.5833379384770971E-2</v>
      </c>
      <c r="I26" s="7">
        <f t="shared" si="0"/>
        <v>7.6129895379999993E-2</v>
      </c>
    </row>
    <row r="27" spans="1:9" ht="15.75" customHeight="1" x14ac:dyDescent="0.15">
      <c r="A27" s="1" t="s">
        <v>144</v>
      </c>
      <c r="B27" s="1">
        <v>30.603999999999999</v>
      </c>
      <c r="C27" s="1">
        <v>8.3339999999999996</v>
      </c>
      <c r="D27" s="1" t="s">
        <v>55</v>
      </c>
      <c r="E27" s="5">
        <v>0.55930000000000002</v>
      </c>
      <c r="F27" s="5">
        <v>8.0495999999999998E-2</v>
      </c>
      <c r="G27" s="5">
        <v>-26.518120897602749</v>
      </c>
      <c r="H27" s="5">
        <v>4.4870344258169936</v>
      </c>
      <c r="I27" s="7">
        <f t="shared" si="0"/>
        <v>4.6612061999999996E-2</v>
      </c>
    </row>
    <row r="28" spans="1:9" ht="15.75" customHeight="1" x14ac:dyDescent="0.15">
      <c r="A28" s="1" t="s">
        <v>148</v>
      </c>
      <c r="B28" s="1">
        <v>30.58</v>
      </c>
      <c r="C28" s="1">
        <v>8.4440000000000008</v>
      </c>
      <c r="D28" s="1" t="s">
        <v>57</v>
      </c>
      <c r="E28" s="5">
        <v>6.3403859999999996</v>
      </c>
      <c r="F28" s="5">
        <v>0.44464300000000001</v>
      </c>
      <c r="G28" s="5">
        <v>-26.166625937132594</v>
      </c>
      <c r="H28" s="5">
        <v>-14.750461997185326</v>
      </c>
      <c r="I28" s="7">
        <f t="shared" si="0"/>
        <v>0.53538219383999996</v>
      </c>
    </row>
    <row r="29" spans="1:9" ht="15.75" customHeight="1" x14ac:dyDescent="0.15">
      <c r="A29" s="1" t="s">
        <v>151</v>
      </c>
      <c r="B29" s="1">
        <v>30.67</v>
      </c>
      <c r="C29" s="1">
        <v>8.9309999999999992</v>
      </c>
      <c r="D29" s="1" t="s">
        <v>59</v>
      </c>
      <c r="E29" s="5">
        <v>1.0423720000000001</v>
      </c>
      <c r="F29" s="5">
        <v>0.125135</v>
      </c>
      <c r="G29" s="5">
        <v>-24.514453562736517</v>
      </c>
      <c r="H29" s="5">
        <v>1.7257331420290623</v>
      </c>
      <c r="I29" s="7">
        <f t="shared" si="0"/>
        <v>9.3094243319999992E-2</v>
      </c>
    </row>
    <row r="30" spans="1:9" ht="15.75" customHeight="1" x14ac:dyDescent="0.15">
      <c r="A30" s="1" t="s">
        <v>154</v>
      </c>
      <c r="B30" s="1">
        <v>30.620999999999999</v>
      </c>
      <c r="C30" s="1">
        <v>8.9179999999999993</v>
      </c>
      <c r="D30" s="1" t="s">
        <v>155</v>
      </c>
      <c r="E30" s="5">
        <v>0.40165200000000001</v>
      </c>
      <c r="F30" s="5">
        <v>0.14069899999999999</v>
      </c>
      <c r="G30" s="5">
        <v>-24.547745446743097</v>
      </c>
      <c r="H30" s="5">
        <v>6.9232419746032559</v>
      </c>
      <c r="I30" s="7">
        <f t="shared" si="0"/>
        <v>3.5819325359999994E-2</v>
      </c>
    </row>
    <row r="31" spans="1:9" ht="15.75" customHeight="1" x14ac:dyDescent="0.15">
      <c r="A31" s="1" t="s">
        <v>158</v>
      </c>
      <c r="B31" s="1">
        <v>31.091999999999999</v>
      </c>
      <c r="C31" s="1">
        <v>8.907</v>
      </c>
      <c r="D31" s="1" t="s">
        <v>160</v>
      </c>
      <c r="E31" s="5">
        <v>0.88429199999999997</v>
      </c>
      <c r="F31" s="5">
        <v>6.8987999999999994E-2</v>
      </c>
      <c r="G31" s="5">
        <v>-26.234921260955836</v>
      </c>
      <c r="H31" s="5">
        <v>-2.2410167723596608</v>
      </c>
      <c r="I31" s="7">
        <f t="shared" si="0"/>
        <v>7.8763888439999999E-2</v>
      </c>
    </row>
    <row r="32" spans="1:9" ht="15.75" customHeight="1" x14ac:dyDescent="0.15">
      <c r="A32" s="1" t="s">
        <v>161</v>
      </c>
      <c r="B32" s="1">
        <v>35.188000000000002</v>
      </c>
      <c r="C32" s="1">
        <v>8.9339999999999993</v>
      </c>
      <c r="D32" s="1" t="s">
        <v>165</v>
      </c>
      <c r="E32" s="5">
        <v>3.571377</v>
      </c>
      <c r="F32" s="5">
        <v>0.32508500000000001</v>
      </c>
      <c r="G32" s="5">
        <v>-26.197597888392043</v>
      </c>
      <c r="H32" s="5">
        <v>-4.4821631902844938</v>
      </c>
      <c r="I32" s="7">
        <f t="shared" si="0"/>
        <v>0.31906682118000002</v>
      </c>
    </row>
    <row r="33" spans="1:9" ht="15.75" customHeight="1" x14ac:dyDescent="0.15">
      <c r="A33" s="1" t="s">
        <v>168</v>
      </c>
      <c r="B33" s="1">
        <v>34.835999999999999</v>
      </c>
      <c r="C33" s="1">
        <v>8.8940000000000001</v>
      </c>
      <c r="D33" s="1" t="s">
        <v>170</v>
      </c>
      <c r="E33" s="5">
        <v>1.170364</v>
      </c>
      <c r="F33" s="5">
        <v>7.3525999999999994E-2</v>
      </c>
      <c r="G33" s="5">
        <v>-27.484764553122986</v>
      </c>
      <c r="H33" s="5">
        <v>-7.7779352393845258</v>
      </c>
      <c r="I33" s="7">
        <f t="shared" si="0"/>
        <v>0.10409217416000001</v>
      </c>
    </row>
    <row r="34" spans="1:9" ht="15.75" customHeight="1" x14ac:dyDescent="0.15">
      <c r="A34" s="1" t="s">
        <v>173</v>
      </c>
      <c r="B34" s="1">
        <v>34.939</v>
      </c>
      <c r="C34" s="1">
        <v>8.4239999999999995</v>
      </c>
      <c r="D34" s="1" t="s">
        <v>176</v>
      </c>
      <c r="E34" s="5">
        <v>1.0087950000000001</v>
      </c>
      <c r="F34" s="5">
        <v>7.7294000000000002E-2</v>
      </c>
      <c r="G34" s="5">
        <v>-27.667670177444315</v>
      </c>
      <c r="H34" s="5">
        <v>-4.2719930107927295</v>
      </c>
      <c r="I34" s="7">
        <f t="shared" si="0"/>
        <v>8.49808908E-2</v>
      </c>
    </row>
    <row r="35" spans="1:9" ht="15.75" customHeight="1" x14ac:dyDescent="0.15">
      <c r="A35" s="1" t="s">
        <v>178</v>
      </c>
      <c r="B35" s="1">
        <v>34.692999999999998</v>
      </c>
      <c r="C35" s="1">
        <v>8.1140000000000008</v>
      </c>
      <c r="D35" s="1" t="s">
        <v>180</v>
      </c>
      <c r="E35" s="5">
        <v>0.67179599999999995</v>
      </c>
      <c r="F35" s="5">
        <v>8.7888999999999995E-2</v>
      </c>
      <c r="G35" s="5">
        <v>-26.494899857230525</v>
      </c>
      <c r="H35" s="5">
        <v>3.0067307580730063</v>
      </c>
      <c r="I35" s="7">
        <f t="shared" si="0"/>
        <v>5.4509527440000004E-2</v>
      </c>
    </row>
    <row r="36" spans="1:9" ht="15.75" customHeight="1" x14ac:dyDescent="0.15">
      <c r="A36" s="1" t="s">
        <v>183</v>
      </c>
      <c r="B36" s="1">
        <v>34.75</v>
      </c>
      <c r="C36" s="1">
        <v>8.7520000000000007</v>
      </c>
      <c r="D36" s="1" t="s">
        <v>186</v>
      </c>
      <c r="E36" s="5">
        <v>0.43854100000000001</v>
      </c>
      <c r="F36" s="5">
        <v>0.122581</v>
      </c>
      <c r="G36" s="5">
        <v>-25.204747021009833</v>
      </c>
      <c r="H36" s="5">
        <v>12.311455770247726</v>
      </c>
      <c r="I36" s="7">
        <f t="shared" si="0"/>
        <v>3.8381108320000003E-2</v>
      </c>
    </row>
    <row r="37" spans="1:9" ht="15.75" customHeight="1" x14ac:dyDescent="0.15">
      <c r="A37" s="1" t="s">
        <v>188</v>
      </c>
      <c r="B37" s="1">
        <v>34.414999999999999</v>
      </c>
      <c r="C37" s="1">
        <v>8.3010000000000002</v>
      </c>
      <c r="D37" s="1" t="s">
        <v>190</v>
      </c>
      <c r="E37" s="5">
        <v>0.29483500000000001</v>
      </c>
      <c r="F37" s="5">
        <v>0.14982300000000001</v>
      </c>
      <c r="G37" s="5">
        <v>-25.599485360929485</v>
      </c>
      <c r="H37" s="5">
        <v>13.283940486680912</v>
      </c>
      <c r="I37" s="7">
        <f t="shared" si="0"/>
        <v>2.4474253350000003E-2</v>
      </c>
    </row>
    <row r="38" spans="1:9" ht="15.75" customHeight="1" x14ac:dyDescent="0.15">
      <c r="A38" s="1" t="s">
        <v>193</v>
      </c>
      <c r="B38" s="1">
        <v>34.037999999999997</v>
      </c>
      <c r="C38" s="1">
        <v>8.2490000000000006</v>
      </c>
      <c r="D38" s="1" t="s">
        <v>196</v>
      </c>
      <c r="E38" s="5">
        <v>0.183562</v>
      </c>
      <c r="F38" s="5">
        <v>0.34062100000000001</v>
      </c>
      <c r="G38" s="5">
        <v>-22.01846190173007</v>
      </c>
      <c r="H38" s="5">
        <v>18.087316196178982</v>
      </c>
      <c r="I38" s="7">
        <f t="shared" si="0"/>
        <v>1.5142029380000002E-2</v>
      </c>
    </row>
    <row r="39" spans="1:9" ht="15.75" customHeight="1" x14ac:dyDescent="0.15">
      <c r="A39" s="1" t="s">
        <v>198</v>
      </c>
      <c r="B39" s="1">
        <v>34.317999999999998</v>
      </c>
      <c r="C39" s="1">
        <v>8.2840000000000007</v>
      </c>
      <c r="D39" s="2" t="s">
        <v>70</v>
      </c>
      <c r="E39" s="5">
        <v>0.21757599999999999</v>
      </c>
      <c r="F39" s="5">
        <v>0.35262399999999999</v>
      </c>
      <c r="G39" s="5">
        <v>-22.801399430168235</v>
      </c>
      <c r="H39" s="5">
        <v>15.571387893654087</v>
      </c>
      <c r="I39" s="7">
        <f t="shared" si="0"/>
        <v>1.8023995840000001E-2</v>
      </c>
    </row>
    <row r="40" spans="1:9" ht="15.75" customHeight="1" x14ac:dyDescent="0.15">
      <c r="A40" s="1" t="s">
        <v>202</v>
      </c>
      <c r="B40" s="1">
        <v>34.771999999999998</v>
      </c>
      <c r="C40" s="1">
        <v>8.5310000000000006</v>
      </c>
      <c r="D40" s="1" t="s">
        <v>72</v>
      </c>
      <c r="E40" s="5">
        <v>5.4739139999999997</v>
      </c>
      <c r="F40" s="5">
        <v>0.40481099999999998</v>
      </c>
      <c r="G40" s="5">
        <v>-27.538545374478307</v>
      </c>
      <c r="H40" s="5">
        <v>-2.8648244406341838</v>
      </c>
      <c r="I40" s="7">
        <f t="shared" si="0"/>
        <v>0.46697960333999999</v>
      </c>
    </row>
    <row r="41" spans="1:9" ht="15.75" customHeight="1" x14ac:dyDescent="0.15">
      <c r="A41" s="1" t="s">
        <v>205</v>
      </c>
      <c r="B41" s="1">
        <v>30.638999999999999</v>
      </c>
      <c r="C41" s="1">
        <v>8.7919999999999998</v>
      </c>
      <c r="D41" s="1" t="s">
        <v>74</v>
      </c>
      <c r="E41" s="5">
        <v>0.99648499999999995</v>
      </c>
      <c r="F41" s="5">
        <v>0.113509</v>
      </c>
      <c r="G41" s="5">
        <v>-26.715380897225806</v>
      </c>
      <c r="H41" s="5">
        <v>0.10121165819509947</v>
      </c>
      <c r="I41" s="7">
        <f t="shared" si="0"/>
        <v>8.761096119999999E-2</v>
      </c>
    </row>
    <row r="42" spans="1:9" ht="15.75" customHeight="1" x14ac:dyDescent="0.15">
      <c r="A42" s="1" t="s">
        <v>209</v>
      </c>
      <c r="B42" s="1">
        <v>35.271000000000001</v>
      </c>
      <c r="C42" s="1">
        <v>8.0939999999999994</v>
      </c>
      <c r="D42" s="1" t="s">
        <v>212</v>
      </c>
      <c r="E42" s="5">
        <v>0.69035999999999997</v>
      </c>
      <c r="F42" s="5">
        <v>0.101855</v>
      </c>
      <c r="G42" s="5">
        <v>-26.175069624882585</v>
      </c>
      <c r="H42" s="5">
        <v>-0.39020873378814436</v>
      </c>
      <c r="I42" s="7">
        <f t="shared" si="0"/>
        <v>5.5877738399999995E-2</v>
      </c>
    </row>
    <row r="43" spans="1:9" ht="15.75" customHeight="1" x14ac:dyDescent="0.15">
      <c r="A43" s="1" t="s">
        <v>214</v>
      </c>
      <c r="B43" s="1">
        <v>34.372</v>
      </c>
      <c r="C43" s="1">
        <v>8.0419999999999998</v>
      </c>
      <c r="D43" s="1" t="s">
        <v>217</v>
      </c>
      <c r="E43" s="5">
        <v>0.35097600000000001</v>
      </c>
      <c r="F43" s="5">
        <v>0.16289899999999999</v>
      </c>
      <c r="G43" s="5">
        <v>-25.709104890500932</v>
      </c>
      <c r="H43" s="5">
        <v>11.267505105854614</v>
      </c>
      <c r="I43" s="7">
        <f t="shared" si="0"/>
        <v>2.8225489920000003E-2</v>
      </c>
    </row>
    <row r="44" spans="1:9" ht="15.75" customHeight="1" x14ac:dyDescent="0.15">
      <c r="A44" s="1" t="s">
        <v>219</v>
      </c>
      <c r="B44" s="1">
        <v>34.055999999999997</v>
      </c>
      <c r="C44" s="1">
        <v>8.6950000000000003</v>
      </c>
      <c r="D44" s="1" t="s">
        <v>222</v>
      </c>
      <c r="E44" s="5">
        <v>0.24885599999999999</v>
      </c>
      <c r="F44" s="5">
        <v>0.146005</v>
      </c>
      <c r="G44" s="5">
        <v>-24.647484966591193</v>
      </c>
      <c r="H44" s="5">
        <v>13.889410236817001</v>
      </c>
      <c r="I44" s="7">
        <f t="shared" si="0"/>
        <v>2.1638029200000002E-2</v>
      </c>
    </row>
    <row r="45" spans="1:9" ht="15.75" customHeight="1" x14ac:dyDescent="0.15">
      <c r="A45" s="1" t="s">
        <v>224</v>
      </c>
      <c r="B45" s="1">
        <v>34.451999999999998</v>
      </c>
      <c r="C45" s="1">
        <v>8.7040000000000006</v>
      </c>
      <c r="D45" s="1" t="s">
        <v>227</v>
      </c>
      <c r="E45" s="5">
        <v>0.29747699999999999</v>
      </c>
      <c r="F45" s="5">
        <v>0.20959</v>
      </c>
      <c r="G45" s="5">
        <v>-24.697285173121752</v>
      </c>
      <c r="H45" s="5">
        <v>15.443951311261861</v>
      </c>
      <c r="I45" s="7">
        <f t="shared" si="0"/>
        <v>2.5892398080000004E-2</v>
      </c>
    </row>
    <row r="46" spans="1:9" ht="15.75" customHeight="1" x14ac:dyDescent="0.15">
      <c r="A46" s="1" t="s">
        <v>228</v>
      </c>
      <c r="B46" s="1">
        <v>34.518999999999998</v>
      </c>
      <c r="C46" s="1">
        <v>8.1950000000000003</v>
      </c>
      <c r="D46" s="1" t="s">
        <v>231</v>
      </c>
      <c r="E46" s="5">
        <v>0.269621</v>
      </c>
      <c r="F46" s="5">
        <v>0.21038699999999999</v>
      </c>
      <c r="G46" s="5">
        <v>-25.01346731221399</v>
      </c>
      <c r="H46" s="5">
        <v>15.507316983612851</v>
      </c>
      <c r="I46" s="7">
        <f t="shared" si="0"/>
        <v>2.209544095E-2</v>
      </c>
    </row>
    <row r="47" spans="1:9" ht="15.75" customHeight="1" x14ac:dyDescent="0.15">
      <c r="A47" s="1" t="s">
        <v>232</v>
      </c>
      <c r="B47" s="1">
        <v>34.018000000000001</v>
      </c>
      <c r="C47" s="1">
        <v>8.0389999999999997</v>
      </c>
      <c r="D47" s="1" t="s">
        <v>236</v>
      </c>
      <c r="E47" s="5">
        <v>0.28395799999999999</v>
      </c>
      <c r="F47" s="5">
        <v>0.20866100000000001</v>
      </c>
      <c r="G47" s="5">
        <v>-25.134111628106972</v>
      </c>
      <c r="H47" s="5">
        <v>13.405296629614094</v>
      </c>
      <c r="I47" s="7">
        <f t="shared" si="0"/>
        <v>2.2827383619999999E-2</v>
      </c>
    </row>
    <row r="48" spans="1:9" ht="13" x14ac:dyDescent="0.15">
      <c r="A48" s="1" t="s">
        <v>238</v>
      </c>
      <c r="B48" s="1">
        <v>33.639000000000003</v>
      </c>
      <c r="C48" s="1">
        <v>8.5020000000000007</v>
      </c>
      <c r="D48" s="1" t="s">
        <v>240</v>
      </c>
      <c r="E48" s="5">
        <v>1.851626</v>
      </c>
      <c r="F48" s="5">
        <v>0.23003100000000001</v>
      </c>
      <c r="G48" s="5">
        <v>-27.080859702624526</v>
      </c>
      <c r="H48" s="5">
        <v>-4.7736000524952749</v>
      </c>
      <c r="I48" s="7">
        <f t="shared" si="0"/>
        <v>0.15742524252000001</v>
      </c>
    </row>
    <row r="49" spans="1:9" ht="13" x14ac:dyDescent="0.15">
      <c r="A49" s="1" t="s">
        <v>241</v>
      </c>
      <c r="B49" s="1">
        <v>33.674999999999997</v>
      </c>
      <c r="C49" s="1">
        <v>8.6419999999999995</v>
      </c>
      <c r="D49" s="1" t="s">
        <v>243</v>
      </c>
      <c r="E49" s="5">
        <v>1.323197</v>
      </c>
      <c r="F49" s="5">
        <v>0.15329100000000001</v>
      </c>
      <c r="G49" s="5">
        <v>-27.133436346199581</v>
      </c>
      <c r="H49" s="5">
        <v>2.0093103707650162</v>
      </c>
      <c r="I49" s="7">
        <f t="shared" si="0"/>
        <v>0.11435068474</v>
      </c>
    </row>
    <row r="50" spans="1:9" ht="13" x14ac:dyDescent="0.15">
      <c r="A50" s="1" t="s">
        <v>244</v>
      </c>
      <c r="B50" s="1">
        <v>34.006</v>
      </c>
      <c r="C50" s="1">
        <v>8.3670000000000009</v>
      </c>
      <c r="D50" s="1" t="s">
        <v>245</v>
      </c>
      <c r="E50" s="5">
        <v>0.72721000000000002</v>
      </c>
      <c r="F50" s="5">
        <v>0.116133</v>
      </c>
      <c r="G50" s="5">
        <v>-25.61828803652455</v>
      </c>
      <c r="H50" s="5">
        <v>4.0459229413916109</v>
      </c>
      <c r="I50" s="7">
        <f t="shared" si="0"/>
        <v>6.0845660700000012E-2</v>
      </c>
    </row>
    <row r="51" spans="1:9" ht="13" x14ac:dyDescent="0.15">
      <c r="A51" s="1" t="s">
        <v>246</v>
      </c>
      <c r="B51" s="1">
        <v>33.859000000000002</v>
      </c>
      <c r="C51" s="1">
        <v>8.048</v>
      </c>
      <c r="D51" s="1" t="s">
        <v>247</v>
      </c>
      <c r="E51" s="5">
        <v>0.65179600000000004</v>
      </c>
      <c r="F51" s="5">
        <v>0.101022</v>
      </c>
      <c r="G51" s="5">
        <v>-25.968298174241401</v>
      </c>
      <c r="H51" s="5">
        <v>6.3427417386474616</v>
      </c>
      <c r="I51" s="7">
        <f t="shared" si="0"/>
        <v>5.2456542080000002E-2</v>
      </c>
    </row>
    <row r="52" spans="1:9" ht="13" x14ac:dyDescent="0.15">
      <c r="A52" s="1" t="s">
        <v>248</v>
      </c>
      <c r="B52" s="1">
        <v>34.268999999999998</v>
      </c>
      <c r="C52" s="1">
        <v>8.6379999999999999</v>
      </c>
      <c r="D52" s="1" t="s">
        <v>249</v>
      </c>
      <c r="E52" s="5">
        <v>0.354298</v>
      </c>
      <c r="F52" s="5">
        <v>0.102454</v>
      </c>
      <c r="G52" s="5">
        <v>-24.269829867625937</v>
      </c>
      <c r="H52" s="5">
        <v>8.1965190239101648</v>
      </c>
      <c r="I52" s="7">
        <f t="shared" si="0"/>
        <v>3.060426124E-2</v>
      </c>
    </row>
    <row r="53" spans="1:9" ht="13" x14ac:dyDescent="0.15">
      <c r="A53" s="1" t="s">
        <v>250</v>
      </c>
      <c r="B53" s="1">
        <v>34.381999999999998</v>
      </c>
      <c r="C53" s="1">
        <v>8.0749999999999993</v>
      </c>
      <c r="D53" s="1" t="s">
        <v>252</v>
      </c>
      <c r="E53" s="5">
        <v>0.26456400000000002</v>
      </c>
      <c r="F53" s="5">
        <v>0.158585</v>
      </c>
      <c r="G53" s="5">
        <v>-23.248177236283361</v>
      </c>
      <c r="H53" s="5">
        <v>9.6820885997306316</v>
      </c>
      <c r="I53" s="7">
        <f t="shared" si="0"/>
        <v>2.1363542999999999E-2</v>
      </c>
    </row>
    <row r="54" spans="1:9" ht="13" x14ac:dyDescent="0.15">
      <c r="A54" s="1" t="s">
        <v>253</v>
      </c>
      <c r="B54" s="1">
        <v>34.024000000000001</v>
      </c>
      <c r="C54" s="1">
        <v>8.6219999999999999</v>
      </c>
      <c r="D54" s="1" t="s">
        <v>255</v>
      </c>
      <c r="E54" s="5">
        <v>0.30985699999999999</v>
      </c>
      <c r="F54" s="5">
        <v>0.21654100000000001</v>
      </c>
      <c r="G54" s="5">
        <v>-23.135924518916106</v>
      </c>
      <c r="H54" s="5">
        <v>10.981802284139697</v>
      </c>
      <c r="I54" s="7">
        <f t="shared" si="0"/>
        <v>2.6715870539999999E-2</v>
      </c>
    </row>
    <row r="55" spans="1:9" ht="13" x14ac:dyDescent="0.15">
      <c r="A55" s="1" t="s">
        <v>256</v>
      </c>
      <c r="B55" s="1">
        <v>33.777999999999999</v>
      </c>
      <c r="C55" s="1">
        <v>8.843</v>
      </c>
      <c r="D55" s="1" t="s">
        <v>258</v>
      </c>
      <c r="E55" s="5">
        <v>0.19140699999999999</v>
      </c>
      <c r="F55" s="5">
        <v>0.28071600000000002</v>
      </c>
      <c r="G55" s="5">
        <v>-22.213628674688234</v>
      </c>
      <c r="H55" s="5">
        <v>13.83050616982695</v>
      </c>
      <c r="I55" s="7">
        <f t="shared" si="0"/>
        <v>1.692612101E-2</v>
      </c>
    </row>
    <row r="56" spans="1:9" ht="13" x14ac:dyDescent="0.15">
      <c r="A56" s="1" t="s">
        <v>259</v>
      </c>
      <c r="B56" s="1">
        <v>34.357999999999997</v>
      </c>
      <c r="C56" s="1">
        <v>8.3369999999999997</v>
      </c>
      <c r="D56" s="1" t="s">
        <v>261</v>
      </c>
      <c r="E56" s="5">
        <v>3.600298</v>
      </c>
      <c r="F56" s="5">
        <v>0.25612400000000002</v>
      </c>
      <c r="G56" s="5">
        <v>-25.913131425034376</v>
      </c>
      <c r="H56" s="5">
        <v>-1.9863452455035624</v>
      </c>
      <c r="I56" s="7">
        <f t="shared" si="0"/>
        <v>0.30015684426</v>
      </c>
    </row>
    <row r="57" spans="1:9" ht="13" x14ac:dyDescent="0.15">
      <c r="A57" s="1" t="s">
        <v>262</v>
      </c>
      <c r="B57" s="1">
        <v>34.896999999999998</v>
      </c>
      <c r="C57" s="1">
        <v>8.4420000000000002</v>
      </c>
      <c r="D57" s="1" t="s">
        <v>264</v>
      </c>
      <c r="E57" s="5">
        <v>0.93138699999999996</v>
      </c>
      <c r="F57" s="5">
        <v>5.8430999999999997E-2</v>
      </c>
      <c r="G57" s="5">
        <v>-26.199080938697385</v>
      </c>
      <c r="H57" s="5">
        <v>-5.0713616701999475</v>
      </c>
      <c r="I57" s="7">
        <f t="shared" si="0"/>
        <v>7.8627690540000003E-2</v>
      </c>
    </row>
    <row r="58" spans="1:9" ht="13" x14ac:dyDescent="0.15">
      <c r="A58" s="1" t="s">
        <v>265</v>
      </c>
      <c r="B58" s="1">
        <v>34.308</v>
      </c>
      <c r="C58" s="1">
        <v>8.5370000000000008</v>
      </c>
      <c r="D58" s="1" t="s">
        <v>267</v>
      </c>
      <c r="E58" s="5">
        <v>0.77406399999999997</v>
      </c>
      <c r="F58" s="5">
        <v>4.0612000000000002E-2</v>
      </c>
      <c r="G58" s="5">
        <v>-25.720407057668758</v>
      </c>
      <c r="H58" s="5">
        <v>-38.5242365747851</v>
      </c>
      <c r="I58" s="7">
        <f t="shared" si="0"/>
        <v>6.6081843680000002E-2</v>
      </c>
    </row>
    <row r="59" spans="1:9" ht="13" x14ac:dyDescent="0.15">
      <c r="A59" s="1" t="s">
        <v>268</v>
      </c>
      <c r="B59" s="1">
        <v>34.43</v>
      </c>
      <c r="C59" s="1">
        <v>8.407</v>
      </c>
      <c r="D59" s="1" t="s">
        <v>270</v>
      </c>
      <c r="E59" s="5">
        <v>1.464343</v>
      </c>
      <c r="F59" s="5">
        <v>8.8178999999999993E-2</v>
      </c>
      <c r="G59" s="5">
        <v>-24.059350773084631</v>
      </c>
      <c r="H59" s="5">
        <v>-0.96251445340578279</v>
      </c>
      <c r="I59" s="7">
        <f t="shared" si="0"/>
        <v>0.12310731600999998</v>
      </c>
    </row>
    <row r="60" spans="1:9" ht="13" x14ac:dyDescent="0.15">
      <c r="A60" s="1" t="s">
        <v>271</v>
      </c>
      <c r="B60" s="1">
        <v>34.140999999999998</v>
      </c>
      <c r="C60" s="1">
        <v>8.3140000000000001</v>
      </c>
      <c r="D60" s="1" t="s">
        <v>273</v>
      </c>
      <c r="E60" s="5">
        <v>1.053776</v>
      </c>
      <c r="F60" s="5">
        <v>0.116421</v>
      </c>
      <c r="G60" s="5">
        <v>-26.860042461935187</v>
      </c>
      <c r="H60" s="5">
        <v>7.9052194811757293</v>
      </c>
      <c r="I60" s="7">
        <f t="shared" si="0"/>
        <v>8.7610936640000012E-2</v>
      </c>
    </row>
    <row r="61" spans="1:9" ht="13" x14ac:dyDescent="0.15">
      <c r="A61" s="1" t="s">
        <v>274</v>
      </c>
      <c r="B61" s="1">
        <v>33.749000000000002</v>
      </c>
      <c r="C61" s="1">
        <v>8.4649999999999999</v>
      </c>
      <c r="D61" s="1" t="s">
        <v>276</v>
      </c>
      <c r="E61" s="5">
        <v>0.52581100000000003</v>
      </c>
      <c r="F61" s="5">
        <v>0.14080100000000001</v>
      </c>
      <c r="G61" s="5">
        <v>-24.704843572723622</v>
      </c>
      <c r="H61" s="5">
        <v>12.878597917457268</v>
      </c>
      <c r="I61" s="7">
        <f t="shared" si="0"/>
        <v>4.4509901149999996E-2</v>
      </c>
    </row>
    <row r="62" spans="1:9" ht="13" x14ac:dyDescent="0.15">
      <c r="A62" s="1" t="s">
        <v>277</v>
      </c>
      <c r="B62" s="1">
        <v>34.167000000000002</v>
      </c>
      <c r="C62" s="1">
        <v>8.0250000000000004</v>
      </c>
      <c r="D62" s="1" t="s">
        <v>279</v>
      </c>
      <c r="E62" s="5">
        <v>0.442357</v>
      </c>
      <c r="F62" s="5">
        <v>0.17239199999999999</v>
      </c>
      <c r="G62" s="5">
        <v>-24.931331059928063</v>
      </c>
      <c r="H62" s="5">
        <v>15.833305807892328</v>
      </c>
      <c r="I62" s="7">
        <f t="shared" si="0"/>
        <v>3.5499149250000001E-2</v>
      </c>
    </row>
    <row r="63" spans="1:9" ht="13" x14ac:dyDescent="0.15">
      <c r="A63" s="1" t="s">
        <v>280</v>
      </c>
      <c r="B63" s="1">
        <v>33.869</v>
      </c>
      <c r="C63" s="1">
        <v>8.5519999999999996</v>
      </c>
      <c r="D63" s="1" t="s">
        <v>282</v>
      </c>
      <c r="E63" s="5">
        <v>0.45682099999999998</v>
      </c>
      <c r="F63" s="5">
        <v>0.23034099999999999</v>
      </c>
      <c r="G63" s="5">
        <v>-25.212212754564867</v>
      </c>
      <c r="H63" s="5">
        <v>15.419199124605321</v>
      </c>
      <c r="I63" s="7">
        <f t="shared" si="0"/>
        <v>3.9067331919999997E-2</v>
      </c>
    </row>
    <row r="64" spans="1:9" ht="13" x14ac:dyDescent="0.15">
      <c r="A64" s="1" t="s">
        <v>283</v>
      </c>
      <c r="B64" s="1">
        <v>34.442999999999998</v>
      </c>
      <c r="C64" s="1">
        <v>8.6820000000000004</v>
      </c>
      <c r="D64" s="1" t="s">
        <v>285</v>
      </c>
      <c r="E64" s="5">
        <v>1.579958</v>
      </c>
      <c r="F64" s="5">
        <v>0.24433199999999999</v>
      </c>
      <c r="G64" s="5">
        <v>-26.526563771685829</v>
      </c>
      <c r="H64" s="5">
        <v>-1.156317368741</v>
      </c>
      <c r="I64" s="7">
        <f t="shared" si="0"/>
        <v>0.13717195356</v>
      </c>
    </row>
    <row r="65" spans="1:9" ht="13" x14ac:dyDescent="0.15">
      <c r="A65" s="1" t="s">
        <v>286</v>
      </c>
      <c r="B65" s="1">
        <v>33.384</v>
      </c>
      <c r="C65" s="1">
        <v>8.6769999999999996</v>
      </c>
      <c r="D65" s="1" t="s">
        <v>288</v>
      </c>
      <c r="E65" s="5">
        <v>8.6780969999999993</v>
      </c>
      <c r="F65" s="5">
        <v>0.370946</v>
      </c>
      <c r="G65" s="5">
        <v>-29.249837658256837</v>
      </c>
      <c r="H65" s="5">
        <v>-14.223261827719158</v>
      </c>
      <c r="I65" s="7">
        <f t="shared" si="0"/>
        <v>0.75299847668999986</v>
      </c>
    </row>
    <row r="66" spans="1:9" ht="13" x14ac:dyDescent="0.15">
      <c r="A66" s="1" t="s">
        <v>289</v>
      </c>
      <c r="B66" s="1">
        <v>34.08</v>
      </c>
      <c r="C66" s="1">
        <v>8.2379999999999995</v>
      </c>
      <c r="D66" s="1" t="s">
        <v>291</v>
      </c>
      <c r="E66" s="5">
        <v>6.7214929999999997</v>
      </c>
      <c r="F66" s="5">
        <v>0.23783199999999999</v>
      </c>
      <c r="G66" s="5">
        <v>-28.806837611130788</v>
      </c>
      <c r="H66" s="5">
        <v>-15.814530255016113</v>
      </c>
      <c r="I66" s="7">
        <f t="shared" si="0"/>
        <v>0.5537165933399999</v>
      </c>
    </row>
    <row r="67" spans="1:9" ht="13" x14ac:dyDescent="0.15">
      <c r="A67" s="1" t="s">
        <v>292</v>
      </c>
      <c r="B67" s="1">
        <v>35.075000000000003</v>
      </c>
      <c r="C67" s="1">
        <v>8.7769999999999992</v>
      </c>
      <c r="D67" s="1" t="s">
        <v>294</v>
      </c>
      <c r="E67" s="5">
        <v>1.436016</v>
      </c>
      <c r="F67" s="5">
        <v>0.17919299999999999</v>
      </c>
      <c r="G67" s="5">
        <v>-27.477118691562662</v>
      </c>
      <c r="H67" s="5">
        <v>4.1766305211847765</v>
      </c>
      <c r="I67" s="7">
        <f t="shared" ref="I67:I97" si="1">E67*C67/100</f>
        <v>0.12603912431999997</v>
      </c>
    </row>
    <row r="68" spans="1:9" ht="13" x14ac:dyDescent="0.15">
      <c r="A68" s="1" t="s">
        <v>295</v>
      </c>
      <c r="B68" s="1">
        <v>34.031999999999996</v>
      </c>
      <c r="C68" s="1">
        <v>8.2129999999999992</v>
      </c>
      <c r="D68" s="1" t="s">
        <v>297</v>
      </c>
      <c r="E68" s="5">
        <v>0.70367199999999996</v>
      </c>
      <c r="F68" s="5">
        <v>0.161298</v>
      </c>
      <c r="G68" s="5">
        <v>-25.070816499192293</v>
      </c>
      <c r="H68" s="5">
        <v>10.461716326306547</v>
      </c>
      <c r="I68" s="7">
        <f t="shared" si="1"/>
        <v>5.7792581359999991E-2</v>
      </c>
    </row>
    <row r="69" spans="1:9" ht="13" x14ac:dyDescent="0.15">
      <c r="A69" s="1" t="s">
        <v>299</v>
      </c>
      <c r="B69" s="1">
        <v>33.823</v>
      </c>
      <c r="C69" s="1">
        <v>8.8960000000000008</v>
      </c>
      <c r="D69" s="1" t="s">
        <v>301</v>
      </c>
      <c r="E69" s="5">
        <v>0.85986099999999999</v>
      </c>
      <c r="F69" s="5">
        <v>0.18532199999999999</v>
      </c>
      <c r="G69" s="5">
        <v>-23.530805064613581</v>
      </c>
      <c r="H69" s="5">
        <v>9.9282032158884981</v>
      </c>
      <c r="I69" s="7">
        <f t="shared" si="1"/>
        <v>7.6493234559999998E-2</v>
      </c>
    </row>
    <row r="70" spans="1:9" ht="13" x14ac:dyDescent="0.15">
      <c r="A70" s="1" t="s">
        <v>302</v>
      </c>
      <c r="B70" s="1">
        <v>33.792000000000002</v>
      </c>
      <c r="C70" s="1">
        <v>8.6180000000000003</v>
      </c>
      <c r="D70" s="1" t="s">
        <v>304</v>
      </c>
      <c r="E70" s="5">
        <v>0.90288100000000004</v>
      </c>
      <c r="F70" s="5">
        <v>0.145597</v>
      </c>
      <c r="G70" s="5">
        <v>-24.846259788222081</v>
      </c>
      <c r="H70" s="5">
        <v>3.9453574952614812</v>
      </c>
      <c r="I70" s="7">
        <f t="shared" si="1"/>
        <v>7.781028458E-2</v>
      </c>
    </row>
    <row r="71" spans="1:9" ht="13" x14ac:dyDescent="0.15">
      <c r="A71" s="1" t="s">
        <v>305</v>
      </c>
      <c r="B71" s="1">
        <v>34.204999999999998</v>
      </c>
      <c r="C71" s="1">
        <v>8.202</v>
      </c>
      <c r="D71" s="1" t="s">
        <v>307</v>
      </c>
      <c r="E71" s="5">
        <v>0.46850599999999998</v>
      </c>
      <c r="F71" s="5">
        <v>0.16822500000000001</v>
      </c>
      <c r="G71" s="5">
        <v>-23.523115510633907</v>
      </c>
      <c r="H71" s="5">
        <v>10.49141017333044</v>
      </c>
      <c r="I71" s="7">
        <f t="shared" si="1"/>
        <v>3.8426862119999995E-2</v>
      </c>
    </row>
    <row r="72" spans="1:9" ht="13" x14ac:dyDescent="0.15">
      <c r="A72" s="1" t="s">
        <v>308</v>
      </c>
      <c r="B72" s="1">
        <v>35.369</v>
      </c>
      <c r="C72" s="1">
        <v>8.6460000000000008</v>
      </c>
      <c r="D72" s="1" t="s">
        <v>310</v>
      </c>
      <c r="E72" s="5">
        <v>0.733769</v>
      </c>
      <c r="F72" s="5">
        <v>8.4437999999999999E-2</v>
      </c>
      <c r="G72" s="5">
        <v>-27.326137381885609</v>
      </c>
      <c r="H72" s="5">
        <v>0.82365773180947954</v>
      </c>
      <c r="I72" s="7">
        <f t="shared" si="1"/>
        <v>6.3441667739999999E-2</v>
      </c>
    </row>
    <row r="73" spans="1:9" ht="13" x14ac:dyDescent="0.15">
      <c r="A73" s="1" t="s">
        <v>311</v>
      </c>
      <c r="B73" s="1">
        <v>34.216000000000001</v>
      </c>
      <c r="C73" s="1">
        <v>8.077</v>
      </c>
      <c r="D73" s="1" t="s">
        <v>313</v>
      </c>
      <c r="E73" s="5">
        <v>0.57709600000000005</v>
      </c>
      <c r="F73" s="5">
        <v>7.9568E-2</v>
      </c>
      <c r="G73" s="5">
        <v>-26.454792375610324</v>
      </c>
      <c r="H73" s="5">
        <v>3.5377225208497176</v>
      </c>
      <c r="I73" s="7">
        <f t="shared" si="1"/>
        <v>4.6612043919999999E-2</v>
      </c>
    </row>
    <row r="74" spans="1:9" ht="13" x14ac:dyDescent="0.15">
      <c r="A74" s="1" t="s">
        <v>314</v>
      </c>
      <c r="B74" s="1">
        <v>33.540999999999997</v>
      </c>
      <c r="C74" s="1">
        <v>8.4350000000000005</v>
      </c>
      <c r="D74" s="1" t="s">
        <v>316</v>
      </c>
      <c r="E74" s="5">
        <v>0.48756500000000003</v>
      </c>
      <c r="F74" s="5">
        <v>8.6884000000000003E-2</v>
      </c>
      <c r="G74" s="5">
        <v>-27.048441059430274</v>
      </c>
      <c r="H74" s="5">
        <v>5.2469023451799934</v>
      </c>
      <c r="I74" s="7">
        <f t="shared" si="1"/>
        <v>4.1126107750000002E-2</v>
      </c>
    </row>
    <row r="75" spans="1:9" ht="13" x14ac:dyDescent="0.15">
      <c r="A75" s="1" t="s">
        <v>317</v>
      </c>
      <c r="B75" s="1">
        <v>34.201999999999998</v>
      </c>
      <c r="C75" s="1">
        <v>8.3819999999999997</v>
      </c>
      <c r="D75" s="1" t="s">
        <v>319</v>
      </c>
      <c r="E75" s="5">
        <v>0.43770599999999998</v>
      </c>
      <c r="F75" s="5">
        <v>9.3486E-2</v>
      </c>
      <c r="G75" s="5">
        <v>-26.16515695852517</v>
      </c>
      <c r="H75" s="5">
        <v>5.2188704771802819</v>
      </c>
      <c r="I75" s="7">
        <f t="shared" si="1"/>
        <v>3.6688516919999997E-2</v>
      </c>
    </row>
    <row r="76" spans="1:9" ht="13" x14ac:dyDescent="0.15">
      <c r="A76" s="1" t="s">
        <v>320</v>
      </c>
      <c r="B76" s="1">
        <v>34.109000000000002</v>
      </c>
      <c r="C76" s="1">
        <v>8.3800000000000008</v>
      </c>
      <c r="D76" s="1" t="s">
        <v>322</v>
      </c>
      <c r="E76" s="5">
        <v>0.35483399999999998</v>
      </c>
      <c r="F76" s="5">
        <v>0.11685</v>
      </c>
      <c r="G76" s="5">
        <v>-23.931481818523114</v>
      </c>
      <c r="H76" s="5">
        <v>9.9447124563043499</v>
      </c>
      <c r="I76" s="7">
        <f t="shared" si="1"/>
        <v>2.9735089199999998E-2</v>
      </c>
    </row>
    <row r="77" spans="1:9" ht="13" x14ac:dyDescent="0.15">
      <c r="A77" s="1" t="s">
        <v>323</v>
      </c>
      <c r="B77" s="1">
        <v>35.076000000000001</v>
      </c>
      <c r="C77" s="1">
        <v>8.5459999999999994</v>
      </c>
      <c r="D77" s="1" t="s">
        <v>325</v>
      </c>
      <c r="E77" s="5">
        <v>0.32974199999999998</v>
      </c>
      <c r="F77" s="5">
        <v>0.15329200000000001</v>
      </c>
      <c r="G77" s="5">
        <v>-23.974297484393723</v>
      </c>
      <c r="H77" s="5">
        <v>12.080040942162862</v>
      </c>
      <c r="I77" s="7">
        <f t="shared" si="1"/>
        <v>2.8179751319999995E-2</v>
      </c>
    </row>
    <row r="78" spans="1:9" ht="13" x14ac:dyDescent="0.15">
      <c r="A78" s="1" t="s">
        <v>326</v>
      </c>
      <c r="B78" s="1">
        <v>33.716000000000001</v>
      </c>
      <c r="C78" s="1">
        <v>8.593</v>
      </c>
      <c r="D78" s="1" t="s">
        <v>328</v>
      </c>
      <c r="E78" s="5">
        <v>0.446656</v>
      </c>
      <c r="F78" s="5">
        <v>0.23827599999999999</v>
      </c>
      <c r="G78" s="5">
        <v>-23.724354804161685</v>
      </c>
      <c r="H78" s="5">
        <v>12.893539598075598</v>
      </c>
      <c r="I78" s="7">
        <f t="shared" si="1"/>
        <v>3.8381150080000002E-2</v>
      </c>
    </row>
    <row r="79" spans="1:9" ht="13" x14ac:dyDescent="0.15">
      <c r="A79" s="1" t="s">
        <v>329</v>
      </c>
      <c r="B79" s="1">
        <v>34.505000000000003</v>
      </c>
      <c r="C79" s="1">
        <v>8.5050000000000008</v>
      </c>
      <c r="D79" s="1" t="s">
        <v>332</v>
      </c>
      <c r="E79" s="5">
        <v>2.7810130000000002</v>
      </c>
      <c r="F79" s="5">
        <v>0.30999599999999999</v>
      </c>
      <c r="G79" s="5">
        <v>-26.874431288948287</v>
      </c>
      <c r="H79" s="5">
        <v>-1.0849301370708941</v>
      </c>
      <c r="I79" s="7">
        <f t="shared" si="1"/>
        <v>0.23652515565000004</v>
      </c>
    </row>
    <row r="80" spans="1:9" ht="13" x14ac:dyDescent="0.15">
      <c r="A80" s="1" t="s">
        <v>333</v>
      </c>
      <c r="B80" s="1">
        <v>34.012999999999998</v>
      </c>
      <c r="C80" s="1">
        <v>8.9260000000000002</v>
      </c>
      <c r="D80" s="1" t="s">
        <v>335</v>
      </c>
      <c r="E80" s="5">
        <v>0.90682099999999999</v>
      </c>
      <c r="F80" s="5">
        <v>0.12687300000000001</v>
      </c>
      <c r="G80" s="5">
        <v>-27.60081514496715</v>
      </c>
      <c r="H80" s="5">
        <v>6.029777337363651</v>
      </c>
      <c r="I80" s="7">
        <f t="shared" si="1"/>
        <v>8.0942842460000011E-2</v>
      </c>
    </row>
    <row r="81" spans="1:9" ht="13" x14ac:dyDescent="0.15">
      <c r="A81" s="1" t="s">
        <v>336</v>
      </c>
      <c r="B81" s="2">
        <v>30.364000000000001</v>
      </c>
      <c r="C81" s="2">
        <v>8.1920000000000002</v>
      </c>
      <c r="D81" s="1" t="s">
        <v>338</v>
      </c>
      <c r="E81" s="5">
        <v>0.44897500000000001</v>
      </c>
      <c r="F81" s="5">
        <v>8.8084999999999997E-2</v>
      </c>
      <c r="G81" s="5">
        <v>-24.832032650485726</v>
      </c>
      <c r="H81" s="5">
        <v>4.3192570951799958</v>
      </c>
      <c r="I81" s="7">
        <f t="shared" si="1"/>
        <v>3.6780031999999997E-2</v>
      </c>
    </row>
    <row r="82" spans="1:9" ht="13" x14ac:dyDescent="0.15">
      <c r="A82" s="1" t="s">
        <v>163</v>
      </c>
      <c r="B82" s="1">
        <v>30.478000000000002</v>
      </c>
      <c r="C82" s="1"/>
      <c r="D82" s="1" t="s">
        <v>164</v>
      </c>
      <c r="E82" s="5">
        <v>0</v>
      </c>
      <c r="F82" s="5">
        <v>7.8021999999999994E-2</v>
      </c>
      <c r="G82" s="5" t="s">
        <v>510</v>
      </c>
      <c r="H82" s="5">
        <v>-43.760831428401261</v>
      </c>
      <c r="I82" s="7">
        <f t="shared" si="1"/>
        <v>0</v>
      </c>
    </row>
    <row r="83" spans="1:9" ht="13" x14ac:dyDescent="0.15">
      <c r="A83" s="1" t="s">
        <v>166</v>
      </c>
      <c r="B83" s="1">
        <v>31.184000000000001</v>
      </c>
      <c r="C83" s="1">
        <v>0.29099999999999998</v>
      </c>
      <c r="D83" s="1" t="s">
        <v>169</v>
      </c>
      <c r="E83" s="5">
        <v>2.3285260000000001</v>
      </c>
      <c r="F83" s="5">
        <v>4.7877999999999997E-2</v>
      </c>
      <c r="G83" s="5">
        <v>-22.801273964148884</v>
      </c>
      <c r="H83" s="5">
        <v>-43.762571638674807</v>
      </c>
      <c r="I83" s="7">
        <f t="shared" si="1"/>
        <v>6.7760106600000007E-3</v>
      </c>
    </row>
    <row r="84" spans="1:9" ht="13" x14ac:dyDescent="0.15">
      <c r="A84" s="1" t="s">
        <v>171</v>
      </c>
      <c r="B84" s="1">
        <v>30.78</v>
      </c>
      <c r="C84" s="1">
        <v>0.56200000000000006</v>
      </c>
      <c r="D84" s="1" t="s">
        <v>174</v>
      </c>
      <c r="E84" s="5">
        <v>1.6929289999999999</v>
      </c>
      <c r="F84" s="5">
        <v>7.4372999999999995E-2</v>
      </c>
      <c r="G84" s="5">
        <v>-22.7245303341832</v>
      </c>
      <c r="H84" s="5">
        <v>-43.8607328763132</v>
      </c>
      <c r="I84" s="7">
        <f t="shared" si="1"/>
        <v>9.5142609799999996E-3</v>
      </c>
    </row>
    <row r="85" spans="1:9" ht="13" x14ac:dyDescent="0.15">
      <c r="A85" s="1" t="s">
        <v>175</v>
      </c>
      <c r="B85" s="1">
        <v>31.649000000000001</v>
      </c>
      <c r="C85" s="1">
        <v>1.2709999999999999</v>
      </c>
      <c r="D85" s="1" t="s">
        <v>179</v>
      </c>
      <c r="E85" s="5">
        <v>1.303598</v>
      </c>
      <c r="F85" s="5">
        <v>0.15346699999999999</v>
      </c>
      <c r="G85" s="5">
        <v>-21.197165021570985</v>
      </c>
      <c r="H85" s="5">
        <v>-33.178313419176988</v>
      </c>
      <c r="I85" s="7">
        <f t="shared" si="1"/>
        <v>1.656873058E-2</v>
      </c>
    </row>
    <row r="86" spans="1:9" ht="13" x14ac:dyDescent="0.15">
      <c r="A86" s="1" t="s">
        <v>181</v>
      </c>
      <c r="B86" s="1">
        <v>32.192</v>
      </c>
      <c r="C86" s="1">
        <v>2.782</v>
      </c>
      <c r="D86" s="1" t="s">
        <v>184</v>
      </c>
      <c r="E86" s="5">
        <v>1.251196</v>
      </c>
      <c r="F86" s="5">
        <v>0.16827300000000001</v>
      </c>
      <c r="G86" s="5">
        <v>-21.370159998501226</v>
      </c>
      <c r="H86" s="5">
        <v>-3.8517730851586052</v>
      </c>
      <c r="I86" s="7">
        <f t="shared" si="1"/>
        <v>3.4808272719999998E-2</v>
      </c>
    </row>
    <row r="87" spans="1:9" ht="13" x14ac:dyDescent="0.15">
      <c r="A87" s="1" t="s">
        <v>185</v>
      </c>
      <c r="B87" s="1">
        <v>30.556000000000001</v>
      </c>
      <c r="C87" s="1">
        <v>8.0310000000000006</v>
      </c>
      <c r="D87" s="1" t="s">
        <v>189</v>
      </c>
      <c r="E87" s="5">
        <v>1.1491309999999999</v>
      </c>
      <c r="F87" s="5">
        <v>0.12099699999999999</v>
      </c>
      <c r="G87" s="5">
        <v>-21.394950709352489</v>
      </c>
      <c r="H87" s="5">
        <v>1.3050156690963544</v>
      </c>
      <c r="I87" s="7">
        <f t="shared" si="1"/>
        <v>9.2286710610000003E-2</v>
      </c>
    </row>
    <row r="88" spans="1:9" ht="13" x14ac:dyDescent="0.15">
      <c r="A88" s="1" t="s">
        <v>191</v>
      </c>
      <c r="B88" s="1">
        <v>30.838999999999999</v>
      </c>
      <c r="C88" s="1">
        <v>8.9949999999999992</v>
      </c>
      <c r="D88" s="1" t="s">
        <v>194</v>
      </c>
      <c r="E88" s="5">
        <v>1.113828</v>
      </c>
      <c r="F88" s="5">
        <v>0.101827</v>
      </c>
      <c r="G88" s="5">
        <v>-21.699765743555808</v>
      </c>
      <c r="H88" s="5">
        <v>1.1854269977933374</v>
      </c>
      <c r="I88" s="7">
        <f t="shared" si="1"/>
        <v>0.1001888286</v>
      </c>
    </row>
    <row r="89" spans="1:9" ht="13" x14ac:dyDescent="0.15">
      <c r="A89" s="1" t="s">
        <v>195</v>
      </c>
      <c r="B89" s="1">
        <v>30.428000000000001</v>
      </c>
      <c r="C89" s="1">
        <v>8.6829999999999998</v>
      </c>
      <c r="D89" s="1" t="s">
        <v>199</v>
      </c>
      <c r="E89" s="5">
        <v>1.1316379999999999</v>
      </c>
      <c r="F89" s="5">
        <v>0.110628</v>
      </c>
      <c r="G89" s="5">
        <v>-21.091336288801998</v>
      </c>
      <c r="H89" s="5">
        <v>1.113746569752383</v>
      </c>
      <c r="I89" s="7">
        <f t="shared" si="1"/>
        <v>9.8260127539999992E-2</v>
      </c>
    </row>
    <row r="90" spans="1:9" ht="13" x14ac:dyDescent="0.15">
      <c r="A90" s="1" t="s">
        <v>200</v>
      </c>
      <c r="B90" s="1">
        <v>30.271999999999998</v>
      </c>
      <c r="C90" s="1">
        <v>8.3940000000000001</v>
      </c>
      <c r="D90" s="1" t="s">
        <v>203</v>
      </c>
      <c r="E90" s="5">
        <v>1.1432370000000001</v>
      </c>
      <c r="F90" s="5">
        <v>0.13337299999999999</v>
      </c>
      <c r="G90" s="5">
        <v>-20.759929435350543</v>
      </c>
      <c r="H90" s="5">
        <v>1.2708624477364427</v>
      </c>
      <c r="I90" s="7">
        <f t="shared" si="1"/>
        <v>9.5963313780000004E-2</v>
      </c>
    </row>
    <row r="91" spans="1:9" ht="13" x14ac:dyDescent="0.15">
      <c r="A91" s="1" t="s">
        <v>204</v>
      </c>
      <c r="B91" s="1">
        <v>31.422999999999998</v>
      </c>
      <c r="C91" s="1">
        <v>8.9039999999999999</v>
      </c>
      <c r="D91" s="1" t="s">
        <v>207</v>
      </c>
      <c r="E91" s="5">
        <v>1.1381030000000001</v>
      </c>
      <c r="F91" s="5">
        <v>0.104959</v>
      </c>
      <c r="G91" s="5">
        <v>-21.174389507026326</v>
      </c>
      <c r="H91" s="5">
        <v>1.0208664062620887</v>
      </c>
      <c r="I91" s="7">
        <f t="shared" si="1"/>
        <v>0.10133669112000002</v>
      </c>
    </row>
    <row r="92" spans="1:9" ht="13" x14ac:dyDescent="0.15">
      <c r="A92" s="1" t="s">
        <v>208</v>
      </c>
      <c r="B92" s="1">
        <v>31.338000000000001</v>
      </c>
      <c r="C92" s="1">
        <v>8.8469999999999995</v>
      </c>
      <c r="D92" s="1" t="s">
        <v>211</v>
      </c>
      <c r="E92" s="5">
        <v>1.126233</v>
      </c>
      <c r="F92" s="5">
        <v>0.118628</v>
      </c>
      <c r="G92" s="5">
        <v>-21.366139547397079</v>
      </c>
      <c r="H92" s="5">
        <v>1.2144766406758656</v>
      </c>
      <c r="I92" s="7">
        <f t="shared" si="1"/>
        <v>9.9637833509999996E-2</v>
      </c>
    </row>
    <row r="93" spans="1:9" ht="13" x14ac:dyDescent="0.15">
      <c r="A93" s="1" t="s">
        <v>213</v>
      </c>
      <c r="B93" s="1">
        <v>31.396999999999998</v>
      </c>
      <c r="C93" s="1">
        <v>8.8089999999999993</v>
      </c>
      <c r="D93" s="1" t="s">
        <v>216</v>
      </c>
      <c r="E93" s="5">
        <v>1.140995</v>
      </c>
      <c r="F93" s="5">
        <v>0.124583</v>
      </c>
      <c r="G93" s="5">
        <v>-21.639450776559489</v>
      </c>
      <c r="H93" s="5">
        <v>0.2013084648635477</v>
      </c>
      <c r="I93" s="7">
        <f t="shared" si="1"/>
        <v>0.10051024954999999</v>
      </c>
    </row>
    <row r="94" spans="1:9" ht="13" x14ac:dyDescent="0.15">
      <c r="A94" s="1" t="s">
        <v>218</v>
      </c>
      <c r="B94" s="1">
        <v>31.334</v>
      </c>
      <c r="C94" s="1">
        <v>8.5359999999999996</v>
      </c>
      <c r="D94" s="1" t="s">
        <v>221</v>
      </c>
      <c r="E94" s="5">
        <v>1.146822</v>
      </c>
      <c r="F94" s="5">
        <v>0.114708</v>
      </c>
      <c r="G94" s="5">
        <v>-21.472422816350868</v>
      </c>
      <c r="H94" s="5">
        <v>0.95125265499151901</v>
      </c>
      <c r="I94" s="7">
        <f t="shared" si="1"/>
        <v>9.7892725919999993E-2</v>
      </c>
    </row>
    <row r="95" spans="1:9" ht="13" x14ac:dyDescent="0.15">
      <c r="A95" s="1" t="s">
        <v>223</v>
      </c>
      <c r="B95" s="1">
        <v>30.209</v>
      </c>
      <c r="C95" s="1">
        <v>8.0030000000000001</v>
      </c>
      <c r="D95" s="1" t="s">
        <v>226</v>
      </c>
      <c r="E95" s="5">
        <v>1.1221270000000001</v>
      </c>
      <c r="F95" s="5">
        <v>0.105114</v>
      </c>
      <c r="G95" s="5">
        <v>-21.55737885300335</v>
      </c>
      <c r="H95" s="5">
        <v>1.6995036769682503</v>
      </c>
      <c r="I95" s="7">
        <f t="shared" si="1"/>
        <v>8.9803823810000002E-2</v>
      </c>
    </row>
    <row r="96" spans="1:9" ht="13" x14ac:dyDescent="0.15">
      <c r="A96" s="1" t="s">
        <v>230</v>
      </c>
      <c r="B96" s="1">
        <v>31.268000000000001</v>
      </c>
      <c r="C96" s="1">
        <v>8.0440000000000005</v>
      </c>
      <c r="D96" s="1" t="s">
        <v>233</v>
      </c>
      <c r="E96" s="5">
        <v>1.1249830000000001</v>
      </c>
      <c r="F96" s="5">
        <v>0.116643</v>
      </c>
      <c r="G96" s="5">
        <v>-21.424819305690292</v>
      </c>
      <c r="H96" s="5">
        <v>1.2572182045584857</v>
      </c>
      <c r="I96" s="7">
        <f t="shared" si="1"/>
        <v>9.0493632520000006E-2</v>
      </c>
    </row>
    <row r="97" spans="1:9" ht="13" x14ac:dyDescent="0.15">
      <c r="A97" s="1" t="s">
        <v>235</v>
      </c>
      <c r="B97" s="1">
        <v>30.427</v>
      </c>
      <c r="C97" s="1">
        <v>8.9649999999999999</v>
      </c>
      <c r="D97" s="1" t="s">
        <v>239</v>
      </c>
      <c r="E97" s="5">
        <v>0.19827600000000001</v>
      </c>
      <c r="F97" s="5">
        <v>2.7042E-2</v>
      </c>
      <c r="G97" s="5">
        <v>-21.648043481788946</v>
      </c>
      <c r="H97" s="5">
        <v>-27.953706488945464</v>
      </c>
      <c r="I97" s="7">
        <f t="shared" si="1"/>
        <v>1.77754434E-2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"/>
  <sheetViews>
    <sheetView workbookViewId="0">
      <selection activeCell="E45" sqref="E45"/>
    </sheetView>
  </sheetViews>
  <sheetFormatPr baseColWidth="10" defaultColWidth="14.5" defaultRowHeight="15.75" customHeight="1" x14ac:dyDescent="0.15"/>
  <cols>
    <col min="5" max="6" width="14.5" style="7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407</v>
      </c>
      <c r="F1" s="7" t="s">
        <v>408</v>
      </c>
      <c r="G1" s="3" t="s">
        <v>409</v>
      </c>
      <c r="H1" s="3" t="s">
        <v>410</v>
      </c>
      <c r="I1" t="s">
        <v>516</v>
      </c>
    </row>
    <row r="2" spans="1:9" ht="15.75" customHeight="1" x14ac:dyDescent="0.15">
      <c r="A2" s="1" t="s">
        <v>356</v>
      </c>
      <c r="B2" s="1">
        <v>30.542000000000002</v>
      </c>
      <c r="C2" s="1">
        <v>8.5570000000000004</v>
      </c>
      <c r="D2" s="1" t="s">
        <v>5</v>
      </c>
      <c r="E2" s="5">
        <v>0.38847199999999998</v>
      </c>
      <c r="F2" s="5">
        <v>0.129714</v>
      </c>
      <c r="G2" s="5">
        <v>-24.884491267748054</v>
      </c>
      <c r="H2" s="5">
        <v>8.2269290232321879</v>
      </c>
      <c r="I2">
        <f>E2*C2/100</f>
        <v>3.3241549039999999E-2</v>
      </c>
    </row>
    <row r="3" spans="1:9" ht="15.75" customHeight="1" x14ac:dyDescent="0.15">
      <c r="A3" s="1" t="s">
        <v>357</v>
      </c>
      <c r="B3" s="1">
        <v>30.286000000000001</v>
      </c>
      <c r="C3" s="1">
        <v>8.0239999999999991</v>
      </c>
      <c r="D3" s="1" t="s">
        <v>8</v>
      </c>
      <c r="E3" s="5">
        <v>0.21037</v>
      </c>
      <c r="F3" s="5">
        <v>0.15917400000000001</v>
      </c>
      <c r="G3" s="5">
        <v>-26.726226016484556</v>
      </c>
      <c r="H3" s="5">
        <v>13.689950479760515</v>
      </c>
      <c r="I3">
        <f t="shared" ref="I3:I66" si="0">E3*C3/100</f>
        <v>1.6880088799999998E-2</v>
      </c>
    </row>
    <row r="4" spans="1:9" ht="15.75" customHeight="1" x14ac:dyDescent="0.15">
      <c r="A4" s="1" t="s">
        <v>358</v>
      </c>
      <c r="B4" s="1">
        <v>30.969000000000001</v>
      </c>
      <c r="C4" s="1">
        <v>8.5920000000000005</v>
      </c>
      <c r="D4" s="1" t="s">
        <v>10</v>
      </c>
      <c r="E4" s="5">
        <v>0.191524</v>
      </c>
      <c r="F4" s="5">
        <v>0.170098</v>
      </c>
      <c r="G4" s="5">
        <v>-24.21969271302471</v>
      </c>
      <c r="H4" s="5">
        <v>13.27125951618191</v>
      </c>
      <c r="I4">
        <f t="shared" si="0"/>
        <v>1.6455742080000002E-2</v>
      </c>
    </row>
    <row r="5" spans="1:9" ht="15.75" customHeight="1" x14ac:dyDescent="0.15">
      <c r="A5" s="1" t="s">
        <v>359</v>
      </c>
      <c r="B5" s="1">
        <v>31.81</v>
      </c>
      <c r="C5" s="1">
        <v>8.1950000000000003</v>
      </c>
      <c r="D5" s="1" t="s">
        <v>12</v>
      </c>
      <c r="E5" s="5">
        <v>0.195049</v>
      </c>
      <c r="F5" s="5">
        <v>0.25274400000000002</v>
      </c>
      <c r="G5" s="5">
        <v>-22.376430466915952</v>
      </c>
      <c r="H5" s="5">
        <v>16.372243669455333</v>
      </c>
      <c r="I5">
        <f t="shared" si="0"/>
        <v>1.5984265550000001E-2</v>
      </c>
    </row>
    <row r="6" spans="1:9" ht="15.75" customHeight="1" x14ac:dyDescent="0.15">
      <c r="A6" s="1" t="s">
        <v>360</v>
      </c>
      <c r="B6" s="1">
        <v>30.465</v>
      </c>
      <c r="C6" s="1">
        <v>8.2810000000000006</v>
      </c>
      <c r="D6" s="1" t="s">
        <v>14</v>
      </c>
      <c r="E6" s="5">
        <v>0.43045800000000001</v>
      </c>
      <c r="F6" s="5">
        <v>0.244007</v>
      </c>
      <c r="G6" s="5">
        <v>-24.309811054541221</v>
      </c>
      <c r="H6" s="5">
        <v>14.897875534746197</v>
      </c>
      <c r="I6">
        <f t="shared" si="0"/>
        <v>3.5646226980000001E-2</v>
      </c>
    </row>
    <row r="7" spans="1:9" ht="15.75" customHeight="1" x14ac:dyDescent="0.15">
      <c r="A7" s="1" t="s">
        <v>361</v>
      </c>
      <c r="B7" s="1">
        <v>30.498000000000001</v>
      </c>
      <c r="C7" s="1">
        <v>8.3480000000000008</v>
      </c>
      <c r="D7" s="1" t="s">
        <v>16</v>
      </c>
      <c r="E7" s="5">
        <v>3.5872259999999998</v>
      </c>
      <c r="F7" s="5">
        <v>0.29009000000000001</v>
      </c>
      <c r="G7" s="5">
        <v>-26.272338980861008</v>
      </c>
      <c r="H7" s="5">
        <v>-4.2913484649064193</v>
      </c>
      <c r="I7">
        <f t="shared" si="0"/>
        <v>0.29946162648000002</v>
      </c>
    </row>
    <row r="8" spans="1:9" ht="15.75" customHeight="1" x14ac:dyDescent="0.15">
      <c r="A8" s="1" t="s">
        <v>362</v>
      </c>
      <c r="B8" s="1">
        <v>30.064</v>
      </c>
      <c r="C8" s="1">
        <v>8.8529999999999998</v>
      </c>
      <c r="D8" s="1" t="s">
        <v>18</v>
      </c>
      <c r="E8" s="5">
        <v>0.71210799999999996</v>
      </c>
      <c r="F8" s="5">
        <v>8.1827999999999998E-2</v>
      </c>
      <c r="G8" s="5">
        <v>-27.406407964417177</v>
      </c>
      <c r="H8" s="5">
        <v>3.4226860500872203</v>
      </c>
      <c r="I8">
        <f t="shared" si="0"/>
        <v>6.3042921239999994E-2</v>
      </c>
    </row>
    <row r="9" spans="1:9" ht="15.75" customHeight="1" x14ac:dyDescent="0.15">
      <c r="A9" s="1" t="s">
        <v>363</v>
      </c>
      <c r="B9" s="1">
        <v>30.989000000000001</v>
      </c>
      <c r="C9" s="1">
        <v>8.9130000000000003</v>
      </c>
      <c r="D9" s="1" t="s">
        <v>20</v>
      </c>
      <c r="E9" s="5">
        <v>0.51418900000000001</v>
      </c>
      <c r="F9" s="5">
        <v>5.602E-2</v>
      </c>
      <c r="G9" s="5">
        <v>-26.181922350609675</v>
      </c>
      <c r="H9" s="5">
        <v>-0.35979000699248864</v>
      </c>
      <c r="I9">
        <f t="shared" si="0"/>
        <v>4.5829665569999997E-2</v>
      </c>
    </row>
    <row r="10" spans="1:9" ht="15.75" customHeight="1" x14ac:dyDescent="0.15">
      <c r="A10" s="1" t="s">
        <v>364</v>
      </c>
      <c r="B10" s="1">
        <v>31.093</v>
      </c>
      <c r="C10" s="1">
        <v>8.6620000000000008</v>
      </c>
      <c r="D10" s="1" t="s">
        <v>102</v>
      </c>
      <c r="E10" s="5">
        <v>0.34348099999999998</v>
      </c>
      <c r="F10" s="5">
        <v>9.0963000000000002E-2</v>
      </c>
      <c r="G10" s="5">
        <v>-25.937075911970364</v>
      </c>
      <c r="H10" s="5">
        <v>7.581311767069554</v>
      </c>
      <c r="I10">
        <f t="shared" si="0"/>
        <v>2.9752324220000001E-2</v>
      </c>
    </row>
    <row r="11" spans="1:9" ht="15.75" customHeight="1" x14ac:dyDescent="0.15">
      <c r="A11" s="1" t="s">
        <v>365</v>
      </c>
      <c r="B11" s="1">
        <v>30.864000000000001</v>
      </c>
      <c r="C11" s="1">
        <v>8.1259999999999994</v>
      </c>
      <c r="D11" s="1" t="s">
        <v>23</v>
      </c>
      <c r="E11" s="5">
        <v>0.30114999999999997</v>
      </c>
      <c r="F11" s="5">
        <v>9.6607999999999999E-2</v>
      </c>
      <c r="G11" s="5">
        <v>-24.759777280088713</v>
      </c>
      <c r="H11" s="5">
        <v>7.3247832033789262</v>
      </c>
      <c r="I11">
        <f t="shared" si="0"/>
        <v>2.4471448999999996E-2</v>
      </c>
    </row>
    <row r="12" spans="1:9" ht="15.75" customHeight="1" x14ac:dyDescent="0.15">
      <c r="A12" s="1" t="s">
        <v>366</v>
      </c>
      <c r="B12" s="1">
        <v>30.844000000000001</v>
      </c>
      <c r="C12" s="1">
        <v>8.4589999999999996</v>
      </c>
      <c r="D12" s="1" t="s">
        <v>25</v>
      </c>
      <c r="E12" s="5">
        <v>0.24135699999999999</v>
      </c>
      <c r="F12" s="5">
        <v>0.12941</v>
      </c>
      <c r="G12" s="5">
        <v>-24.971368464905332</v>
      </c>
      <c r="H12" s="5">
        <v>14.218268959729663</v>
      </c>
      <c r="I12">
        <f t="shared" si="0"/>
        <v>2.0416388629999997E-2</v>
      </c>
    </row>
    <row r="13" spans="1:9" ht="15.75" customHeight="1" x14ac:dyDescent="0.15">
      <c r="A13" s="1" t="s">
        <v>367</v>
      </c>
      <c r="B13" s="1">
        <v>31.256</v>
      </c>
      <c r="C13" s="1">
        <v>8.5990000000000002</v>
      </c>
      <c r="D13" s="1" t="s">
        <v>27</v>
      </c>
      <c r="E13" s="5">
        <v>0.24510499999999999</v>
      </c>
      <c r="F13" s="5">
        <v>0.23624600000000001</v>
      </c>
      <c r="G13" s="5">
        <v>-23.955458403526197</v>
      </c>
      <c r="H13" s="5">
        <v>15.663525872819051</v>
      </c>
      <c r="I13">
        <f t="shared" si="0"/>
        <v>2.1076578950000001E-2</v>
      </c>
    </row>
    <row r="14" spans="1:9" ht="15.75" customHeight="1" x14ac:dyDescent="0.15">
      <c r="A14" s="1" t="s">
        <v>368</v>
      </c>
      <c r="B14" s="1">
        <v>30.643999999999998</v>
      </c>
      <c r="C14" s="1">
        <v>8.7859999999999996</v>
      </c>
      <c r="D14" s="1" t="s">
        <v>29</v>
      </c>
      <c r="E14" s="5">
        <v>0.22539799999999999</v>
      </c>
      <c r="F14" s="5">
        <v>0.15095600000000001</v>
      </c>
      <c r="G14" s="5">
        <v>-23.760246436535738</v>
      </c>
      <c r="H14" s="5">
        <v>13.269437510926796</v>
      </c>
      <c r="I14">
        <f t="shared" si="0"/>
        <v>1.980346828E-2</v>
      </c>
    </row>
    <row r="15" spans="1:9" ht="15.75" customHeight="1" x14ac:dyDescent="0.15">
      <c r="A15" s="1" t="s">
        <v>369</v>
      </c>
      <c r="B15" s="1">
        <v>31.760999999999999</v>
      </c>
      <c r="C15" s="1">
        <v>8.4079999999999995</v>
      </c>
      <c r="D15" s="1" t="s">
        <v>31</v>
      </c>
      <c r="E15" s="5">
        <v>5.8341070000000004</v>
      </c>
      <c r="F15" s="5">
        <v>0.43415700000000002</v>
      </c>
      <c r="G15" s="5">
        <v>-26.032407728595054</v>
      </c>
      <c r="H15" s="5">
        <v>-10.887021698840149</v>
      </c>
      <c r="I15">
        <f t="shared" si="0"/>
        <v>0.49053171656000005</v>
      </c>
    </row>
    <row r="16" spans="1:9" ht="15.75" customHeight="1" x14ac:dyDescent="0.15">
      <c r="A16" s="1" t="s">
        <v>370</v>
      </c>
      <c r="B16" s="1">
        <v>30.472000000000001</v>
      </c>
      <c r="C16" s="1">
        <v>8.5269999999999992</v>
      </c>
      <c r="D16" s="1" t="s">
        <v>33</v>
      </c>
      <c r="E16" s="5">
        <v>5.1924320000000002</v>
      </c>
      <c r="F16" s="5">
        <v>0.429672</v>
      </c>
      <c r="G16" s="5">
        <v>-26.131834698218668</v>
      </c>
      <c r="H16" s="5">
        <v>-8.3544228044487578</v>
      </c>
      <c r="I16">
        <f t="shared" si="0"/>
        <v>0.44275867663999996</v>
      </c>
    </row>
    <row r="17" spans="1:9" ht="15.75" customHeight="1" x14ac:dyDescent="0.15">
      <c r="A17" s="1" t="s">
        <v>371</v>
      </c>
      <c r="B17" s="1">
        <v>31.305</v>
      </c>
      <c r="C17" s="1">
        <v>8.1890000000000001</v>
      </c>
      <c r="D17" s="1" t="s">
        <v>35</v>
      </c>
      <c r="E17" s="5">
        <v>5.5614319999999999</v>
      </c>
      <c r="F17" s="5">
        <v>0.39455299999999999</v>
      </c>
      <c r="G17" s="5">
        <v>-26.118558164200834</v>
      </c>
      <c r="H17" s="5">
        <v>-12.277790851162429</v>
      </c>
      <c r="I17">
        <f t="shared" si="0"/>
        <v>0.45542566647999999</v>
      </c>
    </row>
    <row r="18" spans="1:9" ht="15.75" customHeight="1" x14ac:dyDescent="0.15">
      <c r="A18" s="1" t="s">
        <v>372</v>
      </c>
      <c r="B18" s="1">
        <v>31.577000000000002</v>
      </c>
      <c r="C18" s="1">
        <v>8.1929999999999996</v>
      </c>
      <c r="D18" s="1" t="s">
        <v>37</v>
      </c>
      <c r="E18" s="5">
        <v>5.4988739999999998</v>
      </c>
      <c r="F18" s="5">
        <v>0.40972199999999998</v>
      </c>
      <c r="G18" s="5">
        <v>-26.107987952085686</v>
      </c>
      <c r="H18" s="5">
        <v>-12.583571752014189</v>
      </c>
      <c r="I18">
        <f t="shared" si="0"/>
        <v>0.45052274681999999</v>
      </c>
    </row>
    <row r="19" spans="1:9" ht="15.75" customHeight="1" x14ac:dyDescent="0.15">
      <c r="A19" s="1" t="s">
        <v>373</v>
      </c>
      <c r="B19" s="1">
        <v>30.376000000000001</v>
      </c>
      <c r="C19" s="1">
        <v>8.1080000000000005</v>
      </c>
      <c r="D19" s="1" t="s">
        <v>39</v>
      </c>
      <c r="E19" s="5">
        <v>7.6078010000000003</v>
      </c>
      <c r="F19" s="5">
        <v>0.102673</v>
      </c>
      <c r="G19" s="5">
        <v>-26.284892857537322</v>
      </c>
      <c r="H19" s="5">
        <v>-3.9627688872887479</v>
      </c>
      <c r="I19">
        <f t="shared" si="0"/>
        <v>0.6168405050800001</v>
      </c>
    </row>
    <row r="20" spans="1:9" ht="15.75" customHeight="1" x14ac:dyDescent="0.15">
      <c r="A20" s="1" t="s">
        <v>374</v>
      </c>
      <c r="B20" s="1">
        <v>30.420999999999999</v>
      </c>
      <c r="C20" s="1">
        <v>8.6240000000000006</v>
      </c>
      <c r="D20" s="1" t="s">
        <v>41</v>
      </c>
      <c r="E20" s="5">
        <v>6.6401680000000001</v>
      </c>
      <c r="F20" s="5">
        <v>8.5004999999999997E-2</v>
      </c>
      <c r="G20" s="5">
        <v>-26.176012929593707</v>
      </c>
      <c r="H20" s="5">
        <v>-5.8674286215323335</v>
      </c>
      <c r="I20">
        <f t="shared" si="0"/>
        <v>0.57264808832000003</v>
      </c>
    </row>
    <row r="21" spans="1:9" ht="15.75" customHeight="1" x14ac:dyDescent="0.15">
      <c r="A21" s="1" t="s">
        <v>375</v>
      </c>
      <c r="B21" s="1">
        <v>30.751000000000001</v>
      </c>
      <c r="C21" s="1">
        <v>8.4359999999999999</v>
      </c>
      <c r="D21" s="1" t="s">
        <v>43</v>
      </c>
      <c r="E21" s="5">
        <v>7.7567740000000001</v>
      </c>
      <c r="F21" s="5">
        <v>0.103284</v>
      </c>
      <c r="G21" s="5">
        <v>-26.233730580084934</v>
      </c>
      <c r="H21" s="5">
        <v>-6.9835665573825256</v>
      </c>
      <c r="I21">
        <f t="shared" si="0"/>
        <v>0.65436145464000006</v>
      </c>
    </row>
    <row r="22" spans="1:9" ht="15.75" customHeight="1" x14ac:dyDescent="0.15">
      <c r="A22" s="1" t="s">
        <v>376</v>
      </c>
      <c r="B22" s="1">
        <v>31.347999999999999</v>
      </c>
      <c r="C22" s="1">
        <v>8.6859999999999999</v>
      </c>
      <c r="D22" s="1" t="s">
        <v>45</v>
      </c>
      <c r="E22" s="5">
        <v>7.6250090000000004</v>
      </c>
      <c r="F22" s="5">
        <v>9.5393000000000006E-2</v>
      </c>
      <c r="G22" s="5">
        <v>-26.238904132175666</v>
      </c>
      <c r="H22" s="5">
        <v>-3.8754193919022795</v>
      </c>
      <c r="I22">
        <f t="shared" si="0"/>
        <v>0.66230828174000012</v>
      </c>
    </row>
    <row r="23" spans="1:9" ht="15.75" customHeight="1" x14ac:dyDescent="0.15">
      <c r="A23" s="1" t="s">
        <v>377</v>
      </c>
      <c r="B23" s="1">
        <v>30.509</v>
      </c>
      <c r="C23" s="1">
        <v>8.9489999999999998</v>
      </c>
      <c r="D23" s="1" t="s">
        <v>47</v>
      </c>
      <c r="E23" s="5">
        <v>7.5916629999999996</v>
      </c>
      <c r="F23" s="5">
        <v>0.104284</v>
      </c>
      <c r="G23" s="5">
        <v>-26.252308466609531</v>
      </c>
      <c r="H23" s="5">
        <v>-4.0665299769352403</v>
      </c>
      <c r="I23">
        <f t="shared" si="0"/>
        <v>0.67937792187000001</v>
      </c>
    </row>
    <row r="24" spans="1:9" ht="15.75" customHeight="1" x14ac:dyDescent="0.15">
      <c r="A24" s="1" t="s">
        <v>378</v>
      </c>
      <c r="B24" s="1">
        <v>31.361999999999998</v>
      </c>
      <c r="C24" s="1">
        <v>8.2970000000000006</v>
      </c>
      <c r="D24" s="1" t="s">
        <v>49</v>
      </c>
      <c r="E24" s="5">
        <v>7.4991000000000003</v>
      </c>
      <c r="F24" s="5">
        <v>8.6615999999999999E-2</v>
      </c>
      <c r="G24" s="5">
        <v>-26.268860957760598</v>
      </c>
      <c r="H24" s="5">
        <v>-4.1590900299574018</v>
      </c>
      <c r="I24">
        <f t="shared" si="0"/>
        <v>0.62220032700000005</v>
      </c>
    </row>
    <row r="25" spans="1:9" ht="15.75" customHeight="1" x14ac:dyDescent="0.15">
      <c r="A25" s="1" t="s">
        <v>379</v>
      </c>
      <c r="B25" s="1">
        <v>32.031999999999996</v>
      </c>
      <c r="C25" s="1">
        <v>8.1080000000000005</v>
      </c>
      <c r="D25" s="1" t="s">
        <v>51</v>
      </c>
      <c r="E25" s="5">
        <v>5.674372</v>
      </c>
      <c r="F25" s="5">
        <v>0.39512700000000001</v>
      </c>
      <c r="G25" s="5">
        <v>-27.119973499838856</v>
      </c>
      <c r="H25" s="5">
        <v>0.60073106205726923</v>
      </c>
      <c r="I25">
        <f t="shared" si="0"/>
        <v>0.46007808176000003</v>
      </c>
    </row>
    <row r="26" spans="1:9" ht="15.75" customHeight="1" x14ac:dyDescent="0.15">
      <c r="A26" s="1" t="s">
        <v>380</v>
      </c>
      <c r="B26" s="1">
        <v>30.949000000000002</v>
      </c>
      <c r="C26" s="1">
        <v>8.7780000000000005</v>
      </c>
      <c r="D26" s="1" t="s">
        <v>53</v>
      </c>
      <c r="E26" s="5">
        <v>2.7683</v>
      </c>
      <c r="F26" s="5">
        <v>0.14593300000000001</v>
      </c>
      <c r="G26" s="5">
        <v>-25.941615127410223</v>
      </c>
      <c r="H26" s="5">
        <v>1.7474399954071629</v>
      </c>
      <c r="I26">
        <f t="shared" si="0"/>
        <v>0.24300137399999999</v>
      </c>
    </row>
    <row r="27" spans="1:9" ht="15.75" customHeight="1" x14ac:dyDescent="0.15">
      <c r="A27" s="1" t="s">
        <v>381</v>
      </c>
      <c r="B27" s="1">
        <v>31.895</v>
      </c>
      <c r="C27" s="1">
        <v>8.5530000000000008</v>
      </c>
      <c r="D27" s="1" t="s">
        <v>55</v>
      </c>
      <c r="E27" s="5">
        <v>3.5986349999999998</v>
      </c>
      <c r="F27" s="5">
        <v>0.129775</v>
      </c>
      <c r="G27" s="5">
        <v>-25.498162252050484</v>
      </c>
      <c r="H27" s="5">
        <v>1.3026913096565451</v>
      </c>
      <c r="I27">
        <f t="shared" si="0"/>
        <v>0.30779125155000003</v>
      </c>
    </row>
    <row r="28" spans="1:9" ht="15.75" customHeight="1" x14ac:dyDescent="0.15">
      <c r="A28" s="1" t="s">
        <v>382</v>
      </c>
      <c r="B28" s="1">
        <v>30.35</v>
      </c>
      <c r="C28" s="1">
        <v>8.5429999999999993</v>
      </c>
      <c r="D28" s="1" t="s">
        <v>57</v>
      </c>
      <c r="E28" s="5">
        <v>1.579949</v>
      </c>
      <c r="F28" s="5">
        <v>8.3108000000000001E-2</v>
      </c>
      <c r="G28" s="5">
        <v>-26.990268240356443</v>
      </c>
      <c r="H28" s="5">
        <v>-2.7963739556410294</v>
      </c>
      <c r="I28">
        <f t="shared" si="0"/>
        <v>0.13497504306999999</v>
      </c>
    </row>
    <row r="29" spans="1:9" ht="15.75" customHeight="1" x14ac:dyDescent="0.15">
      <c r="A29" s="1" t="s">
        <v>383</v>
      </c>
      <c r="B29" s="1">
        <v>30.481000000000002</v>
      </c>
      <c r="C29" s="1">
        <v>8.1760000000000002</v>
      </c>
      <c r="D29" s="1" t="s">
        <v>59</v>
      </c>
      <c r="E29" s="5">
        <v>2.8673670000000002</v>
      </c>
      <c r="F29" s="5">
        <v>9.0721999999999997E-2</v>
      </c>
      <c r="G29" s="5">
        <v>-27.082127552074063</v>
      </c>
      <c r="H29" s="5">
        <v>-1.8923752587766129</v>
      </c>
      <c r="I29">
        <f t="shared" si="0"/>
        <v>0.23443592592000001</v>
      </c>
    </row>
    <row r="30" spans="1:9" ht="15.75" customHeight="1" x14ac:dyDescent="0.15">
      <c r="A30" s="1" t="s">
        <v>384</v>
      </c>
      <c r="B30" s="1">
        <v>30.318000000000001</v>
      </c>
      <c r="C30" s="1">
        <v>8.7289999999999992</v>
      </c>
      <c r="D30" s="1" t="s">
        <v>155</v>
      </c>
      <c r="E30" s="5">
        <v>0.53635999999999995</v>
      </c>
      <c r="F30" s="5">
        <v>5.6869999999999997E-2</v>
      </c>
      <c r="G30" s="5">
        <v>-25.668882919221424</v>
      </c>
      <c r="H30" s="5">
        <v>-2.8429714693366526</v>
      </c>
      <c r="I30">
        <f t="shared" si="0"/>
        <v>4.6818864399999993E-2</v>
      </c>
    </row>
    <row r="31" spans="1:9" ht="15.75" customHeight="1" x14ac:dyDescent="0.15">
      <c r="A31" s="1" t="s">
        <v>385</v>
      </c>
      <c r="B31" s="1">
        <v>30.081</v>
      </c>
      <c r="C31" s="1">
        <v>8.36</v>
      </c>
      <c r="D31" s="1" t="s">
        <v>160</v>
      </c>
      <c r="E31" s="5">
        <v>1.5867439999999999</v>
      </c>
      <c r="F31" s="5">
        <v>8.4582000000000004E-2</v>
      </c>
      <c r="G31" s="5">
        <v>-26.018917807040019</v>
      </c>
      <c r="H31" s="5">
        <v>7.1198265222838231E-2</v>
      </c>
      <c r="I31">
        <f t="shared" si="0"/>
        <v>0.13265179839999999</v>
      </c>
    </row>
    <row r="32" spans="1:9" ht="15.75" customHeight="1" x14ac:dyDescent="0.15">
      <c r="A32" s="1" t="s">
        <v>386</v>
      </c>
      <c r="B32" s="1">
        <v>30.222000000000001</v>
      </c>
      <c r="C32" s="1">
        <v>8.3279999999999994</v>
      </c>
      <c r="D32" s="1" t="s">
        <v>165</v>
      </c>
      <c r="E32" s="5">
        <v>2.2214770000000001</v>
      </c>
      <c r="F32" s="5">
        <v>7.9016000000000003E-2</v>
      </c>
      <c r="G32" s="5">
        <v>-27.016677681315549</v>
      </c>
      <c r="H32" s="5">
        <v>0.67227734993391408</v>
      </c>
      <c r="I32">
        <f t="shared" si="0"/>
        <v>0.18500460455999998</v>
      </c>
    </row>
    <row r="33" spans="1:9" ht="15.75" customHeight="1" x14ac:dyDescent="0.15">
      <c r="A33" s="1" t="s">
        <v>387</v>
      </c>
      <c r="B33" s="1">
        <v>30.609000000000002</v>
      </c>
      <c r="C33" s="1">
        <v>8.0310000000000006</v>
      </c>
      <c r="D33" s="1" t="s">
        <v>170</v>
      </c>
      <c r="E33" s="5">
        <v>4.07111</v>
      </c>
      <c r="F33" s="5">
        <v>0.148176</v>
      </c>
      <c r="G33" s="5">
        <v>-25.798758087725027</v>
      </c>
      <c r="H33" s="5">
        <v>1.3835951534022506</v>
      </c>
      <c r="I33">
        <f t="shared" si="0"/>
        <v>0.32695084409999997</v>
      </c>
    </row>
    <row r="34" spans="1:9" ht="15.75" customHeight="1" x14ac:dyDescent="0.15">
      <c r="A34" s="1" t="s">
        <v>388</v>
      </c>
      <c r="B34" s="1">
        <v>34.646999999999998</v>
      </c>
      <c r="C34" s="1">
        <v>8.5510000000000002</v>
      </c>
      <c r="D34" s="1" t="s">
        <v>176</v>
      </c>
      <c r="E34" s="5">
        <v>3.002678</v>
      </c>
      <c r="F34" s="5">
        <v>7.2230000000000003E-2</v>
      </c>
      <c r="G34" s="5">
        <v>-24.214547155111845</v>
      </c>
      <c r="H34" s="5">
        <v>-0.2004612788929494</v>
      </c>
      <c r="I34">
        <f t="shared" si="0"/>
        <v>0.25675899578</v>
      </c>
    </row>
    <row r="35" spans="1:9" ht="15.75" customHeight="1" x14ac:dyDescent="0.15">
      <c r="A35" s="1" t="s">
        <v>389</v>
      </c>
      <c r="B35" s="1">
        <v>34.780999999999999</v>
      </c>
      <c r="C35" s="1">
        <v>8.6259999999999994</v>
      </c>
      <c r="D35" s="1" t="s">
        <v>180</v>
      </c>
      <c r="E35" s="5">
        <v>5.017563</v>
      </c>
      <c r="F35" s="5">
        <v>0.35392699999999999</v>
      </c>
      <c r="G35" s="5">
        <v>-27.275119580355334</v>
      </c>
      <c r="H35" s="5">
        <v>-0.17626177169260959</v>
      </c>
      <c r="I35">
        <f t="shared" si="0"/>
        <v>0.43281498437999999</v>
      </c>
    </row>
    <row r="36" spans="1:9" ht="15.75" customHeight="1" x14ac:dyDescent="0.15">
      <c r="A36" s="1" t="s">
        <v>390</v>
      </c>
      <c r="B36" s="1">
        <v>34.401000000000003</v>
      </c>
      <c r="C36" s="1">
        <v>8.1590000000000007</v>
      </c>
      <c r="D36" s="1" t="s">
        <v>186</v>
      </c>
      <c r="E36" s="5">
        <v>4.843</v>
      </c>
      <c r="F36" s="5">
        <v>0.24232500000000001</v>
      </c>
      <c r="G36" s="5">
        <v>-27.848496267610436</v>
      </c>
      <c r="H36" s="5">
        <v>-0.29016089043443216</v>
      </c>
      <c r="I36">
        <f t="shared" si="0"/>
        <v>0.39514037000000002</v>
      </c>
    </row>
    <row r="37" spans="1:9" ht="15.75" customHeight="1" x14ac:dyDescent="0.15">
      <c r="A37" s="1" t="s">
        <v>391</v>
      </c>
      <c r="B37" s="1">
        <v>30.786000000000001</v>
      </c>
      <c r="C37" s="1">
        <v>8.0660000000000007</v>
      </c>
      <c r="D37" s="1" t="s">
        <v>190</v>
      </c>
      <c r="E37" s="5">
        <v>5.1757229999999996</v>
      </c>
      <c r="F37" s="5">
        <v>0.30593599999999999</v>
      </c>
      <c r="G37" s="5">
        <v>-25.278652543954227</v>
      </c>
      <c r="H37" s="5">
        <v>1.7969763128149463</v>
      </c>
      <c r="I37">
        <f t="shared" si="0"/>
        <v>0.41747381717999998</v>
      </c>
    </row>
    <row r="38" spans="1:9" ht="15.75" customHeight="1" x14ac:dyDescent="0.15">
      <c r="A38" s="1" t="s">
        <v>392</v>
      </c>
      <c r="B38" s="1">
        <v>32.082999999999998</v>
      </c>
      <c r="C38" s="1">
        <v>8.5960000000000001</v>
      </c>
      <c r="D38" s="1" t="s">
        <v>196</v>
      </c>
      <c r="E38" s="5">
        <v>1.6420680000000001</v>
      </c>
      <c r="F38" s="5">
        <v>0.11350399999999999</v>
      </c>
      <c r="G38" s="5">
        <v>-25.645531148207333</v>
      </c>
      <c r="H38" s="5">
        <v>-0.39692205038011075</v>
      </c>
      <c r="I38">
        <f t="shared" si="0"/>
        <v>0.14115216528000002</v>
      </c>
    </row>
    <row r="39" spans="1:9" ht="15.75" customHeight="1" x14ac:dyDescent="0.15">
      <c r="A39" s="1" t="s">
        <v>393</v>
      </c>
      <c r="B39" s="1">
        <v>30.300999999999998</v>
      </c>
      <c r="C39" s="1">
        <v>8.9390000000000001</v>
      </c>
      <c r="D39" s="2" t="s">
        <v>70</v>
      </c>
      <c r="E39" s="5">
        <v>5.5495869999999998</v>
      </c>
      <c r="F39" s="5">
        <v>0.243788</v>
      </c>
      <c r="G39" s="5">
        <v>-26.704242401956236</v>
      </c>
      <c r="H39" s="5">
        <v>1.3116458698441136</v>
      </c>
      <c r="I39">
        <f t="shared" si="0"/>
        <v>0.49607758193000001</v>
      </c>
    </row>
    <row r="40" spans="1:9" ht="15.75" customHeight="1" x14ac:dyDescent="0.15">
      <c r="A40" s="1" t="s">
        <v>394</v>
      </c>
      <c r="B40" s="1">
        <v>30.812999999999999</v>
      </c>
      <c r="C40" s="1">
        <v>8.0679999999999996</v>
      </c>
      <c r="D40" s="1" t="s">
        <v>72</v>
      </c>
      <c r="E40" s="5">
        <v>1.9536880000000001</v>
      </c>
      <c r="F40" s="5">
        <v>7.4050000000000005E-2</v>
      </c>
      <c r="G40" s="5">
        <v>-26.215369676557575</v>
      </c>
      <c r="H40" s="5">
        <v>-1.1942390767855082</v>
      </c>
      <c r="I40">
        <f t="shared" si="0"/>
        <v>0.15762354783999999</v>
      </c>
    </row>
    <row r="41" spans="1:9" ht="15.75" customHeight="1" x14ac:dyDescent="0.15">
      <c r="A41" s="1" t="s">
        <v>395</v>
      </c>
      <c r="B41" s="1">
        <v>30.675000000000001</v>
      </c>
      <c r="C41" s="1">
        <v>8.7609999999999992</v>
      </c>
      <c r="D41" s="1" t="s">
        <v>74</v>
      </c>
      <c r="E41" s="5">
        <v>4.8395549999999998</v>
      </c>
      <c r="F41" s="5">
        <v>0.185506</v>
      </c>
      <c r="G41" s="5">
        <v>-25.927837852751658</v>
      </c>
      <c r="H41" s="5">
        <v>1.8418870098300122</v>
      </c>
      <c r="I41">
        <f t="shared" si="0"/>
        <v>0.42399341354999998</v>
      </c>
    </row>
    <row r="42" spans="1:9" ht="15.75" customHeight="1" x14ac:dyDescent="0.15">
      <c r="A42" s="1" t="s">
        <v>396</v>
      </c>
      <c r="B42" s="1">
        <v>30.731000000000002</v>
      </c>
      <c r="C42" s="1">
        <v>8.2550000000000008</v>
      </c>
      <c r="D42" s="1" t="s">
        <v>212</v>
      </c>
      <c r="E42" s="5">
        <v>6.8771909999999998</v>
      </c>
      <c r="F42" s="5">
        <v>0.286912</v>
      </c>
      <c r="G42" s="5">
        <v>-27.60135978732081</v>
      </c>
      <c r="H42" s="5">
        <v>-0.56950629145147147</v>
      </c>
      <c r="I42">
        <f t="shared" si="0"/>
        <v>0.56771211705000002</v>
      </c>
    </row>
    <row r="43" spans="1:9" ht="15.75" customHeight="1" x14ac:dyDescent="0.15">
      <c r="A43" s="1" t="s">
        <v>397</v>
      </c>
      <c r="B43" s="1">
        <v>31.731000000000002</v>
      </c>
      <c r="C43" s="1">
        <v>8.83</v>
      </c>
      <c r="D43" s="1" t="s">
        <v>217</v>
      </c>
      <c r="E43" s="5">
        <v>1.0157860000000001</v>
      </c>
      <c r="F43" s="5">
        <v>5.9815E-2</v>
      </c>
      <c r="G43" s="5">
        <v>-26.074261812202625</v>
      </c>
      <c r="H43" s="5">
        <v>-2.7532825862779386</v>
      </c>
      <c r="I43">
        <f t="shared" si="0"/>
        <v>8.9693903800000002E-2</v>
      </c>
    </row>
    <row r="44" spans="1:9" ht="15.75" customHeight="1" x14ac:dyDescent="0.15">
      <c r="A44" s="1" t="s">
        <v>398</v>
      </c>
      <c r="B44" s="1">
        <v>30.407</v>
      </c>
      <c r="C44" s="1">
        <v>8.718</v>
      </c>
      <c r="D44" s="1" t="s">
        <v>222</v>
      </c>
      <c r="E44" s="5">
        <v>1.924463</v>
      </c>
      <c r="F44" s="5">
        <v>7.5812000000000004E-2</v>
      </c>
      <c r="G44" s="5">
        <v>-26.455807326485782</v>
      </c>
      <c r="H44" s="5">
        <v>0.54802853724456035</v>
      </c>
      <c r="I44">
        <f t="shared" si="0"/>
        <v>0.16777468433999998</v>
      </c>
    </row>
    <row r="45" spans="1:9" ht="15.75" customHeight="1" x14ac:dyDescent="0.15">
      <c r="A45" s="1" t="s">
        <v>399</v>
      </c>
      <c r="B45" s="1">
        <v>30.588999999999999</v>
      </c>
      <c r="C45" s="1">
        <v>8.0790000000000006</v>
      </c>
      <c r="D45" s="1" t="s">
        <v>227</v>
      </c>
      <c r="E45" s="5">
        <v>0.35134300000000002</v>
      </c>
      <c r="F45" s="5">
        <v>7.5378000000000001E-2</v>
      </c>
      <c r="G45" s="5">
        <v>-26.652735861315556</v>
      </c>
      <c r="H45" s="5">
        <v>2.3800996868010849</v>
      </c>
      <c r="I45">
        <f t="shared" si="0"/>
        <v>2.8385000970000004E-2</v>
      </c>
    </row>
    <row r="46" spans="1:9" ht="15.75" customHeight="1" x14ac:dyDescent="0.15">
      <c r="A46" s="1" t="s">
        <v>400</v>
      </c>
      <c r="B46" s="1">
        <v>30.202999999999999</v>
      </c>
      <c r="C46" s="1">
        <v>8.5579999999999998</v>
      </c>
      <c r="D46" s="1" t="s">
        <v>231</v>
      </c>
      <c r="E46" s="5">
        <v>0.23691300000000001</v>
      </c>
      <c r="F46" s="5">
        <v>0.23399300000000001</v>
      </c>
      <c r="G46" s="5">
        <v>-25.802384712061198</v>
      </c>
      <c r="H46" s="5">
        <v>11.200631920357251</v>
      </c>
      <c r="I46">
        <f t="shared" si="0"/>
        <v>2.0275014540000004E-2</v>
      </c>
    </row>
    <row r="47" spans="1:9" ht="15.75" customHeight="1" x14ac:dyDescent="0.15">
      <c r="A47" s="1" t="s">
        <v>401</v>
      </c>
      <c r="B47" s="1">
        <v>32.148000000000003</v>
      </c>
      <c r="C47" s="1">
        <v>8.3659999999999997</v>
      </c>
      <c r="D47" s="1" t="s">
        <v>236</v>
      </c>
      <c r="E47" s="5">
        <v>0.69235800000000003</v>
      </c>
      <c r="F47" s="5">
        <v>0.166181</v>
      </c>
      <c r="G47" s="5">
        <v>-26.0315976403942</v>
      </c>
      <c r="H47" s="5">
        <v>10.871997228351749</v>
      </c>
      <c r="I47">
        <f t="shared" si="0"/>
        <v>5.7922670280000005E-2</v>
      </c>
    </row>
    <row r="48" spans="1:9" ht="13" x14ac:dyDescent="0.15">
      <c r="A48" s="1" t="s">
        <v>402</v>
      </c>
      <c r="B48" s="1">
        <v>30.597999999999999</v>
      </c>
      <c r="C48" s="1">
        <v>8.0440000000000005</v>
      </c>
      <c r="D48" s="1" t="s">
        <v>240</v>
      </c>
      <c r="E48" s="5">
        <v>0.58554899999999999</v>
      </c>
      <c r="F48" s="5">
        <v>6.8529999999999994E-2</v>
      </c>
      <c r="G48" s="5">
        <v>-26.878198989686574</v>
      </c>
      <c r="H48" s="5">
        <v>0.62613038785763742</v>
      </c>
      <c r="I48">
        <f t="shared" si="0"/>
        <v>4.7101561559999998E-2</v>
      </c>
    </row>
    <row r="49" spans="1:9" ht="13" x14ac:dyDescent="0.15">
      <c r="A49" s="1" t="s">
        <v>403</v>
      </c>
      <c r="B49" s="1">
        <v>31.315999999999999</v>
      </c>
      <c r="C49" s="1">
        <v>8.875</v>
      </c>
      <c r="D49" s="1" t="s">
        <v>243</v>
      </c>
      <c r="E49" s="5">
        <v>0.62775599999999998</v>
      </c>
      <c r="F49" s="5">
        <v>0.123344</v>
      </c>
      <c r="G49" s="5">
        <v>-25.739499456037372</v>
      </c>
      <c r="H49" s="5">
        <v>8.2209635049173002</v>
      </c>
      <c r="I49">
        <f t="shared" si="0"/>
        <v>5.5713344999999997E-2</v>
      </c>
    </row>
    <row r="50" spans="1:9" ht="13" x14ac:dyDescent="0.15">
      <c r="A50" s="1" t="s">
        <v>404</v>
      </c>
      <c r="B50" s="1">
        <v>30.835999999999999</v>
      </c>
      <c r="C50" s="1">
        <v>8.3219999999999992</v>
      </c>
      <c r="D50" s="1" t="s">
        <v>245</v>
      </c>
      <c r="E50" s="5">
        <v>0.36544700000000002</v>
      </c>
      <c r="F50" s="5">
        <v>0.18324099999999999</v>
      </c>
      <c r="G50" s="5">
        <v>-24.459396971848847</v>
      </c>
      <c r="H50" s="5">
        <v>12.915686294560524</v>
      </c>
      <c r="I50">
        <f t="shared" si="0"/>
        <v>3.0412499339999999E-2</v>
      </c>
    </row>
    <row r="51" spans="1:9" ht="13" x14ac:dyDescent="0.15">
      <c r="A51" s="1" t="s">
        <v>405</v>
      </c>
      <c r="B51" s="1">
        <v>31.280999999999999</v>
      </c>
      <c r="C51" s="1">
        <v>8.298</v>
      </c>
      <c r="D51" s="1" t="s">
        <v>247</v>
      </c>
      <c r="E51" s="5">
        <v>0.30059000000000002</v>
      </c>
      <c r="F51" s="5">
        <v>0.16709099999999999</v>
      </c>
      <c r="G51" s="5">
        <v>-25.229200061879897</v>
      </c>
      <c r="H51" s="5">
        <v>12.327734197410178</v>
      </c>
      <c r="I51">
        <f t="shared" si="0"/>
        <v>2.49429582E-2</v>
      </c>
    </row>
    <row r="52" spans="1:9" ht="13" x14ac:dyDescent="0.15">
      <c r="A52" s="1" t="s">
        <v>406</v>
      </c>
      <c r="B52" s="1">
        <v>30.571000000000002</v>
      </c>
      <c r="C52" s="1">
        <v>8.0410000000000004</v>
      </c>
      <c r="D52" s="1" t="s">
        <v>249</v>
      </c>
      <c r="E52" s="5">
        <v>0.44623800000000002</v>
      </c>
      <c r="F52" s="5">
        <v>0.10111000000000001</v>
      </c>
      <c r="G52" s="5">
        <v>-24.243820907627555</v>
      </c>
      <c r="H52" s="5">
        <v>7.0172415630589402</v>
      </c>
      <c r="I52">
        <f t="shared" si="0"/>
        <v>3.5881997580000005E-2</v>
      </c>
    </row>
    <row r="53" spans="1:9" ht="13" x14ac:dyDescent="0.15">
      <c r="D53" s="1" t="s">
        <v>252</v>
      </c>
      <c r="E53" s="5"/>
      <c r="F53" s="5"/>
      <c r="G53" s="5"/>
      <c r="H53" s="5"/>
      <c r="I53">
        <f t="shared" si="0"/>
        <v>0</v>
      </c>
    </row>
    <row r="54" spans="1:9" ht="13" x14ac:dyDescent="0.15">
      <c r="D54" s="1" t="s">
        <v>255</v>
      </c>
      <c r="E54" s="5"/>
      <c r="F54" s="5"/>
      <c r="G54" s="5"/>
      <c r="H54" s="5"/>
      <c r="I54">
        <f t="shared" si="0"/>
        <v>0</v>
      </c>
    </row>
    <row r="55" spans="1:9" ht="13" x14ac:dyDescent="0.15">
      <c r="D55" s="1" t="s">
        <v>258</v>
      </c>
      <c r="E55" s="5"/>
      <c r="F55" s="5"/>
      <c r="G55" s="5"/>
      <c r="H55" s="5"/>
      <c r="I55">
        <f t="shared" si="0"/>
        <v>0</v>
      </c>
    </row>
    <row r="56" spans="1:9" ht="13" x14ac:dyDescent="0.15">
      <c r="D56" s="1" t="s">
        <v>261</v>
      </c>
      <c r="E56" s="5"/>
      <c r="F56" s="5"/>
      <c r="G56" s="5"/>
      <c r="H56" s="5"/>
      <c r="I56">
        <f t="shared" si="0"/>
        <v>0</v>
      </c>
    </row>
    <row r="57" spans="1:9" ht="13" x14ac:dyDescent="0.15">
      <c r="D57" s="1" t="s">
        <v>264</v>
      </c>
      <c r="E57" s="5"/>
      <c r="F57" s="5"/>
      <c r="G57" s="5"/>
      <c r="H57" s="5"/>
      <c r="I57">
        <f t="shared" si="0"/>
        <v>0</v>
      </c>
    </row>
    <row r="58" spans="1:9" ht="13" x14ac:dyDescent="0.15">
      <c r="D58" s="1" t="s">
        <v>267</v>
      </c>
      <c r="E58" s="5"/>
      <c r="F58" s="5"/>
      <c r="G58" s="5"/>
      <c r="H58" s="5"/>
      <c r="I58">
        <f t="shared" si="0"/>
        <v>0</v>
      </c>
    </row>
    <row r="59" spans="1:9" ht="13" x14ac:dyDescent="0.15">
      <c r="D59" s="1" t="s">
        <v>270</v>
      </c>
      <c r="E59" s="5"/>
      <c r="F59" s="5"/>
      <c r="G59" s="5"/>
      <c r="H59" s="5"/>
      <c r="I59">
        <f t="shared" si="0"/>
        <v>0</v>
      </c>
    </row>
    <row r="60" spans="1:9" ht="13" x14ac:dyDescent="0.15">
      <c r="D60" s="1" t="s">
        <v>273</v>
      </c>
      <c r="E60" s="5"/>
      <c r="F60" s="5"/>
      <c r="G60" s="5"/>
      <c r="H60" s="5"/>
      <c r="I60">
        <f t="shared" si="0"/>
        <v>0</v>
      </c>
    </row>
    <row r="61" spans="1:9" ht="13" x14ac:dyDescent="0.15">
      <c r="D61" s="1" t="s">
        <v>276</v>
      </c>
      <c r="E61" s="5"/>
      <c r="F61" s="5"/>
      <c r="G61" s="5"/>
      <c r="H61" s="5"/>
      <c r="I61">
        <f t="shared" si="0"/>
        <v>0</v>
      </c>
    </row>
    <row r="62" spans="1:9" ht="13" x14ac:dyDescent="0.15">
      <c r="D62" s="1" t="s">
        <v>279</v>
      </c>
      <c r="E62" s="5"/>
      <c r="F62" s="5"/>
      <c r="G62" s="5"/>
      <c r="H62" s="5"/>
      <c r="I62">
        <f t="shared" si="0"/>
        <v>0</v>
      </c>
    </row>
    <row r="63" spans="1:9" ht="13" x14ac:dyDescent="0.15">
      <c r="D63" s="1" t="s">
        <v>282</v>
      </c>
      <c r="E63" s="5"/>
      <c r="F63" s="5"/>
      <c r="G63" s="5"/>
      <c r="H63" s="5"/>
      <c r="I63">
        <f t="shared" si="0"/>
        <v>0</v>
      </c>
    </row>
    <row r="64" spans="1:9" ht="13" x14ac:dyDescent="0.15">
      <c r="D64" s="1" t="s">
        <v>285</v>
      </c>
      <c r="E64" s="5"/>
      <c r="F64" s="5"/>
      <c r="G64" s="5"/>
      <c r="H64" s="5"/>
      <c r="I64">
        <f t="shared" si="0"/>
        <v>0</v>
      </c>
    </row>
    <row r="65" spans="4:9" ht="13" x14ac:dyDescent="0.15">
      <c r="D65" s="1" t="s">
        <v>288</v>
      </c>
      <c r="E65" s="5"/>
      <c r="F65" s="5"/>
      <c r="G65" s="5"/>
      <c r="H65" s="5"/>
      <c r="I65">
        <f t="shared" si="0"/>
        <v>0</v>
      </c>
    </row>
    <row r="66" spans="4:9" ht="13" x14ac:dyDescent="0.15">
      <c r="D66" s="1" t="s">
        <v>291</v>
      </c>
      <c r="E66" s="5"/>
      <c r="F66" s="5"/>
      <c r="G66" s="5"/>
      <c r="H66" s="5"/>
      <c r="I66">
        <f t="shared" si="0"/>
        <v>0</v>
      </c>
    </row>
    <row r="67" spans="4:9" ht="13" x14ac:dyDescent="0.15">
      <c r="D67" s="1" t="s">
        <v>294</v>
      </c>
      <c r="E67" s="5"/>
      <c r="F67" s="5"/>
      <c r="G67" s="5"/>
      <c r="H67" s="5"/>
      <c r="I67">
        <f t="shared" ref="I67:I98" si="1">E67*C67/100</f>
        <v>0</v>
      </c>
    </row>
    <row r="68" spans="4:9" ht="13" x14ac:dyDescent="0.15">
      <c r="D68" s="1" t="s">
        <v>297</v>
      </c>
      <c r="E68" s="5"/>
      <c r="F68" s="5"/>
      <c r="G68" s="5"/>
      <c r="H68" s="5"/>
      <c r="I68">
        <f t="shared" si="1"/>
        <v>0</v>
      </c>
    </row>
    <row r="69" spans="4:9" ht="13" x14ac:dyDescent="0.15">
      <c r="D69" s="1" t="s">
        <v>301</v>
      </c>
      <c r="E69" s="5"/>
      <c r="F69" s="5"/>
      <c r="G69" s="5"/>
      <c r="H69" s="5"/>
      <c r="I69">
        <f t="shared" si="1"/>
        <v>0</v>
      </c>
    </row>
    <row r="70" spans="4:9" ht="13" x14ac:dyDescent="0.15">
      <c r="D70" s="1" t="s">
        <v>304</v>
      </c>
      <c r="E70" s="5"/>
      <c r="F70" s="5"/>
      <c r="G70" s="5"/>
      <c r="H70" s="5"/>
      <c r="I70">
        <f t="shared" si="1"/>
        <v>0</v>
      </c>
    </row>
    <row r="71" spans="4:9" ht="13" x14ac:dyDescent="0.15">
      <c r="D71" s="1" t="s">
        <v>307</v>
      </c>
      <c r="E71" s="5"/>
      <c r="F71" s="5"/>
      <c r="G71" s="5"/>
      <c r="H71" s="5"/>
      <c r="I71">
        <f t="shared" si="1"/>
        <v>0</v>
      </c>
    </row>
    <row r="72" spans="4:9" ht="13" x14ac:dyDescent="0.15">
      <c r="D72" s="1" t="s">
        <v>310</v>
      </c>
      <c r="E72" s="5"/>
      <c r="F72" s="5"/>
      <c r="G72" s="5"/>
      <c r="H72" s="5"/>
      <c r="I72">
        <f t="shared" si="1"/>
        <v>0</v>
      </c>
    </row>
    <row r="73" spans="4:9" ht="13" x14ac:dyDescent="0.15">
      <c r="D73" s="1" t="s">
        <v>313</v>
      </c>
      <c r="E73" s="5"/>
      <c r="F73" s="5"/>
      <c r="G73" s="5"/>
      <c r="H73" s="5"/>
      <c r="I73">
        <f t="shared" si="1"/>
        <v>0</v>
      </c>
    </row>
    <row r="74" spans="4:9" ht="13" x14ac:dyDescent="0.15">
      <c r="D74" s="1" t="s">
        <v>316</v>
      </c>
      <c r="E74" s="5"/>
      <c r="F74" s="5"/>
      <c r="G74" s="5"/>
      <c r="H74" s="5"/>
      <c r="I74">
        <f t="shared" si="1"/>
        <v>0</v>
      </c>
    </row>
    <row r="75" spans="4:9" ht="13" x14ac:dyDescent="0.15">
      <c r="D75" s="1" t="s">
        <v>319</v>
      </c>
      <c r="E75" s="5"/>
      <c r="F75" s="5"/>
      <c r="G75" s="5"/>
      <c r="H75" s="5"/>
      <c r="I75">
        <f t="shared" si="1"/>
        <v>0</v>
      </c>
    </row>
    <row r="76" spans="4:9" ht="13" x14ac:dyDescent="0.15">
      <c r="D76" s="1" t="s">
        <v>322</v>
      </c>
      <c r="E76" s="5"/>
      <c r="F76" s="5"/>
      <c r="G76" s="5"/>
      <c r="H76" s="5"/>
      <c r="I76">
        <f t="shared" si="1"/>
        <v>0</v>
      </c>
    </row>
    <row r="77" spans="4:9" ht="13" x14ac:dyDescent="0.15">
      <c r="D77" s="1" t="s">
        <v>325</v>
      </c>
      <c r="E77" s="5"/>
      <c r="F77" s="5"/>
      <c r="G77" s="5"/>
      <c r="H77" s="5"/>
      <c r="I77">
        <f t="shared" si="1"/>
        <v>0</v>
      </c>
    </row>
    <row r="78" spans="4:9" ht="13" x14ac:dyDescent="0.15">
      <c r="D78" s="1" t="s">
        <v>328</v>
      </c>
      <c r="E78" s="5"/>
      <c r="F78" s="5"/>
      <c r="G78" s="5"/>
      <c r="H78" s="5"/>
      <c r="I78">
        <f t="shared" si="1"/>
        <v>0</v>
      </c>
    </row>
    <row r="79" spans="4:9" ht="13" x14ac:dyDescent="0.15">
      <c r="D79" s="1" t="s">
        <v>332</v>
      </c>
      <c r="E79" s="5"/>
      <c r="F79" s="5"/>
      <c r="G79" s="5"/>
      <c r="H79" s="5"/>
      <c r="I79">
        <f t="shared" si="1"/>
        <v>0</v>
      </c>
    </row>
    <row r="80" spans="4:9" ht="13" x14ac:dyDescent="0.15">
      <c r="D80" s="1" t="s">
        <v>335</v>
      </c>
      <c r="E80" s="5"/>
      <c r="F80" s="5"/>
      <c r="G80" s="5"/>
      <c r="H80" s="5"/>
      <c r="I80">
        <f t="shared" si="1"/>
        <v>0</v>
      </c>
    </row>
    <row r="81" spans="1:9" ht="13" x14ac:dyDescent="0.15">
      <c r="D81" s="1" t="s">
        <v>338</v>
      </c>
      <c r="E81" s="5"/>
      <c r="F81" s="5"/>
      <c r="G81" s="5"/>
      <c r="H81" s="5"/>
      <c r="I81">
        <f t="shared" si="1"/>
        <v>0</v>
      </c>
    </row>
    <row r="82" spans="1:9" ht="13" x14ac:dyDescent="0.15">
      <c r="A82" s="1" t="s">
        <v>163</v>
      </c>
      <c r="B82" s="1">
        <v>33.942</v>
      </c>
      <c r="C82">
        <v>1</v>
      </c>
      <c r="D82" s="1" t="s">
        <v>164</v>
      </c>
      <c r="E82" s="5">
        <v>9.2684090000000001</v>
      </c>
      <c r="F82" s="5">
        <v>0.93710199999999999</v>
      </c>
      <c r="G82" s="5">
        <v>-21.347354962433339</v>
      </c>
      <c r="H82" s="5">
        <v>0.28211987115600579</v>
      </c>
      <c r="I82">
        <f t="shared" si="1"/>
        <v>9.2684089999999997E-2</v>
      </c>
    </row>
    <row r="83" spans="1:9" ht="13" x14ac:dyDescent="0.15">
      <c r="A83" s="1" t="s">
        <v>166</v>
      </c>
      <c r="B83" s="1">
        <v>33.783000000000001</v>
      </c>
      <c r="C83" s="1">
        <v>0.26400000000000001</v>
      </c>
      <c r="D83" s="1" t="s">
        <v>169</v>
      </c>
      <c r="E83" s="5">
        <v>14.145333000000001</v>
      </c>
      <c r="F83" s="5">
        <v>1.9459660000000001</v>
      </c>
      <c r="G83" s="5">
        <v>-22.832556068523857</v>
      </c>
      <c r="H83" s="5">
        <v>-6.6539766700433045</v>
      </c>
      <c r="I83">
        <f t="shared" si="1"/>
        <v>3.7343679120000001E-2</v>
      </c>
    </row>
    <row r="84" spans="1:9" ht="13" x14ac:dyDescent="0.15">
      <c r="A84" s="1" t="s">
        <v>171</v>
      </c>
      <c r="B84" s="1">
        <v>33.639000000000003</v>
      </c>
      <c r="C84" s="1">
        <v>0.68</v>
      </c>
      <c r="D84" s="1" t="s">
        <v>174</v>
      </c>
      <c r="E84" s="5">
        <v>1.5809489999999999</v>
      </c>
      <c r="F84" s="5">
        <v>0.25041600000000003</v>
      </c>
      <c r="G84" s="5">
        <v>-19.748722535876784</v>
      </c>
      <c r="H84" s="5">
        <v>-30.020824473205643</v>
      </c>
      <c r="I84">
        <f t="shared" si="1"/>
        <v>1.0750453200000001E-2</v>
      </c>
    </row>
    <row r="85" spans="1:9" ht="13" x14ac:dyDescent="0.15">
      <c r="A85" s="1" t="s">
        <v>175</v>
      </c>
      <c r="B85" s="1">
        <v>34.182000000000002</v>
      </c>
      <c r="C85" s="1">
        <v>1.079</v>
      </c>
      <c r="D85" s="1" t="s">
        <v>179</v>
      </c>
      <c r="E85" s="5">
        <v>1.363405</v>
      </c>
      <c r="F85" s="5">
        <v>0.115018</v>
      </c>
      <c r="G85" s="5">
        <v>-22.523917877814714</v>
      </c>
      <c r="H85" s="5">
        <v>-14.791200771293699</v>
      </c>
      <c r="I85">
        <f t="shared" si="1"/>
        <v>1.4711139949999999E-2</v>
      </c>
    </row>
    <row r="86" spans="1:9" ht="13" x14ac:dyDescent="0.15">
      <c r="A86" s="1" t="s">
        <v>181</v>
      </c>
      <c r="B86" s="1">
        <v>34.484999999999999</v>
      </c>
      <c r="C86" s="1">
        <v>2.597</v>
      </c>
      <c r="D86" s="1" t="s">
        <v>184</v>
      </c>
      <c r="E86" s="5">
        <v>2.9764010000000001</v>
      </c>
      <c r="F86" s="5">
        <v>0.30450700000000003</v>
      </c>
      <c r="G86" s="5">
        <v>-21.229716360537498</v>
      </c>
      <c r="H86" s="5">
        <v>1.5676553638226398</v>
      </c>
      <c r="I86">
        <f t="shared" si="1"/>
        <v>7.7297133970000001E-2</v>
      </c>
    </row>
    <row r="87" spans="1:9" ht="13" x14ac:dyDescent="0.15">
      <c r="A87" s="1" t="s">
        <v>185</v>
      </c>
      <c r="B87" s="1">
        <v>31.417999999999999</v>
      </c>
      <c r="C87" s="1">
        <v>8.5</v>
      </c>
      <c r="D87" s="1" t="s">
        <v>189</v>
      </c>
      <c r="E87" s="5">
        <v>1.1420410000000001</v>
      </c>
      <c r="F87" s="5">
        <v>0.112972</v>
      </c>
      <c r="G87" s="5">
        <v>-21.191458790302153</v>
      </c>
      <c r="H87" s="5">
        <v>1.0339164014039337</v>
      </c>
      <c r="I87">
        <f t="shared" si="1"/>
        <v>9.7073485000000001E-2</v>
      </c>
    </row>
    <row r="88" spans="1:9" ht="13" x14ac:dyDescent="0.15">
      <c r="A88" s="1" t="s">
        <v>191</v>
      </c>
      <c r="B88" s="1">
        <v>30.695</v>
      </c>
      <c r="C88" s="1">
        <v>8.5180000000000007</v>
      </c>
      <c r="D88" s="1" t="s">
        <v>194</v>
      </c>
      <c r="E88" s="5">
        <v>0.27954099999999998</v>
      </c>
      <c r="F88" s="5">
        <v>5.6585000000000003E-2</v>
      </c>
      <c r="G88" s="5">
        <v>-25.791397603469377</v>
      </c>
      <c r="H88" s="5">
        <v>0.47832174897832758</v>
      </c>
      <c r="I88">
        <f t="shared" si="1"/>
        <v>2.381130238E-2</v>
      </c>
    </row>
    <row r="89" spans="1:9" ht="13" x14ac:dyDescent="0.15">
      <c r="A89" s="1" t="s">
        <v>195</v>
      </c>
      <c r="B89" s="1">
        <v>31.015000000000001</v>
      </c>
      <c r="C89" s="1">
        <v>8.1229999999999993</v>
      </c>
      <c r="D89" s="1" t="s">
        <v>199</v>
      </c>
      <c r="E89" s="5">
        <v>1.1536580000000001</v>
      </c>
      <c r="F89" s="5">
        <v>0.119639</v>
      </c>
      <c r="G89" s="5">
        <v>-21.164635852062631</v>
      </c>
      <c r="H89" s="5">
        <v>1.0822735589519628</v>
      </c>
      <c r="I89">
        <f t="shared" si="1"/>
        <v>9.371163934E-2</v>
      </c>
    </row>
    <row r="90" spans="1:9" ht="13" x14ac:dyDescent="0.15">
      <c r="A90" s="1" t="s">
        <v>200</v>
      </c>
      <c r="B90" s="1">
        <v>32.171999999999997</v>
      </c>
      <c r="C90" s="1">
        <v>8.4570000000000007</v>
      </c>
      <c r="D90" s="1" t="s">
        <v>203</v>
      </c>
      <c r="E90" s="5">
        <v>1.143983</v>
      </c>
      <c r="F90" s="5">
        <v>0.10852299999999999</v>
      </c>
      <c r="G90" s="5">
        <v>-21.362900403593123</v>
      </c>
      <c r="H90" s="5">
        <v>1.8537338626090083</v>
      </c>
      <c r="I90">
        <f t="shared" si="1"/>
        <v>9.6746642310000019E-2</v>
      </c>
    </row>
    <row r="91" spans="1:9" ht="13" x14ac:dyDescent="0.15">
      <c r="A91" s="1" t="s">
        <v>204</v>
      </c>
      <c r="B91" s="1">
        <v>34.014000000000003</v>
      </c>
      <c r="C91" s="1">
        <v>8.0980000000000008</v>
      </c>
      <c r="D91" s="1" t="s">
        <v>207</v>
      </c>
      <c r="E91" s="5">
        <v>1.150299</v>
      </c>
      <c r="F91" s="5">
        <v>0.12950300000000001</v>
      </c>
      <c r="G91" s="5">
        <v>-21.393104212399262</v>
      </c>
      <c r="H91" s="5">
        <v>0.81340609864022362</v>
      </c>
      <c r="I91">
        <f t="shared" si="1"/>
        <v>9.3151213019999998E-2</v>
      </c>
    </row>
    <row r="92" spans="1:9" ht="13" x14ac:dyDescent="0.15">
      <c r="A92" s="1" t="s">
        <v>208</v>
      </c>
      <c r="B92" s="1">
        <v>31.227</v>
      </c>
      <c r="C92" s="1">
        <v>8.6820000000000004</v>
      </c>
      <c r="D92" s="1" t="s">
        <v>211</v>
      </c>
      <c r="E92" s="5">
        <v>1.1514279999999999</v>
      </c>
      <c r="F92" s="5">
        <v>0.11814</v>
      </c>
      <c r="G92" s="5">
        <v>-21.775328159016727</v>
      </c>
      <c r="H92" s="5">
        <v>1.6860668055713735</v>
      </c>
      <c r="I92">
        <f t="shared" si="1"/>
        <v>9.9966978959999994E-2</v>
      </c>
    </row>
    <row r="93" spans="1:9" ht="13" x14ac:dyDescent="0.15">
      <c r="A93" s="1" t="s">
        <v>213</v>
      </c>
      <c r="B93" s="1">
        <v>30.266999999999999</v>
      </c>
      <c r="C93" s="1">
        <v>8.9209999999999994</v>
      </c>
      <c r="D93" s="1" t="s">
        <v>216</v>
      </c>
      <c r="E93" s="5">
        <v>1.157707</v>
      </c>
      <c r="F93" s="5">
        <v>0.13339400000000001</v>
      </c>
      <c r="G93" s="5">
        <v>-21.332670744725668</v>
      </c>
      <c r="H93" s="5">
        <v>1.2991071446186719</v>
      </c>
      <c r="I93">
        <f t="shared" si="1"/>
        <v>0.10327904147</v>
      </c>
    </row>
    <row r="94" spans="1:9" ht="13" x14ac:dyDescent="0.15">
      <c r="A94" s="1" t="s">
        <v>218</v>
      </c>
      <c r="B94" s="1">
        <v>31.36</v>
      </c>
      <c r="C94" s="1">
        <v>8.5470000000000006</v>
      </c>
      <c r="D94" s="1" t="s">
        <v>221</v>
      </c>
      <c r="E94" s="5">
        <v>1.0434049999999999</v>
      </c>
      <c r="F94" s="5">
        <v>9.7854999999999998E-2</v>
      </c>
      <c r="G94" s="5">
        <v>-21.59430976453325</v>
      </c>
      <c r="H94" s="5">
        <v>0.93218561626828844</v>
      </c>
      <c r="I94">
        <f t="shared" si="1"/>
        <v>8.9179825350000005E-2</v>
      </c>
    </row>
    <row r="95" spans="1:9" ht="13" x14ac:dyDescent="0.15">
      <c r="A95" s="1" t="s">
        <v>223</v>
      </c>
      <c r="B95" s="1">
        <v>31.167000000000002</v>
      </c>
      <c r="C95" s="1">
        <v>8.7420000000000009</v>
      </c>
      <c r="D95" s="1" t="s">
        <v>226</v>
      </c>
      <c r="E95" s="5">
        <v>1.142458</v>
      </c>
      <c r="F95" s="5">
        <v>0.109844</v>
      </c>
      <c r="G95" s="5">
        <v>-21.6344245175063</v>
      </c>
      <c r="H95" s="5">
        <v>1.3762781847421746</v>
      </c>
      <c r="I95">
        <f t="shared" si="1"/>
        <v>9.9873678360000009E-2</v>
      </c>
    </row>
    <row r="96" spans="1:9" ht="13" x14ac:dyDescent="0.15">
      <c r="A96" s="1" t="s">
        <v>230</v>
      </c>
      <c r="B96" s="1">
        <v>30.518000000000001</v>
      </c>
      <c r="C96" s="1">
        <v>8.1920000000000002</v>
      </c>
      <c r="D96" s="1" t="s">
        <v>233</v>
      </c>
      <c r="E96" s="5">
        <v>1.1576230000000001</v>
      </c>
      <c r="F96" s="5">
        <v>0.103518</v>
      </c>
      <c r="G96" s="5">
        <v>-21.571741282152558</v>
      </c>
      <c r="H96" s="5">
        <v>0.41904745991239167</v>
      </c>
      <c r="I96">
        <f t="shared" si="1"/>
        <v>9.4832476159999998E-2</v>
      </c>
    </row>
    <row r="97" spans="1:9" ht="13" x14ac:dyDescent="0.15">
      <c r="A97" s="1" t="s">
        <v>235</v>
      </c>
      <c r="B97" s="1">
        <v>31.367999999999999</v>
      </c>
      <c r="C97" s="1">
        <v>8.5259999999999998</v>
      </c>
      <c r="D97" s="1" t="s">
        <v>239</v>
      </c>
      <c r="E97" s="5">
        <v>1.1369149999999999</v>
      </c>
      <c r="F97" s="5">
        <v>0.138682</v>
      </c>
      <c r="G97" s="5">
        <v>-21.560309980439783</v>
      </c>
      <c r="H97" s="5">
        <v>1.1916001530518638</v>
      </c>
      <c r="I97">
        <f t="shared" si="1"/>
        <v>9.6933372899999981E-2</v>
      </c>
    </row>
    <row r="98" spans="1:9" ht="15.75" customHeight="1" x14ac:dyDescent="0.15">
      <c r="A98" s="1" t="s">
        <v>514</v>
      </c>
      <c r="E98" s="7">
        <v>0</v>
      </c>
      <c r="F98" s="7">
        <v>0.13564899999999999</v>
      </c>
      <c r="G98" s="3" t="s">
        <v>515</v>
      </c>
      <c r="H98" s="3">
        <v>-23.655994749471887</v>
      </c>
      <c r="I98">
        <f t="shared" si="1"/>
        <v>0</v>
      </c>
    </row>
    <row r="100" spans="1:9" ht="15.75" customHeight="1" x14ac:dyDescent="0.15">
      <c r="H100">
        <f>COUNT(H82:H97,H2:H52)</f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standards</vt:lpstr>
      <vt:lpstr>duplicates</vt:lpstr>
      <vt:lpstr>Tray 1</vt:lpstr>
      <vt:lpstr>Tray 2</vt:lpstr>
      <vt:lpstr>Tray 3</vt:lpstr>
      <vt:lpstr>Tray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Sternberg, Leonel O</dc:creator>
  <cp:lastModifiedBy>Kate Hayes</cp:lastModifiedBy>
  <dcterms:created xsi:type="dcterms:W3CDTF">2018-05-08T13:54:21Z</dcterms:created>
  <dcterms:modified xsi:type="dcterms:W3CDTF">2018-06-04T23:00:25Z</dcterms:modified>
</cp:coreProperties>
</file>