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Семантика" sheetId="5" r:id="rId1"/>
    <sheet name="Кампания" sheetId="7" r:id="rId2"/>
    <sheet name="Объявления" sheetId="1" r:id="rId3"/>
    <sheet name="Группы и объявления" sheetId="2" r:id="rId4"/>
    <sheet name="Шаблон Adwords" sheetId="3" r:id="rId5"/>
    <sheet name="Предлоги" sheetId="4" r:id="rId6"/>
    <sheet name="Соответствия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" i="3" l="1"/>
  <c r="E17" i="3"/>
  <c r="A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C3" i="3"/>
  <c r="E3" i="3" s="1"/>
  <c r="C4" i="3"/>
  <c r="E4" i="3" s="1"/>
  <c r="C5" i="3"/>
  <c r="E5" i="3" s="1"/>
  <c r="C6" i="3"/>
  <c r="E6" i="3" s="1"/>
  <c r="C7" i="3"/>
  <c r="E7" i="3" s="1"/>
  <c r="C8" i="3"/>
  <c r="E8" i="3" s="1"/>
  <c r="C9" i="3"/>
  <c r="E9" i="3" s="1"/>
  <c r="C10" i="3"/>
  <c r="E10" i="3" s="1"/>
  <c r="C11" i="3"/>
  <c r="E11" i="3" s="1"/>
  <c r="C12" i="3"/>
  <c r="E12" i="3" s="1"/>
  <c r="C13" i="3"/>
  <c r="C14" i="3"/>
  <c r="E14" i="3" s="1"/>
  <c r="C15" i="3"/>
  <c r="E15" i="3" s="1"/>
  <c r="C16" i="3"/>
  <c r="E16" i="3" s="1"/>
  <c r="C17" i="3"/>
  <c r="C18" i="3"/>
  <c r="E18" i="3" s="1"/>
  <c r="C19" i="3"/>
  <c r="E19" i="3" s="1"/>
  <c r="C20" i="3"/>
  <c r="E20" i="3" s="1"/>
  <c r="C21" i="3"/>
  <c r="E21" i="3" s="1"/>
  <c r="C22" i="3"/>
  <c r="E22" i="3" s="1"/>
  <c r="C23" i="3"/>
  <c r="E23" i="3" s="1"/>
  <c r="C24" i="3"/>
  <c r="E24" i="3" s="1"/>
  <c r="C25" i="3"/>
  <c r="E25" i="3" s="1"/>
  <c r="C26" i="3"/>
  <c r="E26" i="3" s="1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C3" i="1"/>
  <c r="C4" i="1"/>
  <c r="C5" i="1"/>
  <c r="C6" i="1"/>
  <c r="C7" i="1"/>
  <c r="C8" i="1"/>
  <c r="C9" i="1"/>
  <c r="J9" i="1" s="1"/>
  <c r="C10" i="1"/>
  <c r="C11" i="1"/>
  <c r="C12" i="1"/>
  <c r="J12" i="1" s="1"/>
  <c r="C13" i="1"/>
  <c r="J13" i="1" s="1"/>
  <c r="C14" i="1"/>
  <c r="J14" i="1" s="1"/>
  <c r="C15" i="1"/>
  <c r="C16" i="1"/>
  <c r="J16" i="1" s="1"/>
  <c r="C17" i="1"/>
  <c r="J17" i="1" s="1"/>
  <c r="C18" i="1"/>
  <c r="J18" i="1" s="1"/>
  <c r="C19" i="1"/>
  <c r="J19" i="1" s="1"/>
  <c r="C20" i="1"/>
  <c r="J20" i="1" s="1"/>
  <c r="C21" i="1"/>
  <c r="J21" i="1" s="1"/>
  <c r="C22" i="1"/>
  <c r="J22" i="1" s="1"/>
  <c r="C23" i="1"/>
  <c r="J23" i="1" s="1"/>
  <c r="C24" i="1"/>
  <c r="J24" i="1" s="1"/>
  <c r="C25" i="1"/>
  <c r="J25" i="1" s="1"/>
  <c r="C26" i="1"/>
  <c r="J26" i="1" s="1"/>
  <c r="H3" i="1"/>
  <c r="M3" i="1" s="1"/>
  <c r="H4" i="1"/>
  <c r="M4" i="1" s="1"/>
  <c r="H5" i="1"/>
  <c r="M5" i="1" s="1"/>
  <c r="H6" i="1"/>
  <c r="M6" i="1" s="1"/>
  <c r="H7" i="1"/>
  <c r="M7" i="1" s="1"/>
  <c r="H8" i="1"/>
  <c r="M8" i="1" s="1"/>
  <c r="H9" i="1"/>
  <c r="M9" i="1" s="1"/>
  <c r="H10" i="1"/>
  <c r="M10" i="1" s="1"/>
  <c r="H11" i="1"/>
  <c r="M11" i="1" s="1"/>
  <c r="H12" i="1"/>
  <c r="H13" i="1"/>
  <c r="M13" i="1" s="1"/>
  <c r="H14" i="1"/>
  <c r="M14" i="1" s="1"/>
  <c r="H15" i="1"/>
  <c r="M15" i="1" s="1"/>
  <c r="H16" i="1"/>
  <c r="H17" i="1"/>
  <c r="M17" i="1" s="1"/>
  <c r="H18" i="1"/>
  <c r="M18" i="1" s="1"/>
  <c r="H19" i="1"/>
  <c r="M19" i="1" s="1"/>
  <c r="H20" i="1"/>
  <c r="M20" i="1" s="1"/>
  <c r="H21" i="1"/>
  <c r="M21" i="1" s="1"/>
  <c r="H22" i="1"/>
  <c r="M22" i="1" s="1"/>
  <c r="H23" i="1"/>
  <c r="M23" i="1" s="1"/>
  <c r="H24" i="1"/>
  <c r="M24" i="1" s="1"/>
  <c r="H25" i="1"/>
  <c r="M25" i="1" s="1"/>
  <c r="H26" i="1"/>
  <c r="M26" i="1" s="1"/>
  <c r="I3" i="1"/>
  <c r="N3" i="1" s="1"/>
  <c r="I4" i="1"/>
  <c r="N4" i="1" s="1"/>
  <c r="I5" i="1"/>
  <c r="N5" i="1" s="1"/>
  <c r="I6" i="1"/>
  <c r="N6" i="1" s="1"/>
  <c r="I7" i="1"/>
  <c r="N7" i="1" s="1"/>
  <c r="I8" i="1"/>
  <c r="N8" i="1" s="1"/>
  <c r="I9" i="1"/>
  <c r="N9" i="1" s="1"/>
  <c r="I10" i="1"/>
  <c r="N10" i="1" s="1"/>
  <c r="I11" i="1"/>
  <c r="N11" i="1" s="1"/>
  <c r="I12" i="1"/>
  <c r="I13" i="1"/>
  <c r="I14" i="1"/>
  <c r="N14" i="1" s="1"/>
  <c r="I15" i="1"/>
  <c r="N15" i="1" s="1"/>
  <c r="I16" i="1"/>
  <c r="I17" i="1"/>
  <c r="N17" i="1" s="1"/>
  <c r="I18" i="1"/>
  <c r="N18" i="1" s="1"/>
  <c r="I19" i="1"/>
  <c r="N19" i="1" s="1"/>
  <c r="I20" i="1"/>
  <c r="N20" i="1" s="1"/>
  <c r="I21" i="1"/>
  <c r="N21" i="1" s="1"/>
  <c r="I22" i="1"/>
  <c r="N22" i="1" s="1"/>
  <c r="I23" i="1"/>
  <c r="N23" i="1" s="1"/>
  <c r="I24" i="1"/>
  <c r="N24" i="1" s="1"/>
  <c r="I25" i="1"/>
  <c r="N25" i="1" s="1"/>
  <c r="I26" i="1"/>
  <c r="N26" i="1" s="1"/>
  <c r="J3" i="1"/>
  <c r="J4" i="1"/>
  <c r="J5" i="1"/>
  <c r="J6" i="1"/>
  <c r="J7" i="1"/>
  <c r="J8" i="1"/>
  <c r="J10" i="1"/>
  <c r="J11" i="1"/>
  <c r="J15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M12" i="1"/>
  <c r="M16" i="1"/>
  <c r="N12" i="1"/>
  <c r="N13" i="1"/>
  <c r="N16" i="1"/>
  <c r="A2" i="1" l="1"/>
  <c r="B2" i="3" s="1"/>
  <c r="C2" i="3" l="1"/>
  <c r="E2" i="3" s="1"/>
  <c r="F2" i="2"/>
  <c r="E2" i="2"/>
  <c r="D2" i="2"/>
  <c r="B2" i="2"/>
  <c r="I2" i="1" l="1"/>
  <c r="L2" i="1"/>
  <c r="K2" i="1"/>
  <c r="C2" i="1"/>
  <c r="J2" i="1" l="1"/>
  <c r="C2" i="2"/>
  <c r="N2" i="1"/>
  <c r="H2" i="2"/>
  <c r="H2" i="1"/>
  <c r="M2" i="1" l="1"/>
  <c r="G2" i="2"/>
</calcChain>
</file>

<file path=xl/sharedStrings.xml><?xml version="1.0" encoding="utf-8"?>
<sst xmlns="http://schemas.openxmlformats.org/spreadsheetml/2006/main" count="256" uniqueCount="135">
  <si>
    <t>Keyword</t>
  </si>
  <si>
    <t>Correct keyword</t>
  </si>
  <si>
    <t>Headline 1</t>
  </si>
  <si>
    <t>Headline 2</t>
  </si>
  <si>
    <t>Description</t>
  </si>
  <si>
    <t>Final URL</t>
  </si>
  <si>
    <t>Количество слов</t>
  </si>
  <si>
    <t>Path1</t>
  </si>
  <si>
    <t>Path2</t>
  </si>
  <si>
    <t>Campaign</t>
  </si>
  <si>
    <t>Ad Group</t>
  </si>
  <si>
    <t>Headline1</t>
  </si>
  <si>
    <t>Headline2</t>
  </si>
  <si>
    <t>Criterion Type</t>
  </si>
  <si>
    <t>Broad</t>
  </si>
  <si>
    <t>Широкое</t>
  </si>
  <si>
    <t>Exact</t>
  </si>
  <si>
    <t>Точное</t>
  </si>
  <si>
    <t>Предлоги</t>
  </si>
  <si>
    <t>в</t>
  </si>
  <si>
    <t>во</t>
  </si>
  <si>
    <t>для</t>
  </si>
  <si>
    <t>до</t>
  </si>
  <si>
    <t>за</t>
  </si>
  <si>
    <t>и</t>
  </si>
  <si>
    <t>из</t>
  </si>
  <si>
    <t>изо</t>
  </si>
  <si>
    <t>к</t>
  </si>
  <si>
    <t>ко</t>
  </si>
  <si>
    <t>на</t>
  </si>
  <si>
    <t>над</t>
  </si>
  <si>
    <t>о</t>
  </si>
  <si>
    <t>об</t>
  </si>
  <si>
    <t>обо</t>
  </si>
  <si>
    <t>от</t>
  </si>
  <si>
    <t>ото</t>
  </si>
  <si>
    <t>перед</t>
  </si>
  <si>
    <t>по</t>
  </si>
  <si>
    <t>под</t>
  </si>
  <si>
    <t>при</t>
  </si>
  <si>
    <t>с</t>
  </si>
  <si>
    <t>со</t>
  </si>
  <si>
    <t>у</t>
  </si>
  <si>
    <t>через</t>
  </si>
  <si>
    <t>из-за</t>
  </si>
  <si>
    <t>H1</t>
  </si>
  <si>
    <t>H2</t>
  </si>
  <si>
    <t>D</t>
  </si>
  <si>
    <t>P1</t>
  </si>
  <si>
    <t>P2</t>
  </si>
  <si>
    <t>Max CPC</t>
  </si>
  <si>
    <t>Campaign type</t>
  </si>
  <si>
    <t>Search Network only</t>
  </si>
  <si>
    <t>Campaign daily budget</t>
  </si>
  <si>
    <t>Language targeting</t>
  </si>
  <si>
    <t>Networks</t>
  </si>
  <si>
    <t>Купить квартиру дистанционно _ Поиск _ Россия (-СПб ЛО)</t>
  </si>
  <si>
    <t>Google search;Search Partners</t>
  </si>
  <si>
    <t>Enhanced CPC</t>
  </si>
  <si>
    <t>Disabled</t>
  </si>
  <si>
    <t>CPA Bid</t>
  </si>
  <si>
    <t>0.00</t>
  </si>
  <si>
    <t>End Date</t>
  </si>
  <si>
    <t>[]</t>
  </si>
  <si>
    <t>Ad Schedule</t>
  </si>
  <si>
    <t>Ad rotation</t>
  </si>
  <si>
    <t>Delivery method</t>
  </si>
  <si>
    <t>Targeting method</t>
  </si>
  <si>
    <t>Exclusion method</t>
  </si>
  <si>
    <t>Tracking template</t>
  </si>
  <si>
    <t>(Monday[09:00-21:00]);(Tuesday[09:00-21:00]);(Wednesday[09:00-21:00]);(Thursday[09:00-21:00]);(Friday[09:00-21:00]);(Saturday[09:00-21:00]);(Sunday[09:00-21:00])</t>
  </si>
  <si>
    <t>Rotate evenly</t>
  </si>
  <si>
    <t>Accelerated</t>
  </si>
  <si>
    <t>Location of presence or Area of interest</t>
  </si>
  <si>
    <t>Location of presence</t>
  </si>
  <si>
    <t>{lpurl}?utm_source=google&amp;utm_medium=cpc&amp;utm_term={keyword}&amp;utm_content={creative}&amp;utm_campaign={campaignid}</t>
  </si>
  <si>
    <t>ID</t>
  </si>
  <si>
    <t>Location</t>
  </si>
  <si>
    <t>Campaign Status</t>
  </si>
  <si>
    <t>Status</t>
  </si>
  <si>
    <t>Active</t>
  </si>
  <si>
    <t>Россия</t>
  </si>
  <si>
    <t>Санкт-Петербург, Россия</t>
  </si>
  <si>
    <t>Campaign Negative</t>
  </si>
  <si>
    <t>Ленинградская область, Россия</t>
  </si>
  <si>
    <t>All</t>
  </si>
  <si>
    <t>купить квартира спб</t>
  </si>
  <si>
    <t>купить квартира питер</t>
  </si>
  <si>
    <t>купить квартира петербург</t>
  </si>
  <si>
    <t>купить квартира санкт</t>
  </si>
  <si>
    <t>купить квартира санкт петербург</t>
  </si>
  <si>
    <t>купить комната спб</t>
  </si>
  <si>
    <t>купить комната питер</t>
  </si>
  <si>
    <t>купить комната петербург</t>
  </si>
  <si>
    <t>купить комната санкт</t>
  </si>
  <si>
    <t>купить комната санкт петербург</t>
  </si>
  <si>
    <t>купить жилье спб</t>
  </si>
  <si>
    <t>купить жилье питер</t>
  </si>
  <si>
    <t>купить жилье петербург</t>
  </si>
  <si>
    <t>купить жилье санкт</t>
  </si>
  <si>
    <t>купить жилье санкт петербург</t>
  </si>
  <si>
    <t>вторичка спб</t>
  </si>
  <si>
    <t>вторичка питер</t>
  </si>
  <si>
    <t>вторичка петербург</t>
  </si>
  <si>
    <t>вторичка санкт</t>
  </si>
  <si>
    <t>вторичка санкт петербург</t>
  </si>
  <si>
    <t>вторичное спб</t>
  </si>
  <si>
    <t>вторичное питер</t>
  </si>
  <si>
    <t>вторичное петербург</t>
  </si>
  <si>
    <t>вторичное санкт</t>
  </si>
  <si>
    <t>вторичное санкт петербург</t>
  </si>
  <si>
    <t>купить квартиру в петербурге</t>
  </si>
  <si>
    <t>купить квартиру в спб</t>
  </si>
  <si>
    <t>купить квартиру в питере</t>
  </si>
  <si>
    <t>купить комнату в спб</t>
  </si>
  <si>
    <t>купить комнату в питере</t>
  </si>
  <si>
    <t>купить комнату санкт петербург</t>
  </si>
  <si>
    <t>купить комнату санкт-петербург</t>
  </si>
  <si>
    <t>купить жилье в спб</t>
  </si>
  <si>
    <t>купить жилье в питере</t>
  </si>
  <si>
    <t>купить жилье в петербурге</t>
  </si>
  <si>
    <t>купить жилье санкт-петербург</t>
  </si>
  <si>
    <t>купить вторичку в спб</t>
  </si>
  <si>
    <t>купить вторичку в питере</t>
  </si>
  <si>
    <t>купить вторичку в петербурге</t>
  </si>
  <si>
    <t>вторичка в санкт-петербурге</t>
  </si>
  <si>
    <t>купить вторичное жилье в спб</t>
  </si>
  <si>
    <t>купить вторичное жилье питер</t>
  </si>
  <si>
    <t>купить вторичное в петербурге</t>
  </si>
  <si>
    <t>вторичное в санкт-петербурге</t>
  </si>
  <si>
    <t>вторичное санкт-петербург</t>
  </si>
  <si>
    <t>Агентство недвижимости Купина</t>
  </si>
  <si>
    <t>http://kupit-kvartiru-spb-distancionno.lpio.ru</t>
  </si>
  <si>
    <t>Keyword без операторов</t>
  </si>
  <si>
    <t>Подберем квартиру в СПб дистанционно, просмотры квартиры по видеосвязи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</si>
</sst>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  <font>
      <sz val="9"/>
      <color theme="1"/>
      <name val="Verdana"/>
      <family val="2"/>
      <charset val="204"/>
    </font>
    <font>
      <b/>
      <sz val="9"/>
      <color theme="1"/>
      <name val="Verdana"/>
      <family val="2"/>
      <charset val="204"/>
    </font>
    <font>
      <b/>
      <sz val="9"/>
      <color rgb="FF212121"/>
      <name val="Verdana"/>
      <family val="2"/>
      <charset val="204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0" xfId="0" applyBorder="1"/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applyNumberFormat="1" applyAlignment="1">
      <alignment horizontal="right"/>
    </xf>
    <xf numFmtId="0" fontId="3" fillId="3" borderId="0" xfId="0" applyFont="1" applyFill="1" applyBorder="1"/>
    <xf numFmtId="0" fontId="3" fillId="2" borderId="0" xfId="0" applyFont="1" applyFill="1" applyBorder="1"/>
    <xf numFmtId="0" fontId="3" fillId="0" borderId="0" xfId="0" applyFont="1" applyFill="1" applyBorder="1"/>
    <xf numFmtId="0" fontId="4" fillId="0" borderId="0" xfId="1" applyAlignment="1">
      <alignment horizontal="left"/>
    </xf>
    <xf numFmtId="0" fontId="6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0" xfId="0" applyFont="1"/>
    <xf numFmtId="0" fontId="1" fillId="0" borderId="0" xfId="0" applyFont="1" applyAlignment="1">
      <alignment horizontal="left"/>
    </xf>
    <xf numFmtId="0" fontId="3" fillId="0" borderId="0" xfId="0" applyFont="1"/>
  </cellXfs>
  <cellStyles count="2">
    <cellStyle name="Гиперссылка" xfId="1" builtinId="8"/>
    <cellStyle name="Обычный" xfId="0" builtinId="0"/>
  </cellStyles>
  <dxfs count="59"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lef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Таблица2" displayName="Таблица2" ref="A1:N26" totalsRowShown="0" headerRowDxfId="58" dataDxfId="57">
  <autoFilter ref="A1:N26"/>
  <tableColumns count="14">
    <tableColumn id="1" name="Keyword" dataDxfId="56">
      <calculatedColumnFormula>Семантика!A1</calculatedColumnFormula>
    </tableColumn>
    <tableColumn id="2" name="Correct keyword" dataDxfId="43"/>
    <tableColumn id="3" name="Headline 1" dataDxfId="55">
      <calculatedColumnFormula>UPPER(LEFT(TRIM(Таблица2[Correct keyword])))&amp;RIGHT(LOWER(TRIM(Таблица2[Correct keyword])),LEN(TRIM(Таблица2[Correct keyword]))-1)</calculatedColumnFormula>
    </tableColumn>
    <tableColumn id="5" name="Headline 2" dataDxfId="54"/>
    <tableColumn id="7" name="Description" dataDxfId="53"/>
    <tableColumn id="9" name="Final URL" dataDxfId="52" dataCellStyle="Гиперссылка"/>
    <tableColumn id="10" name="Количество слов" dataDxfId="51"/>
    <tableColumn id="11" name="Path1" dataDxfId="50">
      <calculatedColumnFormula>IF(Таблица2[[#This Row],[Количество слов]]=1,TRIM(MID(SUBSTITUTE(Таблица2[[#This Row],[Correct keyword]]," ",REPT(" ",LEN(Таблица2[[#This Row],[Correct keyword]]))),LEN(Таблица2[[#This Row],[Correct keyword]])*(1-1)+1,LEN(Таблица2[[#This Row],[Correct keyword]]))),IF(Таблица2[[#This Row],[Количество слов]]=2,TRIM(MID(SUBSTITUTE(Таблица2[[#This Row],[Correct keyword]]," ",REPT(" ",LEN(Таблица2[[#This Row],[Correct keyword]]))),LEN(Таблица2[[#This Row],[Correct keyword]])*(1-1)+1,LEN(Таблица2[[#This Row],[Correct keyword]]))),IF(Таблица2[[#This Row],[Количество слов]]=3,TRIM(MID(SUBSTITUTE(Таблица2[[#This Row],[Correct keyword]]," ",REPT(" ",LEN(Таблица2[[#This Row],[Correct keyword]]))),LEN(Таблица2[[#This Row],[Correct keyword]])*(1-1)+1,LEN(Таблица2[[#This Row],[Correct keyword]])))&amp;"_"&amp;TRIM(MID(SUBSTITUTE(Таблица2[[#This Row],[Correct keyword]]," ",REPT(" ",LEN(Таблица2[[#This Row],[Correct keyword]]))),LEN(Таблица2[[#This Row],[Correct keyword]])*(2-1)+1,LEN(Таблица2[[#This Row],[Correct keyword]]))),TRIM(MID(SUBSTITUTE(Таблица2[[#This Row],[Correct keyword]]," ",REPT(" ",LEN(Таблица2[[#This Row],[Correct keyword]]))),LEN(Таблица2[[#This Row],[Correct keyword]])*(1-1)+1,LEN(Таблица2[[#This Row],[Correct keyword]])))&amp;"_"&amp;TRIM(MID(SUBSTITUTE(Таблица2[[#This Row],[Correct keyword]]," ",REPT(" ",LEN(Таблица2[[#This Row],[Correct keyword]]))),LEN(Таблица2[[#This Row],[Correct keyword]])*(2-1)+1,LEN(Таблица2[[#This Row],[Correct keyword]]))))))</calculatedColumnFormula>
    </tableColumn>
    <tableColumn id="13" name="Path2" dataDxfId="49">
      <calculatedColumnFormula>IF(Таблица2[[#This Row],[Количество слов]]=1," ",IF(Таблица2[[#This Row],[Количество слов]]=2,TRIM(MID(SUBSTITUTE(Таблица2[[#This Row],[Correct keyword]]," ",REPT(" ",LEN(Таблица2[[#This Row],[Correct keyword]]))),LEN(Таблица2[[#This Row],[Correct keyword]])*(2-1)+1,LEN(Таблица2[[#This Row],[Correct keyword]]))),IF(Таблица2[[#This Row],[Количество слов]]=3,TRIM(MID(SUBSTITUTE(Таблица2[[#This Row],[Correct keyword]]," ",REPT(" ",LEN(Таблица2[[#This Row],[Correct keyword]]))),LEN(Таблица2[[#This Row],[Correct keyword]])*(3-1)+1,LEN(Таблица2[[#This Row],[Correct keyword]]))),TRIM(MID(SUBSTITUTE(Таблица2[[#This Row],[Correct keyword]]," ",REPT(" ",LEN(Таблица2[[#This Row],[Correct keyword]]))),LEN(Таблица2[[#This Row],[Correct keyword]])*(3-1)+1,LEN(Таблица2[[#This Row],[Correct keyword]])))&amp;"_"&amp;TRIM(MID(SUBSTITUTE(Таблица2[[#This Row],[Correct keyword]]," ",REPT(" ",LEN(Таблица2[[#This Row],[Correct keyword]]))),LEN(Таблица2[[#This Row],[Correct keyword]])*(4-1)+1,LEN(Таблица2[[#This Row],[Correct keyword]]))))))</calculatedColumnFormula>
    </tableColumn>
    <tableColumn id="4" name="H1" dataDxfId="48">
      <calculatedColumnFormula>LEN(Таблица2[Headline 1])</calculatedColumnFormula>
    </tableColumn>
    <tableColumn id="6" name="H2" dataDxfId="47">
      <calculatedColumnFormula>LEN(Таблица2[Headline 2])</calculatedColumnFormula>
    </tableColumn>
    <tableColumn id="8" name="D" dataDxfId="46">
      <calculatedColumnFormula>LEN(Таблица2[Description])</calculatedColumnFormula>
    </tableColumn>
    <tableColumn id="12" name="P1" dataDxfId="45">
      <calculatedColumnFormula>LEN(Таблица2[[#This Row],[Path1]])</calculatedColumnFormula>
    </tableColumn>
    <tableColumn id="14" name="P2" dataDxfId="44">
      <calculatedColumnFormula>LEN(Таблица2[[#This Row],[Path2]])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Таблица3" displayName="Таблица3" ref="A1:I26" totalsRowShown="0">
  <autoFilter ref="A1:I26"/>
  <tableColumns count="9">
    <tableColumn id="1" name="Campaign" dataDxfId="12">
      <calculatedColumnFormula>Кампания!$A$2</calculatedColumnFormula>
    </tableColumn>
    <tableColumn id="2" name="Ad Group">
      <calculatedColumnFormula>Таблица2[Correct keyword]</calculatedColumnFormula>
    </tableColumn>
    <tableColumn id="3" name="Headline1">
      <calculatedColumnFormula>Таблица2[[#This Row],[Headline 1]]</calculatedColumnFormula>
    </tableColumn>
    <tableColumn id="4" name="Headline2">
      <calculatedColumnFormula>Таблица2[[#This Row],[Headline 2]]</calculatedColumnFormula>
    </tableColumn>
    <tableColumn id="5" name="Description">
      <calculatedColumnFormula>Таблица2[[#This Row],[Description]]</calculatedColumnFormula>
    </tableColumn>
    <tableColumn id="6" name="Final URL">
      <calculatedColumnFormula>Таблица2[[#This Row],[Final URL]]</calculatedColumnFormula>
    </tableColumn>
    <tableColumn id="7" name="Path1">
      <calculatedColumnFormula>Таблица2[[#This Row],[Path1]]</calculatedColumnFormula>
    </tableColumn>
    <tableColumn id="8" name="Path2">
      <calculatedColumnFormula>Таблица2[[#This Row],[Path2]]</calculatedColumnFormula>
    </tableColumn>
    <tableColumn id="10" name="Max CPC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5" name="Таблица5" displayName="Таблица5" ref="A1:E26" totalsRowShown="0" headerRowDxfId="1" dataDxfId="0">
  <autoFilter ref="A1:E26"/>
  <tableColumns count="5">
    <tableColumn id="1" name="Campaign" dataDxfId="6">
      <calculatedColumnFormula>Кампания!$A$2</calculatedColumnFormula>
    </tableColumn>
    <tableColumn id="2" name="Ad Group" dataDxfId="5">
      <calculatedColumnFormula>Таблица2[Correct keyword]</calculatedColumnFormula>
    </tableColumn>
    <tableColumn id="3" name="Keyword без операторов" dataDxfId="4">
      <calculatedColumnFormula>Таблица2[[#This Row],[Keyword]]</calculatedColumnFormula>
    </tableColumn>
    <tableColumn id="4" name="Criterion Type" dataDxfId="3"/>
    <tableColumn id="5" name="Keyword" dataDxfId="2">
      <calculatedColumnFormula>"+"&amp;SUBSTITUTE(TRIM(Таблица5[[#This Row],[Keyword без операторов]])," "," +")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Таблица4" displayName="Таблица4" ref="A1:A27" totalsRowShown="0">
  <autoFilter ref="A1:A27"/>
  <tableColumns count="1">
    <tableColumn id="1" name="Предлоги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kupit-kvartiru-spb-distancionno.lpio.ru/" TargetMode="External"/><Relationship Id="rId1" Type="http://schemas.openxmlformats.org/officeDocument/2006/relationships/hyperlink" Target="http://kupit-kvartiru-spb-distancionno.lpio.ru/" TargetMode="External"/><Relationship Id="rId4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>
      <selection activeCell="B1" sqref="B1"/>
    </sheetView>
  </sheetViews>
  <sheetFormatPr defaultRowHeight="15" x14ac:dyDescent="0.25"/>
  <cols>
    <col min="1" max="1" width="60.7109375" customWidth="1"/>
    <col min="2" max="2" width="20.7109375" customWidth="1"/>
  </cols>
  <sheetData>
    <row r="1" spans="1:2" x14ac:dyDescent="0.25">
      <c r="A1" t="s">
        <v>86</v>
      </c>
      <c r="B1">
        <v>100</v>
      </c>
    </row>
    <row r="2" spans="1:2" x14ac:dyDescent="0.25">
      <c r="A2" t="s">
        <v>87</v>
      </c>
    </row>
    <row r="3" spans="1:2" x14ac:dyDescent="0.25">
      <c r="A3" t="s">
        <v>88</v>
      </c>
    </row>
    <row r="4" spans="1:2" x14ac:dyDescent="0.25">
      <c r="A4" t="s">
        <v>89</v>
      </c>
    </row>
    <row r="5" spans="1:2" x14ac:dyDescent="0.25">
      <c r="A5" t="s">
        <v>90</v>
      </c>
    </row>
    <row r="6" spans="1:2" x14ac:dyDescent="0.25">
      <c r="A6" t="s">
        <v>91</v>
      </c>
    </row>
    <row r="7" spans="1:2" x14ac:dyDescent="0.25">
      <c r="A7" t="s">
        <v>92</v>
      </c>
    </row>
    <row r="8" spans="1:2" x14ac:dyDescent="0.25">
      <c r="A8" t="s">
        <v>93</v>
      </c>
    </row>
    <row r="9" spans="1:2" x14ac:dyDescent="0.25">
      <c r="A9" t="s">
        <v>94</v>
      </c>
    </row>
    <row r="10" spans="1:2" x14ac:dyDescent="0.25">
      <c r="A10" t="s">
        <v>95</v>
      </c>
    </row>
    <row r="11" spans="1:2" x14ac:dyDescent="0.25">
      <c r="A11" t="s">
        <v>96</v>
      </c>
    </row>
    <row r="12" spans="1:2" x14ac:dyDescent="0.25">
      <c r="A12" t="s">
        <v>97</v>
      </c>
    </row>
    <row r="13" spans="1:2" x14ac:dyDescent="0.25">
      <c r="A13" t="s">
        <v>98</v>
      </c>
    </row>
    <row r="14" spans="1:2" x14ac:dyDescent="0.25">
      <c r="A14" t="s">
        <v>99</v>
      </c>
    </row>
    <row r="15" spans="1:2" x14ac:dyDescent="0.25">
      <c r="A15" t="s">
        <v>100</v>
      </c>
    </row>
    <row r="16" spans="1:2" x14ac:dyDescent="0.25">
      <c r="A16" t="s">
        <v>101</v>
      </c>
    </row>
    <row r="17" spans="1:1" x14ac:dyDescent="0.25">
      <c r="A17" t="s">
        <v>102</v>
      </c>
    </row>
    <row r="18" spans="1:1" x14ac:dyDescent="0.25">
      <c r="A18" t="s">
        <v>103</v>
      </c>
    </row>
    <row r="19" spans="1:1" x14ac:dyDescent="0.25">
      <c r="A19" t="s">
        <v>104</v>
      </c>
    </row>
    <row r="20" spans="1:1" x14ac:dyDescent="0.25">
      <c r="A20" t="s">
        <v>105</v>
      </c>
    </row>
    <row r="21" spans="1:1" x14ac:dyDescent="0.25">
      <c r="A21" t="s">
        <v>106</v>
      </c>
    </row>
    <row r="22" spans="1:1" x14ac:dyDescent="0.25">
      <c r="A22" t="s">
        <v>107</v>
      </c>
    </row>
    <row r="23" spans="1:1" x14ac:dyDescent="0.25">
      <c r="A23" t="s">
        <v>108</v>
      </c>
    </row>
    <row r="24" spans="1:1" x14ac:dyDescent="0.25">
      <c r="A24" t="s">
        <v>109</v>
      </c>
    </row>
    <row r="25" spans="1:1" x14ac:dyDescent="0.25">
      <c r="A25" t="s">
        <v>110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"/>
  <sheetViews>
    <sheetView workbookViewId="0">
      <selection activeCell="G8" sqref="G8"/>
    </sheetView>
  </sheetViews>
  <sheetFormatPr defaultRowHeight="15" x14ac:dyDescent="0.25"/>
  <cols>
    <col min="1" max="1" width="30.7109375" style="15" customWidth="1"/>
    <col min="2" max="7" width="9.140625" style="15"/>
    <col min="8" max="8" width="9.140625" style="16"/>
    <col min="9" max="9" width="30.7109375" style="16" customWidth="1"/>
    <col min="10" max="14" width="9.140625" style="16"/>
    <col min="15" max="15" width="17.28515625" style="16" customWidth="1"/>
    <col min="16" max="16" width="30.140625" style="16" bestFit="1" customWidth="1"/>
    <col min="17" max="17" width="32.28515625" style="16" customWidth="1"/>
    <col min="18" max="19" width="9.140625" style="16"/>
    <col min="20" max="20" width="9.140625" style="14"/>
    <col min="21" max="16384" width="9.140625" style="15"/>
  </cols>
  <sheetData>
    <row r="1" spans="1:19" ht="45" x14ac:dyDescent="0.25">
      <c r="A1" s="11" t="s">
        <v>9</v>
      </c>
      <c r="B1" s="12" t="s">
        <v>51</v>
      </c>
      <c r="C1" s="11" t="s">
        <v>53</v>
      </c>
      <c r="D1" s="12" t="s">
        <v>54</v>
      </c>
      <c r="E1" s="12" t="s">
        <v>55</v>
      </c>
      <c r="F1" s="13" t="s">
        <v>58</v>
      </c>
      <c r="G1" s="13" t="s">
        <v>60</v>
      </c>
      <c r="H1" s="13" t="s">
        <v>62</v>
      </c>
      <c r="I1" s="13" t="s">
        <v>64</v>
      </c>
      <c r="J1" s="13" t="s">
        <v>65</v>
      </c>
      <c r="K1" s="13" t="s">
        <v>66</v>
      </c>
      <c r="L1" s="13" t="s">
        <v>67</v>
      </c>
      <c r="M1" s="13" t="s">
        <v>68</v>
      </c>
      <c r="N1" s="13" t="s">
        <v>69</v>
      </c>
      <c r="O1" s="13" t="s">
        <v>76</v>
      </c>
      <c r="P1" s="13" t="s">
        <v>77</v>
      </c>
      <c r="Q1" s="13" t="s">
        <v>13</v>
      </c>
      <c r="R1" s="13" t="s">
        <v>78</v>
      </c>
      <c r="S1" s="13" t="s">
        <v>79</v>
      </c>
    </row>
    <row r="2" spans="1:19" ht="225" x14ac:dyDescent="0.25">
      <c r="A2" s="15" t="s">
        <v>56</v>
      </c>
      <c r="B2" s="15" t="s">
        <v>52</v>
      </c>
      <c r="C2" s="15">
        <v>1000</v>
      </c>
      <c r="D2" s="16" t="s">
        <v>85</v>
      </c>
      <c r="E2" s="15" t="s">
        <v>57</v>
      </c>
      <c r="F2" s="16" t="s">
        <v>59</v>
      </c>
      <c r="G2" s="16" t="s">
        <v>61</v>
      </c>
      <c r="H2" s="16" t="s">
        <v>63</v>
      </c>
      <c r="I2" s="16" t="s">
        <v>70</v>
      </c>
      <c r="J2" s="16" t="s">
        <v>71</v>
      </c>
      <c r="K2" s="16" t="s">
        <v>72</v>
      </c>
      <c r="L2" s="16" t="s">
        <v>73</v>
      </c>
      <c r="M2" s="16" t="s">
        <v>74</v>
      </c>
      <c r="N2" s="16" t="s">
        <v>75</v>
      </c>
      <c r="R2" s="16" t="s">
        <v>80</v>
      </c>
    </row>
    <row r="3" spans="1:19" ht="33.75" x14ac:dyDescent="0.25">
      <c r="A3" s="15" t="s">
        <v>56</v>
      </c>
      <c r="O3" s="16">
        <v>2643</v>
      </c>
      <c r="P3" s="16" t="s">
        <v>81</v>
      </c>
      <c r="R3" s="16" t="s">
        <v>80</v>
      </c>
      <c r="S3" s="16" t="s">
        <v>80</v>
      </c>
    </row>
    <row r="4" spans="1:19" ht="33.75" x14ac:dyDescent="0.25">
      <c r="A4" s="15" t="s">
        <v>56</v>
      </c>
      <c r="O4" s="16">
        <v>20968</v>
      </c>
      <c r="P4" s="16" t="s">
        <v>82</v>
      </c>
      <c r="Q4" s="16" t="s">
        <v>83</v>
      </c>
      <c r="R4" s="16" t="s">
        <v>80</v>
      </c>
      <c r="S4" s="16" t="s">
        <v>80</v>
      </c>
    </row>
    <row r="5" spans="1:19" ht="33.75" x14ac:dyDescent="0.25">
      <c r="A5" s="15" t="s">
        <v>56</v>
      </c>
      <c r="O5" s="16">
        <v>20945</v>
      </c>
      <c r="P5" s="16" t="s">
        <v>84</v>
      </c>
      <c r="Q5" s="16" t="s">
        <v>83</v>
      </c>
      <c r="R5" s="16" t="s">
        <v>80</v>
      </c>
      <c r="S5" s="16" t="s">
        <v>80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3"/>
  <sheetViews>
    <sheetView tabSelected="1" workbookViewId="0">
      <selection activeCell="E25" sqref="E25"/>
    </sheetView>
  </sheetViews>
  <sheetFormatPr defaultRowHeight="15" x14ac:dyDescent="0.25"/>
  <cols>
    <col min="1" max="2" width="31.7109375" style="3" bestFit="1" customWidth="1"/>
    <col min="3" max="3" width="31.85546875" style="3" bestFit="1" customWidth="1"/>
    <col min="4" max="6" width="20.7109375" customWidth="1"/>
    <col min="7" max="7" width="20.7109375" style="3" customWidth="1"/>
    <col min="8" max="8" width="20.7109375" style="4" customWidth="1"/>
    <col min="9" max="9" width="20.7109375" customWidth="1"/>
    <col min="10" max="10" width="5.7109375" style="4" customWidth="1"/>
    <col min="11" max="11" width="5.7109375" style="3" customWidth="1"/>
    <col min="12" max="12" width="5.7109375" style="4" customWidth="1"/>
    <col min="13" max="14" width="5.7109375" style="3" customWidth="1"/>
    <col min="15" max="15" width="20.7109375" style="4" customWidth="1"/>
    <col min="16" max="16" width="20.7109375" style="3" customWidth="1"/>
    <col min="17" max="18" width="20.7109375" style="4" customWidth="1"/>
    <col min="19" max="19" width="20.7109375" style="3" customWidth="1"/>
    <col min="20" max="16384" width="9.140625" style="3"/>
  </cols>
  <sheetData>
    <row r="1" spans="1:18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45</v>
      </c>
      <c r="K1" s="2" t="s">
        <v>46</v>
      </c>
      <c r="L1" s="2" t="s">
        <v>47</v>
      </c>
      <c r="M1" s="2" t="s">
        <v>48</v>
      </c>
      <c r="N1" s="2" t="s">
        <v>49</v>
      </c>
      <c r="O1" s="3"/>
      <c r="Q1" s="3"/>
      <c r="R1" s="3"/>
    </row>
    <row r="2" spans="1:18" x14ac:dyDescent="0.25">
      <c r="A2" s="3" t="str">
        <f>Семантика!A1</f>
        <v>купить квартира спб</v>
      </c>
      <c r="B2" s="3" t="s">
        <v>112</v>
      </c>
      <c r="C2" s="3" t="str">
        <f>UPPER(LEFT(TRIM(Таблица2[Correct keyword])))&amp;RIGHT(LOWER(TRIM(Таблица2[Correct keyword])),LEN(TRIM(Таблица2[Correct keyword]))-1)</f>
        <v>Купить квартиру в спб</v>
      </c>
      <c r="D2" s="3" t="s">
        <v>131</v>
      </c>
      <c r="E2" s="3" t="s">
        <v>134</v>
      </c>
      <c r="F2" s="10" t="s">
        <v>132</v>
      </c>
      <c r="G2" s="4">
        <v>4</v>
      </c>
      <c r="H2" s="3" t="str">
        <f>IF(Таблица2[[#This Row],[Количество слов]]=1,TRIM(MID(SUBSTITUTE(Таблица2[[#This Row],[Correct keyword]]," ",REPT(" ",LEN(Таблица2[[#This Row],[Correct keyword]]))),LEN(Таблица2[[#This Row],[Correct keyword]])*(1-1)+1,LEN(Таблица2[[#This Row],[Correct keyword]]))),IF(Таблица2[[#This Row],[Количество слов]]=2,TRIM(MID(SUBSTITUTE(Таблица2[[#This Row],[Correct keyword]]," ",REPT(" ",LEN(Таблица2[[#This Row],[Correct keyword]]))),LEN(Таблица2[[#This Row],[Correct keyword]])*(1-1)+1,LEN(Таблица2[[#This Row],[Correct keyword]]))),IF(Таблица2[[#This Row],[Количество слов]]=3,TRIM(MID(SUBSTITUTE(Таблица2[[#This Row],[Correct keyword]]," ",REPT(" ",LEN(Таблица2[[#This Row],[Correct keyword]]))),LEN(Таблица2[[#This Row],[Correct keyword]])*(1-1)+1,LEN(Таблица2[[#This Row],[Correct keyword]])))&amp;"_"&amp;TRIM(MID(SUBSTITUTE(Таблица2[[#This Row],[Correct keyword]]," ",REPT(" ",LEN(Таблица2[[#This Row],[Correct keyword]]))),LEN(Таблица2[[#This Row],[Correct keyword]])*(2-1)+1,LEN(Таблица2[[#This Row],[Correct keyword]]))),TRIM(MID(SUBSTITUTE(Таблица2[[#This Row],[Correct keyword]]," ",REPT(" ",LEN(Таблица2[[#This Row],[Correct keyword]]))),LEN(Таблица2[[#This Row],[Correct keyword]])*(1-1)+1,LEN(Таблица2[[#This Row],[Correct keyword]])))&amp;"_"&amp;TRIM(MID(SUBSTITUTE(Таблица2[[#This Row],[Correct keyword]]," ",REPT(" ",LEN(Таблица2[[#This Row],[Correct keyword]]))),LEN(Таблица2[[#This Row],[Correct keyword]])*(2-1)+1,LEN(Таблица2[[#This Row],[Correct keyword]]))))))</f>
        <v>купить_квартиру</v>
      </c>
      <c r="I2" s="3" t="str">
        <f>IF(Таблица2[[#This Row],[Количество слов]]=1," ",IF(Таблица2[[#This Row],[Количество слов]]=2,TRIM(MID(SUBSTITUTE(Таблица2[[#This Row],[Correct keyword]]," ",REPT(" ",LEN(Таблица2[[#This Row],[Correct keyword]]))),LEN(Таблица2[[#This Row],[Correct keyword]])*(2-1)+1,LEN(Таблица2[[#This Row],[Correct keyword]]))),IF(Таблица2[[#This Row],[Количество слов]]=3,TRIM(MID(SUBSTITUTE(Таблица2[[#This Row],[Correct keyword]]," ",REPT(" ",LEN(Таблица2[[#This Row],[Correct keyword]]))),LEN(Таблица2[[#This Row],[Correct keyword]])*(3-1)+1,LEN(Таблица2[[#This Row],[Correct keyword]]))),TRIM(MID(SUBSTITUTE(Таблица2[[#This Row],[Correct keyword]]," ",REPT(" ",LEN(Таблица2[[#This Row],[Correct keyword]]))),LEN(Таблица2[[#This Row],[Correct keyword]])*(3-1)+1,LEN(Таблица2[[#This Row],[Correct keyword]])))&amp;"_"&amp;TRIM(MID(SUBSTITUTE(Таблица2[[#This Row],[Correct keyword]]," ",REPT(" ",LEN(Таблица2[[#This Row],[Correct keyword]]))),LEN(Таблица2[[#This Row],[Correct keyword]])*(4-1)+1,LEN(Таблица2[[#This Row],[Correct keyword]]))))))</f>
        <v>в_спб</v>
      </c>
      <c r="J2" s="4">
        <f>LEN(Таблица2[Headline 1])</f>
        <v>21</v>
      </c>
      <c r="K2" s="4">
        <f>LEN(Таблица2[Headline 2])</f>
        <v>29</v>
      </c>
      <c r="L2" s="4">
        <f>LEN(Таблица2[Description])</f>
        <v>70</v>
      </c>
      <c r="M2" s="4">
        <f>LEN(Таблица2[[#This Row],[Path1]])</f>
        <v>15</v>
      </c>
      <c r="N2" s="4">
        <f>LEN(Таблица2[[#This Row],[Path2]])</f>
        <v>5</v>
      </c>
      <c r="O2" s="3"/>
      <c r="Q2" s="3"/>
      <c r="R2" s="3"/>
    </row>
    <row r="3" spans="1:18" x14ac:dyDescent="0.25">
      <c r="A3" s="3" t="str">
        <f>Семантика!A2</f>
        <v>купить квартира питер</v>
      </c>
      <c r="B3" s="3" t="s">
        <v>113</v>
      </c>
      <c r="C3" s="5" t="str">
        <f>UPPER(LEFT(TRIM(Таблица2[Correct keyword])))&amp;RIGHT(LOWER(TRIM(Таблица2[Correct keyword])),LEN(TRIM(Таблица2[Correct keyword]))-1)</f>
        <v>Купить квартиру в питере</v>
      </c>
      <c r="D3" s="3" t="s">
        <v>131</v>
      </c>
      <c r="E3" s="3" t="s">
        <v>134</v>
      </c>
      <c r="F3" s="10" t="s">
        <v>132</v>
      </c>
      <c r="G3" s="4">
        <v>4</v>
      </c>
      <c r="H3" s="3" t="str">
        <f>IF(Таблица2[[#This Row],[Количество слов]]=1,TRIM(MID(SUBSTITUTE(Таблица2[[#This Row],[Correct keyword]]," ",REPT(" ",LEN(Таблица2[[#This Row],[Correct keyword]]))),LEN(Таблица2[[#This Row],[Correct keyword]])*(1-1)+1,LEN(Таблица2[[#This Row],[Correct keyword]]))),IF(Таблица2[[#This Row],[Количество слов]]=2,TRIM(MID(SUBSTITUTE(Таблица2[[#This Row],[Correct keyword]]," ",REPT(" ",LEN(Таблица2[[#This Row],[Correct keyword]]))),LEN(Таблица2[[#This Row],[Correct keyword]])*(1-1)+1,LEN(Таблица2[[#This Row],[Correct keyword]]))),IF(Таблица2[[#This Row],[Количество слов]]=3,TRIM(MID(SUBSTITUTE(Таблица2[[#This Row],[Correct keyword]]," ",REPT(" ",LEN(Таблица2[[#This Row],[Correct keyword]]))),LEN(Таблица2[[#This Row],[Correct keyword]])*(1-1)+1,LEN(Таблица2[[#This Row],[Correct keyword]])))&amp;"_"&amp;TRIM(MID(SUBSTITUTE(Таблица2[[#This Row],[Correct keyword]]," ",REPT(" ",LEN(Таблица2[[#This Row],[Correct keyword]]))),LEN(Таблица2[[#This Row],[Correct keyword]])*(2-1)+1,LEN(Таблица2[[#This Row],[Correct keyword]]))),TRIM(MID(SUBSTITUTE(Таблица2[[#This Row],[Correct keyword]]," ",REPT(" ",LEN(Таблица2[[#This Row],[Correct keyword]]))),LEN(Таблица2[[#This Row],[Correct keyword]])*(1-1)+1,LEN(Таблица2[[#This Row],[Correct keyword]])))&amp;"_"&amp;TRIM(MID(SUBSTITUTE(Таблица2[[#This Row],[Correct keyword]]," ",REPT(" ",LEN(Таблица2[[#This Row],[Correct keyword]]))),LEN(Таблица2[[#This Row],[Correct keyword]])*(2-1)+1,LEN(Таблица2[[#This Row],[Correct keyword]]))))))</f>
        <v>купить_квартиру</v>
      </c>
      <c r="I3" s="3" t="str">
        <f>IF(Таблица2[[#This Row],[Количество слов]]=1," ",IF(Таблица2[[#This Row],[Количество слов]]=2,TRIM(MID(SUBSTITUTE(Таблица2[[#This Row],[Correct keyword]]," ",REPT(" ",LEN(Таблица2[[#This Row],[Correct keyword]]))),LEN(Таблица2[[#This Row],[Correct keyword]])*(2-1)+1,LEN(Таблица2[[#This Row],[Correct keyword]]))),IF(Таблица2[[#This Row],[Количество слов]]=3,TRIM(MID(SUBSTITUTE(Таблица2[[#This Row],[Correct keyword]]," ",REPT(" ",LEN(Таблица2[[#This Row],[Correct keyword]]))),LEN(Таблица2[[#This Row],[Correct keyword]])*(3-1)+1,LEN(Таблица2[[#This Row],[Correct keyword]]))),TRIM(MID(SUBSTITUTE(Таблица2[[#This Row],[Correct keyword]]," ",REPT(" ",LEN(Таблица2[[#This Row],[Correct keyword]]))),LEN(Таблица2[[#This Row],[Correct keyword]])*(3-1)+1,LEN(Таблица2[[#This Row],[Correct keyword]])))&amp;"_"&amp;TRIM(MID(SUBSTITUTE(Таблица2[[#This Row],[Correct keyword]]," ",REPT(" ",LEN(Таблица2[[#This Row],[Correct keyword]]))),LEN(Таблица2[[#This Row],[Correct keyword]])*(4-1)+1,LEN(Таблица2[[#This Row],[Correct keyword]]))))))</f>
        <v>в_питере</v>
      </c>
      <c r="J3" s="4">
        <f>LEN(Таблица2[Headline 1])</f>
        <v>24</v>
      </c>
      <c r="K3" s="6">
        <f>LEN(Таблица2[Headline 2])</f>
        <v>29</v>
      </c>
      <c r="L3" s="4">
        <f>LEN(Таблица2[Description])</f>
        <v>70</v>
      </c>
      <c r="M3" s="4">
        <f>LEN(Таблица2[[#This Row],[Path1]])</f>
        <v>15</v>
      </c>
      <c r="N3" s="4">
        <f>LEN(Таблица2[[#This Row],[Path2]])</f>
        <v>8</v>
      </c>
      <c r="O3" s="6"/>
      <c r="P3" s="5"/>
    </row>
    <row r="4" spans="1:18" x14ac:dyDescent="0.25">
      <c r="A4" s="3" t="str">
        <f>Семантика!A3</f>
        <v>купить квартира петербург</v>
      </c>
      <c r="B4" s="3" t="s">
        <v>111</v>
      </c>
      <c r="C4" s="5" t="str">
        <f>UPPER(LEFT(TRIM(Таблица2[Correct keyword])))&amp;RIGHT(LOWER(TRIM(Таблица2[Correct keyword])),LEN(TRIM(Таблица2[Correct keyword]))-1)</f>
        <v>Купить квартиру в петербурге</v>
      </c>
      <c r="D4" s="3" t="s">
        <v>131</v>
      </c>
      <c r="E4" s="3" t="s">
        <v>134</v>
      </c>
      <c r="F4" s="10" t="s">
        <v>132</v>
      </c>
      <c r="G4" s="4">
        <v>4</v>
      </c>
      <c r="H4" s="3" t="str">
        <f>IF(Таблица2[[#This Row],[Количество слов]]=1,TRIM(MID(SUBSTITUTE(Таблица2[[#This Row],[Correct keyword]]," ",REPT(" ",LEN(Таблица2[[#This Row],[Correct keyword]]))),LEN(Таблица2[[#This Row],[Correct keyword]])*(1-1)+1,LEN(Таблица2[[#This Row],[Correct keyword]]))),IF(Таблица2[[#This Row],[Количество слов]]=2,TRIM(MID(SUBSTITUTE(Таблица2[[#This Row],[Correct keyword]]," ",REPT(" ",LEN(Таблица2[[#This Row],[Correct keyword]]))),LEN(Таблица2[[#This Row],[Correct keyword]])*(1-1)+1,LEN(Таблица2[[#This Row],[Correct keyword]]))),IF(Таблица2[[#This Row],[Количество слов]]=3,TRIM(MID(SUBSTITUTE(Таблица2[[#This Row],[Correct keyword]]," ",REPT(" ",LEN(Таблица2[[#This Row],[Correct keyword]]))),LEN(Таблица2[[#This Row],[Correct keyword]])*(1-1)+1,LEN(Таблица2[[#This Row],[Correct keyword]])))&amp;"_"&amp;TRIM(MID(SUBSTITUTE(Таблица2[[#This Row],[Correct keyword]]," ",REPT(" ",LEN(Таблица2[[#This Row],[Correct keyword]]))),LEN(Таблица2[[#This Row],[Correct keyword]])*(2-1)+1,LEN(Таблица2[[#This Row],[Correct keyword]]))),TRIM(MID(SUBSTITUTE(Таблица2[[#This Row],[Correct keyword]]," ",REPT(" ",LEN(Таблица2[[#This Row],[Correct keyword]]))),LEN(Таблица2[[#This Row],[Correct keyword]])*(1-1)+1,LEN(Таблица2[[#This Row],[Correct keyword]])))&amp;"_"&amp;TRIM(MID(SUBSTITUTE(Таблица2[[#This Row],[Correct keyword]]," ",REPT(" ",LEN(Таблица2[[#This Row],[Correct keyword]]))),LEN(Таблица2[[#This Row],[Correct keyword]])*(2-1)+1,LEN(Таблица2[[#This Row],[Correct keyword]]))))))</f>
        <v>купить_квартиру</v>
      </c>
      <c r="I4" s="3" t="str">
        <f>IF(Таблица2[[#This Row],[Количество слов]]=1," ",IF(Таблица2[[#This Row],[Количество слов]]=2,TRIM(MID(SUBSTITUTE(Таблица2[[#This Row],[Correct keyword]]," ",REPT(" ",LEN(Таблица2[[#This Row],[Correct keyword]]))),LEN(Таблица2[[#This Row],[Correct keyword]])*(2-1)+1,LEN(Таблица2[[#This Row],[Correct keyword]]))),IF(Таблица2[[#This Row],[Количество слов]]=3,TRIM(MID(SUBSTITUTE(Таблица2[[#This Row],[Correct keyword]]," ",REPT(" ",LEN(Таблица2[[#This Row],[Correct keyword]]))),LEN(Таблица2[[#This Row],[Correct keyword]])*(3-1)+1,LEN(Таблица2[[#This Row],[Correct keyword]]))),TRIM(MID(SUBSTITUTE(Таблица2[[#This Row],[Correct keyword]]," ",REPT(" ",LEN(Таблица2[[#This Row],[Correct keyword]]))),LEN(Таблица2[[#This Row],[Correct keyword]])*(3-1)+1,LEN(Таблица2[[#This Row],[Correct keyword]])))&amp;"_"&amp;TRIM(MID(SUBSTITUTE(Таблица2[[#This Row],[Correct keyword]]," ",REPT(" ",LEN(Таблица2[[#This Row],[Correct keyword]]))),LEN(Таблица2[[#This Row],[Correct keyword]])*(4-1)+1,LEN(Таблица2[[#This Row],[Correct keyword]]))))))</f>
        <v>в_петербурге</v>
      </c>
      <c r="J4" s="4">
        <f>LEN(Таблица2[Headline 1])</f>
        <v>28</v>
      </c>
      <c r="K4" s="6">
        <f>LEN(Таблица2[Headline 2])</f>
        <v>29</v>
      </c>
      <c r="L4" s="4">
        <f>LEN(Таблица2[Description])</f>
        <v>70</v>
      </c>
      <c r="M4" s="4">
        <f>LEN(Таблица2[[#This Row],[Path1]])</f>
        <v>15</v>
      </c>
      <c r="N4" s="4">
        <f>LEN(Таблица2[[#This Row],[Path2]])</f>
        <v>12</v>
      </c>
    </row>
    <row r="5" spans="1:18" x14ac:dyDescent="0.25">
      <c r="A5" s="3" t="str">
        <f>Семантика!A4</f>
        <v>купить квартира санкт</v>
      </c>
      <c r="B5" s="3" t="s">
        <v>111</v>
      </c>
      <c r="C5" s="5" t="str">
        <f>UPPER(LEFT(TRIM(Таблица2[Correct keyword])))&amp;RIGHT(LOWER(TRIM(Таблица2[Correct keyword])),LEN(TRIM(Таблица2[Correct keyword]))-1)</f>
        <v>Купить квартиру в петербурге</v>
      </c>
      <c r="D5" s="3" t="s">
        <v>131</v>
      </c>
      <c r="E5" s="3" t="s">
        <v>134</v>
      </c>
      <c r="F5" s="10" t="s">
        <v>132</v>
      </c>
      <c r="G5" s="4">
        <v>4</v>
      </c>
      <c r="H5" s="3" t="str">
        <f>IF(Таблица2[[#This Row],[Количество слов]]=1,TRIM(MID(SUBSTITUTE(Таблица2[[#This Row],[Correct keyword]]," ",REPT(" ",LEN(Таблица2[[#This Row],[Correct keyword]]))),LEN(Таблица2[[#This Row],[Correct keyword]])*(1-1)+1,LEN(Таблица2[[#This Row],[Correct keyword]]))),IF(Таблица2[[#This Row],[Количество слов]]=2,TRIM(MID(SUBSTITUTE(Таблица2[[#This Row],[Correct keyword]]," ",REPT(" ",LEN(Таблица2[[#This Row],[Correct keyword]]))),LEN(Таблица2[[#This Row],[Correct keyword]])*(1-1)+1,LEN(Таблица2[[#This Row],[Correct keyword]]))),IF(Таблица2[[#This Row],[Количество слов]]=3,TRIM(MID(SUBSTITUTE(Таблица2[[#This Row],[Correct keyword]]," ",REPT(" ",LEN(Таблица2[[#This Row],[Correct keyword]]))),LEN(Таблица2[[#This Row],[Correct keyword]])*(1-1)+1,LEN(Таблица2[[#This Row],[Correct keyword]])))&amp;"_"&amp;TRIM(MID(SUBSTITUTE(Таблица2[[#This Row],[Correct keyword]]," ",REPT(" ",LEN(Таблица2[[#This Row],[Correct keyword]]))),LEN(Таблица2[[#This Row],[Correct keyword]])*(2-1)+1,LEN(Таблица2[[#This Row],[Correct keyword]]))),TRIM(MID(SUBSTITUTE(Таблица2[[#This Row],[Correct keyword]]," ",REPT(" ",LEN(Таблица2[[#This Row],[Correct keyword]]))),LEN(Таблица2[[#This Row],[Correct keyword]])*(1-1)+1,LEN(Таблица2[[#This Row],[Correct keyword]])))&amp;"_"&amp;TRIM(MID(SUBSTITUTE(Таблица2[[#This Row],[Correct keyword]]," ",REPT(" ",LEN(Таблица2[[#This Row],[Correct keyword]]))),LEN(Таблица2[[#This Row],[Correct keyword]])*(2-1)+1,LEN(Таблица2[[#This Row],[Correct keyword]]))))))</f>
        <v>купить_квартиру</v>
      </c>
      <c r="I5" s="3" t="str">
        <f>IF(Таблица2[[#This Row],[Количество слов]]=1," ",IF(Таблица2[[#This Row],[Количество слов]]=2,TRIM(MID(SUBSTITUTE(Таблица2[[#This Row],[Correct keyword]]," ",REPT(" ",LEN(Таблица2[[#This Row],[Correct keyword]]))),LEN(Таблица2[[#This Row],[Correct keyword]])*(2-1)+1,LEN(Таблица2[[#This Row],[Correct keyword]]))),IF(Таблица2[[#This Row],[Количество слов]]=3,TRIM(MID(SUBSTITUTE(Таблица2[[#This Row],[Correct keyword]]," ",REPT(" ",LEN(Таблица2[[#This Row],[Correct keyword]]))),LEN(Таблица2[[#This Row],[Correct keyword]])*(3-1)+1,LEN(Таблица2[[#This Row],[Correct keyword]]))),TRIM(MID(SUBSTITUTE(Таблица2[[#This Row],[Correct keyword]]," ",REPT(" ",LEN(Таблица2[[#This Row],[Correct keyword]]))),LEN(Таблица2[[#This Row],[Correct keyword]])*(3-1)+1,LEN(Таблица2[[#This Row],[Correct keyword]])))&amp;"_"&amp;TRIM(MID(SUBSTITUTE(Таблица2[[#This Row],[Correct keyword]]," ",REPT(" ",LEN(Таблица2[[#This Row],[Correct keyword]]))),LEN(Таблица2[[#This Row],[Correct keyword]])*(4-1)+1,LEN(Таблица2[[#This Row],[Correct keyword]]))))))</f>
        <v>в_петербурге</v>
      </c>
      <c r="J5" s="4">
        <f>LEN(Таблица2[Headline 1])</f>
        <v>28</v>
      </c>
      <c r="K5" s="6">
        <f>LEN(Таблица2[Headline 2])</f>
        <v>29</v>
      </c>
      <c r="L5" s="4">
        <f>LEN(Таблица2[Description])</f>
        <v>70</v>
      </c>
      <c r="M5" s="4">
        <f>LEN(Таблица2[[#This Row],[Path1]])</f>
        <v>15</v>
      </c>
      <c r="N5" s="4">
        <f>LEN(Таблица2[[#This Row],[Path2]])</f>
        <v>12</v>
      </c>
    </row>
    <row r="6" spans="1:18" x14ac:dyDescent="0.25">
      <c r="A6" s="3" t="str">
        <f>Семантика!A5</f>
        <v>купить квартира санкт петербург</v>
      </c>
      <c r="B6" s="3" t="s">
        <v>111</v>
      </c>
      <c r="C6" s="5" t="str">
        <f>UPPER(LEFT(TRIM(Таблица2[Correct keyword])))&amp;RIGHT(LOWER(TRIM(Таблица2[Correct keyword])),LEN(TRIM(Таблица2[Correct keyword]))-1)</f>
        <v>Купить квартиру в петербурге</v>
      </c>
      <c r="D6" s="3" t="s">
        <v>131</v>
      </c>
      <c r="E6" s="3" t="s">
        <v>134</v>
      </c>
      <c r="F6" s="10" t="s">
        <v>132</v>
      </c>
      <c r="G6" s="4">
        <v>4</v>
      </c>
      <c r="H6" s="3" t="str">
        <f>IF(Таблица2[[#This Row],[Количество слов]]=1,TRIM(MID(SUBSTITUTE(Таблица2[[#This Row],[Correct keyword]]," ",REPT(" ",LEN(Таблица2[[#This Row],[Correct keyword]]))),LEN(Таблица2[[#This Row],[Correct keyword]])*(1-1)+1,LEN(Таблица2[[#This Row],[Correct keyword]]))),IF(Таблица2[[#This Row],[Количество слов]]=2,TRIM(MID(SUBSTITUTE(Таблица2[[#This Row],[Correct keyword]]," ",REPT(" ",LEN(Таблица2[[#This Row],[Correct keyword]]))),LEN(Таблица2[[#This Row],[Correct keyword]])*(1-1)+1,LEN(Таблица2[[#This Row],[Correct keyword]]))),IF(Таблица2[[#This Row],[Количество слов]]=3,TRIM(MID(SUBSTITUTE(Таблица2[[#This Row],[Correct keyword]]," ",REPT(" ",LEN(Таблица2[[#This Row],[Correct keyword]]))),LEN(Таблица2[[#This Row],[Correct keyword]])*(1-1)+1,LEN(Таблица2[[#This Row],[Correct keyword]])))&amp;"_"&amp;TRIM(MID(SUBSTITUTE(Таблица2[[#This Row],[Correct keyword]]," ",REPT(" ",LEN(Таблица2[[#This Row],[Correct keyword]]))),LEN(Таблица2[[#This Row],[Correct keyword]])*(2-1)+1,LEN(Таблица2[[#This Row],[Correct keyword]]))),TRIM(MID(SUBSTITUTE(Таблица2[[#This Row],[Correct keyword]]," ",REPT(" ",LEN(Таблица2[[#This Row],[Correct keyword]]))),LEN(Таблица2[[#This Row],[Correct keyword]])*(1-1)+1,LEN(Таблица2[[#This Row],[Correct keyword]])))&amp;"_"&amp;TRIM(MID(SUBSTITUTE(Таблица2[[#This Row],[Correct keyword]]," ",REPT(" ",LEN(Таблица2[[#This Row],[Correct keyword]]))),LEN(Таблица2[[#This Row],[Correct keyword]])*(2-1)+1,LEN(Таблица2[[#This Row],[Correct keyword]]))))))</f>
        <v>купить_квартиру</v>
      </c>
      <c r="I6" s="3" t="str">
        <f>IF(Таблица2[[#This Row],[Количество слов]]=1," ",IF(Таблица2[[#This Row],[Количество слов]]=2,TRIM(MID(SUBSTITUTE(Таблица2[[#This Row],[Correct keyword]]," ",REPT(" ",LEN(Таблица2[[#This Row],[Correct keyword]]))),LEN(Таблица2[[#This Row],[Correct keyword]])*(2-1)+1,LEN(Таблица2[[#This Row],[Correct keyword]]))),IF(Таблица2[[#This Row],[Количество слов]]=3,TRIM(MID(SUBSTITUTE(Таблица2[[#This Row],[Correct keyword]]," ",REPT(" ",LEN(Таблица2[[#This Row],[Correct keyword]]))),LEN(Таблица2[[#This Row],[Correct keyword]])*(3-1)+1,LEN(Таблица2[[#This Row],[Correct keyword]]))),TRIM(MID(SUBSTITUTE(Таблица2[[#This Row],[Correct keyword]]," ",REPT(" ",LEN(Таблица2[[#This Row],[Correct keyword]]))),LEN(Таблица2[[#This Row],[Correct keyword]])*(3-1)+1,LEN(Таблица2[[#This Row],[Correct keyword]])))&amp;"_"&amp;TRIM(MID(SUBSTITUTE(Таблица2[[#This Row],[Correct keyword]]," ",REPT(" ",LEN(Таблица2[[#This Row],[Correct keyword]]))),LEN(Таблица2[[#This Row],[Correct keyword]])*(4-1)+1,LEN(Таблица2[[#This Row],[Correct keyword]]))))))</f>
        <v>в_петербурге</v>
      </c>
      <c r="J6" s="4">
        <f>LEN(Таблица2[Headline 1])</f>
        <v>28</v>
      </c>
      <c r="K6" s="6">
        <f>LEN(Таблица2[Headline 2])</f>
        <v>29</v>
      </c>
      <c r="L6" s="4">
        <f>LEN(Таблица2[Description])</f>
        <v>70</v>
      </c>
      <c r="M6" s="4">
        <f>LEN(Таблица2[[#This Row],[Path1]])</f>
        <v>15</v>
      </c>
      <c r="N6" s="4">
        <f>LEN(Таблица2[[#This Row],[Path2]])</f>
        <v>12</v>
      </c>
    </row>
    <row r="7" spans="1:18" x14ac:dyDescent="0.25">
      <c r="A7" s="3" t="str">
        <f>Семантика!A6</f>
        <v>купить комната спб</v>
      </c>
      <c r="B7" s="3" t="s">
        <v>114</v>
      </c>
      <c r="C7" s="5" t="str">
        <f>UPPER(LEFT(TRIM(Таблица2[Correct keyword])))&amp;RIGHT(LOWER(TRIM(Таблица2[Correct keyword])),LEN(TRIM(Таблица2[Correct keyword]))-1)</f>
        <v>Купить комнату в спб</v>
      </c>
      <c r="D7" s="3" t="s">
        <v>131</v>
      </c>
      <c r="E7" s="3" t="s">
        <v>134</v>
      </c>
      <c r="F7" s="10" t="s">
        <v>132</v>
      </c>
      <c r="G7" s="4">
        <v>4</v>
      </c>
      <c r="H7" s="3" t="str">
        <f>IF(Таблица2[[#This Row],[Количество слов]]=1,TRIM(MID(SUBSTITUTE(Таблица2[[#This Row],[Correct keyword]]," ",REPT(" ",LEN(Таблица2[[#This Row],[Correct keyword]]))),LEN(Таблица2[[#This Row],[Correct keyword]])*(1-1)+1,LEN(Таблица2[[#This Row],[Correct keyword]]))),IF(Таблица2[[#This Row],[Количество слов]]=2,TRIM(MID(SUBSTITUTE(Таблица2[[#This Row],[Correct keyword]]," ",REPT(" ",LEN(Таблица2[[#This Row],[Correct keyword]]))),LEN(Таблица2[[#This Row],[Correct keyword]])*(1-1)+1,LEN(Таблица2[[#This Row],[Correct keyword]]))),IF(Таблица2[[#This Row],[Количество слов]]=3,TRIM(MID(SUBSTITUTE(Таблица2[[#This Row],[Correct keyword]]," ",REPT(" ",LEN(Таблица2[[#This Row],[Correct keyword]]))),LEN(Таблица2[[#This Row],[Correct keyword]])*(1-1)+1,LEN(Таблица2[[#This Row],[Correct keyword]])))&amp;"_"&amp;TRIM(MID(SUBSTITUTE(Таблица2[[#This Row],[Correct keyword]]," ",REPT(" ",LEN(Таблица2[[#This Row],[Correct keyword]]))),LEN(Таблица2[[#This Row],[Correct keyword]])*(2-1)+1,LEN(Таблица2[[#This Row],[Correct keyword]]))),TRIM(MID(SUBSTITUTE(Таблица2[[#This Row],[Correct keyword]]," ",REPT(" ",LEN(Таблица2[[#This Row],[Correct keyword]]))),LEN(Таблица2[[#This Row],[Correct keyword]])*(1-1)+1,LEN(Таблица2[[#This Row],[Correct keyword]])))&amp;"_"&amp;TRIM(MID(SUBSTITUTE(Таблица2[[#This Row],[Correct keyword]]," ",REPT(" ",LEN(Таблица2[[#This Row],[Correct keyword]]))),LEN(Таблица2[[#This Row],[Correct keyword]])*(2-1)+1,LEN(Таблица2[[#This Row],[Correct keyword]]))))))</f>
        <v>купить_комнату</v>
      </c>
      <c r="I7" s="3" t="str">
        <f>IF(Таблица2[[#This Row],[Количество слов]]=1," ",IF(Таблица2[[#This Row],[Количество слов]]=2,TRIM(MID(SUBSTITUTE(Таблица2[[#This Row],[Correct keyword]]," ",REPT(" ",LEN(Таблица2[[#This Row],[Correct keyword]]))),LEN(Таблица2[[#This Row],[Correct keyword]])*(2-1)+1,LEN(Таблица2[[#This Row],[Correct keyword]]))),IF(Таблица2[[#This Row],[Количество слов]]=3,TRIM(MID(SUBSTITUTE(Таблица2[[#This Row],[Correct keyword]]," ",REPT(" ",LEN(Таблица2[[#This Row],[Correct keyword]]))),LEN(Таблица2[[#This Row],[Correct keyword]])*(3-1)+1,LEN(Таблица2[[#This Row],[Correct keyword]]))),TRIM(MID(SUBSTITUTE(Таблица2[[#This Row],[Correct keyword]]," ",REPT(" ",LEN(Таблица2[[#This Row],[Correct keyword]]))),LEN(Таблица2[[#This Row],[Correct keyword]])*(3-1)+1,LEN(Таблица2[[#This Row],[Correct keyword]])))&amp;"_"&amp;TRIM(MID(SUBSTITUTE(Таблица2[[#This Row],[Correct keyword]]," ",REPT(" ",LEN(Таблица2[[#This Row],[Correct keyword]]))),LEN(Таблица2[[#This Row],[Correct keyword]])*(4-1)+1,LEN(Таблица2[[#This Row],[Correct keyword]]))))))</f>
        <v>в_спб</v>
      </c>
      <c r="J7" s="4">
        <f>LEN(Таблица2[Headline 1])</f>
        <v>20</v>
      </c>
      <c r="K7" s="6">
        <f>LEN(Таблица2[Headline 2])</f>
        <v>29</v>
      </c>
      <c r="L7" s="4">
        <f>LEN(Таблица2[Description])</f>
        <v>70</v>
      </c>
      <c r="M7" s="4">
        <f>LEN(Таблица2[[#This Row],[Path1]])</f>
        <v>14</v>
      </c>
      <c r="N7" s="4">
        <f>LEN(Таблица2[[#This Row],[Path2]])</f>
        <v>5</v>
      </c>
    </row>
    <row r="8" spans="1:18" x14ac:dyDescent="0.25">
      <c r="A8" s="3" t="str">
        <f>Семантика!A7</f>
        <v>купить комната питер</v>
      </c>
      <c r="B8" s="3" t="s">
        <v>115</v>
      </c>
      <c r="C8" s="5" t="str">
        <f>UPPER(LEFT(TRIM(Таблица2[Correct keyword])))&amp;RIGHT(LOWER(TRIM(Таблица2[Correct keyword])),LEN(TRIM(Таблица2[Correct keyword]))-1)</f>
        <v>Купить комнату в питере</v>
      </c>
      <c r="D8" s="3" t="s">
        <v>131</v>
      </c>
      <c r="E8" s="3" t="s">
        <v>134</v>
      </c>
      <c r="F8" s="10" t="s">
        <v>132</v>
      </c>
      <c r="G8" s="4">
        <v>4</v>
      </c>
      <c r="H8" s="3" t="str">
        <f>IF(Таблица2[[#This Row],[Количество слов]]=1,TRIM(MID(SUBSTITUTE(Таблица2[[#This Row],[Correct keyword]]," ",REPT(" ",LEN(Таблица2[[#This Row],[Correct keyword]]))),LEN(Таблица2[[#This Row],[Correct keyword]])*(1-1)+1,LEN(Таблица2[[#This Row],[Correct keyword]]))),IF(Таблица2[[#This Row],[Количество слов]]=2,TRIM(MID(SUBSTITUTE(Таблица2[[#This Row],[Correct keyword]]," ",REPT(" ",LEN(Таблица2[[#This Row],[Correct keyword]]))),LEN(Таблица2[[#This Row],[Correct keyword]])*(1-1)+1,LEN(Таблица2[[#This Row],[Correct keyword]]))),IF(Таблица2[[#This Row],[Количество слов]]=3,TRIM(MID(SUBSTITUTE(Таблица2[[#This Row],[Correct keyword]]," ",REPT(" ",LEN(Таблица2[[#This Row],[Correct keyword]]))),LEN(Таблица2[[#This Row],[Correct keyword]])*(1-1)+1,LEN(Таблица2[[#This Row],[Correct keyword]])))&amp;"_"&amp;TRIM(MID(SUBSTITUTE(Таблица2[[#This Row],[Correct keyword]]," ",REPT(" ",LEN(Таблица2[[#This Row],[Correct keyword]]))),LEN(Таблица2[[#This Row],[Correct keyword]])*(2-1)+1,LEN(Таблица2[[#This Row],[Correct keyword]]))),TRIM(MID(SUBSTITUTE(Таблица2[[#This Row],[Correct keyword]]," ",REPT(" ",LEN(Таблица2[[#This Row],[Correct keyword]]))),LEN(Таблица2[[#This Row],[Correct keyword]])*(1-1)+1,LEN(Таблица2[[#This Row],[Correct keyword]])))&amp;"_"&amp;TRIM(MID(SUBSTITUTE(Таблица2[[#This Row],[Correct keyword]]," ",REPT(" ",LEN(Таблица2[[#This Row],[Correct keyword]]))),LEN(Таблица2[[#This Row],[Correct keyword]])*(2-1)+1,LEN(Таблица2[[#This Row],[Correct keyword]]))))))</f>
        <v>купить_комнату</v>
      </c>
      <c r="I8" s="3" t="str">
        <f>IF(Таблица2[[#This Row],[Количество слов]]=1," ",IF(Таблица2[[#This Row],[Количество слов]]=2,TRIM(MID(SUBSTITUTE(Таблица2[[#This Row],[Correct keyword]]," ",REPT(" ",LEN(Таблица2[[#This Row],[Correct keyword]]))),LEN(Таблица2[[#This Row],[Correct keyword]])*(2-1)+1,LEN(Таблица2[[#This Row],[Correct keyword]]))),IF(Таблица2[[#This Row],[Количество слов]]=3,TRIM(MID(SUBSTITUTE(Таблица2[[#This Row],[Correct keyword]]," ",REPT(" ",LEN(Таблица2[[#This Row],[Correct keyword]]))),LEN(Таблица2[[#This Row],[Correct keyword]])*(3-1)+1,LEN(Таблица2[[#This Row],[Correct keyword]]))),TRIM(MID(SUBSTITUTE(Таблица2[[#This Row],[Correct keyword]]," ",REPT(" ",LEN(Таблица2[[#This Row],[Correct keyword]]))),LEN(Таблица2[[#This Row],[Correct keyword]])*(3-1)+1,LEN(Таблица2[[#This Row],[Correct keyword]])))&amp;"_"&amp;TRIM(MID(SUBSTITUTE(Таблица2[[#This Row],[Correct keyword]]," ",REPT(" ",LEN(Таблица2[[#This Row],[Correct keyword]]))),LEN(Таблица2[[#This Row],[Correct keyword]])*(4-1)+1,LEN(Таблица2[[#This Row],[Correct keyword]]))))))</f>
        <v>в_питере</v>
      </c>
      <c r="J8" s="4">
        <f>LEN(Таблица2[Headline 1])</f>
        <v>23</v>
      </c>
      <c r="K8" s="6">
        <f>LEN(Таблица2[Headline 2])</f>
        <v>29</v>
      </c>
      <c r="L8" s="4">
        <f>LEN(Таблица2[Description])</f>
        <v>70</v>
      </c>
      <c r="M8" s="4">
        <f>LEN(Таблица2[[#This Row],[Path1]])</f>
        <v>14</v>
      </c>
      <c r="N8" s="4">
        <f>LEN(Таблица2[[#This Row],[Path2]])</f>
        <v>8</v>
      </c>
    </row>
    <row r="9" spans="1:18" x14ac:dyDescent="0.25">
      <c r="A9" s="3" t="str">
        <f>Семантика!A8</f>
        <v>купить комната петербург</v>
      </c>
      <c r="B9" s="3" t="s">
        <v>117</v>
      </c>
      <c r="C9" s="5" t="str">
        <f>UPPER(LEFT(TRIM(Таблица2[Correct keyword])))&amp;RIGHT(LOWER(TRIM(Таблица2[Correct keyword])),LEN(TRIM(Таблица2[Correct keyword]))-1)</f>
        <v>Купить комнату санкт-петербург</v>
      </c>
      <c r="D9" s="3" t="s">
        <v>131</v>
      </c>
      <c r="E9" s="3" t="s">
        <v>134</v>
      </c>
      <c r="F9" s="10" t="s">
        <v>132</v>
      </c>
      <c r="G9" s="4">
        <v>3</v>
      </c>
      <c r="H9" s="3" t="str">
        <f>IF(Таблица2[[#This Row],[Количество слов]]=1,TRIM(MID(SUBSTITUTE(Таблица2[[#This Row],[Correct keyword]]," ",REPT(" ",LEN(Таблица2[[#This Row],[Correct keyword]]))),LEN(Таблица2[[#This Row],[Correct keyword]])*(1-1)+1,LEN(Таблица2[[#This Row],[Correct keyword]]))),IF(Таблица2[[#This Row],[Количество слов]]=2,TRIM(MID(SUBSTITUTE(Таблица2[[#This Row],[Correct keyword]]," ",REPT(" ",LEN(Таблица2[[#This Row],[Correct keyword]]))),LEN(Таблица2[[#This Row],[Correct keyword]])*(1-1)+1,LEN(Таблица2[[#This Row],[Correct keyword]]))),IF(Таблица2[[#This Row],[Количество слов]]=3,TRIM(MID(SUBSTITUTE(Таблица2[[#This Row],[Correct keyword]]," ",REPT(" ",LEN(Таблица2[[#This Row],[Correct keyword]]))),LEN(Таблица2[[#This Row],[Correct keyword]])*(1-1)+1,LEN(Таблица2[[#This Row],[Correct keyword]])))&amp;"_"&amp;TRIM(MID(SUBSTITUTE(Таблица2[[#This Row],[Correct keyword]]," ",REPT(" ",LEN(Таблица2[[#This Row],[Correct keyword]]))),LEN(Таблица2[[#This Row],[Correct keyword]])*(2-1)+1,LEN(Таблица2[[#This Row],[Correct keyword]]))),TRIM(MID(SUBSTITUTE(Таблица2[[#This Row],[Correct keyword]]," ",REPT(" ",LEN(Таблица2[[#This Row],[Correct keyword]]))),LEN(Таблица2[[#This Row],[Correct keyword]])*(1-1)+1,LEN(Таблица2[[#This Row],[Correct keyword]])))&amp;"_"&amp;TRIM(MID(SUBSTITUTE(Таблица2[[#This Row],[Correct keyword]]," ",REPT(" ",LEN(Таблица2[[#This Row],[Correct keyword]]))),LEN(Таблица2[[#This Row],[Correct keyword]])*(2-1)+1,LEN(Таблица2[[#This Row],[Correct keyword]]))))))</f>
        <v>купить_комнату</v>
      </c>
      <c r="I9" s="3" t="str">
        <f>IF(Таблица2[[#This Row],[Количество слов]]=1," ",IF(Таблица2[[#This Row],[Количество слов]]=2,TRIM(MID(SUBSTITUTE(Таблица2[[#This Row],[Correct keyword]]," ",REPT(" ",LEN(Таблица2[[#This Row],[Correct keyword]]))),LEN(Таблица2[[#This Row],[Correct keyword]])*(2-1)+1,LEN(Таблица2[[#This Row],[Correct keyword]]))),IF(Таблица2[[#This Row],[Количество слов]]=3,TRIM(MID(SUBSTITUTE(Таблица2[[#This Row],[Correct keyword]]," ",REPT(" ",LEN(Таблица2[[#This Row],[Correct keyword]]))),LEN(Таблица2[[#This Row],[Correct keyword]])*(3-1)+1,LEN(Таблица2[[#This Row],[Correct keyword]]))),TRIM(MID(SUBSTITUTE(Таблица2[[#This Row],[Correct keyword]]," ",REPT(" ",LEN(Таблица2[[#This Row],[Correct keyword]]))),LEN(Таблица2[[#This Row],[Correct keyword]])*(3-1)+1,LEN(Таблица2[[#This Row],[Correct keyword]])))&amp;"_"&amp;TRIM(MID(SUBSTITUTE(Таблица2[[#This Row],[Correct keyword]]," ",REPT(" ",LEN(Таблица2[[#This Row],[Correct keyword]]))),LEN(Таблица2[[#This Row],[Correct keyword]])*(4-1)+1,LEN(Таблица2[[#This Row],[Correct keyword]]))))))</f>
        <v>санкт-петербург</v>
      </c>
      <c r="J9" s="4">
        <f>LEN(Таблица2[Headline 1])</f>
        <v>30</v>
      </c>
      <c r="K9" s="6">
        <f>LEN(Таблица2[Headline 2])</f>
        <v>29</v>
      </c>
      <c r="L9" s="4">
        <f>LEN(Таблица2[Description])</f>
        <v>70</v>
      </c>
      <c r="M9" s="4">
        <f>LEN(Таблица2[[#This Row],[Path1]])</f>
        <v>14</v>
      </c>
      <c r="N9" s="4">
        <f>LEN(Таблица2[[#This Row],[Path2]])</f>
        <v>15</v>
      </c>
    </row>
    <row r="10" spans="1:18" x14ac:dyDescent="0.25">
      <c r="A10" s="3" t="str">
        <f>Семантика!A9</f>
        <v>купить комната санкт</v>
      </c>
      <c r="B10" s="3" t="s">
        <v>116</v>
      </c>
      <c r="C10" s="5" t="str">
        <f>UPPER(LEFT(TRIM(Таблица2[Correct keyword])))&amp;RIGHT(LOWER(TRIM(Таблица2[Correct keyword])),LEN(TRIM(Таблица2[Correct keyword]))-1)</f>
        <v>Купить комнату санкт петербург</v>
      </c>
      <c r="D10" s="3" t="s">
        <v>131</v>
      </c>
      <c r="E10" s="3" t="s">
        <v>134</v>
      </c>
      <c r="F10" s="10" t="s">
        <v>132</v>
      </c>
      <c r="G10" s="4">
        <v>4</v>
      </c>
      <c r="H10" s="3" t="str">
        <f>IF(Таблица2[[#This Row],[Количество слов]]=1,TRIM(MID(SUBSTITUTE(Таблица2[[#This Row],[Correct keyword]]," ",REPT(" ",LEN(Таблица2[[#This Row],[Correct keyword]]))),LEN(Таблица2[[#This Row],[Correct keyword]])*(1-1)+1,LEN(Таблица2[[#This Row],[Correct keyword]]))),IF(Таблица2[[#This Row],[Количество слов]]=2,TRIM(MID(SUBSTITUTE(Таблица2[[#This Row],[Correct keyword]]," ",REPT(" ",LEN(Таблица2[[#This Row],[Correct keyword]]))),LEN(Таблица2[[#This Row],[Correct keyword]])*(1-1)+1,LEN(Таблица2[[#This Row],[Correct keyword]]))),IF(Таблица2[[#This Row],[Количество слов]]=3,TRIM(MID(SUBSTITUTE(Таблица2[[#This Row],[Correct keyword]]," ",REPT(" ",LEN(Таблица2[[#This Row],[Correct keyword]]))),LEN(Таблица2[[#This Row],[Correct keyword]])*(1-1)+1,LEN(Таблица2[[#This Row],[Correct keyword]])))&amp;"_"&amp;TRIM(MID(SUBSTITUTE(Таблица2[[#This Row],[Correct keyword]]," ",REPT(" ",LEN(Таблица2[[#This Row],[Correct keyword]]))),LEN(Таблица2[[#This Row],[Correct keyword]])*(2-1)+1,LEN(Таблица2[[#This Row],[Correct keyword]]))),TRIM(MID(SUBSTITUTE(Таблица2[[#This Row],[Correct keyword]]," ",REPT(" ",LEN(Таблица2[[#This Row],[Correct keyword]]))),LEN(Таблица2[[#This Row],[Correct keyword]])*(1-1)+1,LEN(Таблица2[[#This Row],[Correct keyword]])))&amp;"_"&amp;TRIM(MID(SUBSTITUTE(Таблица2[[#This Row],[Correct keyword]]," ",REPT(" ",LEN(Таблица2[[#This Row],[Correct keyword]]))),LEN(Таблица2[[#This Row],[Correct keyword]])*(2-1)+1,LEN(Таблица2[[#This Row],[Correct keyword]]))))))</f>
        <v>купить_комнату</v>
      </c>
      <c r="I10" s="3" t="str">
        <f>IF(Таблица2[[#This Row],[Количество слов]]=1," ",IF(Таблица2[[#This Row],[Количество слов]]=2,TRIM(MID(SUBSTITUTE(Таблица2[[#This Row],[Correct keyword]]," ",REPT(" ",LEN(Таблица2[[#This Row],[Correct keyword]]))),LEN(Таблица2[[#This Row],[Correct keyword]])*(2-1)+1,LEN(Таблица2[[#This Row],[Correct keyword]]))),IF(Таблица2[[#This Row],[Количество слов]]=3,TRIM(MID(SUBSTITUTE(Таблица2[[#This Row],[Correct keyword]]," ",REPT(" ",LEN(Таблица2[[#This Row],[Correct keyword]]))),LEN(Таблица2[[#This Row],[Correct keyword]])*(3-1)+1,LEN(Таблица2[[#This Row],[Correct keyword]]))),TRIM(MID(SUBSTITUTE(Таблица2[[#This Row],[Correct keyword]]," ",REPT(" ",LEN(Таблица2[[#This Row],[Correct keyword]]))),LEN(Таблица2[[#This Row],[Correct keyword]])*(3-1)+1,LEN(Таблица2[[#This Row],[Correct keyword]])))&amp;"_"&amp;TRIM(MID(SUBSTITUTE(Таблица2[[#This Row],[Correct keyword]]," ",REPT(" ",LEN(Таблица2[[#This Row],[Correct keyword]]))),LEN(Таблица2[[#This Row],[Correct keyword]])*(4-1)+1,LEN(Таблица2[[#This Row],[Correct keyword]]))))))</f>
        <v>санкт_петербург</v>
      </c>
      <c r="J10" s="4">
        <f>LEN(Таблица2[Headline 1])</f>
        <v>30</v>
      </c>
      <c r="K10" s="6">
        <f>LEN(Таблица2[Headline 2])</f>
        <v>29</v>
      </c>
      <c r="L10" s="4">
        <f>LEN(Таблица2[Description])</f>
        <v>70</v>
      </c>
      <c r="M10" s="4">
        <f>LEN(Таблица2[[#This Row],[Path1]])</f>
        <v>14</v>
      </c>
      <c r="N10" s="4">
        <f>LEN(Таблица2[[#This Row],[Path2]])</f>
        <v>15</v>
      </c>
    </row>
    <row r="11" spans="1:18" x14ac:dyDescent="0.25">
      <c r="A11" s="3" t="str">
        <f>Семантика!A10</f>
        <v>купить комната санкт петербург</v>
      </c>
      <c r="B11" s="3" t="s">
        <v>117</v>
      </c>
      <c r="C11" s="5" t="str">
        <f>UPPER(LEFT(TRIM(Таблица2[Correct keyword])))&amp;RIGHT(LOWER(TRIM(Таблица2[Correct keyword])),LEN(TRIM(Таблица2[Correct keyword]))-1)</f>
        <v>Купить комнату санкт-петербург</v>
      </c>
      <c r="D11" s="3" t="s">
        <v>131</v>
      </c>
      <c r="E11" s="3" t="s">
        <v>134</v>
      </c>
      <c r="F11" s="10" t="s">
        <v>132</v>
      </c>
      <c r="G11" s="4">
        <v>3</v>
      </c>
      <c r="H11" s="3" t="str">
        <f>IF(Таблица2[[#This Row],[Количество слов]]=1,TRIM(MID(SUBSTITUTE(Таблица2[[#This Row],[Correct keyword]]," ",REPT(" ",LEN(Таблица2[[#This Row],[Correct keyword]]))),LEN(Таблица2[[#This Row],[Correct keyword]])*(1-1)+1,LEN(Таблица2[[#This Row],[Correct keyword]]))),IF(Таблица2[[#This Row],[Количество слов]]=2,TRIM(MID(SUBSTITUTE(Таблица2[[#This Row],[Correct keyword]]," ",REPT(" ",LEN(Таблица2[[#This Row],[Correct keyword]]))),LEN(Таблица2[[#This Row],[Correct keyword]])*(1-1)+1,LEN(Таблица2[[#This Row],[Correct keyword]]))),IF(Таблица2[[#This Row],[Количество слов]]=3,TRIM(MID(SUBSTITUTE(Таблица2[[#This Row],[Correct keyword]]," ",REPT(" ",LEN(Таблица2[[#This Row],[Correct keyword]]))),LEN(Таблица2[[#This Row],[Correct keyword]])*(1-1)+1,LEN(Таблица2[[#This Row],[Correct keyword]])))&amp;"_"&amp;TRIM(MID(SUBSTITUTE(Таблица2[[#This Row],[Correct keyword]]," ",REPT(" ",LEN(Таблица2[[#This Row],[Correct keyword]]))),LEN(Таблица2[[#This Row],[Correct keyword]])*(2-1)+1,LEN(Таблица2[[#This Row],[Correct keyword]]))),TRIM(MID(SUBSTITUTE(Таблица2[[#This Row],[Correct keyword]]," ",REPT(" ",LEN(Таблица2[[#This Row],[Correct keyword]]))),LEN(Таблица2[[#This Row],[Correct keyword]])*(1-1)+1,LEN(Таблица2[[#This Row],[Correct keyword]])))&amp;"_"&amp;TRIM(MID(SUBSTITUTE(Таблица2[[#This Row],[Correct keyword]]," ",REPT(" ",LEN(Таблица2[[#This Row],[Correct keyword]]))),LEN(Таблица2[[#This Row],[Correct keyword]])*(2-1)+1,LEN(Таблица2[[#This Row],[Correct keyword]]))))))</f>
        <v>купить_комнату</v>
      </c>
      <c r="I11" s="3" t="str">
        <f>IF(Таблица2[[#This Row],[Количество слов]]=1," ",IF(Таблица2[[#This Row],[Количество слов]]=2,TRIM(MID(SUBSTITUTE(Таблица2[[#This Row],[Correct keyword]]," ",REPT(" ",LEN(Таблица2[[#This Row],[Correct keyword]]))),LEN(Таблица2[[#This Row],[Correct keyword]])*(2-1)+1,LEN(Таблица2[[#This Row],[Correct keyword]]))),IF(Таблица2[[#This Row],[Количество слов]]=3,TRIM(MID(SUBSTITUTE(Таблица2[[#This Row],[Correct keyword]]," ",REPT(" ",LEN(Таблица2[[#This Row],[Correct keyword]]))),LEN(Таблица2[[#This Row],[Correct keyword]])*(3-1)+1,LEN(Таблица2[[#This Row],[Correct keyword]]))),TRIM(MID(SUBSTITUTE(Таблица2[[#This Row],[Correct keyword]]," ",REPT(" ",LEN(Таблица2[[#This Row],[Correct keyword]]))),LEN(Таблица2[[#This Row],[Correct keyword]])*(3-1)+1,LEN(Таблица2[[#This Row],[Correct keyword]])))&amp;"_"&amp;TRIM(MID(SUBSTITUTE(Таблица2[[#This Row],[Correct keyword]]," ",REPT(" ",LEN(Таблица2[[#This Row],[Correct keyword]]))),LEN(Таблица2[[#This Row],[Correct keyword]])*(4-1)+1,LEN(Таблица2[[#This Row],[Correct keyword]]))))))</f>
        <v>санкт-петербург</v>
      </c>
      <c r="J11" s="4">
        <f>LEN(Таблица2[Headline 1])</f>
        <v>30</v>
      </c>
      <c r="K11" s="6">
        <f>LEN(Таблица2[Headline 2])</f>
        <v>29</v>
      </c>
      <c r="L11" s="4">
        <f>LEN(Таблица2[Description])</f>
        <v>70</v>
      </c>
      <c r="M11" s="4">
        <f>LEN(Таблица2[[#This Row],[Path1]])</f>
        <v>14</v>
      </c>
      <c r="N11" s="4">
        <f>LEN(Таблица2[[#This Row],[Path2]])</f>
        <v>15</v>
      </c>
    </row>
    <row r="12" spans="1:18" x14ac:dyDescent="0.25">
      <c r="A12" s="3" t="str">
        <f>Семантика!A11</f>
        <v>купить жилье спб</v>
      </c>
      <c r="B12" s="3" t="s">
        <v>118</v>
      </c>
      <c r="C12" s="5" t="str">
        <f>UPPER(LEFT(TRIM(Таблица2[Correct keyword])))&amp;RIGHT(LOWER(TRIM(Таблица2[Correct keyword])),LEN(TRIM(Таблица2[Correct keyword]))-1)</f>
        <v>Купить жилье в спб</v>
      </c>
      <c r="D12" s="3" t="s">
        <v>131</v>
      </c>
      <c r="E12" s="3" t="s">
        <v>134</v>
      </c>
      <c r="F12" s="10" t="s">
        <v>132</v>
      </c>
      <c r="G12" s="4">
        <v>4</v>
      </c>
      <c r="H12" s="3" t="str">
        <f>IF(Таблица2[[#This Row],[Количество слов]]=1,TRIM(MID(SUBSTITUTE(Таблица2[[#This Row],[Correct keyword]]," ",REPT(" ",LEN(Таблица2[[#This Row],[Correct keyword]]))),LEN(Таблица2[[#This Row],[Correct keyword]])*(1-1)+1,LEN(Таблица2[[#This Row],[Correct keyword]]))),IF(Таблица2[[#This Row],[Количество слов]]=2,TRIM(MID(SUBSTITUTE(Таблица2[[#This Row],[Correct keyword]]," ",REPT(" ",LEN(Таблица2[[#This Row],[Correct keyword]]))),LEN(Таблица2[[#This Row],[Correct keyword]])*(1-1)+1,LEN(Таблица2[[#This Row],[Correct keyword]]))),IF(Таблица2[[#This Row],[Количество слов]]=3,TRIM(MID(SUBSTITUTE(Таблица2[[#This Row],[Correct keyword]]," ",REPT(" ",LEN(Таблица2[[#This Row],[Correct keyword]]))),LEN(Таблица2[[#This Row],[Correct keyword]])*(1-1)+1,LEN(Таблица2[[#This Row],[Correct keyword]])))&amp;"_"&amp;TRIM(MID(SUBSTITUTE(Таблица2[[#This Row],[Correct keyword]]," ",REPT(" ",LEN(Таблица2[[#This Row],[Correct keyword]]))),LEN(Таблица2[[#This Row],[Correct keyword]])*(2-1)+1,LEN(Таблица2[[#This Row],[Correct keyword]]))),TRIM(MID(SUBSTITUTE(Таблица2[[#This Row],[Correct keyword]]," ",REPT(" ",LEN(Таблица2[[#This Row],[Correct keyword]]))),LEN(Таблица2[[#This Row],[Correct keyword]])*(1-1)+1,LEN(Таблица2[[#This Row],[Correct keyword]])))&amp;"_"&amp;TRIM(MID(SUBSTITUTE(Таблица2[[#This Row],[Correct keyword]]," ",REPT(" ",LEN(Таблица2[[#This Row],[Correct keyword]]))),LEN(Таблица2[[#This Row],[Correct keyword]])*(2-1)+1,LEN(Таблица2[[#This Row],[Correct keyword]]))))))</f>
        <v>купить_жилье</v>
      </c>
      <c r="I12" s="3" t="str">
        <f>IF(Таблица2[[#This Row],[Количество слов]]=1," ",IF(Таблица2[[#This Row],[Количество слов]]=2,TRIM(MID(SUBSTITUTE(Таблица2[[#This Row],[Correct keyword]]," ",REPT(" ",LEN(Таблица2[[#This Row],[Correct keyword]]))),LEN(Таблица2[[#This Row],[Correct keyword]])*(2-1)+1,LEN(Таблица2[[#This Row],[Correct keyword]]))),IF(Таблица2[[#This Row],[Количество слов]]=3,TRIM(MID(SUBSTITUTE(Таблица2[[#This Row],[Correct keyword]]," ",REPT(" ",LEN(Таблица2[[#This Row],[Correct keyword]]))),LEN(Таблица2[[#This Row],[Correct keyword]])*(3-1)+1,LEN(Таблица2[[#This Row],[Correct keyword]]))),TRIM(MID(SUBSTITUTE(Таблица2[[#This Row],[Correct keyword]]," ",REPT(" ",LEN(Таблица2[[#This Row],[Correct keyword]]))),LEN(Таблица2[[#This Row],[Correct keyword]])*(3-1)+1,LEN(Таблица2[[#This Row],[Correct keyword]])))&amp;"_"&amp;TRIM(MID(SUBSTITUTE(Таблица2[[#This Row],[Correct keyword]]," ",REPT(" ",LEN(Таблица2[[#This Row],[Correct keyword]]))),LEN(Таблица2[[#This Row],[Correct keyword]])*(4-1)+1,LEN(Таблица2[[#This Row],[Correct keyword]]))))))</f>
        <v>в_спб</v>
      </c>
      <c r="J12" s="4">
        <f>LEN(Таблица2[Headline 1])</f>
        <v>18</v>
      </c>
      <c r="K12" s="6">
        <f>LEN(Таблица2[Headline 2])</f>
        <v>29</v>
      </c>
      <c r="L12" s="4">
        <f>LEN(Таблица2[Description])</f>
        <v>70</v>
      </c>
      <c r="M12" s="4">
        <f>LEN(Таблица2[[#This Row],[Path1]])</f>
        <v>12</v>
      </c>
      <c r="N12" s="4">
        <f>LEN(Таблица2[[#This Row],[Path2]])</f>
        <v>5</v>
      </c>
    </row>
    <row r="13" spans="1:18" x14ac:dyDescent="0.25">
      <c r="A13" s="3" t="str">
        <f>Семантика!A12</f>
        <v>купить жилье питер</v>
      </c>
      <c r="B13" s="3" t="s">
        <v>119</v>
      </c>
      <c r="C13" s="5" t="str">
        <f>UPPER(LEFT(TRIM(Таблица2[Correct keyword])))&amp;RIGHT(LOWER(TRIM(Таблица2[Correct keyword])),LEN(TRIM(Таблица2[Correct keyword]))-1)</f>
        <v>Купить жилье в питере</v>
      </c>
      <c r="D13" s="3" t="s">
        <v>131</v>
      </c>
      <c r="E13" s="3" t="s">
        <v>134</v>
      </c>
      <c r="F13" s="10" t="s">
        <v>132</v>
      </c>
      <c r="G13" s="4">
        <v>4</v>
      </c>
      <c r="H13" s="3" t="str">
        <f>IF(Таблица2[[#This Row],[Количество слов]]=1,TRIM(MID(SUBSTITUTE(Таблица2[[#This Row],[Correct keyword]]," ",REPT(" ",LEN(Таблица2[[#This Row],[Correct keyword]]))),LEN(Таблица2[[#This Row],[Correct keyword]])*(1-1)+1,LEN(Таблица2[[#This Row],[Correct keyword]]))),IF(Таблица2[[#This Row],[Количество слов]]=2,TRIM(MID(SUBSTITUTE(Таблица2[[#This Row],[Correct keyword]]," ",REPT(" ",LEN(Таблица2[[#This Row],[Correct keyword]]))),LEN(Таблица2[[#This Row],[Correct keyword]])*(1-1)+1,LEN(Таблица2[[#This Row],[Correct keyword]]))),IF(Таблица2[[#This Row],[Количество слов]]=3,TRIM(MID(SUBSTITUTE(Таблица2[[#This Row],[Correct keyword]]," ",REPT(" ",LEN(Таблица2[[#This Row],[Correct keyword]]))),LEN(Таблица2[[#This Row],[Correct keyword]])*(1-1)+1,LEN(Таблица2[[#This Row],[Correct keyword]])))&amp;"_"&amp;TRIM(MID(SUBSTITUTE(Таблица2[[#This Row],[Correct keyword]]," ",REPT(" ",LEN(Таблица2[[#This Row],[Correct keyword]]))),LEN(Таблица2[[#This Row],[Correct keyword]])*(2-1)+1,LEN(Таблица2[[#This Row],[Correct keyword]]))),TRIM(MID(SUBSTITUTE(Таблица2[[#This Row],[Correct keyword]]," ",REPT(" ",LEN(Таблица2[[#This Row],[Correct keyword]]))),LEN(Таблица2[[#This Row],[Correct keyword]])*(1-1)+1,LEN(Таблица2[[#This Row],[Correct keyword]])))&amp;"_"&amp;TRIM(MID(SUBSTITUTE(Таблица2[[#This Row],[Correct keyword]]," ",REPT(" ",LEN(Таблица2[[#This Row],[Correct keyword]]))),LEN(Таблица2[[#This Row],[Correct keyword]])*(2-1)+1,LEN(Таблица2[[#This Row],[Correct keyword]]))))))</f>
        <v>купить_жилье</v>
      </c>
      <c r="I13" s="3" t="str">
        <f>IF(Таблица2[[#This Row],[Количество слов]]=1," ",IF(Таблица2[[#This Row],[Количество слов]]=2,TRIM(MID(SUBSTITUTE(Таблица2[[#This Row],[Correct keyword]]," ",REPT(" ",LEN(Таблица2[[#This Row],[Correct keyword]]))),LEN(Таблица2[[#This Row],[Correct keyword]])*(2-1)+1,LEN(Таблица2[[#This Row],[Correct keyword]]))),IF(Таблица2[[#This Row],[Количество слов]]=3,TRIM(MID(SUBSTITUTE(Таблица2[[#This Row],[Correct keyword]]," ",REPT(" ",LEN(Таблица2[[#This Row],[Correct keyword]]))),LEN(Таблица2[[#This Row],[Correct keyword]])*(3-1)+1,LEN(Таблица2[[#This Row],[Correct keyword]]))),TRIM(MID(SUBSTITUTE(Таблица2[[#This Row],[Correct keyword]]," ",REPT(" ",LEN(Таблица2[[#This Row],[Correct keyword]]))),LEN(Таблица2[[#This Row],[Correct keyword]])*(3-1)+1,LEN(Таблица2[[#This Row],[Correct keyword]])))&amp;"_"&amp;TRIM(MID(SUBSTITUTE(Таблица2[[#This Row],[Correct keyword]]," ",REPT(" ",LEN(Таблица2[[#This Row],[Correct keyword]]))),LEN(Таблица2[[#This Row],[Correct keyword]])*(4-1)+1,LEN(Таблица2[[#This Row],[Correct keyword]]))))))</f>
        <v>в_питере</v>
      </c>
      <c r="J13" s="4">
        <f>LEN(Таблица2[Headline 1])</f>
        <v>21</v>
      </c>
      <c r="K13" s="6">
        <f>LEN(Таблица2[Headline 2])</f>
        <v>29</v>
      </c>
      <c r="L13" s="4">
        <f>LEN(Таблица2[Description])</f>
        <v>70</v>
      </c>
      <c r="M13" s="4">
        <f>LEN(Таблица2[[#This Row],[Path1]])</f>
        <v>12</v>
      </c>
      <c r="N13" s="4">
        <f>LEN(Таблица2[[#This Row],[Path2]])</f>
        <v>8</v>
      </c>
    </row>
    <row r="14" spans="1:18" x14ac:dyDescent="0.25">
      <c r="A14" s="3" t="str">
        <f>Семантика!A13</f>
        <v>купить жилье петербург</v>
      </c>
      <c r="B14" s="3" t="s">
        <v>120</v>
      </c>
      <c r="C14" s="5" t="str">
        <f>UPPER(LEFT(TRIM(Таблица2[Correct keyword])))&amp;RIGHT(LOWER(TRIM(Таблица2[Correct keyword])),LEN(TRIM(Таблица2[Correct keyword]))-1)</f>
        <v>Купить жилье в петербурге</v>
      </c>
      <c r="D14" s="3" t="s">
        <v>131</v>
      </c>
      <c r="E14" s="3" t="s">
        <v>134</v>
      </c>
      <c r="F14" s="10" t="s">
        <v>132</v>
      </c>
      <c r="G14" s="4">
        <v>4</v>
      </c>
      <c r="H14" s="3" t="str">
        <f>IF(Таблица2[[#This Row],[Количество слов]]=1,TRIM(MID(SUBSTITUTE(Таблица2[[#This Row],[Correct keyword]]," ",REPT(" ",LEN(Таблица2[[#This Row],[Correct keyword]]))),LEN(Таблица2[[#This Row],[Correct keyword]])*(1-1)+1,LEN(Таблица2[[#This Row],[Correct keyword]]))),IF(Таблица2[[#This Row],[Количество слов]]=2,TRIM(MID(SUBSTITUTE(Таблица2[[#This Row],[Correct keyword]]," ",REPT(" ",LEN(Таблица2[[#This Row],[Correct keyword]]))),LEN(Таблица2[[#This Row],[Correct keyword]])*(1-1)+1,LEN(Таблица2[[#This Row],[Correct keyword]]))),IF(Таблица2[[#This Row],[Количество слов]]=3,TRIM(MID(SUBSTITUTE(Таблица2[[#This Row],[Correct keyword]]," ",REPT(" ",LEN(Таблица2[[#This Row],[Correct keyword]]))),LEN(Таблица2[[#This Row],[Correct keyword]])*(1-1)+1,LEN(Таблица2[[#This Row],[Correct keyword]])))&amp;"_"&amp;TRIM(MID(SUBSTITUTE(Таблица2[[#This Row],[Correct keyword]]," ",REPT(" ",LEN(Таблица2[[#This Row],[Correct keyword]]))),LEN(Таблица2[[#This Row],[Correct keyword]])*(2-1)+1,LEN(Таблица2[[#This Row],[Correct keyword]]))),TRIM(MID(SUBSTITUTE(Таблица2[[#This Row],[Correct keyword]]," ",REPT(" ",LEN(Таблица2[[#This Row],[Correct keyword]]))),LEN(Таблица2[[#This Row],[Correct keyword]])*(1-1)+1,LEN(Таблица2[[#This Row],[Correct keyword]])))&amp;"_"&amp;TRIM(MID(SUBSTITUTE(Таблица2[[#This Row],[Correct keyword]]," ",REPT(" ",LEN(Таблица2[[#This Row],[Correct keyword]]))),LEN(Таблица2[[#This Row],[Correct keyword]])*(2-1)+1,LEN(Таблица2[[#This Row],[Correct keyword]]))))))</f>
        <v>купить_жилье</v>
      </c>
      <c r="I14" s="3" t="str">
        <f>IF(Таблица2[[#This Row],[Количество слов]]=1," ",IF(Таблица2[[#This Row],[Количество слов]]=2,TRIM(MID(SUBSTITUTE(Таблица2[[#This Row],[Correct keyword]]," ",REPT(" ",LEN(Таблица2[[#This Row],[Correct keyword]]))),LEN(Таблица2[[#This Row],[Correct keyword]])*(2-1)+1,LEN(Таблица2[[#This Row],[Correct keyword]]))),IF(Таблица2[[#This Row],[Количество слов]]=3,TRIM(MID(SUBSTITUTE(Таблица2[[#This Row],[Correct keyword]]," ",REPT(" ",LEN(Таблица2[[#This Row],[Correct keyword]]))),LEN(Таблица2[[#This Row],[Correct keyword]])*(3-1)+1,LEN(Таблица2[[#This Row],[Correct keyword]]))),TRIM(MID(SUBSTITUTE(Таблица2[[#This Row],[Correct keyword]]," ",REPT(" ",LEN(Таблица2[[#This Row],[Correct keyword]]))),LEN(Таблица2[[#This Row],[Correct keyword]])*(3-1)+1,LEN(Таблица2[[#This Row],[Correct keyword]])))&amp;"_"&amp;TRIM(MID(SUBSTITUTE(Таблица2[[#This Row],[Correct keyword]]," ",REPT(" ",LEN(Таблица2[[#This Row],[Correct keyword]]))),LEN(Таблица2[[#This Row],[Correct keyword]])*(4-1)+1,LEN(Таблица2[[#This Row],[Correct keyword]]))))))</f>
        <v>в_петербурге</v>
      </c>
      <c r="J14" s="4">
        <f>LEN(Таблица2[Headline 1])</f>
        <v>25</v>
      </c>
      <c r="K14" s="6">
        <f>LEN(Таблица2[Headline 2])</f>
        <v>29</v>
      </c>
      <c r="L14" s="4">
        <f>LEN(Таблица2[Description])</f>
        <v>70</v>
      </c>
      <c r="M14" s="4">
        <f>LEN(Таблица2[[#This Row],[Path1]])</f>
        <v>12</v>
      </c>
      <c r="N14" s="4">
        <f>LEN(Таблица2[[#This Row],[Path2]])</f>
        <v>12</v>
      </c>
    </row>
    <row r="15" spans="1:18" x14ac:dyDescent="0.25">
      <c r="A15" s="3" t="str">
        <f>Семантика!A14</f>
        <v>купить жилье санкт</v>
      </c>
      <c r="B15" s="3" t="s">
        <v>121</v>
      </c>
      <c r="C15" s="5" t="str">
        <f>UPPER(LEFT(TRIM(Таблица2[Correct keyword])))&amp;RIGHT(LOWER(TRIM(Таблица2[Correct keyword])),LEN(TRIM(Таблица2[Correct keyword]))-1)</f>
        <v>Купить жилье санкт-петербург</v>
      </c>
      <c r="D15" s="3" t="s">
        <v>131</v>
      </c>
      <c r="E15" s="3" t="s">
        <v>134</v>
      </c>
      <c r="F15" s="10" t="s">
        <v>132</v>
      </c>
      <c r="G15" s="4">
        <v>3</v>
      </c>
      <c r="H15" s="3" t="str">
        <f>IF(Таблица2[[#This Row],[Количество слов]]=1,TRIM(MID(SUBSTITUTE(Таблица2[[#This Row],[Correct keyword]]," ",REPT(" ",LEN(Таблица2[[#This Row],[Correct keyword]]))),LEN(Таблица2[[#This Row],[Correct keyword]])*(1-1)+1,LEN(Таблица2[[#This Row],[Correct keyword]]))),IF(Таблица2[[#This Row],[Количество слов]]=2,TRIM(MID(SUBSTITUTE(Таблица2[[#This Row],[Correct keyword]]," ",REPT(" ",LEN(Таблица2[[#This Row],[Correct keyword]]))),LEN(Таблица2[[#This Row],[Correct keyword]])*(1-1)+1,LEN(Таблица2[[#This Row],[Correct keyword]]))),IF(Таблица2[[#This Row],[Количество слов]]=3,TRIM(MID(SUBSTITUTE(Таблица2[[#This Row],[Correct keyword]]," ",REPT(" ",LEN(Таблица2[[#This Row],[Correct keyword]]))),LEN(Таблица2[[#This Row],[Correct keyword]])*(1-1)+1,LEN(Таблица2[[#This Row],[Correct keyword]])))&amp;"_"&amp;TRIM(MID(SUBSTITUTE(Таблица2[[#This Row],[Correct keyword]]," ",REPT(" ",LEN(Таблица2[[#This Row],[Correct keyword]]))),LEN(Таблица2[[#This Row],[Correct keyword]])*(2-1)+1,LEN(Таблица2[[#This Row],[Correct keyword]]))),TRIM(MID(SUBSTITUTE(Таблица2[[#This Row],[Correct keyword]]," ",REPT(" ",LEN(Таблица2[[#This Row],[Correct keyword]]))),LEN(Таблица2[[#This Row],[Correct keyword]])*(1-1)+1,LEN(Таблица2[[#This Row],[Correct keyword]])))&amp;"_"&amp;TRIM(MID(SUBSTITUTE(Таблица2[[#This Row],[Correct keyword]]," ",REPT(" ",LEN(Таблица2[[#This Row],[Correct keyword]]))),LEN(Таблица2[[#This Row],[Correct keyword]])*(2-1)+1,LEN(Таблица2[[#This Row],[Correct keyword]]))))))</f>
        <v>купить_жилье</v>
      </c>
      <c r="I15" s="3" t="str">
        <f>IF(Таблица2[[#This Row],[Количество слов]]=1," ",IF(Таблица2[[#This Row],[Количество слов]]=2,TRIM(MID(SUBSTITUTE(Таблица2[[#This Row],[Correct keyword]]," ",REPT(" ",LEN(Таблица2[[#This Row],[Correct keyword]]))),LEN(Таблица2[[#This Row],[Correct keyword]])*(2-1)+1,LEN(Таблица2[[#This Row],[Correct keyword]]))),IF(Таблица2[[#This Row],[Количество слов]]=3,TRIM(MID(SUBSTITUTE(Таблица2[[#This Row],[Correct keyword]]," ",REPT(" ",LEN(Таблица2[[#This Row],[Correct keyword]]))),LEN(Таблица2[[#This Row],[Correct keyword]])*(3-1)+1,LEN(Таблица2[[#This Row],[Correct keyword]]))),TRIM(MID(SUBSTITUTE(Таблица2[[#This Row],[Correct keyword]]," ",REPT(" ",LEN(Таблица2[[#This Row],[Correct keyword]]))),LEN(Таблица2[[#This Row],[Correct keyword]])*(3-1)+1,LEN(Таблица2[[#This Row],[Correct keyword]])))&amp;"_"&amp;TRIM(MID(SUBSTITUTE(Таблица2[[#This Row],[Correct keyword]]," ",REPT(" ",LEN(Таблица2[[#This Row],[Correct keyword]]))),LEN(Таблица2[[#This Row],[Correct keyword]])*(4-1)+1,LEN(Таблица2[[#This Row],[Correct keyword]]))))))</f>
        <v>санкт-петербург</v>
      </c>
      <c r="J15" s="4">
        <f>LEN(Таблица2[Headline 1])</f>
        <v>28</v>
      </c>
      <c r="K15" s="6">
        <f>LEN(Таблица2[Headline 2])</f>
        <v>29</v>
      </c>
      <c r="L15" s="4">
        <f>LEN(Таблица2[Description])</f>
        <v>70</v>
      </c>
      <c r="M15" s="4">
        <f>LEN(Таблица2[[#This Row],[Path1]])</f>
        <v>12</v>
      </c>
      <c r="N15" s="4">
        <f>LEN(Таблица2[[#This Row],[Path2]])</f>
        <v>15</v>
      </c>
    </row>
    <row r="16" spans="1:18" x14ac:dyDescent="0.25">
      <c r="A16" s="3" t="str">
        <f>Семантика!A15</f>
        <v>купить жилье санкт петербург</v>
      </c>
      <c r="B16" s="3" t="s">
        <v>100</v>
      </c>
      <c r="C16" s="5" t="str">
        <f>UPPER(LEFT(TRIM(Таблица2[Correct keyword])))&amp;RIGHT(LOWER(TRIM(Таблица2[Correct keyword])),LEN(TRIM(Таблица2[Correct keyword]))-1)</f>
        <v>Купить жилье санкт петербург</v>
      </c>
      <c r="D16" s="3" t="s">
        <v>131</v>
      </c>
      <c r="E16" s="3" t="s">
        <v>134</v>
      </c>
      <c r="F16" s="10" t="s">
        <v>132</v>
      </c>
      <c r="G16" s="4">
        <v>4</v>
      </c>
      <c r="H16" s="3" t="str">
        <f>IF(Таблица2[[#This Row],[Количество слов]]=1,TRIM(MID(SUBSTITUTE(Таблица2[[#This Row],[Correct keyword]]," ",REPT(" ",LEN(Таблица2[[#This Row],[Correct keyword]]))),LEN(Таблица2[[#This Row],[Correct keyword]])*(1-1)+1,LEN(Таблица2[[#This Row],[Correct keyword]]))),IF(Таблица2[[#This Row],[Количество слов]]=2,TRIM(MID(SUBSTITUTE(Таблица2[[#This Row],[Correct keyword]]," ",REPT(" ",LEN(Таблица2[[#This Row],[Correct keyword]]))),LEN(Таблица2[[#This Row],[Correct keyword]])*(1-1)+1,LEN(Таблица2[[#This Row],[Correct keyword]]))),IF(Таблица2[[#This Row],[Количество слов]]=3,TRIM(MID(SUBSTITUTE(Таблица2[[#This Row],[Correct keyword]]," ",REPT(" ",LEN(Таблица2[[#This Row],[Correct keyword]]))),LEN(Таблица2[[#This Row],[Correct keyword]])*(1-1)+1,LEN(Таблица2[[#This Row],[Correct keyword]])))&amp;"_"&amp;TRIM(MID(SUBSTITUTE(Таблица2[[#This Row],[Correct keyword]]," ",REPT(" ",LEN(Таблица2[[#This Row],[Correct keyword]]))),LEN(Таблица2[[#This Row],[Correct keyword]])*(2-1)+1,LEN(Таблица2[[#This Row],[Correct keyword]]))),TRIM(MID(SUBSTITUTE(Таблица2[[#This Row],[Correct keyword]]," ",REPT(" ",LEN(Таблица2[[#This Row],[Correct keyword]]))),LEN(Таблица2[[#This Row],[Correct keyword]])*(1-1)+1,LEN(Таблица2[[#This Row],[Correct keyword]])))&amp;"_"&amp;TRIM(MID(SUBSTITUTE(Таблица2[[#This Row],[Correct keyword]]," ",REPT(" ",LEN(Таблица2[[#This Row],[Correct keyword]]))),LEN(Таблица2[[#This Row],[Correct keyword]])*(2-1)+1,LEN(Таблица2[[#This Row],[Correct keyword]]))))))</f>
        <v>купить_жилье</v>
      </c>
      <c r="I16" s="3" t="str">
        <f>IF(Таблица2[[#This Row],[Количество слов]]=1," ",IF(Таблица2[[#This Row],[Количество слов]]=2,TRIM(MID(SUBSTITUTE(Таблица2[[#This Row],[Correct keyword]]," ",REPT(" ",LEN(Таблица2[[#This Row],[Correct keyword]]))),LEN(Таблица2[[#This Row],[Correct keyword]])*(2-1)+1,LEN(Таблица2[[#This Row],[Correct keyword]]))),IF(Таблица2[[#This Row],[Количество слов]]=3,TRIM(MID(SUBSTITUTE(Таблица2[[#This Row],[Correct keyword]]," ",REPT(" ",LEN(Таблица2[[#This Row],[Correct keyword]]))),LEN(Таблица2[[#This Row],[Correct keyword]])*(3-1)+1,LEN(Таблица2[[#This Row],[Correct keyword]]))),TRIM(MID(SUBSTITUTE(Таблица2[[#This Row],[Correct keyword]]," ",REPT(" ",LEN(Таблица2[[#This Row],[Correct keyword]]))),LEN(Таблица2[[#This Row],[Correct keyword]])*(3-1)+1,LEN(Таблица2[[#This Row],[Correct keyword]])))&amp;"_"&amp;TRIM(MID(SUBSTITUTE(Таблица2[[#This Row],[Correct keyword]]," ",REPT(" ",LEN(Таблица2[[#This Row],[Correct keyword]]))),LEN(Таблица2[[#This Row],[Correct keyword]])*(4-1)+1,LEN(Таблица2[[#This Row],[Correct keyword]]))))))</f>
        <v>санкт_петербург</v>
      </c>
      <c r="J16" s="4">
        <f>LEN(Таблица2[Headline 1])</f>
        <v>28</v>
      </c>
      <c r="K16" s="6">
        <f>LEN(Таблица2[Headline 2])</f>
        <v>29</v>
      </c>
      <c r="L16" s="4">
        <f>LEN(Таблица2[Description])</f>
        <v>70</v>
      </c>
      <c r="M16" s="4">
        <f>LEN(Таблица2[[#This Row],[Path1]])</f>
        <v>12</v>
      </c>
      <c r="N16" s="4">
        <f>LEN(Таблица2[[#This Row],[Path2]])</f>
        <v>15</v>
      </c>
    </row>
    <row r="17" spans="1:14" x14ac:dyDescent="0.25">
      <c r="A17" s="3" t="str">
        <f>Семантика!A16</f>
        <v>вторичка спб</v>
      </c>
      <c r="B17" s="3" t="s">
        <v>122</v>
      </c>
      <c r="C17" s="5" t="str">
        <f>UPPER(LEFT(TRIM(Таблица2[Correct keyword])))&amp;RIGHT(LOWER(TRIM(Таблица2[Correct keyword])),LEN(TRIM(Таблица2[Correct keyword]))-1)</f>
        <v>Купить вторичку в спб</v>
      </c>
      <c r="D17" s="3" t="s">
        <v>131</v>
      </c>
      <c r="E17" s="3" t="s">
        <v>134</v>
      </c>
      <c r="F17" s="10" t="s">
        <v>132</v>
      </c>
      <c r="G17" s="4">
        <v>4</v>
      </c>
      <c r="H17" s="3" t="str">
        <f>IF(Таблица2[[#This Row],[Количество слов]]=1,TRIM(MID(SUBSTITUTE(Таблица2[[#This Row],[Correct keyword]]," ",REPT(" ",LEN(Таблица2[[#This Row],[Correct keyword]]))),LEN(Таблица2[[#This Row],[Correct keyword]])*(1-1)+1,LEN(Таблица2[[#This Row],[Correct keyword]]))),IF(Таблица2[[#This Row],[Количество слов]]=2,TRIM(MID(SUBSTITUTE(Таблица2[[#This Row],[Correct keyword]]," ",REPT(" ",LEN(Таблица2[[#This Row],[Correct keyword]]))),LEN(Таблица2[[#This Row],[Correct keyword]])*(1-1)+1,LEN(Таблица2[[#This Row],[Correct keyword]]))),IF(Таблица2[[#This Row],[Количество слов]]=3,TRIM(MID(SUBSTITUTE(Таблица2[[#This Row],[Correct keyword]]," ",REPT(" ",LEN(Таблица2[[#This Row],[Correct keyword]]))),LEN(Таблица2[[#This Row],[Correct keyword]])*(1-1)+1,LEN(Таблица2[[#This Row],[Correct keyword]])))&amp;"_"&amp;TRIM(MID(SUBSTITUTE(Таблица2[[#This Row],[Correct keyword]]," ",REPT(" ",LEN(Таблица2[[#This Row],[Correct keyword]]))),LEN(Таблица2[[#This Row],[Correct keyword]])*(2-1)+1,LEN(Таблица2[[#This Row],[Correct keyword]]))),TRIM(MID(SUBSTITUTE(Таблица2[[#This Row],[Correct keyword]]," ",REPT(" ",LEN(Таблица2[[#This Row],[Correct keyword]]))),LEN(Таблица2[[#This Row],[Correct keyword]])*(1-1)+1,LEN(Таблица2[[#This Row],[Correct keyword]])))&amp;"_"&amp;TRIM(MID(SUBSTITUTE(Таблица2[[#This Row],[Correct keyword]]," ",REPT(" ",LEN(Таблица2[[#This Row],[Correct keyword]]))),LEN(Таблица2[[#This Row],[Correct keyword]])*(2-1)+1,LEN(Таблица2[[#This Row],[Correct keyword]]))))))</f>
        <v>купить_вторичку</v>
      </c>
      <c r="I17" s="3" t="str">
        <f>IF(Таблица2[[#This Row],[Количество слов]]=1," ",IF(Таблица2[[#This Row],[Количество слов]]=2,TRIM(MID(SUBSTITUTE(Таблица2[[#This Row],[Correct keyword]]," ",REPT(" ",LEN(Таблица2[[#This Row],[Correct keyword]]))),LEN(Таблица2[[#This Row],[Correct keyword]])*(2-1)+1,LEN(Таблица2[[#This Row],[Correct keyword]]))),IF(Таблица2[[#This Row],[Количество слов]]=3,TRIM(MID(SUBSTITUTE(Таблица2[[#This Row],[Correct keyword]]," ",REPT(" ",LEN(Таблица2[[#This Row],[Correct keyword]]))),LEN(Таблица2[[#This Row],[Correct keyword]])*(3-1)+1,LEN(Таблица2[[#This Row],[Correct keyword]]))),TRIM(MID(SUBSTITUTE(Таблица2[[#This Row],[Correct keyword]]," ",REPT(" ",LEN(Таблица2[[#This Row],[Correct keyword]]))),LEN(Таблица2[[#This Row],[Correct keyword]])*(3-1)+1,LEN(Таблица2[[#This Row],[Correct keyword]])))&amp;"_"&amp;TRIM(MID(SUBSTITUTE(Таблица2[[#This Row],[Correct keyword]]," ",REPT(" ",LEN(Таблица2[[#This Row],[Correct keyword]]))),LEN(Таблица2[[#This Row],[Correct keyword]])*(4-1)+1,LEN(Таблица2[[#This Row],[Correct keyword]]))))))</f>
        <v>в_спб</v>
      </c>
      <c r="J17" s="4">
        <f>LEN(Таблица2[Headline 1])</f>
        <v>21</v>
      </c>
      <c r="K17" s="6">
        <f>LEN(Таблица2[Headline 2])</f>
        <v>29</v>
      </c>
      <c r="L17" s="4">
        <f>LEN(Таблица2[Description])</f>
        <v>70</v>
      </c>
      <c r="M17" s="4">
        <f>LEN(Таблица2[[#This Row],[Path1]])</f>
        <v>15</v>
      </c>
      <c r="N17" s="4">
        <f>LEN(Таблица2[[#This Row],[Path2]])</f>
        <v>5</v>
      </c>
    </row>
    <row r="18" spans="1:14" x14ac:dyDescent="0.25">
      <c r="A18" s="3" t="str">
        <f>Семантика!A17</f>
        <v>вторичка питер</v>
      </c>
      <c r="B18" s="3" t="s">
        <v>123</v>
      </c>
      <c r="C18" s="5" t="str">
        <f>UPPER(LEFT(TRIM(Таблица2[Correct keyword])))&amp;RIGHT(LOWER(TRIM(Таблица2[Correct keyword])),LEN(TRIM(Таблица2[Correct keyword]))-1)</f>
        <v>Купить вторичку в питере</v>
      </c>
      <c r="D18" s="3" t="s">
        <v>131</v>
      </c>
      <c r="E18" s="3" t="s">
        <v>134</v>
      </c>
      <c r="F18" s="10" t="s">
        <v>132</v>
      </c>
      <c r="G18" s="4">
        <v>4</v>
      </c>
      <c r="H18" s="3" t="str">
        <f>IF(Таблица2[[#This Row],[Количество слов]]=1,TRIM(MID(SUBSTITUTE(Таблица2[[#This Row],[Correct keyword]]," ",REPT(" ",LEN(Таблица2[[#This Row],[Correct keyword]]))),LEN(Таблица2[[#This Row],[Correct keyword]])*(1-1)+1,LEN(Таблица2[[#This Row],[Correct keyword]]))),IF(Таблица2[[#This Row],[Количество слов]]=2,TRIM(MID(SUBSTITUTE(Таблица2[[#This Row],[Correct keyword]]," ",REPT(" ",LEN(Таблица2[[#This Row],[Correct keyword]]))),LEN(Таблица2[[#This Row],[Correct keyword]])*(1-1)+1,LEN(Таблица2[[#This Row],[Correct keyword]]))),IF(Таблица2[[#This Row],[Количество слов]]=3,TRIM(MID(SUBSTITUTE(Таблица2[[#This Row],[Correct keyword]]," ",REPT(" ",LEN(Таблица2[[#This Row],[Correct keyword]]))),LEN(Таблица2[[#This Row],[Correct keyword]])*(1-1)+1,LEN(Таблица2[[#This Row],[Correct keyword]])))&amp;"_"&amp;TRIM(MID(SUBSTITUTE(Таблица2[[#This Row],[Correct keyword]]," ",REPT(" ",LEN(Таблица2[[#This Row],[Correct keyword]]))),LEN(Таблица2[[#This Row],[Correct keyword]])*(2-1)+1,LEN(Таблица2[[#This Row],[Correct keyword]]))),TRIM(MID(SUBSTITUTE(Таблица2[[#This Row],[Correct keyword]]," ",REPT(" ",LEN(Таблица2[[#This Row],[Correct keyword]]))),LEN(Таблица2[[#This Row],[Correct keyword]])*(1-1)+1,LEN(Таблица2[[#This Row],[Correct keyword]])))&amp;"_"&amp;TRIM(MID(SUBSTITUTE(Таблица2[[#This Row],[Correct keyword]]," ",REPT(" ",LEN(Таблица2[[#This Row],[Correct keyword]]))),LEN(Таблица2[[#This Row],[Correct keyword]])*(2-1)+1,LEN(Таблица2[[#This Row],[Correct keyword]]))))))</f>
        <v>купить_вторичку</v>
      </c>
      <c r="I18" s="3" t="str">
        <f>IF(Таблица2[[#This Row],[Количество слов]]=1," ",IF(Таблица2[[#This Row],[Количество слов]]=2,TRIM(MID(SUBSTITUTE(Таблица2[[#This Row],[Correct keyword]]," ",REPT(" ",LEN(Таблица2[[#This Row],[Correct keyword]]))),LEN(Таблица2[[#This Row],[Correct keyword]])*(2-1)+1,LEN(Таблица2[[#This Row],[Correct keyword]]))),IF(Таблица2[[#This Row],[Количество слов]]=3,TRIM(MID(SUBSTITUTE(Таблица2[[#This Row],[Correct keyword]]," ",REPT(" ",LEN(Таблица2[[#This Row],[Correct keyword]]))),LEN(Таблица2[[#This Row],[Correct keyword]])*(3-1)+1,LEN(Таблица2[[#This Row],[Correct keyword]]))),TRIM(MID(SUBSTITUTE(Таблица2[[#This Row],[Correct keyword]]," ",REPT(" ",LEN(Таблица2[[#This Row],[Correct keyword]]))),LEN(Таблица2[[#This Row],[Correct keyword]])*(3-1)+1,LEN(Таблица2[[#This Row],[Correct keyword]])))&amp;"_"&amp;TRIM(MID(SUBSTITUTE(Таблица2[[#This Row],[Correct keyword]]," ",REPT(" ",LEN(Таблица2[[#This Row],[Correct keyword]]))),LEN(Таблица2[[#This Row],[Correct keyword]])*(4-1)+1,LEN(Таблица2[[#This Row],[Correct keyword]]))))))</f>
        <v>в_питере</v>
      </c>
      <c r="J18" s="4">
        <f>LEN(Таблица2[Headline 1])</f>
        <v>24</v>
      </c>
      <c r="K18" s="6">
        <f>LEN(Таблица2[Headline 2])</f>
        <v>29</v>
      </c>
      <c r="L18" s="4">
        <f>LEN(Таблица2[Description])</f>
        <v>70</v>
      </c>
      <c r="M18" s="4">
        <f>LEN(Таблица2[[#This Row],[Path1]])</f>
        <v>15</v>
      </c>
      <c r="N18" s="4">
        <f>LEN(Таблица2[[#This Row],[Path2]])</f>
        <v>8</v>
      </c>
    </row>
    <row r="19" spans="1:14" x14ac:dyDescent="0.25">
      <c r="A19" s="3" t="str">
        <f>Семантика!A18</f>
        <v>вторичка петербург</v>
      </c>
      <c r="B19" s="3" t="s">
        <v>124</v>
      </c>
      <c r="C19" s="5" t="str">
        <f>UPPER(LEFT(TRIM(Таблица2[Correct keyword])))&amp;RIGHT(LOWER(TRIM(Таблица2[Correct keyword])),LEN(TRIM(Таблица2[Correct keyword]))-1)</f>
        <v>Купить вторичку в петербурге</v>
      </c>
      <c r="D19" s="3" t="s">
        <v>131</v>
      </c>
      <c r="E19" s="3" t="s">
        <v>134</v>
      </c>
      <c r="F19" s="10" t="s">
        <v>132</v>
      </c>
      <c r="G19" s="4">
        <v>4</v>
      </c>
      <c r="H19" s="3" t="str">
        <f>IF(Таблица2[[#This Row],[Количество слов]]=1,TRIM(MID(SUBSTITUTE(Таблица2[[#This Row],[Correct keyword]]," ",REPT(" ",LEN(Таблица2[[#This Row],[Correct keyword]]))),LEN(Таблица2[[#This Row],[Correct keyword]])*(1-1)+1,LEN(Таблица2[[#This Row],[Correct keyword]]))),IF(Таблица2[[#This Row],[Количество слов]]=2,TRIM(MID(SUBSTITUTE(Таблица2[[#This Row],[Correct keyword]]," ",REPT(" ",LEN(Таблица2[[#This Row],[Correct keyword]]))),LEN(Таблица2[[#This Row],[Correct keyword]])*(1-1)+1,LEN(Таблица2[[#This Row],[Correct keyword]]))),IF(Таблица2[[#This Row],[Количество слов]]=3,TRIM(MID(SUBSTITUTE(Таблица2[[#This Row],[Correct keyword]]," ",REPT(" ",LEN(Таблица2[[#This Row],[Correct keyword]]))),LEN(Таблица2[[#This Row],[Correct keyword]])*(1-1)+1,LEN(Таблица2[[#This Row],[Correct keyword]])))&amp;"_"&amp;TRIM(MID(SUBSTITUTE(Таблица2[[#This Row],[Correct keyword]]," ",REPT(" ",LEN(Таблица2[[#This Row],[Correct keyword]]))),LEN(Таблица2[[#This Row],[Correct keyword]])*(2-1)+1,LEN(Таблица2[[#This Row],[Correct keyword]]))),TRIM(MID(SUBSTITUTE(Таблица2[[#This Row],[Correct keyword]]," ",REPT(" ",LEN(Таблица2[[#This Row],[Correct keyword]]))),LEN(Таблица2[[#This Row],[Correct keyword]])*(1-1)+1,LEN(Таблица2[[#This Row],[Correct keyword]])))&amp;"_"&amp;TRIM(MID(SUBSTITUTE(Таблица2[[#This Row],[Correct keyword]]," ",REPT(" ",LEN(Таблица2[[#This Row],[Correct keyword]]))),LEN(Таблица2[[#This Row],[Correct keyword]])*(2-1)+1,LEN(Таблица2[[#This Row],[Correct keyword]]))))))</f>
        <v>купить_вторичку</v>
      </c>
      <c r="I19" s="3" t="str">
        <f>IF(Таблица2[[#This Row],[Количество слов]]=1," ",IF(Таблица2[[#This Row],[Количество слов]]=2,TRIM(MID(SUBSTITUTE(Таблица2[[#This Row],[Correct keyword]]," ",REPT(" ",LEN(Таблица2[[#This Row],[Correct keyword]]))),LEN(Таблица2[[#This Row],[Correct keyword]])*(2-1)+1,LEN(Таблица2[[#This Row],[Correct keyword]]))),IF(Таблица2[[#This Row],[Количество слов]]=3,TRIM(MID(SUBSTITUTE(Таблица2[[#This Row],[Correct keyword]]," ",REPT(" ",LEN(Таблица2[[#This Row],[Correct keyword]]))),LEN(Таблица2[[#This Row],[Correct keyword]])*(3-1)+1,LEN(Таблица2[[#This Row],[Correct keyword]]))),TRIM(MID(SUBSTITUTE(Таблица2[[#This Row],[Correct keyword]]," ",REPT(" ",LEN(Таблица2[[#This Row],[Correct keyword]]))),LEN(Таблица2[[#This Row],[Correct keyword]])*(3-1)+1,LEN(Таблица2[[#This Row],[Correct keyword]])))&amp;"_"&amp;TRIM(MID(SUBSTITUTE(Таблица2[[#This Row],[Correct keyword]]," ",REPT(" ",LEN(Таблица2[[#This Row],[Correct keyword]]))),LEN(Таблица2[[#This Row],[Correct keyword]])*(4-1)+1,LEN(Таблица2[[#This Row],[Correct keyword]]))))))</f>
        <v>в_петербурге</v>
      </c>
      <c r="J19" s="4">
        <f>LEN(Таблица2[Headline 1])</f>
        <v>28</v>
      </c>
      <c r="K19" s="6">
        <f>LEN(Таблица2[Headline 2])</f>
        <v>29</v>
      </c>
      <c r="L19" s="4">
        <f>LEN(Таблица2[Description])</f>
        <v>70</v>
      </c>
      <c r="M19" s="4">
        <f>LEN(Таблица2[[#This Row],[Path1]])</f>
        <v>15</v>
      </c>
      <c r="N19" s="4">
        <f>LEN(Таблица2[[#This Row],[Path2]])</f>
        <v>12</v>
      </c>
    </row>
    <row r="20" spans="1:14" x14ac:dyDescent="0.25">
      <c r="A20" s="3" t="str">
        <f>Семантика!A19</f>
        <v>вторичка санкт</v>
      </c>
      <c r="B20" s="3" t="s">
        <v>125</v>
      </c>
      <c r="C20" s="5" t="str">
        <f>UPPER(LEFT(TRIM(Таблица2[Correct keyword])))&amp;RIGHT(LOWER(TRIM(Таблица2[Correct keyword])),LEN(TRIM(Таблица2[Correct keyword]))-1)</f>
        <v>Вторичка в санкт-петербурге</v>
      </c>
      <c r="D20" s="3" t="s">
        <v>131</v>
      </c>
      <c r="E20" s="3" t="s">
        <v>134</v>
      </c>
      <c r="F20" s="10" t="s">
        <v>132</v>
      </c>
      <c r="G20" s="4">
        <v>2</v>
      </c>
      <c r="H20" s="3" t="str">
        <f>IF(Таблица2[[#This Row],[Количество слов]]=1,TRIM(MID(SUBSTITUTE(Таблица2[[#This Row],[Correct keyword]]," ",REPT(" ",LEN(Таблица2[[#This Row],[Correct keyword]]))),LEN(Таблица2[[#This Row],[Correct keyword]])*(1-1)+1,LEN(Таблица2[[#This Row],[Correct keyword]]))),IF(Таблица2[[#This Row],[Количество слов]]=2,TRIM(MID(SUBSTITUTE(Таблица2[[#This Row],[Correct keyword]]," ",REPT(" ",LEN(Таблица2[[#This Row],[Correct keyword]]))),LEN(Таблица2[[#This Row],[Correct keyword]])*(1-1)+1,LEN(Таблица2[[#This Row],[Correct keyword]]))),IF(Таблица2[[#This Row],[Количество слов]]=3,TRIM(MID(SUBSTITUTE(Таблица2[[#This Row],[Correct keyword]]," ",REPT(" ",LEN(Таблица2[[#This Row],[Correct keyword]]))),LEN(Таблица2[[#This Row],[Correct keyword]])*(1-1)+1,LEN(Таблица2[[#This Row],[Correct keyword]])))&amp;"_"&amp;TRIM(MID(SUBSTITUTE(Таблица2[[#This Row],[Correct keyword]]," ",REPT(" ",LEN(Таблица2[[#This Row],[Correct keyword]]))),LEN(Таблица2[[#This Row],[Correct keyword]])*(2-1)+1,LEN(Таблица2[[#This Row],[Correct keyword]]))),TRIM(MID(SUBSTITUTE(Таблица2[[#This Row],[Correct keyword]]," ",REPT(" ",LEN(Таблица2[[#This Row],[Correct keyword]]))),LEN(Таблица2[[#This Row],[Correct keyword]])*(1-1)+1,LEN(Таблица2[[#This Row],[Correct keyword]])))&amp;"_"&amp;TRIM(MID(SUBSTITUTE(Таблица2[[#This Row],[Correct keyword]]," ",REPT(" ",LEN(Таблица2[[#This Row],[Correct keyword]]))),LEN(Таблица2[[#This Row],[Correct keyword]])*(2-1)+1,LEN(Таблица2[[#This Row],[Correct keyword]]))))))</f>
        <v>вторичка</v>
      </c>
      <c r="I20" s="3" t="str">
        <f>IF(Таблица2[[#This Row],[Количество слов]]=1," ",IF(Таблица2[[#This Row],[Количество слов]]=2,TRIM(MID(SUBSTITUTE(Таблица2[[#This Row],[Correct keyword]]," ",REPT(" ",LEN(Таблица2[[#This Row],[Correct keyword]]))),LEN(Таблица2[[#This Row],[Correct keyword]])*(2-1)+1,LEN(Таблица2[[#This Row],[Correct keyword]]))),IF(Таблица2[[#This Row],[Количество слов]]=3,TRIM(MID(SUBSTITUTE(Таблица2[[#This Row],[Correct keyword]]," ",REPT(" ",LEN(Таблица2[[#This Row],[Correct keyword]]))),LEN(Таблица2[[#This Row],[Correct keyword]])*(3-1)+1,LEN(Таблица2[[#This Row],[Correct keyword]]))),TRIM(MID(SUBSTITUTE(Таблица2[[#This Row],[Correct keyword]]," ",REPT(" ",LEN(Таблица2[[#This Row],[Correct keyword]]))),LEN(Таблица2[[#This Row],[Correct keyword]])*(3-1)+1,LEN(Таблица2[[#This Row],[Correct keyword]])))&amp;"_"&amp;TRIM(MID(SUBSTITUTE(Таблица2[[#This Row],[Correct keyword]]," ",REPT(" ",LEN(Таблица2[[#This Row],[Correct keyword]]))),LEN(Таблица2[[#This Row],[Correct keyword]])*(4-1)+1,LEN(Таблица2[[#This Row],[Correct keyword]]))))))</f>
        <v>в</v>
      </c>
      <c r="J20" s="4">
        <f>LEN(Таблица2[Headline 1])</f>
        <v>27</v>
      </c>
      <c r="K20" s="6">
        <f>LEN(Таблица2[Headline 2])</f>
        <v>29</v>
      </c>
      <c r="L20" s="4">
        <f>LEN(Таблица2[Description])</f>
        <v>70</v>
      </c>
      <c r="M20" s="4">
        <f>LEN(Таблица2[[#This Row],[Path1]])</f>
        <v>8</v>
      </c>
      <c r="N20" s="4">
        <f>LEN(Таблица2[[#This Row],[Path2]])</f>
        <v>1</v>
      </c>
    </row>
    <row r="21" spans="1:14" x14ac:dyDescent="0.25">
      <c r="A21" s="3" t="str">
        <f>Семантика!A20</f>
        <v>вторичка санкт петербург</v>
      </c>
      <c r="B21" s="3" t="s">
        <v>125</v>
      </c>
      <c r="C21" s="5" t="str">
        <f>UPPER(LEFT(TRIM(Таблица2[Correct keyword])))&amp;RIGHT(LOWER(TRIM(Таблица2[Correct keyword])),LEN(TRIM(Таблица2[Correct keyword]))-1)</f>
        <v>Вторичка в санкт-петербурге</v>
      </c>
      <c r="D21" s="3" t="s">
        <v>131</v>
      </c>
      <c r="E21" s="3" t="s">
        <v>134</v>
      </c>
      <c r="F21" s="10" t="s">
        <v>132</v>
      </c>
      <c r="G21" s="4">
        <v>2</v>
      </c>
      <c r="H21" s="3" t="str">
        <f>IF(Таблица2[[#This Row],[Количество слов]]=1,TRIM(MID(SUBSTITUTE(Таблица2[[#This Row],[Correct keyword]]," ",REPT(" ",LEN(Таблица2[[#This Row],[Correct keyword]]))),LEN(Таблица2[[#This Row],[Correct keyword]])*(1-1)+1,LEN(Таблица2[[#This Row],[Correct keyword]]))),IF(Таблица2[[#This Row],[Количество слов]]=2,TRIM(MID(SUBSTITUTE(Таблица2[[#This Row],[Correct keyword]]," ",REPT(" ",LEN(Таблица2[[#This Row],[Correct keyword]]))),LEN(Таблица2[[#This Row],[Correct keyword]])*(1-1)+1,LEN(Таблица2[[#This Row],[Correct keyword]]))),IF(Таблица2[[#This Row],[Количество слов]]=3,TRIM(MID(SUBSTITUTE(Таблица2[[#This Row],[Correct keyword]]," ",REPT(" ",LEN(Таблица2[[#This Row],[Correct keyword]]))),LEN(Таблица2[[#This Row],[Correct keyword]])*(1-1)+1,LEN(Таблица2[[#This Row],[Correct keyword]])))&amp;"_"&amp;TRIM(MID(SUBSTITUTE(Таблица2[[#This Row],[Correct keyword]]," ",REPT(" ",LEN(Таблица2[[#This Row],[Correct keyword]]))),LEN(Таблица2[[#This Row],[Correct keyword]])*(2-1)+1,LEN(Таблица2[[#This Row],[Correct keyword]]))),TRIM(MID(SUBSTITUTE(Таблица2[[#This Row],[Correct keyword]]," ",REPT(" ",LEN(Таблица2[[#This Row],[Correct keyword]]))),LEN(Таблица2[[#This Row],[Correct keyword]])*(1-1)+1,LEN(Таблица2[[#This Row],[Correct keyword]])))&amp;"_"&amp;TRIM(MID(SUBSTITUTE(Таблица2[[#This Row],[Correct keyword]]," ",REPT(" ",LEN(Таблица2[[#This Row],[Correct keyword]]))),LEN(Таблица2[[#This Row],[Correct keyword]])*(2-1)+1,LEN(Таблица2[[#This Row],[Correct keyword]]))))))</f>
        <v>вторичка</v>
      </c>
      <c r="I21" s="3" t="str">
        <f>IF(Таблица2[[#This Row],[Количество слов]]=1," ",IF(Таблица2[[#This Row],[Количество слов]]=2,TRIM(MID(SUBSTITUTE(Таблица2[[#This Row],[Correct keyword]]," ",REPT(" ",LEN(Таблица2[[#This Row],[Correct keyword]]))),LEN(Таблица2[[#This Row],[Correct keyword]])*(2-1)+1,LEN(Таблица2[[#This Row],[Correct keyword]]))),IF(Таблица2[[#This Row],[Количество слов]]=3,TRIM(MID(SUBSTITUTE(Таблица2[[#This Row],[Correct keyword]]," ",REPT(" ",LEN(Таблица2[[#This Row],[Correct keyword]]))),LEN(Таблица2[[#This Row],[Correct keyword]])*(3-1)+1,LEN(Таблица2[[#This Row],[Correct keyword]]))),TRIM(MID(SUBSTITUTE(Таблица2[[#This Row],[Correct keyword]]," ",REPT(" ",LEN(Таблица2[[#This Row],[Correct keyword]]))),LEN(Таблица2[[#This Row],[Correct keyword]])*(3-1)+1,LEN(Таблица2[[#This Row],[Correct keyword]])))&amp;"_"&amp;TRIM(MID(SUBSTITUTE(Таблица2[[#This Row],[Correct keyword]]," ",REPT(" ",LEN(Таблица2[[#This Row],[Correct keyword]]))),LEN(Таблица2[[#This Row],[Correct keyword]])*(4-1)+1,LEN(Таблица2[[#This Row],[Correct keyword]]))))))</f>
        <v>в</v>
      </c>
      <c r="J21" s="4">
        <f>LEN(Таблица2[Headline 1])</f>
        <v>27</v>
      </c>
      <c r="K21" s="6">
        <f>LEN(Таблица2[Headline 2])</f>
        <v>29</v>
      </c>
      <c r="L21" s="4">
        <f>LEN(Таблица2[Description])</f>
        <v>70</v>
      </c>
      <c r="M21" s="4">
        <f>LEN(Таблица2[[#This Row],[Path1]])</f>
        <v>8</v>
      </c>
      <c r="N21" s="4">
        <f>LEN(Таблица2[[#This Row],[Path2]])</f>
        <v>1</v>
      </c>
    </row>
    <row r="22" spans="1:14" x14ac:dyDescent="0.25">
      <c r="A22" s="3" t="str">
        <f>Семантика!A21</f>
        <v>вторичное спб</v>
      </c>
      <c r="B22" s="3" t="s">
        <v>126</v>
      </c>
      <c r="C22" s="5" t="str">
        <f>UPPER(LEFT(TRIM(Таблица2[Correct keyword])))&amp;RIGHT(LOWER(TRIM(Таблица2[Correct keyword])),LEN(TRIM(Таблица2[Correct keyword]))-1)</f>
        <v>Купить вторичное жилье в спб</v>
      </c>
      <c r="D22" s="3" t="s">
        <v>131</v>
      </c>
      <c r="E22" s="3" t="s">
        <v>134</v>
      </c>
      <c r="F22" s="10" t="s">
        <v>132</v>
      </c>
      <c r="G22" s="4">
        <v>2</v>
      </c>
      <c r="H22" s="3" t="str">
        <f>IF(Таблица2[[#This Row],[Количество слов]]=1,TRIM(MID(SUBSTITUTE(Таблица2[[#This Row],[Correct keyword]]," ",REPT(" ",LEN(Таблица2[[#This Row],[Correct keyword]]))),LEN(Таблица2[[#This Row],[Correct keyword]])*(1-1)+1,LEN(Таблица2[[#This Row],[Correct keyword]]))),IF(Таблица2[[#This Row],[Количество слов]]=2,TRIM(MID(SUBSTITUTE(Таблица2[[#This Row],[Correct keyword]]," ",REPT(" ",LEN(Таблица2[[#This Row],[Correct keyword]]))),LEN(Таблица2[[#This Row],[Correct keyword]])*(1-1)+1,LEN(Таблица2[[#This Row],[Correct keyword]]))),IF(Таблица2[[#This Row],[Количество слов]]=3,TRIM(MID(SUBSTITUTE(Таблица2[[#This Row],[Correct keyword]]," ",REPT(" ",LEN(Таблица2[[#This Row],[Correct keyword]]))),LEN(Таблица2[[#This Row],[Correct keyword]])*(1-1)+1,LEN(Таблица2[[#This Row],[Correct keyword]])))&amp;"_"&amp;TRIM(MID(SUBSTITUTE(Таблица2[[#This Row],[Correct keyword]]," ",REPT(" ",LEN(Таблица2[[#This Row],[Correct keyword]]))),LEN(Таблица2[[#This Row],[Correct keyword]])*(2-1)+1,LEN(Таблица2[[#This Row],[Correct keyword]]))),TRIM(MID(SUBSTITUTE(Таблица2[[#This Row],[Correct keyword]]," ",REPT(" ",LEN(Таблица2[[#This Row],[Correct keyword]]))),LEN(Таблица2[[#This Row],[Correct keyword]])*(1-1)+1,LEN(Таблица2[[#This Row],[Correct keyword]])))&amp;"_"&amp;TRIM(MID(SUBSTITUTE(Таблица2[[#This Row],[Correct keyword]]," ",REPT(" ",LEN(Таблица2[[#This Row],[Correct keyword]]))),LEN(Таблица2[[#This Row],[Correct keyword]])*(2-1)+1,LEN(Таблица2[[#This Row],[Correct keyword]]))))))</f>
        <v>купить</v>
      </c>
      <c r="I22" s="3" t="str">
        <f>IF(Таблица2[[#This Row],[Количество слов]]=1," ",IF(Таблица2[[#This Row],[Количество слов]]=2,TRIM(MID(SUBSTITUTE(Таблица2[[#This Row],[Correct keyword]]," ",REPT(" ",LEN(Таблица2[[#This Row],[Correct keyword]]))),LEN(Таблица2[[#This Row],[Correct keyword]])*(2-1)+1,LEN(Таблица2[[#This Row],[Correct keyword]]))),IF(Таблица2[[#This Row],[Количество слов]]=3,TRIM(MID(SUBSTITUTE(Таблица2[[#This Row],[Correct keyword]]," ",REPT(" ",LEN(Таблица2[[#This Row],[Correct keyword]]))),LEN(Таблица2[[#This Row],[Correct keyword]])*(3-1)+1,LEN(Таблица2[[#This Row],[Correct keyword]]))),TRIM(MID(SUBSTITUTE(Таблица2[[#This Row],[Correct keyword]]," ",REPT(" ",LEN(Таблица2[[#This Row],[Correct keyword]]))),LEN(Таблица2[[#This Row],[Correct keyword]])*(3-1)+1,LEN(Таблица2[[#This Row],[Correct keyword]])))&amp;"_"&amp;TRIM(MID(SUBSTITUTE(Таблица2[[#This Row],[Correct keyword]]," ",REPT(" ",LEN(Таблица2[[#This Row],[Correct keyword]]))),LEN(Таблица2[[#This Row],[Correct keyword]])*(4-1)+1,LEN(Таблица2[[#This Row],[Correct keyword]]))))))</f>
        <v>вторичное</v>
      </c>
      <c r="J22" s="4">
        <f>LEN(Таблица2[Headline 1])</f>
        <v>28</v>
      </c>
      <c r="K22" s="6">
        <f>LEN(Таблица2[Headline 2])</f>
        <v>29</v>
      </c>
      <c r="L22" s="4">
        <f>LEN(Таблица2[Description])</f>
        <v>70</v>
      </c>
      <c r="M22" s="4">
        <f>LEN(Таблица2[[#This Row],[Path1]])</f>
        <v>6</v>
      </c>
      <c r="N22" s="4">
        <f>LEN(Таблица2[[#This Row],[Path2]])</f>
        <v>9</v>
      </c>
    </row>
    <row r="23" spans="1:14" x14ac:dyDescent="0.25">
      <c r="A23" s="3" t="str">
        <f>Семантика!A22</f>
        <v>вторичное питер</v>
      </c>
      <c r="B23" s="3" t="s">
        <v>127</v>
      </c>
      <c r="C23" s="5" t="str">
        <f>UPPER(LEFT(TRIM(Таблица2[Correct keyword])))&amp;RIGHT(LOWER(TRIM(Таблица2[Correct keyword])),LEN(TRIM(Таблица2[Correct keyword]))-1)</f>
        <v>Купить вторичное жилье питер</v>
      </c>
      <c r="D23" s="3" t="s">
        <v>131</v>
      </c>
      <c r="E23" s="3" t="s">
        <v>134</v>
      </c>
      <c r="F23" s="10" t="s">
        <v>132</v>
      </c>
      <c r="G23" s="4">
        <v>2</v>
      </c>
      <c r="H23" s="3" t="str">
        <f>IF(Таблица2[[#This Row],[Количество слов]]=1,TRIM(MID(SUBSTITUTE(Таблица2[[#This Row],[Correct keyword]]," ",REPT(" ",LEN(Таблица2[[#This Row],[Correct keyword]]))),LEN(Таблица2[[#This Row],[Correct keyword]])*(1-1)+1,LEN(Таблица2[[#This Row],[Correct keyword]]))),IF(Таблица2[[#This Row],[Количество слов]]=2,TRIM(MID(SUBSTITUTE(Таблица2[[#This Row],[Correct keyword]]," ",REPT(" ",LEN(Таблица2[[#This Row],[Correct keyword]]))),LEN(Таблица2[[#This Row],[Correct keyword]])*(1-1)+1,LEN(Таблица2[[#This Row],[Correct keyword]]))),IF(Таблица2[[#This Row],[Количество слов]]=3,TRIM(MID(SUBSTITUTE(Таблица2[[#This Row],[Correct keyword]]," ",REPT(" ",LEN(Таблица2[[#This Row],[Correct keyword]]))),LEN(Таблица2[[#This Row],[Correct keyword]])*(1-1)+1,LEN(Таблица2[[#This Row],[Correct keyword]])))&amp;"_"&amp;TRIM(MID(SUBSTITUTE(Таблица2[[#This Row],[Correct keyword]]," ",REPT(" ",LEN(Таблица2[[#This Row],[Correct keyword]]))),LEN(Таблица2[[#This Row],[Correct keyword]])*(2-1)+1,LEN(Таблица2[[#This Row],[Correct keyword]]))),TRIM(MID(SUBSTITUTE(Таблица2[[#This Row],[Correct keyword]]," ",REPT(" ",LEN(Таблица2[[#This Row],[Correct keyword]]))),LEN(Таблица2[[#This Row],[Correct keyword]])*(1-1)+1,LEN(Таблица2[[#This Row],[Correct keyword]])))&amp;"_"&amp;TRIM(MID(SUBSTITUTE(Таблица2[[#This Row],[Correct keyword]]," ",REPT(" ",LEN(Таблица2[[#This Row],[Correct keyword]]))),LEN(Таблица2[[#This Row],[Correct keyword]])*(2-1)+1,LEN(Таблица2[[#This Row],[Correct keyword]]))))))</f>
        <v>купить</v>
      </c>
      <c r="I23" s="3" t="str">
        <f>IF(Таблица2[[#This Row],[Количество слов]]=1," ",IF(Таблица2[[#This Row],[Количество слов]]=2,TRIM(MID(SUBSTITUTE(Таблица2[[#This Row],[Correct keyword]]," ",REPT(" ",LEN(Таблица2[[#This Row],[Correct keyword]]))),LEN(Таблица2[[#This Row],[Correct keyword]])*(2-1)+1,LEN(Таблица2[[#This Row],[Correct keyword]]))),IF(Таблица2[[#This Row],[Количество слов]]=3,TRIM(MID(SUBSTITUTE(Таблица2[[#This Row],[Correct keyword]]," ",REPT(" ",LEN(Таблица2[[#This Row],[Correct keyword]]))),LEN(Таблица2[[#This Row],[Correct keyword]])*(3-1)+1,LEN(Таблица2[[#This Row],[Correct keyword]]))),TRIM(MID(SUBSTITUTE(Таблица2[[#This Row],[Correct keyword]]," ",REPT(" ",LEN(Таблица2[[#This Row],[Correct keyword]]))),LEN(Таблица2[[#This Row],[Correct keyword]])*(3-1)+1,LEN(Таблица2[[#This Row],[Correct keyword]])))&amp;"_"&amp;TRIM(MID(SUBSTITUTE(Таблица2[[#This Row],[Correct keyword]]," ",REPT(" ",LEN(Таблица2[[#This Row],[Correct keyword]]))),LEN(Таблица2[[#This Row],[Correct keyword]])*(4-1)+1,LEN(Таблица2[[#This Row],[Correct keyword]]))))))</f>
        <v>вторичное</v>
      </c>
      <c r="J23" s="4">
        <f>LEN(Таблица2[Headline 1])</f>
        <v>28</v>
      </c>
      <c r="K23" s="6">
        <f>LEN(Таблица2[Headline 2])</f>
        <v>29</v>
      </c>
      <c r="L23" s="4">
        <f>LEN(Таблица2[Description])</f>
        <v>70</v>
      </c>
      <c r="M23" s="4">
        <f>LEN(Таблица2[[#This Row],[Path1]])</f>
        <v>6</v>
      </c>
      <c r="N23" s="4">
        <f>LEN(Таблица2[[#This Row],[Path2]])</f>
        <v>9</v>
      </c>
    </row>
    <row r="24" spans="1:14" x14ac:dyDescent="0.25">
      <c r="A24" s="3" t="str">
        <f>Семантика!A23</f>
        <v>вторичное петербург</v>
      </c>
      <c r="B24" s="3" t="s">
        <v>128</v>
      </c>
      <c r="C24" s="5" t="str">
        <f>UPPER(LEFT(TRIM(Таблица2[Correct keyword])))&amp;RIGHT(LOWER(TRIM(Таблица2[Correct keyword])),LEN(TRIM(Таблица2[Correct keyword]))-1)</f>
        <v>Купить вторичное в петербурге</v>
      </c>
      <c r="D24" s="3" t="s">
        <v>131</v>
      </c>
      <c r="E24" s="3" t="s">
        <v>134</v>
      </c>
      <c r="F24" s="10" t="s">
        <v>132</v>
      </c>
      <c r="G24" s="4">
        <v>2</v>
      </c>
      <c r="H24" s="3" t="str">
        <f>IF(Таблица2[[#This Row],[Количество слов]]=1,TRIM(MID(SUBSTITUTE(Таблица2[[#This Row],[Correct keyword]]," ",REPT(" ",LEN(Таблица2[[#This Row],[Correct keyword]]))),LEN(Таблица2[[#This Row],[Correct keyword]])*(1-1)+1,LEN(Таблица2[[#This Row],[Correct keyword]]))),IF(Таблица2[[#This Row],[Количество слов]]=2,TRIM(MID(SUBSTITUTE(Таблица2[[#This Row],[Correct keyword]]," ",REPT(" ",LEN(Таблица2[[#This Row],[Correct keyword]]))),LEN(Таблица2[[#This Row],[Correct keyword]])*(1-1)+1,LEN(Таблица2[[#This Row],[Correct keyword]]))),IF(Таблица2[[#This Row],[Количество слов]]=3,TRIM(MID(SUBSTITUTE(Таблица2[[#This Row],[Correct keyword]]," ",REPT(" ",LEN(Таблица2[[#This Row],[Correct keyword]]))),LEN(Таблица2[[#This Row],[Correct keyword]])*(1-1)+1,LEN(Таблица2[[#This Row],[Correct keyword]])))&amp;"_"&amp;TRIM(MID(SUBSTITUTE(Таблица2[[#This Row],[Correct keyword]]," ",REPT(" ",LEN(Таблица2[[#This Row],[Correct keyword]]))),LEN(Таблица2[[#This Row],[Correct keyword]])*(2-1)+1,LEN(Таблица2[[#This Row],[Correct keyword]]))),TRIM(MID(SUBSTITUTE(Таблица2[[#This Row],[Correct keyword]]," ",REPT(" ",LEN(Таблица2[[#This Row],[Correct keyword]]))),LEN(Таблица2[[#This Row],[Correct keyword]])*(1-1)+1,LEN(Таблица2[[#This Row],[Correct keyword]])))&amp;"_"&amp;TRIM(MID(SUBSTITUTE(Таблица2[[#This Row],[Correct keyword]]," ",REPT(" ",LEN(Таблица2[[#This Row],[Correct keyword]]))),LEN(Таблица2[[#This Row],[Correct keyword]])*(2-1)+1,LEN(Таблица2[[#This Row],[Correct keyword]]))))))</f>
        <v>купить</v>
      </c>
      <c r="I24" s="3" t="str">
        <f>IF(Таблица2[[#This Row],[Количество слов]]=1," ",IF(Таблица2[[#This Row],[Количество слов]]=2,TRIM(MID(SUBSTITUTE(Таблица2[[#This Row],[Correct keyword]]," ",REPT(" ",LEN(Таблица2[[#This Row],[Correct keyword]]))),LEN(Таблица2[[#This Row],[Correct keyword]])*(2-1)+1,LEN(Таблица2[[#This Row],[Correct keyword]]))),IF(Таблица2[[#This Row],[Количество слов]]=3,TRIM(MID(SUBSTITUTE(Таблица2[[#This Row],[Correct keyword]]," ",REPT(" ",LEN(Таблица2[[#This Row],[Correct keyword]]))),LEN(Таблица2[[#This Row],[Correct keyword]])*(3-1)+1,LEN(Таблица2[[#This Row],[Correct keyword]]))),TRIM(MID(SUBSTITUTE(Таблица2[[#This Row],[Correct keyword]]," ",REPT(" ",LEN(Таблица2[[#This Row],[Correct keyword]]))),LEN(Таблица2[[#This Row],[Correct keyword]])*(3-1)+1,LEN(Таблица2[[#This Row],[Correct keyword]])))&amp;"_"&amp;TRIM(MID(SUBSTITUTE(Таблица2[[#This Row],[Correct keyword]]," ",REPT(" ",LEN(Таблица2[[#This Row],[Correct keyword]]))),LEN(Таблица2[[#This Row],[Correct keyword]])*(4-1)+1,LEN(Таблица2[[#This Row],[Correct keyword]]))))))</f>
        <v>вторичное</v>
      </c>
      <c r="J24" s="4">
        <f>LEN(Таблица2[Headline 1])</f>
        <v>29</v>
      </c>
      <c r="K24" s="6">
        <f>LEN(Таблица2[Headline 2])</f>
        <v>29</v>
      </c>
      <c r="L24" s="4">
        <f>LEN(Таблица2[Description])</f>
        <v>70</v>
      </c>
      <c r="M24" s="4">
        <f>LEN(Таблица2[[#This Row],[Path1]])</f>
        <v>6</v>
      </c>
      <c r="N24" s="4">
        <f>LEN(Таблица2[[#This Row],[Path2]])</f>
        <v>9</v>
      </c>
    </row>
    <row r="25" spans="1:14" x14ac:dyDescent="0.25">
      <c r="A25" s="3" t="str">
        <f>Семантика!A24</f>
        <v>вторичное санкт</v>
      </c>
      <c r="B25" s="3" t="s">
        <v>129</v>
      </c>
      <c r="C25" s="5" t="str">
        <f>UPPER(LEFT(TRIM(Таблица2[Correct keyword])))&amp;RIGHT(LOWER(TRIM(Таблица2[Correct keyword])),LEN(TRIM(Таблица2[Correct keyword]))-1)</f>
        <v>Вторичное в санкт-петербурге</v>
      </c>
      <c r="D25" s="3" t="s">
        <v>131</v>
      </c>
      <c r="E25" s="3" t="s">
        <v>134</v>
      </c>
      <c r="F25" s="10" t="s">
        <v>132</v>
      </c>
      <c r="G25" s="4">
        <v>2</v>
      </c>
      <c r="H25" s="3" t="str">
        <f>IF(Таблица2[[#This Row],[Количество слов]]=1,TRIM(MID(SUBSTITUTE(Таблица2[[#This Row],[Correct keyword]]," ",REPT(" ",LEN(Таблица2[[#This Row],[Correct keyword]]))),LEN(Таблица2[[#This Row],[Correct keyword]])*(1-1)+1,LEN(Таблица2[[#This Row],[Correct keyword]]))),IF(Таблица2[[#This Row],[Количество слов]]=2,TRIM(MID(SUBSTITUTE(Таблица2[[#This Row],[Correct keyword]]," ",REPT(" ",LEN(Таблица2[[#This Row],[Correct keyword]]))),LEN(Таблица2[[#This Row],[Correct keyword]])*(1-1)+1,LEN(Таблица2[[#This Row],[Correct keyword]]))),IF(Таблица2[[#This Row],[Количество слов]]=3,TRIM(MID(SUBSTITUTE(Таблица2[[#This Row],[Correct keyword]]," ",REPT(" ",LEN(Таблица2[[#This Row],[Correct keyword]]))),LEN(Таблица2[[#This Row],[Correct keyword]])*(1-1)+1,LEN(Таблица2[[#This Row],[Correct keyword]])))&amp;"_"&amp;TRIM(MID(SUBSTITUTE(Таблица2[[#This Row],[Correct keyword]]," ",REPT(" ",LEN(Таблица2[[#This Row],[Correct keyword]]))),LEN(Таблица2[[#This Row],[Correct keyword]])*(2-1)+1,LEN(Таблица2[[#This Row],[Correct keyword]]))),TRIM(MID(SUBSTITUTE(Таблица2[[#This Row],[Correct keyword]]," ",REPT(" ",LEN(Таблица2[[#This Row],[Correct keyword]]))),LEN(Таблица2[[#This Row],[Correct keyword]])*(1-1)+1,LEN(Таблица2[[#This Row],[Correct keyword]])))&amp;"_"&amp;TRIM(MID(SUBSTITUTE(Таблица2[[#This Row],[Correct keyword]]," ",REPT(" ",LEN(Таблица2[[#This Row],[Correct keyword]]))),LEN(Таблица2[[#This Row],[Correct keyword]])*(2-1)+1,LEN(Таблица2[[#This Row],[Correct keyword]]))))))</f>
        <v>вторичное</v>
      </c>
      <c r="I25" s="3" t="str">
        <f>IF(Таблица2[[#This Row],[Количество слов]]=1," ",IF(Таблица2[[#This Row],[Количество слов]]=2,TRIM(MID(SUBSTITUTE(Таблица2[[#This Row],[Correct keyword]]," ",REPT(" ",LEN(Таблица2[[#This Row],[Correct keyword]]))),LEN(Таблица2[[#This Row],[Correct keyword]])*(2-1)+1,LEN(Таблица2[[#This Row],[Correct keyword]]))),IF(Таблица2[[#This Row],[Количество слов]]=3,TRIM(MID(SUBSTITUTE(Таблица2[[#This Row],[Correct keyword]]," ",REPT(" ",LEN(Таблица2[[#This Row],[Correct keyword]]))),LEN(Таблица2[[#This Row],[Correct keyword]])*(3-1)+1,LEN(Таблица2[[#This Row],[Correct keyword]]))),TRIM(MID(SUBSTITUTE(Таблица2[[#This Row],[Correct keyword]]," ",REPT(" ",LEN(Таблица2[[#This Row],[Correct keyword]]))),LEN(Таблица2[[#This Row],[Correct keyword]])*(3-1)+1,LEN(Таблица2[[#This Row],[Correct keyword]])))&amp;"_"&amp;TRIM(MID(SUBSTITUTE(Таблица2[[#This Row],[Correct keyword]]," ",REPT(" ",LEN(Таблица2[[#This Row],[Correct keyword]]))),LEN(Таблица2[[#This Row],[Correct keyword]])*(4-1)+1,LEN(Таблица2[[#This Row],[Correct keyword]]))))))</f>
        <v>в</v>
      </c>
      <c r="J25" s="4">
        <f>LEN(Таблица2[Headline 1])</f>
        <v>28</v>
      </c>
      <c r="K25" s="6">
        <f>LEN(Таблица2[Headline 2])</f>
        <v>29</v>
      </c>
      <c r="L25" s="4">
        <f>LEN(Таблица2[Description])</f>
        <v>70</v>
      </c>
      <c r="M25" s="4">
        <f>LEN(Таблица2[[#This Row],[Path1]])</f>
        <v>9</v>
      </c>
      <c r="N25" s="4">
        <f>LEN(Таблица2[[#This Row],[Path2]])</f>
        <v>1</v>
      </c>
    </row>
    <row r="26" spans="1:14" x14ac:dyDescent="0.25">
      <c r="A26" s="3" t="str">
        <f>Семантика!A25</f>
        <v>вторичное санкт петербург</v>
      </c>
      <c r="B26" s="3" t="s">
        <v>130</v>
      </c>
      <c r="C26" s="5" t="str">
        <f>UPPER(LEFT(TRIM(Таблица2[Correct keyword])))&amp;RIGHT(LOWER(TRIM(Таблица2[Correct keyword])),LEN(TRIM(Таблица2[Correct keyword]))-1)</f>
        <v>Вторичное санкт-петербург</v>
      </c>
      <c r="D26" s="3" t="s">
        <v>131</v>
      </c>
      <c r="E26" s="3" t="s">
        <v>134</v>
      </c>
      <c r="F26" s="10" t="s">
        <v>132</v>
      </c>
      <c r="G26" s="4">
        <v>2</v>
      </c>
      <c r="H26" s="3" t="str">
        <f>IF(Таблица2[[#This Row],[Количество слов]]=1,TRIM(MID(SUBSTITUTE(Таблица2[[#This Row],[Correct keyword]]," ",REPT(" ",LEN(Таблица2[[#This Row],[Correct keyword]]))),LEN(Таблица2[[#This Row],[Correct keyword]])*(1-1)+1,LEN(Таблица2[[#This Row],[Correct keyword]]))),IF(Таблица2[[#This Row],[Количество слов]]=2,TRIM(MID(SUBSTITUTE(Таблица2[[#This Row],[Correct keyword]]," ",REPT(" ",LEN(Таблица2[[#This Row],[Correct keyword]]))),LEN(Таблица2[[#This Row],[Correct keyword]])*(1-1)+1,LEN(Таблица2[[#This Row],[Correct keyword]]))),IF(Таблица2[[#This Row],[Количество слов]]=3,TRIM(MID(SUBSTITUTE(Таблица2[[#This Row],[Correct keyword]]," ",REPT(" ",LEN(Таблица2[[#This Row],[Correct keyword]]))),LEN(Таблица2[[#This Row],[Correct keyword]])*(1-1)+1,LEN(Таблица2[[#This Row],[Correct keyword]])))&amp;"_"&amp;TRIM(MID(SUBSTITUTE(Таблица2[[#This Row],[Correct keyword]]," ",REPT(" ",LEN(Таблица2[[#This Row],[Correct keyword]]))),LEN(Таблица2[[#This Row],[Correct keyword]])*(2-1)+1,LEN(Таблица2[[#This Row],[Correct keyword]]))),TRIM(MID(SUBSTITUTE(Таблица2[[#This Row],[Correct keyword]]," ",REPT(" ",LEN(Таблица2[[#This Row],[Correct keyword]]))),LEN(Таблица2[[#This Row],[Correct keyword]])*(1-1)+1,LEN(Таблица2[[#This Row],[Correct keyword]])))&amp;"_"&amp;TRIM(MID(SUBSTITUTE(Таблица2[[#This Row],[Correct keyword]]," ",REPT(" ",LEN(Таблица2[[#This Row],[Correct keyword]]))),LEN(Таблица2[[#This Row],[Correct keyword]])*(2-1)+1,LEN(Таблица2[[#This Row],[Correct keyword]]))))))</f>
        <v>вторичное</v>
      </c>
      <c r="I26" s="3" t="str">
        <f>IF(Таблица2[[#This Row],[Количество слов]]=1," ",IF(Таблица2[[#This Row],[Количество слов]]=2,TRIM(MID(SUBSTITUTE(Таблица2[[#This Row],[Correct keyword]]," ",REPT(" ",LEN(Таблица2[[#This Row],[Correct keyword]]))),LEN(Таблица2[[#This Row],[Correct keyword]])*(2-1)+1,LEN(Таблица2[[#This Row],[Correct keyword]]))),IF(Таблица2[[#This Row],[Количество слов]]=3,TRIM(MID(SUBSTITUTE(Таблица2[[#This Row],[Correct keyword]]," ",REPT(" ",LEN(Таблица2[[#This Row],[Correct keyword]]))),LEN(Таблица2[[#This Row],[Correct keyword]])*(3-1)+1,LEN(Таблица2[[#This Row],[Correct keyword]]))),TRIM(MID(SUBSTITUTE(Таблица2[[#This Row],[Correct keyword]]," ",REPT(" ",LEN(Таблица2[[#This Row],[Correct keyword]]))),LEN(Таблица2[[#This Row],[Correct keyword]])*(3-1)+1,LEN(Таблица2[[#This Row],[Correct keyword]])))&amp;"_"&amp;TRIM(MID(SUBSTITUTE(Таблица2[[#This Row],[Correct keyword]]," ",REPT(" ",LEN(Таблица2[[#This Row],[Correct keyword]]))),LEN(Таблица2[[#This Row],[Correct keyword]])*(4-1)+1,LEN(Таблица2[[#This Row],[Correct keyword]]))))))</f>
        <v>санкт-петербург</v>
      </c>
      <c r="J26" s="4">
        <f>LEN(Таблица2[Headline 1])</f>
        <v>25</v>
      </c>
      <c r="K26" s="6">
        <f>LEN(Таблица2[Headline 2])</f>
        <v>29</v>
      </c>
      <c r="L26" s="4">
        <f>LEN(Таблица2[Description])</f>
        <v>70</v>
      </c>
      <c r="M26" s="4">
        <f>LEN(Таблица2[[#This Row],[Path1]])</f>
        <v>9</v>
      </c>
      <c r="N26" s="4">
        <f>LEN(Таблица2[[#This Row],[Path2]])</f>
        <v>15</v>
      </c>
    </row>
    <row r="27" spans="1:14" x14ac:dyDescent="0.25">
      <c r="C27" s="5"/>
      <c r="D27" s="5"/>
      <c r="E27" s="3"/>
      <c r="F27" s="10"/>
      <c r="G27" s="4"/>
      <c r="H27" s="3"/>
      <c r="I27" s="3"/>
      <c r="K27" s="6"/>
      <c r="M27" s="4"/>
      <c r="N27" s="4"/>
    </row>
    <row r="28" spans="1:14" x14ac:dyDescent="0.25">
      <c r="C28" s="5"/>
      <c r="D28" s="5"/>
      <c r="E28" s="3"/>
      <c r="F28" s="10"/>
      <c r="G28" s="4"/>
      <c r="H28" s="3"/>
      <c r="I28" s="3"/>
      <c r="K28" s="6"/>
      <c r="M28" s="4"/>
      <c r="N28" s="4"/>
    </row>
    <row r="29" spans="1:14" x14ac:dyDescent="0.25">
      <c r="C29" s="5"/>
      <c r="D29" s="5"/>
      <c r="E29" s="3"/>
      <c r="F29" s="10"/>
      <c r="G29" s="4"/>
      <c r="H29" s="3"/>
      <c r="I29" s="3"/>
      <c r="K29" s="6"/>
      <c r="M29" s="4"/>
      <c r="N29" s="4"/>
    </row>
    <row r="30" spans="1:14" x14ac:dyDescent="0.25">
      <c r="C30" s="5"/>
      <c r="D30" s="5"/>
      <c r="E30" s="3"/>
      <c r="F30" s="10"/>
      <c r="G30" s="4"/>
      <c r="H30" s="3"/>
      <c r="I30" s="3"/>
      <c r="K30" s="6"/>
      <c r="M30" s="4"/>
      <c r="N30" s="4"/>
    </row>
    <row r="31" spans="1:14" x14ac:dyDescent="0.25">
      <c r="C31" s="5"/>
      <c r="D31" s="5"/>
      <c r="E31" s="3"/>
      <c r="F31" s="10"/>
      <c r="G31" s="4"/>
      <c r="H31" s="3"/>
      <c r="I31" s="3"/>
      <c r="K31" s="6"/>
      <c r="M31" s="4"/>
      <c r="N31" s="4"/>
    </row>
    <row r="32" spans="1:14" x14ac:dyDescent="0.25">
      <c r="C32" s="5"/>
      <c r="D32" s="5"/>
      <c r="E32" s="3"/>
      <c r="F32" s="10"/>
      <c r="G32" s="4"/>
      <c r="H32" s="3"/>
      <c r="I32" s="3"/>
      <c r="K32" s="6"/>
      <c r="M32" s="4"/>
      <c r="N32" s="4"/>
    </row>
    <row r="33" spans="3:14" x14ac:dyDescent="0.25">
      <c r="C33" s="5"/>
      <c r="D33" s="5"/>
      <c r="E33" s="3"/>
      <c r="F33" s="10"/>
      <c r="G33" s="4"/>
      <c r="H33" s="3"/>
      <c r="I33" s="3"/>
      <c r="K33" s="6"/>
      <c r="M33" s="4"/>
      <c r="N33" s="4"/>
    </row>
  </sheetData>
  <conditionalFormatting sqref="J2:J100000">
    <cfRule type="cellIs" dxfId="11" priority="8" operator="greaterThan">
      <formula>30</formula>
    </cfRule>
  </conditionalFormatting>
  <conditionalFormatting sqref="L2:L100000">
    <cfRule type="cellIs" dxfId="10" priority="6" operator="greaterThan">
      <formula>80</formula>
    </cfRule>
  </conditionalFormatting>
  <conditionalFormatting sqref="K2:K100000">
    <cfRule type="cellIs" dxfId="9" priority="3" operator="greaterThan">
      <formula>30</formula>
    </cfRule>
  </conditionalFormatting>
  <conditionalFormatting sqref="M2:M100000">
    <cfRule type="cellIs" dxfId="8" priority="2" operator="greaterThan">
      <formula>15</formula>
    </cfRule>
  </conditionalFormatting>
  <conditionalFormatting sqref="N2:N100000">
    <cfRule type="cellIs" dxfId="7" priority="1" operator="greaterThan">
      <formula>15</formula>
    </cfRule>
  </conditionalFormatting>
  <hyperlinks>
    <hyperlink ref="F2" r:id="rId1"/>
    <hyperlink ref="F3:F26" r:id="rId2" display="http://kupit-kvartiru-spb-distancionno.lpio.ru"/>
  </hyperlinks>
  <pageMargins left="0.7" right="0.7" top="0.75" bottom="0.75" header="0.3" footer="0.3"/>
  <pageSetup paperSize="9" orientation="portrait" verticalDpi="0" r:id="rId3"/>
  <tableParts count="1"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E2" sqref="E2"/>
    </sheetView>
  </sheetViews>
  <sheetFormatPr defaultRowHeight="15" x14ac:dyDescent="0.25"/>
  <cols>
    <col min="1" max="1" width="32" customWidth="1"/>
    <col min="2" max="2" width="31.28515625" bestFit="1" customWidth="1"/>
    <col min="3" max="8" width="20.7109375" customWidth="1"/>
  </cols>
  <sheetData>
    <row r="1" spans="1:9" x14ac:dyDescent="0.25">
      <c r="A1" t="s">
        <v>9</v>
      </c>
      <c r="B1" t="s">
        <v>10</v>
      </c>
      <c r="C1" t="s">
        <v>11</v>
      </c>
      <c r="D1" t="s">
        <v>12</v>
      </c>
      <c r="E1" t="s">
        <v>4</v>
      </c>
      <c r="F1" t="s">
        <v>5</v>
      </c>
      <c r="G1" t="s">
        <v>7</v>
      </c>
      <c r="H1" t="s">
        <v>8</v>
      </c>
      <c r="I1" t="s">
        <v>50</v>
      </c>
    </row>
    <row r="2" spans="1:9" x14ac:dyDescent="0.25">
      <c r="A2" t="str">
        <f>Кампания!$A$2</f>
        <v>Купить квартиру дистанционно _ Поиск _ Россия (-СПб ЛО)</v>
      </c>
      <c r="B2" t="str">
        <f>Таблица2[Correct keyword]</f>
        <v>купить квартиру в спб</v>
      </c>
      <c r="C2" t="str">
        <f>Таблица2[[#This Row],[Headline 1]]</f>
        <v>Купить квартиру в спб</v>
      </c>
      <c r="D2" t="str">
        <f>Таблица2[[#This Row],[Headline 2]]</f>
        <v>Агентство недвижимости Купина</v>
      </c>
      <c r="E2" t="str">
        <f>Таблица2[[#This Row],[Description]]</f>
        <v>Подберем квартиру в СПб дистанционно, просмотры квартиры по видеосвязи</v>
      </c>
      <c r="F2" t="str">
        <f>Таблица2[[#This Row],[Final URL]]</f>
        <v>http://kupit-kvartiru-spb-distancionno.lpio.ru</v>
      </c>
      <c r="G2" t="str">
        <f>Таблица2[[#This Row],[Path1]]</f>
        <v>купить_квартиру</v>
      </c>
      <c r="H2" t="str">
        <f>Таблица2[[#This Row],[Path2]]</f>
        <v>в_спб</v>
      </c>
      <c r="I2">
        <v>10</v>
      </c>
    </row>
    <row r="3" spans="1:9" x14ac:dyDescent="0.25">
      <c r="A3" t="str">
        <f>Кампания!$A$2</f>
        <v>Купить квартиру дистанционно _ Поиск _ Россия (-СПб ЛО)</v>
      </c>
      <c r="B3" t="str">
        <f>Таблица2[Correct keyword]</f>
        <v>купить квартиру в питере</v>
      </c>
      <c r="C3" t="str">
        <f>Таблица2[[#This Row],[Headline 1]]</f>
        <v>Купить квартиру в питере</v>
      </c>
      <c r="D3" t="str">
        <f>Таблица2[[#This Row],[Headline 2]]</f>
        <v>Агентство недвижимости Купина</v>
      </c>
      <c r="E3" t="str">
        <f>Таблица2[[#This Row],[Description]]</f>
        <v>Подберем квартиру в СПб дистанционно, просмотры квартиры по видеосвязи</v>
      </c>
      <c r="F3" t="str">
        <f>Таблица2[[#This Row],[Final URL]]</f>
        <v>http://kupit-kvartiru-spb-distancionno.lpio.ru</v>
      </c>
      <c r="G3" t="str">
        <f>Таблица2[[#This Row],[Path1]]</f>
        <v>купить_квартиру</v>
      </c>
      <c r="H3" t="str">
        <f>Таблица2[[#This Row],[Path2]]</f>
        <v>в_питере</v>
      </c>
      <c r="I3">
        <v>10</v>
      </c>
    </row>
    <row r="4" spans="1:9" x14ac:dyDescent="0.25">
      <c r="A4" t="str">
        <f>Кампания!$A$2</f>
        <v>Купить квартиру дистанционно _ Поиск _ Россия (-СПб ЛО)</v>
      </c>
      <c r="B4" t="str">
        <f>Таблица2[Correct keyword]</f>
        <v>купить квартиру в петербурге</v>
      </c>
      <c r="C4" t="str">
        <f>Таблица2[[#This Row],[Headline 1]]</f>
        <v>Купить квартиру в петербурге</v>
      </c>
      <c r="D4" t="str">
        <f>Таблица2[[#This Row],[Headline 2]]</f>
        <v>Агентство недвижимости Купина</v>
      </c>
      <c r="E4" t="str">
        <f>Таблица2[[#This Row],[Description]]</f>
        <v>Подберем квартиру в СПб дистанционно, просмотры квартиры по видеосвязи</v>
      </c>
      <c r="F4" t="str">
        <f>Таблица2[[#This Row],[Final URL]]</f>
        <v>http://kupit-kvartiru-spb-distancionno.lpio.ru</v>
      </c>
      <c r="G4" t="str">
        <f>Таблица2[[#This Row],[Path1]]</f>
        <v>купить_квартиру</v>
      </c>
      <c r="H4" t="str">
        <f>Таблица2[[#This Row],[Path2]]</f>
        <v>в_петербурге</v>
      </c>
      <c r="I4">
        <v>10</v>
      </c>
    </row>
    <row r="5" spans="1:9" x14ac:dyDescent="0.25">
      <c r="A5" t="str">
        <f>Кампания!$A$2</f>
        <v>Купить квартиру дистанционно _ Поиск _ Россия (-СПб ЛО)</v>
      </c>
      <c r="B5" t="str">
        <f>Таблица2[Correct keyword]</f>
        <v>купить квартиру в петербурге</v>
      </c>
      <c r="C5" t="str">
        <f>Таблица2[[#This Row],[Headline 1]]</f>
        <v>Купить квартиру в петербурге</v>
      </c>
      <c r="D5" t="str">
        <f>Таблица2[[#This Row],[Headline 2]]</f>
        <v>Агентство недвижимости Купина</v>
      </c>
      <c r="E5" t="str">
        <f>Таблица2[[#This Row],[Description]]</f>
        <v>Подберем квартиру в СПб дистанционно, просмотры квартиры по видеосвязи</v>
      </c>
      <c r="F5" t="str">
        <f>Таблица2[[#This Row],[Final URL]]</f>
        <v>http://kupit-kvartiru-spb-distancionno.lpio.ru</v>
      </c>
      <c r="G5" t="str">
        <f>Таблица2[[#This Row],[Path1]]</f>
        <v>купить_квартиру</v>
      </c>
      <c r="H5" t="str">
        <f>Таблица2[[#This Row],[Path2]]</f>
        <v>в_петербурге</v>
      </c>
      <c r="I5">
        <v>10</v>
      </c>
    </row>
    <row r="6" spans="1:9" x14ac:dyDescent="0.25">
      <c r="A6" t="str">
        <f>Кампания!$A$2</f>
        <v>Купить квартиру дистанционно _ Поиск _ Россия (-СПб ЛО)</v>
      </c>
      <c r="B6" t="str">
        <f>Таблица2[Correct keyword]</f>
        <v>купить квартиру в петербурге</v>
      </c>
      <c r="C6" t="str">
        <f>Таблица2[[#This Row],[Headline 1]]</f>
        <v>Купить квартиру в петербурге</v>
      </c>
      <c r="D6" t="str">
        <f>Таблица2[[#This Row],[Headline 2]]</f>
        <v>Агентство недвижимости Купина</v>
      </c>
      <c r="E6" t="str">
        <f>Таблица2[[#This Row],[Description]]</f>
        <v>Подберем квартиру в СПб дистанционно, просмотры квартиры по видеосвязи</v>
      </c>
      <c r="F6" t="str">
        <f>Таблица2[[#This Row],[Final URL]]</f>
        <v>http://kupit-kvartiru-spb-distancionno.lpio.ru</v>
      </c>
      <c r="G6" t="str">
        <f>Таблица2[[#This Row],[Path1]]</f>
        <v>купить_квартиру</v>
      </c>
      <c r="H6" t="str">
        <f>Таблица2[[#This Row],[Path2]]</f>
        <v>в_петербурге</v>
      </c>
      <c r="I6">
        <v>10</v>
      </c>
    </row>
    <row r="7" spans="1:9" x14ac:dyDescent="0.25">
      <c r="A7" t="str">
        <f>Кампания!$A$2</f>
        <v>Купить квартиру дистанционно _ Поиск _ Россия (-СПб ЛО)</v>
      </c>
      <c r="B7" t="str">
        <f>Таблица2[Correct keyword]</f>
        <v>купить комнату в спб</v>
      </c>
      <c r="C7" t="str">
        <f>Таблица2[[#This Row],[Headline 1]]</f>
        <v>Купить комнату в спб</v>
      </c>
      <c r="D7" t="str">
        <f>Таблица2[[#This Row],[Headline 2]]</f>
        <v>Агентство недвижимости Купина</v>
      </c>
      <c r="E7" t="str">
        <f>Таблица2[[#This Row],[Description]]</f>
        <v>Подберем квартиру в СПб дистанционно, просмотры квартиры по видеосвязи</v>
      </c>
      <c r="F7" t="str">
        <f>Таблица2[[#This Row],[Final URL]]</f>
        <v>http://kupit-kvartiru-spb-distancionno.lpio.ru</v>
      </c>
      <c r="G7" t="str">
        <f>Таблица2[[#This Row],[Path1]]</f>
        <v>купить_комнату</v>
      </c>
      <c r="H7" t="str">
        <f>Таблица2[[#This Row],[Path2]]</f>
        <v>в_спб</v>
      </c>
      <c r="I7">
        <v>10</v>
      </c>
    </row>
    <row r="8" spans="1:9" x14ac:dyDescent="0.25">
      <c r="A8" t="str">
        <f>Кампания!$A$2</f>
        <v>Купить квартиру дистанционно _ Поиск _ Россия (-СПб ЛО)</v>
      </c>
      <c r="B8" t="str">
        <f>Таблица2[Correct keyword]</f>
        <v>купить комнату в питере</v>
      </c>
      <c r="C8" t="str">
        <f>Таблица2[[#This Row],[Headline 1]]</f>
        <v>Купить комнату в питере</v>
      </c>
      <c r="D8" t="str">
        <f>Таблица2[[#This Row],[Headline 2]]</f>
        <v>Агентство недвижимости Купина</v>
      </c>
      <c r="E8" t="str">
        <f>Таблица2[[#This Row],[Description]]</f>
        <v>Подберем квартиру в СПб дистанционно, просмотры квартиры по видеосвязи</v>
      </c>
      <c r="F8" t="str">
        <f>Таблица2[[#This Row],[Final URL]]</f>
        <v>http://kupit-kvartiru-spb-distancionno.lpio.ru</v>
      </c>
      <c r="G8" t="str">
        <f>Таблица2[[#This Row],[Path1]]</f>
        <v>купить_комнату</v>
      </c>
      <c r="H8" t="str">
        <f>Таблица2[[#This Row],[Path2]]</f>
        <v>в_питере</v>
      </c>
      <c r="I8">
        <v>10</v>
      </c>
    </row>
    <row r="9" spans="1:9" x14ac:dyDescent="0.25">
      <c r="A9" t="str">
        <f>Кампания!$A$2</f>
        <v>Купить квартиру дистанционно _ Поиск _ Россия (-СПб ЛО)</v>
      </c>
      <c r="B9" t="str">
        <f>Таблица2[Correct keyword]</f>
        <v>купить комнату санкт-петербург</v>
      </c>
      <c r="C9" t="str">
        <f>Таблица2[[#This Row],[Headline 1]]</f>
        <v>Купить комнату санкт-петербург</v>
      </c>
      <c r="D9" t="str">
        <f>Таблица2[[#This Row],[Headline 2]]</f>
        <v>Агентство недвижимости Купина</v>
      </c>
      <c r="E9" t="str">
        <f>Таблица2[[#This Row],[Description]]</f>
        <v>Подберем квартиру в СПб дистанционно, просмотры квартиры по видеосвязи</v>
      </c>
      <c r="F9" t="str">
        <f>Таблица2[[#This Row],[Final URL]]</f>
        <v>http://kupit-kvartiru-spb-distancionno.lpio.ru</v>
      </c>
      <c r="G9" t="str">
        <f>Таблица2[[#This Row],[Path1]]</f>
        <v>купить_комнату</v>
      </c>
      <c r="H9" t="str">
        <f>Таблица2[[#This Row],[Path2]]</f>
        <v>санкт-петербург</v>
      </c>
      <c r="I9">
        <v>10</v>
      </c>
    </row>
    <row r="10" spans="1:9" x14ac:dyDescent="0.25">
      <c r="A10" t="str">
        <f>Кампания!$A$2</f>
        <v>Купить квартиру дистанционно _ Поиск _ Россия (-СПб ЛО)</v>
      </c>
      <c r="B10" t="str">
        <f>Таблица2[Correct keyword]</f>
        <v>купить комнату санкт петербург</v>
      </c>
      <c r="C10" t="str">
        <f>Таблица2[[#This Row],[Headline 1]]</f>
        <v>Купить комнату санкт петербург</v>
      </c>
      <c r="D10" t="str">
        <f>Таблица2[[#This Row],[Headline 2]]</f>
        <v>Агентство недвижимости Купина</v>
      </c>
      <c r="E10" t="str">
        <f>Таблица2[[#This Row],[Description]]</f>
        <v>Подберем квартиру в СПб дистанционно, просмотры квартиры по видеосвязи</v>
      </c>
      <c r="F10" t="str">
        <f>Таблица2[[#This Row],[Final URL]]</f>
        <v>http://kupit-kvartiru-spb-distancionno.lpio.ru</v>
      </c>
      <c r="G10" t="str">
        <f>Таблица2[[#This Row],[Path1]]</f>
        <v>купить_комнату</v>
      </c>
      <c r="H10" t="str">
        <f>Таблица2[[#This Row],[Path2]]</f>
        <v>санкт_петербург</v>
      </c>
      <c r="I10">
        <v>10</v>
      </c>
    </row>
    <row r="11" spans="1:9" x14ac:dyDescent="0.25">
      <c r="A11" t="str">
        <f>Кампания!$A$2</f>
        <v>Купить квартиру дистанционно _ Поиск _ Россия (-СПб ЛО)</v>
      </c>
      <c r="B11" t="str">
        <f>Таблица2[Correct keyword]</f>
        <v>купить комнату санкт-петербург</v>
      </c>
      <c r="C11" t="str">
        <f>Таблица2[[#This Row],[Headline 1]]</f>
        <v>Купить комнату санкт-петербург</v>
      </c>
      <c r="D11" t="str">
        <f>Таблица2[[#This Row],[Headline 2]]</f>
        <v>Агентство недвижимости Купина</v>
      </c>
      <c r="E11" t="str">
        <f>Таблица2[[#This Row],[Description]]</f>
        <v>Подберем квартиру в СПб дистанционно, просмотры квартиры по видеосвязи</v>
      </c>
      <c r="F11" t="str">
        <f>Таблица2[[#This Row],[Final URL]]</f>
        <v>http://kupit-kvartiru-spb-distancionno.lpio.ru</v>
      </c>
      <c r="G11" t="str">
        <f>Таблица2[[#This Row],[Path1]]</f>
        <v>купить_комнату</v>
      </c>
      <c r="H11" t="str">
        <f>Таблица2[[#This Row],[Path2]]</f>
        <v>санкт-петербург</v>
      </c>
      <c r="I11">
        <v>10</v>
      </c>
    </row>
    <row r="12" spans="1:9" x14ac:dyDescent="0.25">
      <c r="A12" t="str">
        <f>Кампания!$A$2</f>
        <v>Купить квартиру дистанционно _ Поиск _ Россия (-СПб ЛО)</v>
      </c>
      <c r="B12" t="str">
        <f>Таблица2[Correct keyword]</f>
        <v>купить жилье в спб</v>
      </c>
      <c r="C12" t="str">
        <f>Таблица2[[#This Row],[Headline 1]]</f>
        <v>Купить жилье в спб</v>
      </c>
      <c r="D12" t="str">
        <f>Таблица2[[#This Row],[Headline 2]]</f>
        <v>Агентство недвижимости Купина</v>
      </c>
      <c r="E12" t="str">
        <f>Таблица2[[#This Row],[Description]]</f>
        <v>Подберем квартиру в СПб дистанционно, просмотры квартиры по видеосвязи</v>
      </c>
      <c r="F12" t="str">
        <f>Таблица2[[#This Row],[Final URL]]</f>
        <v>http://kupit-kvartiru-spb-distancionno.lpio.ru</v>
      </c>
      <c r="G12" t="str">
        <f>Таблица2[[#This Row],[Path1]]</f>
        <v>купить_жилье</v>
      </c>
      <c r="H12" t="str">
        <f>Таблица2[[#This Row],[Path2]]</f>
        <v>в_спб</v>
      </c>
      <c r="I12">
        <v>10</v>
      </c>
    </row>
    <row r="13" spans="1:9" x14ac:dyDescent="0.25">
      <c r="A13" t="str">
        <f>Кампания!$A$2</f>
        <v>Купить квартиру дистанционно _ Поиск _ Россия (-СПб ЛО)</v>
      </c>
      <c r="B13" t="str">
        <f>Таблица2[Correct keyword]</f>
        <v>купить жилье в питере</v>
      </c>
      <c r="C13" t="str">
        <f>Таблица2[[#This Row],[Headline 1]]</f>
        <v>Купить жилье в питере</v>
      </c>
      <c r="D13" t="str">
        <f>Таблица2[[#This Row],[Headline 2]]</f>
        <v>Агентство недвижимости Купина</v>
      </c>
      <c r="E13" t="str">
        <f>Таблица2[[#This Row],[Description]]</f>
        <v>Подберем квартиру в СПб дистанционно, просмотры квартиры по видеосвязи</v>
      </c>
      <c r="F13" t="str">
        <f>Таблица2[[#This Row],[Final URL]]</f>
        <v>http://kupit-kvartiru-spb-distancionno.lpio.ru</v>
      </c>
      <c r="G13" t="str">
        <f>Таблица2[[#This Row],[Path1]]</f>
        <v>купить_жилье</v>
      </c>
      <c r="H13" t="str">
        <f>Таблица2[[#This Row],[Path2]]</f>
        <v>в_питере</v>
      </c>
      <c r="I13">
        <v>10</v>
      </c>
    </row>
    <row r="14" spans="1:9" x14ac:dyDescent="0.25">
      <c r="A14" t="str">
        <f>Кампания!$A$2</f>
        <v>Купить квартиру дистанционно _ Поиск _ Россия (-СПб ЛО)</v>
      </c>
      <c r="B14" t="str">
        <f>Таблица2[Correct keyword]</f>
        <v>купить жилье в петербурге</v>
      </c>
      <c r="C14" t="str">
        <f>Таблица2[[#This Row],[Headline 1]]</f>
        <v>Купить жилье в петербурге</v>
      </c>
      <c r="D14" t="str">
        <f>Таблица2[[#This Row],[Headline 2]]</f>
        <v>Агентство недвижимости Купина</v>
      </c>
      <c r="E14" t="str">
        <f>Таблица2[[#This Row],[Description]]</f>
        <v>Подберем квартиру в СПб дистанционно, просмотры квартиры по видеосвязи</v>
      </c>
      <c r="F14" t="str">
        <f>Таблица2[[#This Row],[Final URL]]</f>
        <v>http://kupit-kvartiru-spb-distancionno.lpio.ru</v>
      </c>
      <c r="G14" t="str">
        <f>Таблица2[[#This Row],[Path1]]</f>
        <v>купить_жилье</v>
      </c>
      <c r="H14" t="str">
        <f>Таблица2[[#This Row],[Path2]]</f>
        <v>в_петербурге</v>
      </c>
      <c r="I14">
        <v>10</v>
      </c>
    </row>
    <row r="15" spans="1:9" x14ac:dyDescent="0.25">
      <c r="A15" t="str">
        <f>Кампания!$A$2</f>
        <v>Купить квартиру дистанционно _ Поиск _ Россия (-СПб ЛО)</v>
      </c>
      <c r="B15" t="str">
        <f>Таблица2[Correct keyword]</f>
        <v>купить жилье санкт-петербург</v>
      </c>
      <c r="C15" t="str">
        <f>Таблица2[[#This Row],[Headline 1]]</f>
        <v>Купить жилье санкт-петербург</v>
      </c>
      <c r="D15" t="str">
        <f>Таблица2[[#This Row],[Headline 2]]</f>
        <v>Агентство недвижимости Купина</v>
      </c>
      <c r="E15" t="str">
        <f>Таблица2[[#This Row],[Description]]</f>
        <v>Подберем квартиру в СПб дистанционно, просмотры квартиры по видеосвязи</v>
      </c>
      <c r="F15" t="str">
        <f>Таблица2[[#This Row],[Final URL]]</f>
        <v>http://kupit-kvartiru-spb-distancionno.lpio.ru</v>
      </c>
      <c r="G15" t="str">
        <f>Таблица2[[#This Row],[Path1]]</f>
        <v>купить_жилье</v>
      </c>
      <c r="H15" t="str">
        <f>Таблица2[[#This Row],[Path2]]</f>
        <v>санкт-петербург</v>
      </c>
      <c r="I15">
        <v>10</v>
      </c>
    </row>
    <row r="16" spans="1:9" x14ac:dyDescent="0.25">
      <c r="A16" t="str">
        <f>Кампания!$A$2</f>
        <v>Купить квартиру дистанционно _ Поиск _ Россия (-СПб ЛО)</v>
      </c>
      <c r="B16" t="str">
        <f>Таблица2[Correct keyword]</f>
        <v>купить жилье санкт петербург</v>
      </c>
      <c r="C16" t="str">
        <f>Таблица2[[#This Row],[Headline 1]]</f>
        <v>Купить жилье санкт петербург</v>
      </c>
      <c r="D16" t="str">
        <f>Таблица2[[#This Row],[Headline 2]]</f>
        <v>Агентство недвижимости Купина</v>
      </c>
      <c r="E16" t="str">
        <f>Таблица2[[#This Row],[Description]]</f>
        <v>Подберем квартиру в СПб дистанционно, просмотры квартиры по видеосвязи</v>
      </c>
      <c r="F16" t="str">
        <f>Таблица2[[#This Row],[Final URL]]</f>
        <v>http://kupit-kvartiru-spb-distancionno.lpio.ru</v>
      </c>
      <c r="G16" t="str">
        <f>Таблица2[[#This Row],[Path1]]</f>
        <v>купить_жилье</v>
      </c>
      <c r="H16" t="str">
        <f>Таблица2[[#This Row],[Path2]]</f>
        <v>санкт_петербург</v>
      </c>
      <c r="I16">
        <v>10</v>
      </c>
    </row>
    <row r="17" spans="1:9" x14ac:dyDescent="0.25">
      <c r="A17" t="str">
        <f>Кампания!$A$2</f>
        <v>Купить квартиру дистанционно _ Поиск _ Россия (-СПб ЛО)</v>
      </c>
      <c r="B17" t="str">
        <f>Таблица2[Correct keyword]</f>
        <v>купить вторичку в спб</v>
      </c>
      <c r="C17" t="str">
        <f>Таблица2[[#This Row],[Headline 1]]</f>
        <v>Купить вторичку в спб</v>
      </c>
      <c r="D17" t="str">
        <f>Таблица2[[#This Row],[Headline 2]]</f>
        <v>Агентство недвижимости Купина</v>
      </c>
      <c r="E17" t="str">
        <f>Таблица2[[#This Row],[Description]]</f>
        <v>Подберем квартиру в СПб дистанционно, просмотры квартиры по видеосвязи</v>
      </c>
      <c r="F17" t="str">
        <f>Таблица2[[#This Row],[Final URL]]</f>
        <v>http://kupit-kvartiru-spb-distancionno.lpio.ru</v>
      </c>
      <c r="G17" t="str">
        <f>Таблица2[[#This Row],[Path1]]</f>
        <v>купить_вторичку</v>
      </c>
      <c r="H17" t="str">
        <f>Таблица2[[#This Row],[Path2]]</f>
        <v>в_спб</v>
      </c>
      <c r="I17">
        <v>10</v>
      </c>
    </row>
    <row r="18" spans="1:9" x14ac:dyDescent="0.25">
      <c r="A18" t="str">
        <f>Кампания!$A$2</f>
        <v>Купить квартиру дистанционно _ Поиск _ Россия (-СПб ЛО)</v>
      </c>
      <c r="B18" t="str">
        <f>Таблица2[Correct keyword]</f>
        <v>купить вторичку в питере</v>
      </c>
      <c r="C18" t="str">
        <f>Таблица2[[#This Row],[Headline 1]]</f>
        <v>Купить вторичку в питере</v>
      </c>
      <c r="D18" t="str">
        <f>Таблица2[[#This Row],[Headline 2]]</f>
        <v>Агентство недвижимости Купина</v>
      </c>
      <c r="E18" t="str">
        <f>Таблица2[[#This Row],[Description]]</f>
        <v>Подберем квартиру в СПб дистанционно, просмотры квартиры по видеосвязи</v>
      </c>
      <c r="F18" t="str">
        <f>Таблица2[[#This Row],[Final URL]]</f>
        <v>http://kupit-kvartiru-spb-distancionno.lpio.ru</v>
      </c>
      <c r="G18" t="str">
        <f>Таблица2[[#This Row],[Path1]]</f>
        <v>купить_вторичку</v>
      </c>
      <c r="H18" t="str">
        <f>Таблица2[[#This Row],[Path2]]</f>
        <v>в_питере</v>
      </c>
      <c r="I18">
        <v>10</v>
      </c>
    </row>
    <row r="19" spans="1:9" x14ac:dyDescent="0.25">
      <c r="A19" t="str">
        <f>Кампания!$A$2</f>
        <v>Купить квартиру дистанционно _ Поиск _ Россия (-СПб ЛО)</v>
      </c>
      <c r="B19" t="str">
        <f>Таблица2[Correct keyword]</f>
        <v>купить вторичку в петербурге</v>
      </c>
      <c r="C19" t="str">
        <f>Таблица2[[#This Row],[Headline 1]]</f>
        <v>Купить вторичку в петербурге</v>
      </c>
      <c r="D19" t="str">
        <f>Таблица2[[#This Row],[Headline 2]]</f>
        <v>Агентство недвижимости Купина</v>
      </c>
      <c r="E19" t="str">
        <f>Таблица2[[#This Row],[Description]]</f>
        <v>Подберем квартиру в СПб дистанционно, просмотры квартиры по видеосвязи</v>
      </c>
      <c r="F19" t="str">
        <f>Таблица2[[#This Row],[Final URL]]</f>
        <v>http://kupit-kvartiru-spb-distancionno.lpio.ru</v>
      </c>
      <c r="G19" t="str">
        <f>Таблица2[[#This Row],[Path1]]</f>
        <v>купить_вторичку</v>
      </c>
      <c r="H19" t="str">
        <f>Таблица2[[#This Row],[Path2]]</f>
        <v>в_петербурге</v>
      </c>
      <c r="I19">
        <v>10</v>
      </c>
    </row>
    <row r="20" spans="1:9" x14ac:dyDescent="0.25">
      <c r="A20" t="str">
        <f>Кампания!$A$2</f>
        <v>Купить квартиру дистанционно _ Поиск _ Россия (-СПб ЛО)</v>
      </c>
      <c r="B20" t="str">
        <f>Таблица2[Correct keyword]</f>
        <v>вторичка в санкт-петербурге</v>
      </c>
      <c r="C20" t="str">
        <f>Таблица2[[#This Row],[Headline 1]]</f>
        <v>Вторичка в санкт-петербурге</v>
      </c>
      <c r="D20" t="str">
        <f>Таблица2[[#This Row],[Headline 2]]</f>
        <v>Агентство недвижимости Купина</v>
      </c>
      <c r="E20" t="str">
        <f>Таблица2[[#This Row],[Description]]</f>
        <v>Подберем квартиру в СПб дистанционно, просмотры квартиры по видеосвязи</v>
      </c>
      <c r="F20" t="str">
        <f>Таблица2[[#This Row],[Final URL]]</f>
        <v>http://kupit-kvartiru-spb-distancionno.lpio.ru</v>
      </c>
      <c r="G20" t="str">
        <f>Таблица2[[#This Row],[Path1]]</f>
        <v>вторичка</v>
      </c>
      <c r="H20" t="str">
        <f>Таблица2[[#This Row],[Path2]]</f>
        <v>в</v>
      </c>
      <c r="I20">
        <v>10</v>
      </c>
    </row>
    <row r="21" spans="1:9" x14ac:dyDescent="0.25">
      <c r="A21" t="str">
        <f>Кампания!$A$2</f>
        <v>Купить квартиру дистанционно _ Поиск _ Россия (-СПб ЛО)</v>
      </c>
      <c r="B21" t="str">
        <f>Таблица2[Correct keyword]</f>
        <v>вторичка в санкт-петербурге</v>
      </c>
      <c r="C21" t="str">
        <f>Таблица2[[#This Row],[Headline 1]]</f>
        <v>Вторичка в санкт-петербурге</v>
      </c>
      <c r="D21" t="str">
        <f>Таблица2[[#This Row],[Headline 2]]</f>
        <v>Агентство недвижимости Купина</v>
      </c>
      <c r="E21" t="str">
        <f>Таблица2[[#This Row],[Description]]</f>
        <v>Подберем квартиру в СПб дистанционно, просмотры квартиры по видеосвязи</v>
      </c>
      <c r="F21" t="str">
        <f>Таблица2[[#This Row],[Final URL]]</f>
        <v>http://kupit-kvartiru-spb-distancionno.lpio.ru</v>
      </c>
      <c r="G21" t="str">
        <f>Таблица2[[#This Row],[Path1]]</f>
        <v>вторичка</v>
      </c>
      <c r="H21" t="str">
        <f>Таблица2[[#This Row],[Path2]]</f>
        <v>в</v>
      </c>
      <c r="I21">
        <v>10</v>
      </c>
    </row>
    <row r="22" spans="1:9" x14ac:dyDescent="0.25">
      <c r="A22" t="str">
        <f>Кампания!$A$2</f>
        <v>Купить квартиру дистанционно _ Поиск _ Россия (-СПб ЛО)</v>
      </c>
      <c r="B22" t="str">
        <f>Таблица2[Correct keyword]</f>
        <v>купить вторичное жилье в спб</v>
      </c>
      <c r="C22" t="str">
        <f>Таблица2[[#This Row],[Headline 1]]</f>
        <v>Купить вторичное жилье в спб</v>
      </c>
      <c r="D22" t="str">
        <f>Таблица2[[#This Row],[Headline 2]]</f>
        <v>Агентство недвижимости Купина</v>
      </c>
      <c r="E22" t="str">
        <f>Таблица2[[#This Row],[Description]]</f>
        <v>Подберем квартиру в СПб дистанционно, просмотры квартиры по видеосвязи</v>
      </c>
      <c r="F22" t="str">
        <f>Таблица2[[#This Row],[Final URL]]</f>
        <v>http://kupit-kvartiru-spb-distancionno.lpio.ru</v>
      </c>
      <c r="G22" t="str">
        <f>Таблица2[[#This Row],[Path1]]</f>
        <v>купить</v>
      </c>
      <c r="H22" t="str">
        <f>Таблица2[[#This Row],[Path2]]</f>
        <v>вторичное</v>
      </c>
      <c r="I22">
        <v>10</v>
      </c>
    </row>
    <row r="23" spans="1:9" x14ac:dyDescent="0.25">
      <c r="A23" t="str">
        <f>Кампания!$A$2</f>
        <v>Купить квартиру дистанционно _ Поиск _ Россия (-СПб ЛО)</v>
      </c>
      <c r="B23" t="str">
        <f>Таблица2[Correct keyword]</f>
        <v>купить вторичное жилье питер</v>
      </c>
      <c r="C23" t="str">
        <f>Таблица2[[#This Row],[Headline 1]]</f>
        <v>Купить вторичное жилье питер</v>
      </c>
      <c r="D23" t="str">
        <f>Таблица2[[#This Row],[Headline 2]]</f>
        <v>Агентство недвижимости Купина</v>
      </c>
      <c r="E23" t="str">
        <f>Таблица2[[#This Row],[Description]]</f>
        <v>Подберем квартиру в СПб дистанционно, просмотры квартиры по видеосвязи</v>
      </c>
      <c r="F23" t="str">
        <f>Таблица2[[#This Row],[Final URL]]</f>
        <v>http://kupit-kvartiru-spb-distancionno.lpio.ru</v>
      </c>
      <c r="G23" t="str">
        <f>Таблица2[[#This Row],[Path1]]</f>
        <v>купить</v>
      </c>
      <c r="H23" t="str">
        <f>Таблица2[[#This Row],[Path2]]</f>
        <v>вторичное</v>
      </c>
      <c r="I23">
        <v>10</v>
      </c>
    </row>
    <row r="24" spans="1:9" x14ac:dyDescent="0.25">
      <c r="A24" t="str">
        <f>Кампания!$A$2</f>
        <v>Купить квартиру дистанционно _ Поиск _ Россия (-СПб ЛО)</v>
      </c>
      <c r="B24" t="str">
        <f>Таблица2[Correct keyword]</f>
        <v>купить вторичное в петербурге</v>
      </c>
      <c r="C24" t="str">
        <f>Таблица2[[#This Row],[Headline 1]]</f>
        <v>Купить вторичное в петербурге</v>
      </c>
      <c r="D24" t="str">
        <f>Таблица2[[#This Row],[Headline 2]]</f>
        <v>Агентство недвижимости Купина</v>
      </c>
      <c r="E24" t="str">
        <f>Таблица2[[#This Row],[Description]]</f>
        <v>Подберем квартиру в СПб дистанционно, просмотры квартиры по видеосвязи</v>
      </c>
      <c r="F24" t="str">
        <f>Таблица2[[#This Row],[Final URL]]</f>
        <v>http://kupit-kvartiru-spb-distancionno.lpio.ru</v>
      </c>
      <c r="G24" t="str">
        <f>Таблица2[[#This Row],[Path1]]</f>
        <v>купить</v>
      </c>
      <c r="H24" t="str">
        <f>Таблица2[[#This Row],[Path2]]</f>
        <v>вторичное</v>
      </c>
      <c r="I24">
        <v>10</v>
      </c>
    </row>
    <row r="25" spans="1:9" x14ac:dyDescent="0.25">
      <c r="A25" t="str">
        <f>Кампания!$A$2</f>
        <v>Купить квартиру дистанционно _ Поиск _ Россия (-СПб ЛО)</v>
      </c>
      <c r="B25" t="str">
        <f>Таблица2[Correct keyword]</f>
        <v>вторичное в санкт-петербурге</v>
      </c>
      <c r="C25" t="str">
        <f>Таблица2[[#This Row],[Headline 1]]</f>
        <v>Вторичное в санкт-петербурге</v>
      </c>
      <c r="D25" t="str">
        <f>Таблица2[[#This Row],[Headline 2]]</f>
        <v>Агентство недвижимости Купина</v>
      </c>
      <c r="E25" t="str">
        <f>Таблица2[[#This Row],[Description]]</f>
        <v>Подберем квартиру в СПб дистанционно, просмотры квартиры по видеосвязи</v>
      </c>
      <c r="F25" t="str">
        <f>Таблица2[[#This Row],[Final URL]]</f>
        <v>http://kupit-kvartiru-spb-distancionno.lpio.ru</v>
      </c>
      <c r="G25" t="str">
        <f>Таблица2[[#This Row],[Path1]]</f>
        <v>вторичное</v>
      </c>
      <c r="H25" t="str">
        <f>Таблица2[[#This Row],[Path2]]</f>
        <v>в</v>
      </c>
      <c r="I25">
        <v>10</v>
      </c>
    </row>
    <row r="26" spans="1:9" x14ac:dyDescent="0.25">
      <c r="A26" t="str">
        <f>Кампания!$A$2</f>
        <v>Купить квартиру дистанционно _ Поиск _ Россия (-СПб ЛО)</v>
      </c>
      <c r="B26" t="str">
        <f>Таблица2[Correct keyword]</f>
        <v>вторичное санкт-петербург</v>
      </c>
      <c r="C26" t="str">
        <f>Таблица2[[#This Row],[Headline 1]]</f>
        <v>Вторичное санкт-петербург</v>
      </c>
      <c r="D26" t="str">
        <f>Таблица2[[#This Row],[Headline 2]]</f>
        <v>Агентство недвижимости Купина</v>
      </c>
      <c r="E26" t="str">
        <f>Таблица2[[#This Row],[Description]]</f>
        <v>Подберем квартиру в СПб дистанционно, просмотры квартиры по видеосвязи</v>
      </c>
      <c r="F26" t="str">
        <f>Таблица2[[#This Row],[Final URL]]</f>
        <v>http://kupit-kvartiru-spb-distancionno.lpio.ru</v>
      </c>
      <c r="G26" t="str">
        <f>Таблица2[[#This Row],[Path1]]</f>
        <v>вторичное</v>
      </c>
      <c r="H26" t="str">
        <f>Таблица2[[#This Row],[Path2]]</f>
        <v>санкт-петербург</v>
      </c>
      <c r="I26">
        <v>10</v>
      </c>
    </row>
  </sheetData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workbookViewId="0">
      <selection activeCell="B22" sqref="A1:E26"/>
    </sheetView>
  </sheetViews>
  <sheetFormatPr defaultRowHeight="15" x14ac:dyDescent="0.25"/>
  <cols>
    <col min="1" max="1" width="20.7109375" customWidth="1"/>
    <col min="2" max="2" width="38.5703125" customWidth="1"/>
    <col min="3" max="4" width="20.7109375" customWidth="1"/>
  </cols>
  <sheetData>
    <row r="1" spans="1:5" x14ac:dyDescent="0.25">
      <c r="A1" s="17" t="s">
        <v>9</v>
      </c>
      <c r="B1" s="17" t="s">
        <v>10</v>
      </c>
      <c r="C1" s="17" t="s">
        <v>133</v>
      </c>
      <c r="D1" s="17" t="s">
        <v>13</v>
      </c>
      <c r="E1" s="17" t="s">
        <v>0</v>
      </c>
    </row>
    <row r="2" spans="1:5" x14ac:dyDescent="0.25">
      <c r="A2" s="17" t="str">
        <f>Кампания!$A$2</f>
        <v>Купить квартиру дистанционно _ Поиск _ Россия (-СПб ЛО)</v>
      </c>
      <c r="B2" s="17" t="str">
        <f>Таблица2[Correct keyword]</f>
        <v>купить квартиру в спб</v>
      </c>
      <c r="C2" s="18" t="str">
        <f>Таблица2[[#This Row],[Keyword]]</f>
        <v>купить квартира спб</v>
      </c>
      <c r="D2" s="9" t="s">
        <v>14</v>
      </c>
      <c r="E2" s="19" t="str">
        <f>"+"&amp;SUBSTITUTE(TRIM(Таблица5[[#This Row],[Keyword без операторов]])," "," +")</f>
        <v>+купить +квартира +спб</v>
      </c>
    </row>
    <row r="3" spans="1:5" x14ac:dyDescent="0.25">
      <c r="A3" s="17" t="str">
        <f>Кампания!$A$2</f>
        <v>Купить квартиру дистанционно _ Поиск _ Россия (-СПб ЛО)</v>
      </c>
      <c r="B3" s="17" t="str">
        <f>Таблица2[Correct keyword]</f>
        <v>купить квартиру в питере</v>
      </c>
      <c r="C3" s="18" t="str">
        <f>Таблица2[[#This Row],[Keyword]]</f>
        <v>купить квартира питер</v>
      </c>
      <c r="D3" s="9" t="s">
        <v>14</v>
      </c>
      <c r="E3" s="17" t="str">
        <f>"+"&amp;SUBSTITUTE(TRIM(Таблица5[[#This Row],[Keyword без операторов]])," "," +")</f>
        <v>+купить +квартира +питер</v>
      </c>
    </row>
    <row r="4" spans="1:5" x14ac:dyDescent="0.25">
      <c r="A4" s="17" t="str">
        <f>Кампания!$A$2</f>
        <v>Купить квартиру дистанционно _ Поиск _ Россия (-СПб ЛО)</v>
      </c>
      <c r="B4" s="17" t="str">
        <f>Таблица2[Correct keyword]</f>
        <v>купить квартиру в петербурге</v>
      </c>
      <c r="C4" s="18" t="str">
        <f>Таблица2[[#This Row],[Keyword]]</f>
        <v>купить квартира петербург</v>
      </c>
      <c r="D4" s="9" t="s">
        <v>14</v>
      </c>
      <c r="E4" s="17" t="str">
        <f>"+"&amp;SUBSTITUTE(TRIM(Таблица5[[#This Row],[Keyword без операторов]])," "," +")</f>
        <v>+купить +квартира +петербург</v>
      </c>
    </row>
    <row r="5" spans="1:5" x14ac:dyDescent="0.25">
      <c r="A5" s="17" t="str">
        <f>Кампания!$A$2</f>
        <v>Купить квартиру дистанционно _ Поиск _ Россия (-СПб ЛО)</v>
      </c>
      <c r="B5" s="17" t="str">
        <f>Таблица2[Correct keyword]</f>
        <v>купить квартиру в петербурге</v>
      </c>
      <c r="C5" s="18" t="str">
        <f>Таблица2[[#This Row],[Keyword]]</f>
        <v>купить квартира санкт</v>
      </c>
      <c r="D5" s="9" t="s">
        <v>14</v>
      </c>
      <c r="E5" s="17" t="str">
        <f>"+"&amp;SUBSTITUTE(TRIM(Таблица5[[#This Row],[Keyword без операторов]])," "," +")</f>
        <v>+купить +квартира +санкт</v>
      </c>
    </row>
    <row r="6" spans="1:5" x14ac:dyDescent="0.25">
      <c r="A6" s="17" t="str">
        <f>Кампания!$A$2</f>
        <v>Купить квартиру дистанционно _ Поиск _ Россия (-СПб ЛО)</v>
      </c>
      <c r="B6" s="17" t="str">
        <f>Таблица2[Correct keyword]</f>
        <v>купить квартиру в петербурге</v>
      </c>
      <c r="C6" s="18" t="str">
        <f>Таблица2[[#This Row],[Keyword]]</f>
        <v>купить квартира санкт петербург</v>
      </c>
      <c r="D6" s="9" t="s">
        <v>14</v>
      </c>
      <c r="E6" s="17" t="str">
        <f>"+"&amp;SUBSTITUTE(TRIM(Таблица5[[#This Row],[Keyword без операторов]])," "," +")</f>
        <v>+купить +квартира +санкт +петербург</v>
      </c>
    </row>
    <row r="7" spans="1:5" x14ac:dyDescent="0.25">
      <c r="A7" s="17" t="str">
        <f>Кампания!$A$2</f>
        <v>Купить квартиру дистанционно _ Поиск _ Россия (-СПб ЛО)</v>
      </c>
      <c r="B7" s="17" t="str">
        <f>Таблица2[Correct keyword]</f>
        <v>купить комнату в спб</v>
      </c>
      <c r="C7" s="18" t="str">
        <f>Таблица2[[#This Row],[Keyword]]</f>
        <v>купить комната спб</v>
      </c>
      <c r="D7" s="9" t="s">
        <v>14</v>
      </c>
      <c r="E7" s="17" t="str">
        <f>"+"&amp;SUBSTITUTE(TRIM(Таблица5[[#This Row],[Keyword без операторов]])," "," +")</f>
        <v>+купить +комната +спб</v>
      </c>
    </row>
    <row r="8" spans="1:5" x14ac:dyDescent="0.25">
      <c r="A8" s="17" t="str">
        <f>Кампания!$A$2</f>
        <v>Купить квартиру дистанционно _ Поиск _ Россия (-СПб ЛО)</v>
      </c>
      <c r="B8" s="17" t="str">
        <f>Таблица2[Correct keyword]</f>
        <v>купить комнату в питере</v>
      </c>
      <c r="C8" s="18" t="str">
        <f>Таблица2[[#This Row],[Keyword]]</f>
        <v>купить комната питер</v>
      </c>
      <c r="D8" s="9" t="s">
        <v>14</v>
      </c>
      <c r="E8" s="17" t="str">
        <f>"+"&amp;SUBSTITUTE(TRIM(Таблица5[[#This Row],[Keyword без операторов]])," "," +")</f>
        <v>+купить +комната +питер</v>
      </c>
    </row>
    <row r="9" spans="1:5" x14ac:dyDescent="0.25">
      <c r="A9" s="17" t="str">
        <f>Кампания!$A$2</f>
        <v>Купить квартиру дистанционно _ Поиск _ Россия (-СПб ЛО)</v>
      </c>
      <c r="B9" s="17" t="str">
        <f>Таблица2[Correct keyword]</f>
        <v>купить комнату санкт-петербург</v>
      </c>
      <c r="C9" s="18" t="str">
        <f>Таблица2[[#This Row],[Keyword]]</f>
        <v>купить комната петербург</v>
      </c>
      <c r="D9" s="9" t="s">
        <v>14</v>
      </c>
      <c r="E9" s="17" t="str">
        <f>"+"&amp;SUBSTITUTE(TRIM(Таблица5[[#This Row],[Keyword без операторов]])," "," +")</f>
        <v>+купить +комната +петербург</v>
      </c>
    </row>
    <row r="10" spans="1:5" x14ac:dyDescent="0.25">
      <c r="A10" s="17" t="str">
        <f>Кампания!$A$2</f>
        <v>Купить квартиру дистанционно _ Поиск _ Россия (-СПб ЛО)</v>
      </c>
      <c r="B10" s="17" t="str">
        <f>Таблица2[Correct keyword]</f>
        <v>купить комнату санкт петербург</v>
      </c>
      <c r="C10" s="18" t="str">
        <f>Таблица2[[#This Row],[Keyword]]</f>
        <v>купить комната санкт</v>
      </c>
      <c r="D10" s="9" t="s">
        <v>14</v>
      </c>
      <c r="E10" s="17" t="str">
        <f>"+"&amp;SUBSTITUTE(TRIM(Таблица5[[#This Row],[Keyword без операторов]])," "," +")</f>
        <v>+купить +комната +санкт</v>
      </c>
    </row>
    <row r="11" spans="1:5" x14ac:dyDescent="0.25">
      <c r="A11" s="17" t="str">
        <f>Кампания!$A$2</f>
        <v>Купить квартиру дистанционно _ Поиск _ Россия (-СПб ЛО)</v>
      </c>
      <c r="B11" s="17" t="str">
        <f>Таблица2[Correct keyword]</f>
        <v>купить комнату санкт-петербург</v>
      </c>
      <c r="C11" s="18" t="str">
        <f>Таблица2[[#This Row],[Keyword]]</f>
        <v>купить комната санкт петербург</v>
      </c>
      <c r="D11" s="9" t="s">
        <v>14</v>
      </c>
      <c r="E11" s="17" t="str">
        <f>"+"&amp;SUBSTITUTE(TRIM(Таблица5[[#This Row],[Keyword без операторов]])," "," +")</f>
        <v>+купить +комната +санкт +петербург</v>
      </c>
    </row>
    <row r="12" spans="1:5" x14ac:dyDescent="0.25">
      <c r="A12" s="17" t="str">
        <f>Кампания!$A$2</f>
        <v>Купить квартиру дистанционно _ Поиск _ Россия (-СПб ЛО)</v>
      </c>
      <c r="B12" s="17" t="str">
        <f>Таблица2[Correct keyword]</f>
        <v>купить жилье в спб</v>
      </c>
      <c r="C12" s="18" t="str">
        <f>Таблица2[[#This Row],[Keyword]]</f>
        <v>купить жилье спб</v>
      </c>
      <c r="D12" s="9" t="s">
        <v>14</v>
      </c>
      <c r="E12" s="17" t="str">
        <f>"+"&amp;SUBSTITUTE(TRIM(Таблица5[[#This Row],[Keyword без операторов]])," "," +")</f>
        <v>+купить +жилье +спб</v>
      </c>
    </row>
    <row r="13" spans="1:5" x14ac:dyDescent="0.25">
      <c r="A13" s="17" t="str">
        <f>Кампания!$A$2</f>
        <v>Купить квартиру дистанционно _ Поиск _ Россия (-СПб ЛО)</v>
      </c>
      <c r="B13" s="17" t="str">
        <f>Таблица2[Correct keyword]</f>
        <v>купить жилье в питере</v>
      </c>
      <c r="C13" s="18" t="str">
        <f>Таблица2[[#This Row],[Keyword]]</f>
        <v>купить жилье питер</v>
      </c>
      <c r="D13" s="9" t="s">
        <v>14</v>
      </c>
      <c r="E13" s="17" t="str">
        <f>"+"&amp;SUBSTITUTE(TRIM(Таблица5[[#This Row],[Keyword без операторов]])," "," +")</f>
        <v>+купить +жилье +питер</v>
      </c>
    </row>
    <row r="14" spans="1:5" x14ac:dyDescent="0.25">
      <c r="A14" s="17" t="str">
        <f>Кампания!$A$2</f>
        <v>Купить квартиру дистанционно _ Поиск _ Россия (-СПб ЛО)</v>
      </c>
      <c r="B14" s="17" t="str">
        <f>Таблица2[Correct keyword]</f>
        <v>купить жилье в петербурге</v>
      </c>
      <c r="C14" s="18" t="str">
        <f>Таблица2[[#This Row],[Keyword]]</f>
        <v>купить жилье петербург</v>
      </c>
      <c r="D14" s="9" t="s">
        <v>14</v>
      </c>
      <c r="E14" s="17" t="str">
        <f>"+"&amp;SUBSTITUTE(TRIM(Таблица5[[#This Row],[Keyword без операторов]])," "," +")</f>
        <v>+купить +жилье +петербург</v>
      </c>
    </row>
    <row r="15" spans="1:5" x14ac:dyDescent="0.25">
      <c r="A15" s="17" t="str">
        <f>Кампания!$A$2</f>
        <v>Купить квартиру дистанционно _ Поиск _ Россия (-СПб ЛО)</v>
      </c>
      <c r="B15" s="17" t="str">
        <f>Таблица2[Correct keyword]</f>
        <v>купить жилье санкт-петербург</v>
      </c>
      <c r="C15" s="18" t="str">
        <f>Таблица2[[#This Row],[Keyword]]</f>
        <v>купить жилье санкт</v>
      </c>
      <c r="D15" s="9" t="s">
        <v>14</v>
      </c>
      <c r="E15" s="17" t="str">
        <f>"+"&amp;SUBSTITUTE(TRIM(Таблица5[[#This Row],[Keyword без операторов]])," "," +")</f>
        <v>+купить +жилье +санкт</v>
      </c>
    </row>
    <row r="16" spans="1:5" x14ac:dyDescent="0.25">
      <c r="A16" s="17" t="str">
        <f>Кампания!$A$2</f>
        <v>Купить квартиру дистанционно _ Поиск _ Россия (-СПб ЛО)</v>
      </c>
      <c r="B16" s="17" t="str">
        <f>Таблица2[Correct keyword]</f>
        <v>купить жилье санкт петербург</v>
      </c>
      <c r="C16" s="18" t="str">
        <f>Таблица2[[#This Row],[Keyword]]</f>
        <v>купить жилье санкт петербург</v>
      </c>
      <c r="D16" s="9" t="s">
        <v>14</v>
      </c>
      <c r="E16" s="17" t="str">
        <f>"+"&amp;SUBSTITUTE(TRIM(Таблица5[[#This Row],[Keyword без операторов]])," "," +")</f>
        <v>+купить +жилье +санкт +петербург</v>
      </c>
    </row>
    <row r="17" spans="1:5" x14ac:dyDescent="0.25">
      <c r="A17" s="17" t="str">
        <f>Кампания!$A$2</f>
        <v>Купить квартиру дистанционно _ Поиск _ Россия (-СПб ЛО)</v>
      </c>
      <c r="B17" s="17" t="str">
        <f>Таблица2[Correct keyword]</f>
        <v>купить вторичку в спб</v>
      </c>
      <c r="C17" s="18" t="str">
        <f>Таблица2[[#This Row],[Keyword]]</f>
        <v>вторичка спб</v>
      </c>
      <c r="D17" s="9" t="s">
        <v>14</v>
      </c>
      <c r="E17" s="17" t="str">
        <f>"+"&amp;SUBSTITUTE(TRIM(Таблица5[[#This Row],[Keyword без операторов]])," "," +")</f>
        <v>+вторичка +спб</v>
      </c>
    </row>
    <row r="18" spans="1:5" x14ac:dyDescent="0.25">
      <c r="A18" s="17" t="str">
        <f>Кампания!$A$2</f>
        <v>Купить квартиру дистанционно _ Поиск _ Россия (-СПб ЛО)</v>
      </c>
      <c r="B18" s="17" t="str">
        <f>Таблица2[Correct keyword]</f>
        <v>купить вторичку в питере</v>
      </c>
      <c r="C18" s="18" t="str">
        <f>Таблица2[[#This Row],[Keyword]]</f>
        <v>вторичка питер</v>
      </c>
      <c r="D18" s="9" t="s">
        <v>14</v>
      </c>
      <c r="E18" s="17" t="str">
        <f>"+"&amp;SUBSTITUTE(TRIM(Таблица5[[#This Row],[Keyword без операторов]])," "," +")</f>
        <v>+вторичка +питер</v>
      </c>
    </row>
    <row r="19" spans="1:5" x14ac:dyDescent="0.25">
      <c r="A19" s="17" t="str">
        <f>Кампания!$A$2</f>
        <v>Купить квартиру дистанционно _ Поиск _ Россия (-СПб ЛО)</v>
      </c>
      <c r="B19" s="17" t="str">
        <f>Таблица2[Correct keyword]</f>
        <v>купить вторичку в петербурге</v>
      </c>
      <c r="C19" s="18" t="str">
        <f>Таблица2[[#This Row],[Keyword]]</f>
        <v>вторичка петербург</v>
      </c>
      <c r="D19" s="9" t="s">
        <v>14</v>
      </c>
      <c r="E19" s="17" t="str">
        <f>"+"&amp;SUBSTITUTE(TRIM(Таблица5[[#This Row],[Keyword без операторов]])," "," +")</f>
        <v>+вторичка +петербург</v>
      </c>
    </row>
    <row r="20" spans="1:5" x14ac:dyDescent="0.25">
      <c r="A20" s="17" t="str">
        <f>Кампания!$A$2</f>
        <v>Купить квартиру дистанционно _ Поиск _ Россия (-СПб ЛО)</v>
      </c>
      <c r="B20" s="17" t="str">
        <f>Таблица2[Correct keyword]</f>
        <v>вторичка в санкт-петербурге</v>
      </c>
      <c r="C20" s="18" t="str">
        <f>Таблица2[[#This Row],[Keyword]]</f>
        <v>вторичка санкт</v>
      </c>
      <c r="D20" s="9" t="s">
        <v>14</v>
      </c>
      <c r="E20" s="17" t="str">
        <f>"+"&amp;SUBSTITUTE(TRIM(Таблица5[[#This Row],[Keyword без операторов]])," "," +")</f>
        <v>+вторичка +санкт</v>
      </c>
    </row>
    <row r="21" spans="1:5" x14ac:dyDescent="0.25">
      <c r="A21" s="17" t="str">
        <f>Кампания!$A$2</f>
        <v>Купить квартиру дистанционно _ Поиск _ Россия (-СПб ЛО)</v>
      </c>
      <c r="B21" s="17" t="str">
        <f>Таблица2[Correct keyword]</f>
        <v>вторичка в санкт-петербурге</v>
      </c>
      <c r="C21" s="18" t="str">
        <f>Таблица2[[#This Row],[Keyword]]</f>
        <v>вторичка санкт петербург</v>
      </c>
      <c r="D21" s="9" t="s">
        <v>14</v>
      </c>
      <c r="E21" s="17" t="str">
        <f>"+"&amp;SUBSTITUTE(TRIM(Таблица5[[#This Row],[Keyword без операторов]])," "," +")</f>
        <v>+вторичка +санкт +петербург</v>
      </c>
    </row>
    <row r="22" spans="1:5" x14ac:dyDescent="0.25">
      <c r="A22" s="17" t="str">
        <f>Кампания!$A$2</f>
        <v>Купить квартиру дистанционно _ Поиск _ Россия (-СПб ЛО)</v>
      </c>
      <c r="B22" s="17" t="str">
        <f>Таблица2[Correct keyword]</f>
        <v>купить вторичное жилье в спб</v>
      </c>
      <c r="C22" s="18" t="str">
        <f>Таблица2[[#This Row],[Keyword]]</f>
        <v>вторичное спб</v>
      </c>
      <c r="D22" s="9" t="s">
        <v>14</v>
      </c>
      <c r="E22" s="17" t="str">
        <f>"+"&amp;SUBSTITUTE(TRIM(Таблица5[[#This Row],[Keyword без операторов]])," "," +")</f>
        <v>+вторичное +спб</v>
      </c>
    </row>
    <row r="23" spans="1:5" x14ac:dyDescent="0.25">
      <c r="A23" s="17" t="str">
        <f>Кампания!$A$2</f>
        <v>Купить квартиру дистанционно _ Поиск _ Россия (-СПб ЛО)</v>
      </c>
      <c r="B23" s="17" t="str">
        <f>Таблица2[Correct keyword]</f>
        <v>купить вторичное жилье питер</v>
      </c>
      <c r="C23" s="18" t="str">
        <f>Таблица2[[#This Row],[Keyword]]</f>
        <v>вторичное питер</v>
      </c>
      <c r="D23" s="9" t="s">
        <v>14</v>
      </c>
      <c r="E23" s="17" t="str">
        <f>"+"&amp;SUBSTITUTE(TRIM(Таблица5[[#This Row],[Keyword без операторов]])," "," +")</f>
        <v>+вторичное +питер</v>
      </c>
    </row>
    <row r="24" spans="1:5" x14ac:dyDescent="0.25">
      <c r="A24" s="17" t="str">
        <f>Кампания!$A$2</f>
        <v>Купить квартиру дистанционно _ Поиск _ Россия (-СПб ЛО)</v>
      </c>
      <c r="B24" s="17" t="str">
        <f>Таблица2[Correct keyword]</f>
        <v>купить вторичное в петербурге</v>
      </c>
      <c r="C24" s="18" t="str">
        <f>Таблица2[[#This Row],[Keyword]]</f>
        <v>вторичное петербург</v>
      </c>
      <c r="D24" s="9" t="s">
        <v>14</v>
      </c>
      <c r="E24" s="17" t="str">
        <f>"+"&amp;SUBSTITUTE(TRIM(Таблица5[[#This Row],[Keyword без операторов]])," "," +")</f>
        <v>+вторичное +петербург</v>
      </c>
    </row>
    <row r="25" spans="1:5" x14ac:dyDescent="0.25">
      <c r="A25" s="17" t="str">
        <f>Кампания!$A$2</f>
        <v>Купить квартиру дистанционно _ Поиск _ Россия (-СПб ЛО)</v>
      </c>
      <c r="B25" s="17" t="str">
        <f>Таблица2[Correct keyword]</f>
        <v>вторичное в санкт-петербурге</v>
      </c>
      <c r="C25" s="18" t="str">
        <f>Таблица2[[#This Row],[Keyword]]</f>
        <v>вторичное санкт</v>
      </c>
      <c r="D25" s="9" t="s">
        <v>14</v>
      </c>
      <c r="E25" s="17" t="str">
        <f>"+"&amp;SUBSTITUTE(TRIM(Таблица5[[#This Row],[Keyword без операторов]])," "," +")</f>
        <v>+вторичное +санкт</v>
      </c>
    </row>
    <row r="26" spans="1:5" x14ac:dyDescent="0.25">
      <c r="A26" s="17" t="str">
        <f>Кампания!$A$2</f>
        <v>Купить квартиру дистанционно _ Поиск _ Россия (-СПб ЛО)</v>
      </c>
      <c r="B26" s="17" t="str">
        <f>Таблица2[Correct keyword]</f>
        <v>вторичное санкт-петербург</v>
      </c>
      <c r="C26" s="18" t="str">
        <f>Таблица2[[#This Row],[Keyword]]</f>
        <v>вторичное санкт петербург</v>
      </c>
      <c r="D26" s="9" t="s">
        <v>14</v>
      </c>
      <c r="E26" s="17" t="str">
        <f>"+"&amp;SUBSTITUTE(TRIM(Таблица5[[#This Row],[Keyword без операторов]])," "," +")</f>
        <v>+вторичное +санкт +петербург</v>
      </c>
    </row>
  </sheetData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7"/>
  <sheetViews>
    <sheetView workbookViewId="0">
      <selection activeCell="A10" sqref="A10"/>
    </sheetView>
  </sheetViews>
  <sheetFormatPr defaultRowHeight="15" x14ac:dyDescent="0.25"/>
  <cols>
    <col min="1" max="1" width="20.7109375" customWidth="1"/>
  </cols>
  <sheetData>
    <row r="1" spans="1:1" x14ac:dyDescent="0.25">
      <c r="A1" t="s">
        <v>18</v>
      </c>
    </row>
    <row r="2" spans="1:1" x14ac:dyDescent="0.25">
      <c r="A2" t="s">
        <v>19</v>
      </c>
    </row>
    <row r="3" spans="1:1" x14ac:dyDescent="0.25">
      <c r="A3" t="s">
        <v>20</v>
      </c>
    </row>
    <row r="4" spans="1:1" x14ac:dyDescent="0.25">
      <c r="A4" t="s">
        <v>21</v>
      </c>
    </row>
    <row r="5" spans="1:1" x14ac:dyDescent="0.25">
      <c r="A5" t="s">
        <v>22</v>
      </c>
    </row>
    <row r="6" spans="1:1" x14ac:dyDescent="0.25">
      <c r="A6" t="s">
        <v>23</v>
      </c>
    </row>
    <row r="7" spans="1:1" x14ac:dyDescent="0.25">
      <c r="A7" t="s">
        <v>24</v>
      </c>
    </row>
    <row r="8" spans="1:1" x14ac:dyDescent="0.25">
      <c r="A8" t="s">
        <v>25</v>
      </c>
    </row>
    <row r="9" spans="1:1" x14ac:dyDescent="0.25">
      <c r="A9" t="s">
        <v>26</v>
      </c>
    </row>
    <row r="10" spans="1:1" x14ac:dyDescent="0.25">
      <c r="A10" t="s">
        <v>27</v>
      </c>
    </row>
    <row r="11" spans="1:1" x14ac:dyDescent="0.25">
      <c r="A11" t="s">
        <v>28</v>
      </c>
    </row>
    <row r="12" spans="1:1" x14ac:dyDescent="0.25">
      <c r="A12" t="s">
        <v>29</v>
      </c>
    </row>
    <row r="13" spans="1:1" x14ac:dyDescent="0.25">
      <c r="A13" t="s">
        <v>30</v>
      </c>
    </row>
    <row r="14" spans="1:1" x14ac:dyDescent="0.25">
      <c r="A14" t="s">
        <v>31</v>
      </c>
    </row>
    <row r="15" spans="1:1" x14ac:dyDescent="0.25">
      <c r="A15" t="s">
        <v>32</v>
      </c>
    </row>
    <row r="16" spans="1:1" x14ac:dyDescent="0.25">
      <c r="A16" t="s">
        <v>33</v>
      </c>
    </row>
    <row r="17" spans="1:1" x14ac:dyDescent="0.25">
      <c r="A17" t="s">
        <v>34</v>
      </c>
    </row>
    <row r="18" spans="1:1" x14ac:dyDescent="0.25">
      <c r="A18" t="s">
        <v>35</v>
      </c>
    </row>
    <row r="19" spans="1:1" x14ac:dyDescent="0.25">
      <c r="A19" t="s">
        <v>36</v>
      </c>
    </row>
    <row r="20" spans="1:1" x14ac:dyDescent="0.25">
      <c r="A20" t="s">
        <v>37</v>
      </c>
    </row>
    <row r="21" spans="1:1" x14ac:dyDescent="0.25">
      <c r="A21" t="s">
        <v>38</v>
      </c>
    </row>
    <row r="22" spans="1:1" x14ac:dyDescent="0.25">
      <c r="A22" t="s">
        <v>39</v>
      </c>
    </row>
    <row r="23" spans="1:1" x14ac:dyDescent="0.25">
      <c r="A23" t="s">
        <v>40</v>
      </c>
    </row>
    <row r="24" spans="1:1" x14ac:dyDescent="0.25">
      <c r="A24" t="s">
        <v>41</v>
      </c>
    </row>
    <row r="25" spans="1:1" x14ac:dyDescent="0.25">
      <c r="A25" t="s">
        <v>42</v>
      </c>
    </row>
    <row r="26" spans="1:1" x14ac:dyDescent="0.25">
      <c r="A26" t="s">
        <v>43</v>
      </c>
    </row>
    <row r="27" spans="1:1" x14ac:dyDescent="0.25">
      <c r="A27" s="1" t="s">
        <v>44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D5" sqref="D5"/>
    </sheetView>
  </sheetViews>
  <sheetFormatPr defaultRowHeight="15" x14ac:dyDescent="0.25"/>
  <sheetData>
    <row r="1" spans="1:2" x14ac:dyDescent="0.25">
      <c r="A1" s="9" t="s">
        <v>14</v>
      </c>
      <c r="B1" s="7" t="s">
        <v>15</v>
      </c>
    </row>
    <row r="2" spans="1:2" x14ac:dyDescent="0.25">
      <c r="A2" s="9" t="s">
        <v>16</v>
      </c>
      <c r="B2" s="8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Семантика</vt:lpstr>
      <vt:lpstr>Кампания</vt:lpstr>
      <vt:lpstr>Объявления</vt:lpstr>
      <vt:lpstr>Группы и объявления</vt:lpstr>
      <vt:lpstr>Шаблон Adwords</vt:lpstr>
      <vt:lpstr>Предлоги</vt:lpstr>
      <vt:lpstr>Соответствия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2017-08-31T10:53:01Z</dcterms:modified>
</cp:coreProperties>
</file>