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<sst xmlns="http://schemas.openxmlformats.org/spreadsheetml/2006/main" count="93" uniqueCount="59">
  <si>
    <t>Amostra Lateral</t>
  </si>
  <si>
    <t>Amostra</t>
  </si>
  <si>
    <t>Diametro(mm)</t>
  </si>
  <si>
    <t>Comprimento(mm)</t>
  </si>
  <si>
    <t>Area Base(mm²)</t>
  </si>
  <si>
    <t>Volume(cm³)</t>
  </si>
  <si>
    <t>Massa(g)</t>
  </si>
  <si>
    <t>Densidade(kg/m³)</t>
  </si>
  <si>
    <t>Tp( Long) 500MHz</t>
  </si>
  <si>
    <t>Tp(Radial) 1MHz</t>
  </si>
  <si>
    <t>Ts1(Long) 500KHz</t>
  </si>
  <si>
    <t>Ts2(Long)</t>
  </si>
  <si>
    <t>Ts(Radial)</t>
  </si>
  <si>
    <t xml:space="preserve">Vp (Long) </t>
  </si>
  <si>
    <t xml:space="preserve">Vp (Radial) </t>
  </si>
  <si>
    <t>Vs1(Long)</t>
  </si>
  <si>
    <t>Vs2(Long)</t>
  </si>
  <si>
    <t>Vs(Radial)</t>
  </si>
  <si>
    <t>Vp/Vs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</si>
  <si>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</si>
  <si>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</si>
  <si>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</si>
  <si>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</si>
  <si>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</si>
  <si>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</si>
  <si>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</si>
  <si>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</si>
  <si>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</si>
  <si>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</si>
  <si>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</si>
  <si>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</si>
  <si>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</si>
  <si>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</si>
  <si>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</si>
  <si>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</si>
  <si>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</si>
  <si>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</si>
  <si>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</si>
  <si>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</si>
  <si>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</si>
  <si>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</si>
  <si>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</si>
  <si>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</si>
  <si>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</si>
  <si>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</si>
  <si>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</si>
  <si>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</si>
  <si>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</si>
  <si>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</si>
  <si>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</si>
  <si>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Amostra Vertical</t>
  </si>
  <si>
    <t>EF01</t>
  </si>
  <si>
    <t>EF02</t>
  </si>
  <si>
    <t>EF03</t>
  </si>
  <si>
    <t>EF04</t>
  </si>
  <si>
    <t>EF05</t>
  </si>
  <si>
    <t>EF06</t>
  </si>
  <si>
    <t>EF07</t>
  </si>
  <si>
    <t>Rhob(kg/m^3)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</si>
</sst>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3" fillId="0" fontId="3" numFmtId="0" xfId="0" applyBorder="1" applyFont="1"/>
    <xf borderId="2" fillId="0" fontId="2" numFmtId="0" xfId="0" applyAlignment="1" applyBorder="1" applyFont="1">
      <alignment horizontal="center"/>
    </xf>
    <xf borderId="0" fillId="0" fontId="2" numFmtId="0" xfId="0" applyFont="1"/>
    <xf borderId="2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/>
    </xf>
    <xf borderId="0" fillId="2" fontId="2" numFmtId="0" xfId="0" applyFont="1"/>
    <xf borderId="4" fillId="0" fontId="3" numFmtId="0" xfId="0" applyBorder="1" applyFont="1"/>
    <xf borderId="1" fillId="0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0" fillId="3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4" max="4" width="17.5"/>
    <col customWidth="1" min="5" max="5" width="17.0"/>
    <col customWidth="1" min="8" max="8" width="17.13"/>
    <col customWidth="1" min="9" max="9" width="14.88"/>
    <col customWidth="1" min="11" max="11" width="1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4"/>
      <c r="B2" s="2" t="s">
        <v>19</v>
      </c>
      <c r="C2" s="2">
        <v>37.69</v>
      </c>
      <c r="D2" s="2">
        <v>112.22</v>
      </c>
      <c r="E2" s="2">
        <f t="shared" ref="E2:E39" si="2">(355/113)*(C2/2)^2</f>
        <v>1115.686539</v>
      </c>
      <c r="F2" s="2">
        <f t="shared" ref="F2:F39" si="3">E2*D2/1000</f>
        <v>125.2023434</v>
      </c>
      <c r="G2" s="2">
        <v>266.34</v>
      </c>
      <c r="H2" s="5">
        <f t="shared" ref="H2:H39" si="4">(G2/F2)*1000</f>
        <v>2127.276478</v>
      </c>
      <c r="I2" s="2">
        <v>33.22</v>
      </c>
      <c r="J2" s="2">
        <v>11.73</v>
      </c>
      <c r="K2" s="2">
        <v>56.7</v>
      </c>
      <c r="L2" s="2">
        <v>55.26</v>
      </c>
      <c r="M2" s="2">
        <v>16.88</v>
      </c>
      <c r="N2" s="5">
        <f t="shared" ref="N2:N31" si="5">(D2*0.1/(I2-0.14))*10000</f>
        <v>3392.382104</v>
      </c>
      <c r="O2" s="5">
        <f t="shared" ref="O2:P2" si="1">((C2*0.1)/(J2-0.14))*10000</f>
        <v>3251.941329</v>
      </c>
      <c r="P2" s="5">
        <f t="shared" si="1"/>
        <v>1984.087694</v>
      </c>
      <c r="Q2" s="5">
        <f t="shared" ref="Q2:Q31" si="7">((D2*0.1)/(L2-0.14))*10000</f>
        <v>2035.921626</v>
      </c>
      <c r="R2" s="5">
        <f t="shared" ref="R2:R39" si="8">((C2*0.1)/(M2-0.14))*10000</f>
        <v>2251.493429</v>
      </c>
      <c r="S2" s="6">
        <f t="shared" ref="S2:S39" si="9">O2/R2</f>
        <v>1.444348576</v>
      </c>
    </row>
    <row r="3">
      <c r="A3" s="4"/>
      <c r="B3" s="2" t="s">
        <v>20</v>
      </c>
      <c r="C3" s="2">
        <v>37.7</v>
      </c>
      <c r="D3" s="2">
        <v>112.59</v>
      </c>
      <c r="E3" s="2">
        <f t="shared" si="2"/>
        <v>1116.27865</v>
      </c>
      <c r="F3" s="2">
        <f t="shared" si="3"/>
        <v>125.6818133</v>
      </c>
      <c r="G3" s="2">
        <v>278.28</v>
      </c>
      <c r="H3" s="5">
        <f t="shared" si="4"/>
        <v>2214.162835</v>
      </c>
      <c r="I3" s="2">
        <v>32.93</v>
      </c>
      <c r="J3" s="2">
        <v>10.27</v>
      </c>
      <c r="K3" s="2">
        <v>53.19</v>
      </c>
      <c r="L3" s="2">
        <v>48.68</v>
      </c>
      <c r="M3" s="2">
        <v>16.08</v>
      </c>
      <c r="N3" s="5">
        <f t="shared" si="5"/>
        <v>3433.668801</v>
      </c>
      <c r="O3" s="5">
        <f t="shared" ref="O3:P3" si="6">((C3*0.1)/(J3-0.14))*10000</f>
        <v>3721.618954</v>
      </c>
      <c r="P3" s="5">
        <f t="shared" si="6"/>
        <v>2122.337418</v>
      </c>
      <c r="Q3" s="5">
        <f t="shared" si="7"/>
        <v>2319.530284</v>
      </c>
      <c r="R3" s="5">
        <f t="shared" si="8"/>
        <v>2365.119197</v>
      </c>
      <c r="S3" s="6">
        <f t="shared" si="9"/>
        <v>1.573543929</v>
      </c>
    </row>
    <row r="4">
      <c r="A4" s="4"/>
      <c r="B4" s="2" t="s">
        <v>21</v>
      </c>
      <c r="C4" s="2">
        <v>37.67</v>
      </c>
      <c r="D4" s="2">
        <v>114.48</v>
      </c>
      <c r="E4" s="2">
        <f t="shared" si="2"/>
        <v>1114.502787</v>
      </c>
      <c r="F4" s="2">
        <f t="shared" si="3"/>
        <v>127.588279</v>
      </c>
      <c r="G4" s="2">
        <v>275.24</v>
      </c>
      <c r="H4" s="5">
        <f t="shared" si="4"/>
        <v>2157.251451</v>
      </c>
      <c r="I4" s="2">
        <v>34.14</v>
      </c>
      <c r="J4" s="2">
        <v>11.51</v>
      </c>
      <c r="K4" s="2">
        <v>60.02</v>
      </c>
      <c r="L4" s="2">
        <v>56.39</v>
      </c>
      <c r="M4" s="2">
        <v>17.26</v>
      </c>
      <c r="N4" s="5">
        <f t="shared" si="5"/>
        <v>3367.058824</v>
      </c>
      <c r="O4" s="5">
        <f t="shared" ref="O4:P4" si="10">((C4*0.1)/(J4-0.14))*10000</f>
        <v>3313.104661</v>
      </c>
      <c r="P4" s="5">
        <f t="shared" si="10"/>
        <v>1911.823647</v>
      </c>
      <c r="Q4" s="5">
        <f t="shared" si="7"/>
        <v>2035.2</v>
      </c>
      <c r="R4" s="5">
        <f t="shared" si="8"/>
        <v>2200.350467</v>
      </c>
      <c r="S4" s="6">
        <f t="shared" si="9"/>
        <v>1.505716799</v>
      </c>
    </row>
    <row r="5">
      <c r="A5" s="4"/>
      <c r="B5" s="2" t="s">
        <v>22</v>
      </c>
      <c r="C5" s="2">
        <v>37.71</v>
      </c>
      <c r="D5" s="2">
        <v>114.96</v>
      </c>
      <c r="E5" s="2">
        <f t="shared" si="2"/>
        <v>1116.870919</v>
      </c>
      <c r="F5" s="2">
        <f t="shared" si="3"/>
        <v>128.3954809</v>
      </c>
      <c r="G5" s="2">
        <v>273.35</v>
      </c>
      <c r="H5" s="5">
        <f t="shared" si="4"/>
        <v>2128.969011</v>
      </c>
      <c r="I5" s="2">
        <v>33.17</v>
      </c>
      <c r="J5" s="2">
        <v>11.04</v>
      </c>
      <c r="K5" s="2">
        <v>54.52</v>
      </c>
      <c r="L5" s="2">
        <v>52.31</v>
      </c>
      <c r="M5" s="2">
        <v>16.6</v>
      </c>
      <c r="N5" s="5">
        <f t="shared" si="5"/>
        <v>3480.472298</v>
      </c>
      <c r="O5" s="5">
        <f t="shared" ref="O5:P5" si="11">((C5*0.1)/(J5-0.14))*10000</f>
        <v>3459.633028</v>
      </c>
      <c r="P5" s="5">
        <f t="shared" si="11"/>
        <v>2114.012505</v>
      </c>
      <c r="Q5" s="5">
        <f t="shared" si="7"/>
        <v>2203.565267</v>
      </c>
      <c r="R5" s="5">
        <f t="shared" si="8"/>
        <v>2291.008505</v>
      </c>
      <c r="S5" s="6">
        <f t="shared" si="9"/>
        <v>1.510091743</v>
      </c>
    </row>
    <row r="6">
      <c r="A6" s="4"/>
      <c r="B6" s="2" t="s">
        <v>23</v>
      </c>
      <c r="C6" s="2">
        <v>37.71</v>
      </c>
      <c r="D6" s="2">
        <v>111.69</v>
      </c>
      <c r="E6" s="2">
        <f t="shared" si="2"/>
        <v>1116.870919</v>
      </c>
      <c r="F6" s="2">
        <f t="shared" si="3"/>
        <v>124.743313</v>
      </c>
      <c r="G6" s="2">
        <v>267.53</v>
      </c>
      <c r="H6" s="5">
        <f t="shared" si="4"/>
        <v>2144.644018</v>
      </c>
      <c r="I6" s="2">
        <v>33.59</v>
      </c>
      <c r="J6" s="2">
        <v>12.8</v>
      </c>
      <c r="K6" s="2">
        <v>58.48</v>
      </c>
      <c r="L6" s="2">
        <v>57.05</v>
      </c>
      <c r="M6" s="2">
        <v>17.43</v>
      </c>
      <c r="N6" s="5">
        <f t="shared" si="5"/>
        <v>3339.013453</v>
      </c>
      <c r="O6" s="5">
        <f t="shared" ref="O6:P6" si="12">((C6*0.1)/(J6-0.14))*10000</f>
        <v>2978.672986</v>
      </c>
      <c r="P6" s="5">
        <f t="shared" si="12"/>
        <v>1914.466918</v>
      </c>
      <c r="Q6" s="5">
        <f t="shared" si="7"/>
        <v>1962.572483</v>
      </c>
      <c r="R6" s="5">
        <f t="shared" si="8"/>
        <v>2181.029497</v>
      </c>
      <c r="S6" s="6">
        <f t="shared" si="9"/>
        <v>1.365718799</v>
      </c>
    </row>
    <row r="7">
      <c r="A7" s="4"/>
      <c r="B7" s="2" t="s">
        <v>24</v>
      </c>
      <c r="C7" s="2">
        <v>37.84</v>
      </c>
      <c r="D7" s="2">
        <v>114.16</v>
      </c>
      <c r="E7" s="2">
        <f t="shared" si="2"/>
        <v>1124.584708</v>
      </c>
      <c r="F7" s="2">
        <f t="shared" si="3"/>
        <v>128.3825903</v>
      </c>
      <c r="G7" s="2">
        <v>262.41</v>
      </c>
      <c r="H7" s="5">
        <f t="shared" si="4"/>
        <v>2043.96873</v>
      </c>
      <c r="I7" s="2">
        <v>33.92</v>
      </c>
      <c r="J7" s="2">
        <v>11.01</v>
      </c>
      <c r="K7" s="2">
        <v>52.42</v>
      </c>
      <c r="L7" s="2">
        <v>56.5</v>
      </c>
      <c r="M7" s="2">
        <v>18.01</v>
      </c>
      <c r="N7" s="5">
        <f t="shared" si="5"/>
        <v>3379.514506</v>
      </c>
      <c r="O7" s="5">
        <f t="shared" ref="O7:P7" si="13">((C7*0.1)/(J7-0.14))*10000</f>
        <v>3481.140754</v>
      </c>
      <c r="P7" s="5">
        <f t="shared" si="13"/>
        <v>2183.626626</v>
      </c>
      <c r="Q7" s="5">
        <f t="shared" si="7"/>
        <v>2025.550035</v>
      </c>
      <c r="R7" s="5">
        <f t="shared" si="8"/>
        <v>2117.515389</v>
      </c>
      <c r="S7" s="6">
        <f t="shared" si="9"/>
        <v>1.643974241</v>
      </c>
    </row>
    <row r="8">
      <c r="A8" s="4"/>
      <c r="B8" s="2" t="s">
        <v>25</v>
      </c>
      <c r="C8" s="2">
        <v>37.77</v>
      </c>
      <c r="D8" s="2">
        <v>56.38</v>
      </c>
      <c r="E8" s="2">
        <f t="shared" si="2"/>
        <v>1120.427831</v>
      </c>
      <c r="F8" s="2">
        <f t="shared" si="3"/>
        <v>63.1697211</v>
      </c>
      <c r="G8" s="2">
        <v>136.6</v>
      </c>
      <c r="H8" s="5">
        <f t="shared" si="4"/>
        <v>2162.428417</v>
      </c>
      <c r="I8" s="2">
        <v>16.52</v>
      </c>
      <c r="J8" s="2">
        <v>10.3</v>
      </c>
      <c r="K8" s="2">
        <v>24.89</v>
      </c>
      <c r="L8" s="2">
        <v>24.23</v>
      </c>
      <c r="M8" s="2">
        <v>17.15</v>
      </c>
      <c r="N8" s="5">
        <f t="shared" si="5"/>
        <v>3442.002442</v>
      </c>
      <c r="O8" s="5">
        <f t="shared" ref="O8:P8" si="14">((C8*0.1)/(J8-0.14))*10000</f>
        <v>3717.519685</v>
      </c>
      <c r="P8" s="5">
        <f t="shared" si="14"/>
        <v>2277.979798</v>
      </c>
      <c r="Q8" s="5">
        <f t="shared" si="7"/>
        <v>2340.390203</v>
      </c>
      <c r="R8" s="5">
        <f t="shared" si="8"/>
        <v>2220.458554</v>
      </c>
      <c r="S8" s="6">
        <f t="shared" si="9"/>
        <v>1.674212598</v>
      </c>
    </row>
    <row r="9">
      <c r="A9" s="4"/>
      <c r="B9" s="2" t="s">
        <v>26</v>
      </c>
      <c r="C9" s="2">
        <v>37.8</v>
      </c>
      <c r="D9" s="2">
        <v>31.72</v>
      </c>
      <c r="E9" s="2">
        <f t="shared" si="2"/>
        <v>1122.208407</v>
      </c>
      <c r="F9" s="2">
        <f t="shared" si="3"/>
        <v>35.59645067</v>
      </c>
      <c r="G9" s="2">
        <v>78.9</v>
      </c>
      <c r="H9" s="5">
        <f t="shared" si="4"/>
        <v>2216.513122</v>
      </c>
      <c r="I9" s="2">
        <v>8.01</v>
      </c>
      <c r="J9" s="2">
        <v>9.42</v>
      </c>
      <c r="K9" s="2">
        <v>14.81</v>
      </c>
      <c r="L9" s="2">
        <v>14.81</v>
      </c>
      <c r="M9" s="2">
        <v>15.2</v>
      </c>
      <c r="N9" s="5">
        <f t="shared" si="5"/>
        <v>4030.495553</v>
      </c>
      <c r="O9" s="5">
        <f t="shared" ref="O9:P9" si="15">((C9*0.1)/(J9-0.14))*10000</f>
        <v>4073.275862</v>
      </c>
      <c r="P9" s="5">
        <f t="shared" si="15"/>
        <v>2162.235855</v>
      </c>
      <c r="Q9" s="5">
        <f t="shared" si="7"/>
        <v>2162.235855</v>
      </c>
      <c r="R9" s="5">
        <f t="shared" si="8"/>
        <v>2509.960159</v>
      </c>
      <c r="S9" s="6">
        <f t="shared" si="9"/>
        <v>1.622844828</v>
      </c>
    </row>
    <row r="10">
      <c r="A10" s="4"/>
      <c r="B10" s="2" t="s">
        <v>27</v>
      </c>
      <c r="C10" s="2">
        <v>37.81</v>
      </c>
      <c r="D10" s="2">
        <v>30.95</v>
      </c>
      <c r="E10" s="2">
        <f t="shared" si="2"/>
        <v>1122.802247</v>
      </c>
      <c r="F10" s="2">
        <f t="shared" si="3"/>
        <v>34.75072953</v>
      </c>
      <c r="G10" s="2">
        <v>77.72</v>
      </c>
      <c r="H10" s="5">
        <f t="shared" si="4"/>
        <v>2236.49981</v>
      </c>
      <c r="I10" s="2">
        <v>8.3</v>
      </c>
      <c r="J10" s="2">
        <v>9.66</v>
      </c>
      <c r="K10" s="2">
        <v>12.13</v>
      </c>
      <c r="L10" s="2">
        <v>11.01</v>
      </c>
      <c r="M10" s="2">
        <v>14.15</v>
      </c>
      <c r="N10" s="5">
        <f t="shared" si="5"/>
        <v>3792.892157</v>
      </c>
      <c r="O10" s="5">
        <f t="shared" ref="O10:P10" si="16">((C10*0.1)/(J10-0.14))*10000</f>
        <v>3971.638655</v>
      </c>
      <c r="P10" s="5">
        <f t="shared" si="16"/>
        <v>2581.317765</v>
      </c>
      <c r="Q10" s="5">
        <f t="shared" si="7"/>
        <v>2847.286109</v>
      </c>
      <c r="R10" s="5">
        <f t="shared" si="8"/>
        <v>2698.786581</v>
      </c>
      <c r="S10" s="6">
        <f t="shared" si="9"/>
        <v>1.471638655</v>
      </c>
    </row>
    <row r="11">
      <c r="A11" s="4"/>
      <c r="B11" s="2" t="s">
        <v>28</v>
      </c>
      <c r="C11" s="2">
        <v>37.72</v>
      </c>
      <c r="D11" s="2">
        <v>38.34</v>
      </c>
      <c r="E11" s="2">
        <f t="shared" si="2"/>
        <v>1117.463345</v>
      </c>
      <c r="F11" s="2">
        <f t="shared" si="3"/>
        <v>42.84354465</v>
      </c>
      <c r="G11" s="2">
        <v>93.18</v>
      </c>
      <c r="H11" s="5">
        <f t="shared" si="4"/>
        <v>2174.890074</v>
      </c>
      <c r="I11" s="2">
        <v>10.46</v>
      </c>
      <c r="J11" s="2">
        <v>10.38</v>
      </c>
      <c r="K11" s="2">
        <v>17.29</v>
      </c>
      <c r="L11" s="2">
        <v>15.42</v>
      </c>
      <c r="M11" s="2">
        <v>15.94</v>
      </c>
      <c r="N11" s="5">
        <f t="shared" si="5"/>
        <v>3715.116279</v>
      </c>
      <c r="O11" s="5">
        <f t="shared" ref="O11:P11" si="17">((C11*0.1)/(J11-0.14))*10000</f>
        <v>3683.59375</v>
      </c>
      <c r="P11" s="5">
        <f t="shared" si="17"/>
        <v>2235.568513</v>
      </c>
      <c r="Q11" s="5">
        <f t="shared" si="7"/>
        <v>2509.162304</v>
      </c>
      <c r="R11" s="5">
        <f t="shared" si="8"/>
        <v>2387.341772</v>
      </c>
      <c r="S11" s="6">
        <f t="shared" si="9"/>
        <v>1.54296875</v>
      </c>
    </row>
    <row r="12">
      <c r="A12" s="4"/>
      <c r="B12" s="2" t="s">
        <v>29</v>
      </c>
      <c r="C12" s="2">
        <v>37.76</v>
      </c>
      <c r="D12" s="2">
        <v>110.93</v>
      </c>
      <c r="E12" s="2">
        <f t="shared" si="2"/>
        <v>1119.834619</v>
      </c>
      <c r="F12" s="2">
        <f t="shared" si="3"/>
        <v>124.2232543</v>
      </c>
      <c r="G12" s="5">
        <f>(278.28+278.15+278.16)/3</f>
        <v>278.1966667</v>
      </c>
      <c r="H12" s="5">
        <f t="shared" si="4"/>
        <v>2239.489443</v>
      </c>
      <c r="I12" s="2">
        <v>29.01</v>
      </c>
      <c r="J12" s="2">
        <v>9.42</v>
      </c>
      <c r="K12" s="2">
        <v>41.34</v>
      </c>
      <c r="L12" s="2">
        <v>44.26</v>
      </c>
      <c r="M12" s="2">
        <v>15.47</v>
      </c>
      <c r="N12" s="5">
        <f t="shared" si="5"/>
        <v>3842.396952</v>
      </c>
      <c r="O12" s="5">
        <f t="shared" ref="O12:P12" si="18">((C12*0.1)/(J12-0.14))*10000</f>
        <v>4068.965517</v>
      </c>
      <c r="P12" s="5">
        <f t="shared" si="18"/>
        <v>2692.475728</v>
      </c>
      <c r="Q12" s="5">
        <f t="shared" si="7"/>
        <v>2514.279238</v>
      </c>
      <c r="R12" s="5">
        <f t="shared" si="8"/>
        <v>2463.144162</v>
      </c>
      <c r="S12" s="6">
        <f t="shared" si="9"/>
        <v>1.651939655</v>
      </c>
    </row>
    <row r="13">
      <c r="A13" s="4"/>
      <c r="B13" s="2" t="s">
        <v>30</v>
      </c>
      <c r="C13" s="2">
        <v>37.66</v>
      </c>
      <c r="D13" s="2">
        <v>118.84</v>
      </c>
      <c r="E13" s="2">
        <f t="shared" si="2"/>
        <v>1113.911146</v>
      </c>
      <c r="F13" s="2">
        <f t="shared" si="3"/>
        <v>132.3772006</v>
      </c>
      <c r="G13" s="5">
        <f>(292.47+292.52+292.48)/3</f>
        <v>292.49</v>
      </c>
      <c r="H13" s="5">
        <f t="shared" si="4"/>
        <v>2209.519454</v>
      </c>
      <c r="I13" s="2">
        <v>32.67</v>
      </c>
      <c r="J13" s="2">
        <v>9.97</v>
      </c>
      <c r="K13" s="2">
        <v>49.32</v>
      </c>
      <c r="L13" s="2">
        <v>50.78</v>
      </c>
      <c r="M13" s="2">
        <v>15.8</v>
      </c>
      <c r="N13" s="5">
        <f t="shared" si="5"/>
        <v>3653.24316</v>
      </c>
      <c r="O13" s="5">
        <f t="shared" ref="O13:P13" si="19">((C13*0.1)/(J13-0.14))*10000</f>
        <v>3831.129196</v>
      </c>
      <c r="P13" s="5">
        <f t="shared" si="19"/>
        <v>2416.429443</v>
      </c>
      <c r="Q13" s="5">
        <f t="shared" si="7"/>
        <v>2346.761453</v>
      </c>
      <c r="R13" s="5">
        <f t="shared" si="8"/>
        <v>2404.853129</v>
      </c>
      <c r="S13" s="6">
        <f t="shared" si="9"/>
        <v>1.593082401</v>
      </c>
    </row>
    <row r="14">
      <c r="A14" s="4"/>
      <c r="B14" s="7" t="s">
        <v>31</v>
      </c>
      <c r="C14" s="7">
        <f>(37.84+ 37.77 + 37.68)/3</f>
        <v>37.76333333</v>
      </c>
      <c r="D14" s="7">
        <f>(118.35+118.88+118.36)/3</f>
        <v>118.53</v>
      </c>
      <c r="E14" s="7">
        <f t="shared" si="2"/>
        <v>1120.032339</v>
      </c>
      <c r="F14" s="7">
        <f t="shared" si="3"/>
        <v>132.7574332</v>
      </c>
      <c r="G14" s="7">
        <v>263.49</v>
      </c>
      <c r="H14" s="8">
        <f t="shared" si="4"/>
        <v>1984.747624</v>
      </c>
      <c r="I14" s="7">
        <v>38.87</v>
      </c>
      <c r="J14" s="7">
        <v>11.98</v>
      </c>
      <c r="K14" s="7">
        <v>56.26</v>
      </c>
      <c r="L14" s="7">
        <v>54.22</v>
      </c>
      <c r="M14" s="7">
        <v>19.6</v>
      </c>
      <c r="N14" s="8">
        <f t="shared" si="5"/>
        <v>3060.41828</v>
      </c>
      <c r="O14" s="8">
        <f t="shared" ref="O14:P14" si="20">((C14*0.1)/(J14-0.14))*10000</f>
        <v>3189.470721</v>
      </c>
      <c r="P14" s="8">
        <f t="shared" si="20"/>
        <v>2112.081254</v>
      </c>
      <c r="Q14" s="8">
        <f t="shared" si="7"/>
        <v>2191.752959</v>
      </c>
      <c r="R14" s="8">
        <f t="shared" si="8"/>
        <v>1940.561836</v>
      </c>
      <c r="S14" s="9">
        <f t="shared" si="9"/>
        <v>1.643581081</v>
      </c>
    </row>
    <row r="15">
      <c r="A15" s="4"/>
      <c r="B15" s="2" t="s">
        <v>32</v>
      </c>
      <c r="C15" s="2">
        <v>37.7</v>
      </c>
      <c r="D15" s="2">
        <v>118.67</v>
      </c>
      <c r="E15" s="2">
        <f t="shared" si="2"/>
        <v>1116.27865</v>
      </c>
      <c r="F15" s="2">
        <f t="shared" si="3"/>
        <v>132.4687874</v>
      </c>
      <c r="G15" s="5">
        <f>(280.84+280.88+280.92)/3</f>
        <v>280.88</v>
      </c>
      <c r="H15" s="5">
        <f t="shared" si="4"/>
        <v>2120.34854</v>
      </c>
      <c r="I15" s="2">
        <v>40.42</v>
      </c>
      <c r="J15" s="2">
        <v>11.01</v>
      </c>
      <c r="K15" s="2">
        <v>61.46</v>
      </c>
      <c r="L15" s="2">
        <v>62.68</v>
      </c>
      <c r="M15" s="2">
        <v>15.39</v>
      </c>
      <c r="N15" s="5">
        <f t="shared" si="5"/>
        <v>2946.12711</v>
      </c>
      <c r="O15" s="5">
        <f t="shared" ref="O15:P15" si="21">((C15*0.1)/(J15-0.14))*10000</f>
        <v>3468.26127</v>
      </c>
      <c r="P15" s="5">
        <f t="shared" si="21"/>
        <v>1935.257665</v>
      </c>
      <c r="Q15" s="5">
        <f t="shared" si="7"/>
        <v>1897.505596</v>
      </c>
      <c r="R15" s="5">
        <f t="shared" si="8"/>
        <v>2472.131148</v>
      </c>
      <c r="S15" s="6">
        <f t="shared" si="9"/>
        <v>1.402943882</v>
      </c>
    </row>
    <row r="16">
      <c r="A16" s="4"/>
      <c r="B16" s="2" t="s">
        <v>33</v>
      </c>
      <c r="C16" s="2">
        <v>37.71</v>
      </c>
      <c r="D16" s="2">
        <v>117.53</v>
      </c>
      <c r="E16" s="2">
        <f t="shared" si="2"/>
        <v>1116.870919</v>
      </c>
      <c r="F16" s="2">
        <f t="shared" si="3"/>
        <v>131.2658391</v>
      </c>
      <c r="G16" s="2">
        <v>286.79</v>
      </c>
      <c r="H16" s="5">
        <f t="shared" si="4"/>
        <v>2184.803006</v>
      </c>
      <c r="I16" s="2">
        <v>33.67</v>
      </c>
      <c r="J16" s="2">
        <v>10.35</v>
      </c>
      <c r="K16" s="2">
        <v>52.3</v>
      </c>
      <c r="L16" s="2">
        <v>50.94</v>
      </c>
      <c r="M16" s="2">
        <v>16.57</v>
      </c>
      <c r="N16" s="5">
        <f t="shared" si="5"/>
        <v>3505.219207</v>
      </c>
      <c r="O16" s="5">
        <f t="shared" ref="O16:P16" si="22">((C16*0.1)/(J16-0.14))*10000</f>
        <v>3693.437806</v>
      </c>
      <c r="P16" s="5">
        <f t="shared" si="22"/>
        <v>2253.259202</v>
      </c>
      <c r="Q16" s="5">
        <f t="shared" si="7"/>
        <v>2313.582677</v>
      </c>
      <c r="R16" s="5">
        <f t="shared" si="8"/>
        <v>2295.191722</v>
      </c>
      <c r="S16" s="6">
        <f t="shared" si="9"/>
        <v>1.60920666</v>
      </c>
    </row>
    <row r="17">
      <c r="A17" s="4"/>
      <c r="B17" s="2" t="s">
        <v>34</v>
      </c>
      <c r="C17" s="2">
        <v>37.79</v>
      </c>
      <c r="D17" s="2">
        <v>97.67</v>
      </c>
      <c r="E17" s="2">
        <f t="shared" si="2"/>
        <v>1121.614725</v>
      </c>
      <c r="F17" s="2">
        <f t="shared" si="3"/>
        <v>109.5481101</v>
      </c>
      <c r="G17" s="2">
        <v>225.98</v>
      </c>
      <c r="H17" s="5">
        <f t="shared" si="4"/>
        <v>2062.837959</v>
      </c>
      <c r="I17" s="2">
        <v>34.44</v>
      </c>
      <c r="J17" s="2">
        <v>11.81</v>
      </c>
      <c r="K17" s="2">
        <v>52.82</v>
      </c>
      <c r="L17" s="2">
        <v>56.81</v>
      </c>
      <c r="M17" s="2">
        <v>19.03</v>
      </c>
      <c r="N17" s="5">
        <f t="shared" si="5"/>
        <v>2847.521866</v>
      </c>
      <c r="O17" s="5">
        <f t="shared" ref="O17:P17" si="23">((C17*0.1)/(J17-0.14))*10000</f>
        <v>3238.217652</v>
      </c>
      <c r="P17" s="5">
        <f t="shared" si="23"/>
        <v>1854.024298</v>
      </c>
      <c r="Q17" s="5">
        <f t="shared" si="7"/>
        <v>1723.486854</v>
      </c>
      <c r="R17" s="5">
        <f t="shared" si="8"/>
        <v>2000.529381</v>
      </c>
      <c r="S17" s="6">
        <f t="shared" si="9"/>
        <v>1.618680377</v>
      </c>
    </row>
    <row r="18">
      <c r="A18" s="4"/>
      <c r="B18" s="2" t="s">
        <v>35</v>
      </c>
      <c r="C18" s="2">
        <v>37.7</v>
      </c>
      <c r="D18" s="2">
        <v>119.94</v>
      </c>
      <c r="E18" s="2">
        <f t="shared" si="2"/>
        <v>1116.27865</v>
      </c>
      <c r="F18" s="2">
        <f t="shared" si="3"/>
        <v>133.8864613</v>
      </c>
      <c r="G18" s="2">
        <v>285.71</v>
      </c>
      <c r="H18" s="5">
        <f t="shared" si="4"/>
        <v>2133.972301</v>
      </c>
      <c r="I18" s="2">
        <v>36.21</v>
      </c>
      <c r="J18" s="2">
        <v>11.56</v>
      </c>
      <c r="K18" s="2">
        <v>57.48</v>
      </c>
      <c r="L18" s="2">
        <v>58.8</v>
      </c>
      <c r="M18" s="2">
        <v>18.28</v>
      </c>
      <c r="N18" s="5">
        <f t="shared" si="5"/>
        <v>3325.200998</v>
      </c>
      <c r="O18" s="5">
        <f t="shared" ref="O18:P18" si="24">((C18*0.1)/(J18-0.14))*10000</f>
        <v>3301.225919</v>
      </c>
      <c r="P18" s="5">
        <f t="shared" si="24"/>
        <v>2091.733519</v>
      </c>
      <c r="Q18" s="5">
        <f t="shared" si="7"/>
        <v>2044.664166</v>
      </c>
      <c r="R18" s="5">
        <f t="shared" si="8"/>
        <v>2078.280044</v>
      </c>
      <c r="S18" s="6">
        <f t="shared" si="9"/>
        <v>1.588441331</v>
      </c>
    </row>
    <row r="19">
      <c r="A19" s="4"/>
      <c r="B19" s="2" t="s">
        <v>36</v>
      </c>
      <c r="C19" s="2">
        <v>37.8</v>
      </c>
      <c r="D19" s="2">
        <v>117.08</v>
      </c>
      <c r="E19" s="2">
        <f t="shared" si="2"/>
        <v>1122.208407</v>
      </c>
      <c r="F19" s="2">
        <f t="shared" si="3"/>
        <v>131.3881603</v>
      </c>
      <c r="G19" s="2">
        <v>279.23</v>
      </c>
      <c r="H19" s="5">
        <f t="shared" si="4"/>
        <v>2125.229544</v>
      </c>
      <c r="I19" s="2">
        <v>32.12</v>
      </c>
      <c r="J19" s="2">
        <v>11.01</v>
      </c>
      <c r="K19" s="2">
        <v>52.38</v>
      </c>
      <c r="L19" s="2">
        <v>55.7</v>
      </c>
      <c r="M19" s="2">
        <v>17.81</v>
      </c>
      <c r="N19" s="5">
        <f t="shared" si="5"/>
        <v>3661.038149</v>
      </c>
      <c r="O19" s="5">
        <f t="shared" ref="O19:P19" si="25">((C19*0.1)/(J19-0.14))*10000</f>
        <v>3477.460902</v>
      </c>
      <c r="P19" s="5">
        <f t="shared" si="25"/>
        <v>2241.194487</v>
      </c>
      <c r="Q19" s="5">
        <f t="shared" si="7"/>
        <v>2107.271418</v>
      </c>
      <c r="R19" s="5">
        <f t="shared" si="8"/>
        <v>2139.219015</v>
      </c>
      <c r="S19" s="6">
        <f t="shared" si="9"/>
        <v>1.625574977</v>
      </c>
    </row>
    <row r="20">
      <c r="A20" s="4"/>
      <c r="B20" s="2" t="s">
        <v>37</v>
      </c>
      <c r="C20" s="2">
        <v>37.77</v>
      </c>
      <c r="D20" s="2">
        <v>120.26</v>
      </c>
      <c r="E20" s="2">
        <f t="shared" si="2"/>
        <v>1120.427831</v>
      </c>
      <c r="F20" s="2">
        <f t="shared" si="3"/>
        <v>134.7426509</v>
      </c>
      <c r="G20" s="2">
        <v>293.72</v>
      </c>
      <c r="H20" s="5">
        <f t="shared" si="4"/>
        <v>2179.859146</v>
      </c>
      <c r="I20" s="2">
        <v>29.01</v>
      </c>
      <c r="J20" s="2">
        <v>10.68</v>
      </c>
      <c r="K20" s="2">
        <v>44.19</v>
      </c>
      <c r="L20" s="2">
        <v>47.51</v>
      </c>
      <c r="M20" s="2">
        <v>17.76</v>
      </c>
      <c r="N20" s="5">
        <f t="shared" si="5"/>
        <v>4165.569796</v>
      </c>
      <c r="O20" s="5">
        <f t="shared" ref="O20:P20" si="26">((C20*0.1)/(J20-0.14))*10000</f>
        <v>3583.491461</v>
      </c>
      <c r="P20" s="5">
        <f t="shared" si="26"/>
        <v>2730.079455</v>
      </c>
      <c r="Q20" s="5">
        <f t="shared" si="7"/>
        <v>2538.737598</v>
      </c>
      <c r="R20" s="5">
        <f t="shared" si="8"/>
        <v>2143.586833</v>
      </c>
      <c r="S20" s="6">
        <f t="shared" si="9"/>
        <v>1.671726755</v>
      </c>
    </row>
    <row r="21">
      <c r="A21" s="4"/>
      <c r="B21" s="2" t="s">
        <v>38</v>
      </c>
      <c r="C21" s="2">
        <v>37.66</v>
      </c>
      <c r="D21" s="2">
        <v>117.73</v>
      </c>
      <c r="E21" s="2">
        <f t="shared" si="2"/>
        <v>1113.911146</v>
      </c>
      <c r="F21" s="2">
        <f t="shared" si="3"/>
        <v>131.1407592</v>
      </c>
      <c r="G21" s="2">
        <v>278.23</v>
      </c>
      <c r="H21" s="5">
        <f t="shared" si="4"/>
        <v>2121.613461</v>
      </c>
      <c r="I21" s="2">
        <v>32.67</v>
      </c>
      <c r="J21" s="2">
        <v>10.46</v>
      </c>
      <c r="K21" s="2">
        <v>48.5</v>
      </c>
      <c r="L21" s="2">
        <v>54.71</v>
      </c>
      <c r="M21" s="2">
        <v>17.43</v>
      </c>
      <c r="N21" s="5">
        <f t="shared" si="5"/>
        <v>3619.120812</v>
      </c>
      <c r="O21" s="5">
        <f t="shared" ref="O21:P21" si="27">((C21*0.1)/(J21-0.14))*10000</f>
        <v>3649.224806</v>
      </c>
      <c r="P21" s="5">
        <f t="shared" si="27"/>
        <v>2434.449959</v>
      </c>
      <c r="Q21" s="5">
        <f t="shared" si="7"/>
        <v>2157.412498</v>
      </c>
      <c r="R21" s="5">
        <f t="shared" si="8"/>
        <v>2178.137652</v>
      </c>
      <c r="S21" s="6">
        <f t="shared" si="9"/>
        <v>1.675387597</v>
      </c>
    </row>
    <row r="22">
      <c r="A22" s="4"/>
      <c r="B22" s="2" t="s">
        <v>39</v>
      </c>
      <c r="C22" s="2">
        <v>37.85</v>
      </c>
      <c r="D22" s="2">
        <v>120.57</v>
      </c>
      <c r="E22" s="2">
        <f t="shared" si="2"/>
        <v>1125.179176</v>
      </c>
      <c r="F22" s="2">
        <f t="shared" si="3"/>
        <v>135.6628532</v>
      </c>
      <c r="G22" s="2">
        <v>299.16</v>
      </c>
      <c r="H22" s="5">
        <f t="shared" si="4"/>
        <v>2205.17255</v>
      </c>
      <c r="I22" s="2">
        <v>32.67</v>
      </c>
      <c r="J22" s="2">
        <v>10.08</v>
      </c>
      <c r="K22" s="2">
        <v>53.93</v>
      </c>
      <c r="L22" s="2">
        <v>53.05</v>
      </c>
      <c r="M22" s="2">
        <v>16.3</v>
      </c>
      <c r="N22" s="5">
        <f t="shared" si="5"/>
        <v>3706.424839</v>
      </c>
      <c r="O22" s="5">
        <f t="shared" ref="O22:P22" si="28">((C22*0.1)/(J22-0.14))*10000</f>
        <v>3807.847082</v>
      </c>
      <c r="P22" s="5">
        <f t="shared" si="28"/>
        <v>2241.494702</v>
      </c>
      <c r="Q22" s="5">
        <f t="shared" si="7"/>
        <v>2278.775279</v>
      </c>
      <c r="R22" s="5">
        <f t="shared" si="8"/>
        <v>2342.20297</v>
      </c>
      <c r="S22" s="6">
        <f t="shared" si="9"/>
        <v>1.625754527</v>
      </c>
    </row>
    <row r="23">
      <c r="A23" s="4"/>
      <c r="B23" s="2" t="s">
        <v>40</v>
      </c>
      <c r="C23" s="2">
        <v>37.76</v>
      </c>
      <c r="D23" s="2">
        <v>65.56</v>
      </c>
      <c r="E23" s="2">
        <f t="shared" si="2"/>
        <v>1119.834619</v>
      </c>
      <c r="F23" s="2">
        <f t="shared" si="3"/>
        <v>73.41635765</v>
      </c>
      <c r="G23" s="2">
        <v>166.76</v>
      </c>
      <c r="H23" s="5">
        <f t="shared" si="4"/>
        <v>2271.428403</v>
      </c>
      <c r="I23" s="2">
        <v>16.06</v>
      </c>
      <c r="J23" s="2">
        <v>8.78</v>
      </c>
      <c r="K23" s="2">
        <v>23.92</v>
      </c>
      <c r="L23" s="2">
        <v>22.7</v>
      </c>
      <c r="M23" s="2">
        <v>15.01</v>
      </c>
      <c r="N23" s="5">
        <f t="shared" si="5"/>
        <v>4118.090452</v>
      </c>
      <c r="O23" s="5">
        <f t="shared" ref="O23:P23" si="29">((C23*0.1)/(J23-0.14))*10000</f>
        <v>4370.37037</v>
      </c>
      <c r="P23" s="5">
        <f t="shared" si="29"/>
        <v>2756.938604</v>
      </c>
      <c r="Q23" s="5">
        <f t="shared" si="7"/>
        <v>2906.028369</v>
      </c>
      <c r="R23" s="5">
        <f t="shared" si="8"/>
        <v>2539.340955</v>
      </c>
      <c r="S23" s="6">
        <f t="shared" si="9"/>
        <v>1.721064815</v>
      </c>
    </row>
    <row r="24">
      <c r="A24" s="4"/>
      <c r="B24" s="2" t="s">
        <v>41</v>
      </c>
      <c r="C24" s="2">
        <v>37.84</v>
      </c>
      <c r="D24" s="2">
        <v>102.89</v>
      </c>
      <c r="E24" s="2">
        <f t="shared" si="2"/>
        <v>1124.584708</v>
      </c>
      <c r="F24" s="2">
        <f t="shared" si="3"/>
        <v>115.7085206</v>
      </c>
      <c r="G24" s="2">
        <v>246.98</v>
      </c>
      <c r="H24" s="5">
        <f t="shared" si="4"/>
        <v>2134.501407</v>
      </c>
      <c r="I24" s="2">
        <v>28.175</v>
      </c>
      <c r="J24" s="2">
        <v>10.46</v>
      </c>
      <c r="K24" s="2">
        <v>44.02</v>
      </c>
      <c r="L24" s="2">
        <v>44.0</v>
      </c>
      <c r="M24" s="2">
        <v>16.66</v>
      </c>
      <c r="N24" s="5">
        <f t="shared" si="5"/>
        <v>3670.055288</v>
      </c>
      <c r="O24" s="5">
        <f t="shared" ref="O24:P24" si="30">((C24*0.1)/(J24-0.14))*10000</f>
        <v>3666.666667</v>
      </c>
      <c r="P24" s="5">
        <f t="shared" si="30"/>
        <v>2344.804011</v>
      </c>
      <c r="Q24" s="5">
        <f t="shared" si="7"/>
        <v>2345.873233</v>
      </c>
      <c r="R24" s="5">
        <f t="shared" si="8"/>
        <v>2290.556901</v>
      </c>
      <c r="S24" s="6">
        <f t="shared" si="9"/>
        <v>1.600775194</v>
      </c>
    </row>
    <row r="25">
      <c r="A25" s="4"/>
      <c r="B25" s="7" t="s">
        <v>42</v>
      </c>
      <c r="C25" s="7">
        <f>(37.76+37.8+37.84)/3</f>
        <v>37.8</v>
      </c>
      <c r="D25" s="7">
        <f>(94.85+94.8+94.82)/3</f>
        <v>94.82333333</v>
      </c>
      <c r="E25" s="7">
        <f t="shared" si="2"/>
        <v>1122.208407</v>
      </c>
      <c r="F25" s="7">
        <f t="shared" si="3"/>
        <v>106.4115419</v>
      </c>
      <c r="G25" s="7">
        <v>205.8</v>
      </c>
      <c r="H25" s="8">
        <f t="shared" si="4"/>
        <v>1934.000734</v>
      </c>
      <c r="I25" s="7">
        <v>30.23</v>
      </c>
      <c r="J25" s="7">
        <v>12.77</v>
      </c>
      <c r="K25" s="7">
        <v>48.08</v>
      </c>
      <c r="L25" s="7">
        <v>48.88</v>
      </c>
      <c r="M25" s="7">
        <v>20.95</v>
      </c>
      <c r="N25" s="8">
        <f t="shared" si="5"/>
        <v>3151.323806</v>
      </c>
      <c r="O25" s="8">
        <f t="shared" ref="O25:P25" si="31">((C25*0.1)/(J25-0.14))*10000</f>
        <v>2992.874109</v>
      </c>
      <c r="P25" s="8">
        <f t="shared" si="31"/>
        <v>1977.958559</v>
      </c>
      <c r="Q25" s="5">
        <f t="shared" si="7"/>
        <v>1945.493093</v>
      </c>
      <c r="R25" s="5">
        <f t="shared" si="8"/>
        <v>1816.434407</v>
      </c>
      <c r="S25" s="6">
        <f t="shared" si="9"/>
        <v>1.647664291</v>
      </c>
    </row>
    <row r="26">
      <c r="A26" s="4"/>
      <c r="B26" s="2" t="s">
        <v>43</v>
      </c>
      <c r="C26" s="2">
        <v>37.89</v>
      </c>
      <c r="D26" s="2">
        <v>95.44</v>
      </c>
      <c r="E26" s="2">
        <f t="shared" si="2"/>
        <v>1127.558618</v>
      </c>
      <c r="F26" s="2">
        <f t="shared" si="3"/>
        <v>107.6141945</v>
      </c>
      <c r="G26" s="2">
        <v>223.63</v>
      </c>
      <c r="H26" s="5">
        <f t="shared" si="4"/>
        <v>2078.071587</v>
      </c>
      <c r="I26" s="2">
        <v>28.79</v>
      </c>
      <c r="J26" s="2">
        <v>10.55</v>
      </c>
      <c r="K26" s="2">
        <v>41.18</v>
      </c>
      <c r="L26" s="2">
        <v>43.3</v>
      </c>
      <c r="M26" s="2">
        <v>17.87</v>
      </c>
      <c r="N26" s="5">
        <f t="shared" si="5"/>
        <v>3331.239092</v>
      </c>
      <c r="O26" s="5">
        <f t="shared" ref="O26:P26" si="32">((C26*0.1)/(J26-0.14))*10000</f>
        <v>3639.769452</v>
      </c>
      <c r="P26" s="5">
        <f t="shared" si="32"/>
        <v>2325.536062</v>
      </c>
      <c r="Q26" s="5">
        <f t="shared" si="7"/>
        <v>2211.306766</v>
      </c>
      <c r="R26" s="5">
        <f t="shared" si="8"/>
        <v>2137.055838</v>
      </c>
      <c r="S26" s="6">
        <f t="shared" si="9"/>
        <v>1.703170029</v>
      </c>
    </row>
    <row r="27">
      <c r="A27" s="4"/>
      <c r="B27" s="2" t="s">
        <v>44</v>
      </c>
      <c r="C27" s="2">
        <v>37.8</v>
      </c>
      <c r="D27" s="2">
        <v>104.83</v>
      </c>
      <c r="E27" s="2">
        <f t="shared" si="2"/>
        <v>1122.208407</v>
      </c>
      <c r="F27" s="2">
        <f t="shared" si="3"/>
        <v>117.6411073</v>
      </c>
      <c r="G27" s="2">
        <v>245.81</v>
      </c>
      <c r="H27" s="5">
        <f t="shared" si="4"/>
        <v>2089.490703</v>
      </c>
      <c r="I27" s="2">
        <v>31.78</v>
      </c>
      <c r="J27" s="2">
        <v>10.54</v>
      </c>
      <c r="K27" s="2">
        <v>47.06</v>
      </c>
      <c r="L27" s="2">
        <v>46.08</v>
      </c>
      <c r="M27" s="2">
        <v>13.57</v>
      </c>
      <c r="N27" s="5">
        <f t="shared" si="5"/>
        <v>3313.211125</v>
      </c>
      <c r="O27" s="5">
        <f t="shared" ref="O27:P27" si="33">((C27*0.1)/(J27-0.14))*10000</f>
        <v>3634.615385</v>
      </c>
      <c r="P27" s="5">
        <f t="shared" si="33"/>
        <v>2234.228474</v>
      </c>
      <c r="Q27" s="5">
        <f t="shared" si="7"/>
        <v>2281.889421</v>
      </c>
      <c r="R27" s="5">
        <f t="shared" si="8"/>
        <v>2814.594192</v>
      </c>
      <c r="S27" s="6">
        <f t="shared" si="9"/>
        <v>1.291346154</v>
      </c>
    </row>
    <row r="28">
      <c r="A28" s="4"/>
      <c r="B28" s="2" t="s">
        <v>45</v>
      </c>
      <c r="C28" s="2">
        <v>37.81</v>
      </c>
      <c r="D28" s="2">
        <v>106.27</v>
      </c>
      <c r="E28" s="2">
        <f t="shared" si="2"/>
        <v>1122.802247</v>
      </c>
      <c r="F28" s="2">
        <f t="shared" si="3"/>
        <v>119.3201948</v>
      </c>
      <c r="G28" s="2">
        <v>255.58</v>
      </c>
      <c r="H28" s="5">
        <f t="shared" si="4"/>
        <v>2141.967674</v>
      </c>
      <c r="I28" s="2">
        <v>31.33</v>
      </c>
      <c r="J28" s="2">
        <v>10.41</v>
      </c>
      <c r="K28" s="2">
        <v>47.0</v>
      </c>
      <c r="L28" s="2">
        <v>46.58</v>
      </c>
      <c r="M28" s="2">
        <v>16.44</v>
      </c>
      <c r="N28" s="5">
        <f t="shared" si="5"/>
        <v>3407.181789</v>
      </c>
      <c r="O28" s="5">
        <f t="shared" ref="O28:P28" si="34">((C28*0.1)/(J28-0.14))*10000</f>
        <v>3681.596884</v>
      </c>
      <c r="P28" s="5">
        <f t="shared" si="34"/>
        <v>2267.819035</v>
      </c>
      <c r="Q28" s="5">
        <f t="shared" si="7"/>
        <v>2288.329027</v>
      </c>
      <c r="R28" s="5">
        <f t="shared" si="8"/>
        <v>2319.631902</v>
      </c>
      <c r="S28" s="6">
        <f t="shared" si="9"/>
        <v>1.58714703</v>
      </c>
    </row>
    <row r="29">
      <c r="A29" s="4"/>
      <c r="B29" s="2" t="s">
        <v>46</v>
      </c>
      <c r="C29" s="2">
        <v>37.87</v>
      </c>
      <c r="D29" s="2">
        <v>105.01</v>
      </c>
      <c r="E29" s="2">
        <f t="shared" si="2"/>
        <v>1126.368583</v>
      </c>
      <c r="F29" s="2">
        <f t="shared" si="3"/>
        <v>118.2799649</v>
      </c>
      <c r="G29" s="2">
        <v>259.69</v>
      </c>
      <c r="H29" s="5">
        <f t="shared" si="4"/>
        <v>2195.553577</v>
      </c>
      <c r="I29" s="2">
        <v>28.67</v>
      </c>
      <c r="J29" s="2">
        <v>9.99</v>
      </c>
      <c r="K29" s="2">
        <v>42.34</v>
      </c>
      <c r="L29" s="2">
        <v>41.84</v>
      </c>
      <c r="M29" s="2">
        <v>15.56</v>
      </c>
      <c r="N29" s="5">
        <f t="shared" si="5"/>
        <v>3680.686996</v>
      </c>
      <c r="O29" s="5">
        <f t="shared" ref="O29:P29" si="35">((C29*0.1)/(J29-0.14))*10000</f>
        <v>3844.670051</v>
      </c>
      <c r="P29" s="5">
        <f t="shared" si="35"/>
        <v>2488.388626</v>
      </c>
      <c r="Q29" s="5">
        <f t="shared" si="7"/>
        <v>2518.22542</v>
      </c>
      <c r="R29" s="5">
        <f t="shared" si="8"/>
        <v>2455.901427</v>
      </c>
      <c r="S29" s="6">
        <f t="shared" si="9"/>
        <v>1.565482234</v>
      </c>
    </row>
    <row r="30">
      <c r="A30" s="4"/>
      <c r="B30" s="2" t="s">
        <v>47</v>
      </c>
      <c r="C30" s="2">
        <v>37.85</v>
      </c>
      <c r="D30" s="2">
        <v>103.77</v>
      </c>
      <c r="E30" s="2">
        <f t="shared" si="2"/>
        <v>1125.179176</v>
      </c>
      <c r="F30" s="2">
        <f t="shared" si="3"/>
        <v>116.7598431</v>
      </c>
      <c r="G30" s="2">
        <v>251.5</v>
      </c>
      <c r="H30" s="5">
        <f t="shared" si="4"/>
        <v>2153.993988</v>
      </c>
      <c r="I30" s="2">
        <v>28.62</v>
      </c>
      <c r="J30" s="2">
        <v>10.13</v>
      </c>
      <c r="K30" s="2">
        <v>43.94</v>
      </c>
      <c r="L30" s="2">
        <v>44.22</v>
      </c>
      <c r="M30" s="2">
        <v>16.74</v>
      </c>
      <c r="N30" s="5">
        <f t="shared" si="5"/>
        <v>3643.609551</v>
      </c>
      <c r="O30" s="5">
        <f t="shared" ref="O30:P30" si="36">((C30*0.1)/(J30-0.14))*10000</f>
        <v>3788.788789</v>
      </c>
      <c r="P30" s="5">
        <f t="shared" si="36"/>
        <v>2369.178082</v>
      </c>
      <c r="Q30" s="5">
        <f t="shared" si="7"/>
        <v>2354.128857</v>
      </c>
      <c r="R30" s="5">
        <f t="shared" si="8"/>
        <v>2280.120482</v>
      </c>
      <c r="S30" s="6">
        <f t="shared" si="9"/>
        <v>1.661661662</v>
      </c>
    </row>
    <row r="31">
      <c r="A31" s="4"/>
      <c r="B31" s="2" t="s">
        <v>48</v>
      </c>
      <c r="C31" s="2">
        <v>37.87</v>
      </c>
      <c r="D31" s="2">
        <v>106.22</v>
      </c>
      <c r="E31" s="2">
        <f t="shared" si="2"/>
        <v>1126.368583</v>
      </c>
      <c r="F31" s="2">
        <f t="shared" si="3"/>
        <v>119.6428709</v>
      </c>
      <c r="G31" s="2">
        <v>254.2</v>
      </c>
      <c r="H31" s="5">
        <f t="shared" si="4"/>
        <v>2124.656472</v>
      </c>
      <c r="I31" s="2">
        <v>32.0</v>
      </c>
      <c r="J31" s="2">
        <v>10.55</v>
      </c>
      <c r="K31" s="2">
        <v>47.62</v>
      </c>
      <c r="L31" s="2">
        <v>45.48</v>
      </c>
      <c r="M31" s="2">
        <v>16.99</v>
      </c>
      <c r="N31" s="5">
        <f t="shared" si="5"/>
        <v>3333.96108</v>
      </c>
      <c r="O31" s="5">
        <f t="shared" ref="O31:P31" si="37">((C31*0.1)/(J31-0.14))*10000</f>
        <v>3637.848223</v>
      </c>
      <c r="P31" s="5">
        <f t="shared" si="37"/>
        <v>2237.152485</v>
      </c>
      <c r="Q31" s="5">
        <f t="shared" si="7"/>
        <v>2342.743714</v>
      </c>
      <c r="R31" s="5">
        <f t="shared" si="8"/>
        <v>2247.477745</v>
      </c>
      <c r="S31" s="6">
        <f t="shared" si="9"/>
        <v>1.618635927</v>
      </c>
    </row>
    <row r="32">
      <c r="A32" s="10"/>
      <c r="B32" s="2" t="s">
        <v>49</v>
      </c>
      <c r="C32" s="2">
        <v>37.85</v>
      </c>
      <c r="D32" s="2">
        <v>93.65</v>
      </c>
      <c r="E32" s="2">
        <f t="shared" si="2"/>
        <v>1125.179176</v>
      </c>
      <c r="F32" s="2">
        <f t="shared" si="3"/>
        <v>105.3730298</v>
      </c>
      <c r="G32" s="2">
        <v>217.49</v>
      </c>
      <c r="H32" s="5">
        <f t="shared" si="4"/>
        <v>2064.000631</v>
      </c>
      <c r="I32" s="2">
        <v>27.57</v>
      </c>
      <c r="J32" s="2">
        <v>11.56</v>
      </c>
      <c r="K32" s="2">
        <v>39.04</v>
      </c>
      <c r="L32" s="2">
        <v>40.08</v>
      </c>
      <c r="M32" s="2">
        <v>18.42</v>
      </c>
      <c r="N32" s="5">
        <f t="shared" ref="N32:N39" si="38">(D32*0.1/($I$32-0.14))*10000</f>
        <v>3414.145097</v>
      </c>
      <c r="O32" s="5">
        <f t="shared" ref="O32:O39" si="39">((C32*0.1)/($J$32-0.14))*10000</f>
        <v>3314.360771</v>
      </c>
      <c r="P32" s="5">
        <f t="shared" ref="P32:P39" si="40">((D32*0.1)/($K$32-0.14))*10000</f>
        <v>2407.455013</v>
      </c>
      <c r="Q32" s="5">
        <f t="shared" ref="Q32:Q39" si="41">((D32*0.1)/($L$32-0.14))*10000</f>
        <v>2344.767151</v>
      </c>
      <c r="R32" s="5">
        <f t="shared" si="8"/>
        <v>2070.568928</v>
      </c>
      <c r="S32" s="6">
        <f t="shared" si="9"/>
        <v>1.600700525</v>
      </c>
    </row>
    <row r="33">
      <c r="A33" s="11" t="s">
        <v>50</v>
      </c>
      <c r="B33" s="2" t="s">
        <v>51</v>
      </c>
      <c r="C33" s="2">
        <v>37.63</v>
      </c>
      <c r="D33" s="2">
        <f>(32.66+32.84+32.73)/3</f>
        <v>32.74333333</v>
      </c>
      <c r="E33" s="2">
        <f t="shared" si="2"/>
        <v>1112.137167</v>
      </c>
      <c r="F33" s="2">
        <f t="shared" si="3"/>
        <v>36.41507797</v>
      </c>
      <c r="G33" s="2">
        <v>68.7</v>
      </c>
      <c r="H33" s="5">
        <f t="shared" si="4"/>
        <v>1886.581159</v>
      </c>
      <c r="I33" s="2">
        <v>11.07</v>
      </c>
      <c r="J33" s="2">
        <v>13.23</v>
      </c>
      <c r="K33" s="2">
        <v>17.94</v>
      </c>
      <c r="L33" s="2">
        <v>16.42</v>
      </c>
      <c r="M33" s="2">
        <v>21.68</v>
      </c>
      <c r="N33" s="5">
        <f t="shared" si="38"/>
        <v>1193.705189</v>
      </c>
      <c r="O33" s="5">
        <f t="shared" si="39"/>
        <v>3295.096322</v>
      </c>
      <c r="P33" s="5">
        <f t="shared" si="40"/>
        <v>841.730934</v>
      </c>
      <c r="Q33" s="5">
        <f t="shared" si="41"/>
        <v>819.8130529</v>
      </c>
      <c r="R33" s="5">
        <f t="shared" si="8"/>
        <v>1746.982358</v>
      </c>
      <c r="S33" s="12">
        <f t="shared" si="9"/>
        <v>1.886164623</v>
      </c>
    </row>
    <row r="34">
      <c r="A34" s="4"/>
      <c r="B34" s="2" t="s">
        <v>52</v>
      </c>
      <c r="C34" s="2">
        <v>37.62</v>
      </c>
      <c r="D34" s="2">
        <v>46.51</v>
      </c>
      <c r="E34" s="2">
        <f t="shared" si="2"/>
        <v>1111.546155</v>
      </c>
      <c r="F34" s="2">
        <f t="shared" si="3"/>
        <v>51.69801166</v>
      </c>
      <c r="G34" s="2">
        <v>103.51</v>
      </c>
      <c r="H34" s="5">
        <f t="shared" si="4"/>
        <v>2002.204663</v>
      </c>
      <c r="I34" s="2">
        <v>14.06</v>
      </c>
      <c r="J34" s="2">
        <v>11.6</v>
      </c>
      <c r="K34" s="2">
        <v>17.22</v>
      </c>
      <c r="L34" s="2">
        <v>19.57</v>
      </c>
      <c r="M34" s="2">
        <v>17.97</v>
      </c>
      <c r="N34" s="5">
        <f t="shared" si="38"/>
        <v>1695.588771</v>
      </c>
      <c r="O34" s="5">
        <f t="shared" si="39"/>
        <v>3294.220665</v>
      </c>
      <c r="P34" s="5">
        <f t="shared" si="40"/>
        <v>1195.62982</v>
      </c>
      <c r="Q34" s="5">
        <f t="shared" si="41"/>
        <v>1164.496745</v>
      </c>
      <c r="R34" s="5">
        <f t="shared" si="8"/>
        <v>2109.927089</v>
      </c>
      <c r="S34" s="12">
        <f t="shared" si="9"/>
        <v>1.561295972</v>
      </c>
    </row>
    <row r="35">
      <c r="A35" s="4"/>
      <c r="B35" s="2" t="s">
        <v>53</v>
      </c>
      <c r="C35" s="2">
        <v>37.47</v>
      </c>
      <c r="D35" s="2">
        <v>50.9</v>
      </c>
      <c r="E35" s="2">
        <f t="shared" si="2"/>
        <v>1102.699822</v>
      </c>
      <c r="F35" s="2">
        <f t="shared" si="3"/>
        <v>56.12742093</v>
      </c>
      <c r="G35" s="2">
        <v>117.3</v>
      </c>
      <c r="H35" s="5">
        <f t="shared" si="4"/>
        <v>2089.887582</v>
      </c>
      <c r="I35" s="2">
        <v>15.23</v>
      </c>
      <c r="J35" s="2">
        <v>11.05</v>
      </c>
      <c r="K35" s="2">
        <v>23.64</v>
      </c>
      <c r="L35" s="2">
        <v>23.12</v>
      </c>
      <c r="M35" s="2">
        <v>15.92</v>
      </c>
      <c r="N35" s="5">
        <f t="shared" si="38"/>
        <v>1855.632519</v>
      </c>
      <c r="O35" s="5">
        <f t="shared" si="39"/>
        <v>3281.085814</v>
      </c>
      <c r="P35" s="5">
        <f t="shared" si="40"/>
        <v>1308.48329</v>
      </c>
      <c r="Q35" s="5">
        <f t="shared" si="41"/>
        <v>1274.411617</v>
      </c>
      <c r="R35" s="5">
        <f t="shared" si="8"/>
        <v>2374.524715</v>
      </c>
      <c r="S35" s="12">
        <f t="shared" si="9"/>
        <v>1.38178634</v>
      </c>
    </row>
    <row r="36">
      <c r="A36" s="4"/>
      <c r="B36" s="2" t="s">
        <v>54</v>
      </c>
      <c r="C36" s="2">
        <v>37.61</v>
      </c>
      <c r="D36" s="2">
        <v>50.49</v>
      </c>
      <c r="E36" s="2">
        <f t="shared" si="2"/>
        <v>1110.9553</v>
      </c>
      <c r="F36" s="2">
        <f t="shared" si="3"/>
        <v>56.09213309</v>
      </c>
      <c r="G36" s="2">
        <v>113.17</v>
      </c>
      <c r="H36" s="5">
        <f t="shared" si="4"/>
        <v>2017.573477</v>
      </c>
      <c r="I36" s="2">
        <v>17.33</v>
      </c>
      <c r="J36" s="2">
        <v>12.13</v>
      </c>
      <c r="K36" s="2">
        <v>23.2</v>
      </c>
      <c r="L36" s="2">
        <v>26.66</v>
      </c>
      <c r="M36" s="2">
        <v>18.63</v>
      </c>
      <c r="N36" s="5">
        <f t="shared" si="38"/>
        <v>1840.685381</v>
      </c>
      <c r="O36" s="5">
        <f t="shared" si="39"/>
        <v>3293.345009</v>
      </c>
      <c r="P36" s="5">
        <f t="shared" si="40"/>
        <v>1297.943445</v>
      </c>
      <c r="Q36" s="5">
        <f t="shared" si="41"/>
        <v>1264.146219</v>
      </c>
      <c r="R36" s="5">
        <f t="shared" si="8"/>
        <v>2034.072472</v>
      </c>
      <c r="S36" s="12">
        <f t="shared" si="9"/>
        <v>1.619089317</v>
      </c>
    </row>
    <row r="37">
      <c r="A37" s="4"/>
      <c r="B37" s="2" t="s">
        <v>55</v>
      </c>
      <c r="C37" s="2">
        <v>37.85</v>
      </c>
      <c r="D37" s="2">
        <v>49.92</v>
      </c>
      <c r="E37" s="2">
        <f t="shared" si="2"/>
        <v>1125.179176</v>
      </c>
      <c r="F37" s="2">
        <f t="shared" si="3"/>
        <v>56.16894446</v>
      </c>
      <c r="G37" s="2">
        <v>116.67</v>
      </c>
      <c r="H37" s="5">
        <f t="shared" si="4"/>
        <v>2077.126446</v>
      </c>
      <c r="I37" s="2">
        <v>14.95</v>
      </c>
      <c r="J37" s="2">
        <v>11.05</v>
      </c>
      <c r="K37" s="2">
        <v>24.53</v>
      </c>
      <c r="L37" s="2">
        <v>21.26</v>
      </c>
      <c r="M37" s="2">
        <v>17.33</v>
      </c>
      <c r="N37" s="5">
        <f t="shared" si="38"/>
        <v>1819.905213</v>
      </c>
      <c r="O37" s="5">
        <f t="shared" si="39"/>
        <v>3314.360771</v>
      </c>
      <c r="P37" s="5">
        <f t="shared" si="40"/>
        <v>1283.290488</v>
      </c>
      <c r="Q37" s="5">
        <f t="shared" si="41"/>
        <v>1249.874812</v>
      </c>
      <c r="R37" s="5">
        <f t="shared" si="8"/>
        <v>2201.861547</v>
      </c>
      <c r="S37" s="12">
        <f t="shared" si="9"/>
        <v>1.50525394</v>
      </c>
    </row>
    <row r="38">
      <c r="A38" s="4"/>
      <c r="B38" s="2" t="s">
        <v>56</v>
      </c>
      <c r="C38" s="2">
        <v>37.82</v>
      </c>
      <c r="D38" s="2">
        <v>41.83</v>
      </c>
      <c r="E38" s="2">
        <f t="shared" si="2"/>
        <v>1123.396243</v>
      </c>
      <c r="F38" s="2">
        <f t="shared" si="3"/>
        <v>46.99166486</v>
      </c>
      <c r="G38" s="2">
        <v>95.35</v>
      </c>
      <c r="H38" s="5">
        <f t="shared" si="4"/>
        <v>2029.083249</v>
      </c>
      <c r="I38" s="2">
        <v>13.18</v>
      </c>
      <c r="J38" s="2">
        <v>12.48</v>
      </c>
      <c r="K38" s="2">
        <v>20.63</v>
      </c>
      <c r="L38" s="2">
        <v>18.38</v>
      </c>
      <c r="M38" s="2">
        <v>17.86</v>
      </c>
      <c r="N38" s="5">
        <f t="shared" si="38"/>
        <v>1524.972658</v>
      </c>
      <c r="O38" s="5">
        <f t="shared" si="39"/>
        <v>3311.7338</v>
      </c>
      <c r="P38" s="5">
        <f t="shared" si="40"/>
        <v>1075.321337</v>
      </c>
      <c r="Q38" s="5">
        <f t="shared" si="41"/>
        <v>1047.320981</v>
      </c>
      <c r="R38" s="5">
        <f t="shared" si="8"/>
        <v>2134.311512</v>
      </c>
      <c r="S38" s="12">
        <f t="shared" si="9"/>
        <v>1.551663748</v>
      </c>
    </row>
    <row r="39">
      <c r="A39" s="10"/>
      <c r="B39" s="2" t="s">
        <v>57</v>
      </c>
      <c r="C39" s="2">
        <v>37.71</v>
      </c>
      <c r="D39" s="2">
        <v>31.82</v>
      </c>
      <c r="E39" s="2">
        <f t="shared" si="2"/>
        <v>1116.870919</v>
      </c>
      <c r="F39" s="2">
        <f t="shared" si="3"/>
        <v>35.53883265</v>
      </c>
      <c r="G39" s="2">
        <v>75.83</v>
      </c>
      <c r="H39" s="5">
        <f t="shared" si="4"/>
        <v>2133.722307</v>
      </c>
      <c r="I39" s="2">
        <v>9.02</v>
      </c>
      <c r="J39" s="2">
        <v>10.47</v>
      </c>
      <c r="K39" s="2">
        <v>14.37</v>
      </c>
      <c r="L39" s="2">
        <v>13.57</v>
      </c>
      <c r="M39" s="2">
        <v>16.2</v>
      </c>
      <c r="N39" s="5">
        <f t="shared" si="38"/>
        <v>1160.043748</v>
      </c>
      <c r="O39" s="5">
        <f t="shared" si="39"/>
        <v>3302.101576</v>
      </c>
      <c r="P39" s="5">
        <f t="shared" si="40"/>
        <v>817.9948586</v>
      </c>
      <c r="Q39" s="5">
        <f t="shared" si="41"/>
        <v>796.6950426</v>
      </c>
      <c r="R39" s="5">
        <f t="shared" si="8"/>
        <v>2348.069738</v>
      </c>
      <c r="S39" s="12">
        <f t="shared" si="9"/>
        <v>1.406304729</v>
      </c>
    </row>
  </sheetData>
  <mergeCells count="2">
    <mergeCell ref="A1:A32"/>
    <mergeCell ref="A33:A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7.88"/>
  </cols>
  <sheetData>
    <row r="1">
      <c r="A1" s="2" t="s">
        <v>1</v>
      </c>
      <c r="B1" s="2" t="s">
        <v>2</v>
      </c>
      <c r="C1" s="2" t="s">
        <v>3</v>
      </c>
      <c r="D1" s="13"/>
      <c r="E1" s="3" t="s">
        <v>58</v>
      </c>
    </row>
    <row r="2">
      <c r="A2" s="2" t="s">
        <v>19</v>
      </c>
      <c r="B2" s="2">
        <f>37.69/10</f>
        <v>3.769</v>
      </c>
      <c r="C2" s="2">
        <v>112.22</v>
      </c>
      <c r="D2" s="13"/>
    </row>
    <row r="3">
      <c r="A3" s="2" t="s">
        <v>20</v>
      </c>
      <c r="B3" s="2">
        <v>37.7</v>
      </c>
      <c r="C3" s="2">
        <v>112.59</v>
      </c>
      <c r="D3" s="13"/>
    </row>
    <row r="4">
      <c r="A4" s="2" t="s">
        <v>21</v>
      </c>
      <c r="B4" s="2">
        <v>37.67</v>
      </c>
      <c r="C4" s="2">
        <v>114.48</v>
      </c>
      <c r="D4" s="13"/>
    </row>
    <row r="5">
      <c r="A5" s="2" t="s">
        <v>22</v>
      </c>
      <c r="B5" s="2">
        <v>37.71</v>
      </c>
      <c r="C5" s="2">
        <v>114.96</v>
      </c>
      <c r="D5" s="13"/>
    </row>
    <row r="6">
      <c r="A6" s="2" t="s">
        <v>23</v>
      </c>
      <c r="B6" s="2">
        <v>37.71</v>
      </c>
      <c r="C6" s="2">
        <v>111.69</v>
      </c>
      <c r="D6" s="13"/>
    </row>
    <row r="7">
      <c r="A7" s="2" t="s">
        <v>24</v>
      </c>
      <c r="B7" s="2">
        <v>37.84</v>
      </c>
      <c r="C7" s="2">
        <v>114.16</v>
      </c>
      <c r="D7" s="13"/>
    </row>
    <row r="8">
      <c r="A8" s="2" t="s">
        <v>25</v>
      </c>
      <c r="B8" s="2">
        <v>37.77</v>
      </c>
      <c r="C8" s="2">
        <v>56.38</v>
      </c>
      <c r="D8" s="13"/>
    </row>
    <row r="9">
      <c r="A9" s="2" t="s">
        <v>26</v>
      </c>
      <c r="B9" s="2">
        <v>37.8</v>
      </c>
      <c r="C9" s="2">
        <v>31.72</v>
      </c>
      <c r="D9" s="13"/>
    </row>
    <row r="10">
      <c r="A10" s="2" t="s">
        <v>27</v>
      </c>
      <c r="B10" s="2">
        <v>37.81</v>
      </c>
      <c r="C10" s="2">
        <v>30.95</v>
      </c>
      <c r="D10" s="13"/>
    </row>
    <row r="11">
      <c r="A11" s="2" t="s">
        <v>28</v>
      </c>
      <c r="B11" s="2">
        <v>37.72</v>
      </c>
      <c r="C11" s="2">
        <v>38.34</v>
      </c>
      <c r="D11" s="13"/>
    </row>
    <row r="12">
      <c r="A12" s="2" t="s">
        <v>29</v>
      </c>
      <c r="B12" s="2">
        <v>37.76</v>
      </c>
      <c r="C12" s="2">
        <v>110.93</v>
      </c>
      <c r="D12" s="13"/>
    </row>
    <row r="13">
      <c r="A13" s="2" t="s">
        <v>30</v>
      </c>
      <c r="B13" s="2">
        <v>37.66</v>
      </c>
      <c r="C13" s="2">
        <v>118.84</v>
      </c>
      <c r="D13" s="13"/>
    </row>
    <row r="14">
      <c r="A14" s="14" t="s">
        <v>31</v>
      </c>
      <c r="B14" s="14">
        <v>37.84</v>
      </c>
      <c r="C14" s="14">
        <v>118.35</v>
      </c>
      <c r="D14" s="15"/>
    </row>
    <row r="15">
      <c r="A15" s="2" t="s">
        <v>32</v>
      </c>
      <c r="B15" s="2">
        <v>37.7</v>
      </c>
      <c r="C15" s="2">
        <v>118.67</v>
      </c>
      <c r="D15" s="13"/>
    </row>
    <row r="16">
      <c r="A16" s="2" t="s">
        <v>33</v>
      </c>
      <c r="B16" s="2">
        <v>37.71</v>
      </c>
      <c r="C16" s="2">
        <v>117.53</v>
      </c>
      <c r="D16" s="13"/>
    </row>
    <row r="17">
      <c r="A17" s="2" t="s">
        <v>34</v>
      </c>
      <c r="B17" s="2">
        <v>37.79</v>
      </c>
      <c r="C17" s="2">
        <v>97.67</v>
      </c>
      <c r="D17" s="13"/>
    </row>
    <row r="18">
      <c r="A18" s="2" t="s">
        <v>35</v>
      </c>
      <c r="B18" s="2">
        <v>37.7</v>
      </c>
      <c r="C18" s="2">
        <v>119.94</v>
      </c>
      <c r="D18" s="13"/>
    </row>
    <row r="19">
      <c r="A19" s="2" t="s">
        <v>36</v>
      </c>
      <c r="B19" s="2">
        <v>37.8</v>
      </c>
      <c r="C19" s="2">
        <v>117.08</v>
      </c>
      <c r="D19" s="13"/>
    </row>
    <row r="20">
      <c r="A20" s="2" t="s">
        <v>37</v>
      </c>
      <c r="B20" s="2">
        <v>37.77</v>
      </c>
      <c r="C20" s="2">
        <v>120.26</v>
      </c>
      <c r="D20" s="13"/>
    </row>
    <row r="21">
      <c r="A21" s="2" t="s">
        <v>38</v>
      </c>
      <c r="B21" s="2">
        <v>37.66</v>
      </c>
      <c r="C21" s="2">
        <v>117.73</v>
      </c>
      <c r="D21" s="13"/>
    </row>
    <row r="22">
      <c r="A22" s="2" t="s">
        <v>39</v>
      </c>
      <c r="B22" s="2">
        <v>37.85</v>
      </c>
      <c r="C22" s="2">
        <v>120.57</v>
      </c>
      <c r="D22" s="13"/>
    </row>
    <row r="23">
      <c r="A23" s="2" t="s">
        <v>40</v>
      </c>
      <c r="B23" s="2">
        <v>37.76</v>
      </c>
      <c r="C23" s="2">
        <v>65.56</v>
      </c>
      <c r="D23" s="13"/>
    </row>
    <row r="24">
      <c r="A24" s="2" t="s">
        <v>41</v>
      </c>
      <c r="B24" s="2">
        <v>37.84</v>
      </c>
      <c r="C24" s="2">
        <v>102.89</v>
      </c>
      <c r="D24" s="13"/>
    </row>
    <row r="25">
      <c r="A25" s="14" t="s">
        <v>42</v>
      </c>
      <c r="B25" s="14">
        <v>37.71</v>
      </c>
      <c r="C25" s="14">
        <v>94.63</v>
      </c>
      <c r="D25" s="15"/>
    </row>
    <row r="26">
      <c r="A26" s="2" t="s">
        <v>43</v>
      </c>
      <c r="B26" s="2">
        <v>37.89</v>
      </c>
      <c r="C26" s="2">
        <v>95.44</v>
      </c>
      <c r="D26" s="13"/>
    </row>
    <row r="27">
      <c r="A27" s="2" t="s">
        <v>44</v>
      </c>
      <c r="B27" s="2">
        <v>37.8</v>
      </c>
      <c r="C27" s="2">
        <v>104.83</v>
      </c>
      <c r="D27" s="13"/>
    </row>
    <row r="28">
      <c r="A28" s="2" t="s">
        <v>45</v>
      </c>
      <c r="B28" s="2">
        <v>37.81</v>
      </c>
      <c r="C28" s="2">
        <v>106.27</v>
      </c>
      <c r="D28" s="13"/>
    </row>
    <row r="29">
      <c r="A29" s="2" t="s">
        <v>46</v>
      </c>
      <c r="B29" s="2">
        <v>37.87</v>
      </c>
      <c r="C29" s="2">
        <v>105.01</v>
      </c>
      <c r="D29" s="13"/>
    </row>
    <row r="30">
      <c r="A30" s="2" t="s">
        <v>47</v>
      </c>
      <c r="B30" s="2">
        <v>37.85</v>
      </c>
      <c r="C30" s="2">
        <v>103.77</v>
      </c>
      <c r="D30" s="13"/>
    </row>
    <row r="31">
      <c r="A31" s="2" t="s">
        <v>48</v>
      </c>
      <c r="B31" s="2">
        <v>37.87</v>
      </c>
      <c r="C31" s="2">
        <v>106.22</v>
      </c>
      <c r="D31" s="13"/>
    </row>
    <row r="32">
      <c r="A32" s="2" t="s">
        <v>49</v>
      </c>
      <c r="B32" s="2">
        <v>37.85</v>
      </c>
      <c r="C32" s="2">
        <v>93.65</v>
      </c>
      <c r="D32" s="13"/>
    </row>
  </sheetData>
  <drawing r:id="rId1"/>
</worksheet>
</file>