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laplacian\OneDrive - Osaka University\授業\M1_前期\実践セキュリティPBL1\差分プライバシー\2023チームB\サンプルコード\"/>
    </mc:Choice>
  </mc:AlternateContent>
  <xr:revisionPtr revIDLastSave="6" documentId="11_5B8450091A2E86E7C561D4B78DBF6F6AC6F055A3" xr6:coauthVersionLast="36" xr6:coauthVersionMax="36" xr10:uidLastSave="{FE7088AF-D5D2-4FB7-B19D-DDB75BCD25AB}"/>
  <bookViews>
    <workbookView minimized="1" xWindow="0" yWindow="0" windowWidth="24720" windowHeight="12015" activeTab="4" xr2:uid="{00000000-000D-0000-FFFF-FFFF00000000}"/>
  </bookViews>
  <sheets>
    <sheet name="A分布" sheetId="1" r:id="rId1"/>
    <sheet name="B分布" sheetId="2" r:id="rId2"/>
    <sheet name="C分布" sheetId="3" r:id="rId3"/>
    <sheet name="D分布" sheetId="4" r:id="rId4"/>
    <sheet name="E分布" sheetId="5" r:id="rId5"/>
    <sheet name="teamA_ano" sheetId="6" r:id="rId6"/>
    <sheet name="teamB_ano" sheetId="7" r:id="rId7"/>
    <sheet name="teamC_ano" sheetId="8" r:id="rId8"/>
    <sheet name="teamD_ano" sheetId="9" r:id="rId9"/>
    <sheet name="teamE_ano" sheetId="10" r:id="rId10"/>
  </sheets>
  <calcPr calcId="191029"/>
  <extLst>
    <ext uri="GoogleSheetsCustomDataVersion2">
      <go:sheetsCustomData xmlns:go="http://customooxmlschemas.google.com/" r:id="rId14" roundtripDataChecksum="k7DZj/pztk/Qss2pd0Y/aNdhhHXVfMdbWcQy87lqxgE="/>
    </ext>
  </extLst>
</workbook>
</file>

<file path=xl/calcChain.xml><?xml version="1.0" encoding="utf-8"?>
<calcChain xmlns="http://schemas.openxmlformats.org/spreadsheetml/2006/main">
  <c r="T23" i="4" l="1"/>
  <c r="B9" i="3"/>
  <c r="E46" i="5"/>
  <c r="E45" i="5"/>
  <c r="E44" i="5"/>
  <c r="E43" i="5"/>
  <c r="E42" i="5"/>
  <c r="E41" i="5"/>
  <c r="E40" i="5"/>
  <c r="E39" i="5"/>
  <c r="E38" i="5"/>
  <c r="E37" i="5"/>
  <c r="E36" i="5"/>
  <c r="Q35" i="5"/>
  <c r="E35" i="5"/>
  <c r="Q34" i="5"/>
  <c r="E34" i="5"/>
  <c r="Q33" i="5"/>
  <c r="E33" i="5"/>
  <c r="Q32" i="5"/>
  <c r="E32" i="5"/>
  <c r="Q31" i="5"/>
  <c r="E31" i="5"/>
  <c r="Q30" i="5"/>
  <c r="E30" i="5"/>
  <c r="Q29" i="5"/>
  <c r="E29" i="5"/>
  <c r="Q28" i="5"/>
  <c r="E28" i="5"/>
  <c r="Q27" i="5"/>
  <c r="H27" i="5"/>
  <c r="E27" i="5"/>
  <c r="Q26" i="5"/>
  <c r="N26" i="5"/>
  <c r="H26" i="5"/>
  <c r="E26" i="5"/>
  <c r="Q25" i="5"/>
  <c r="N25" i="5"/>
  <c r="H25" i="5"/>
  <c r="E25" i="5"/>
  <c r="Q24" i="5"/>
  <c r="N24" i="5"/>
  <c r="H24" i="5"/>
  <c r="E24" i="5"/>
  <c r="Q23" i="5"/>
  <c r="N23" i="5"/>
  <c r="H23" i="5"/>
  <c r="E23" i="5"/>
  <c r="T22" i="5"/>
  <c r="Q22" i="5"/>
  <c r="N22" i="5"/>
  <c r="H22" i="5"/>
  <c r="E22" i="5"/>
  <c r="T21" i="5"/>
  <c r="Q21" i="5"/>
  <c r="N21" i="5"/>
  <c r="H21" i="5"/>
  <c r="E21" i="5"/>
  <c r="T20" i="5"/>
  <c r="Q20" i="5"/>
  <c r="N20" i="5"/>
  <c r="H20" i="5"/>
  <c r="E20" i="5"/>
  <c r="W19" i="5"/>
  <c r="T19" i="5"/>
  <c r="Q19" i="5"/>
  <c r="N19" i="5"/>
  <c r="H19" i="5"/>
  <c r="E19" i="5"/>
  <c r="W18" i="5"/>
  <c r="T18" i="5"/>
  <c r="T23" i="5" s="1"/>
  <c r="Q18" i="5"/>
  <c r="N18" i="5"/>
  <c r="H18" i="5"/>
  <c r="E18" i="5"/>
  <c r="B18" i="5"/>
  <c r="Z17" i="5"/>
  <c r="W17" i="5"/>
  <c r="T17" i="5"/>
  <c r="Q17" i="5"/>
  <c r="N17" i="5"/>
  <c r="H17" i="5"/>
  <c r="E17" i="5"/>
  <c r="B17" i="5"/>
  <c r="Z16" i="5"/>
  <c r="W16" i="5"/>
  <c r="T16" i="5"/>
  <c r="Q16" i="5"/>
  <c r="Q36" i="5" s="1"/>
  <c r="N16" i="5"/>
  <c r="N27" i="5" s="1"/>
  <c r="J16" i="5"/>
  <c r="J17" i="5" s="1"/>
  <c r="H16" i="5"/>
  <c r="E16" i="5"/>
  <c r="E47" i="5" s="1"/>
  <c r="B16" i="5"/>
  <c r="K12" i="5"/>
  <c r="K11" i="5"/>
  <c r="H11" i="5"/>
  <c r="E11" i="5"/>
  <c r="W10" i="5"/>
  <c r="K10" i="5"/>
  <c r="H10" i="5"/>
  <c r="E10" i="5"/>
  <c r="W9" i="5"/>
  <c r="W11" i="5" s="1"/>
  <c r="K9" i="5"/>
  <c r="H9" i="5"/>
  <c r="E9" i="5"/>
  <c r="W8" i="5"/>
  <c r="K8" i="5"/>
  <c r="H8" i="5"/>
  <c r="E8" i="5"/>
  <c r="B8" i="5"/>
  <c r="W7" i="5"/>
  <c r="K7" i="5"/>
  <c r="H7" i="5"/>
  <c r="E7" i="5"/>
  <c r="B7" i="5"/>
  <c r="W6" i="5"/>
  <c r="K6" i="5"/>
  <c r="H6" i="5"/>
  <c r="E6" i="5"/>
  <c r="B6" i="5"/>
  <c r="W5" i="5"/>
  <c r="Q5" i="5"/>
  <c r="Q6" i="5" s="1"/>
  <c r="K5" i="5"/>
  <c r="H5" i="5"/>
  <c r="E5" i="5"/>
  <c r="B5" i="5"/>
  <c r="W4" i="5"/>
  <c r="Q4" i="5"/>
  <c r="N4" i="5"/>
  <c r="K4" i="5"/>
  <c r="H4" i="5"/>
  <c r="E4" i="5"/>
  <c r="B4" i="5"/>
  <c r="AC3" i="5"/>
  <c r="Z3" i="5"/>
  <c r="W3" i="5"/>
  <c r="T3" i="5"/>
  <c r="Q3" i="5"/>
  <c r="N3" i="5"/>
  <c r="K3" i="5"/>
  <c r="H3" i="5"/>
  <c r="E3" i="5"/>
  <c r="B3" i="5"/>
  <c r="AC2" i="5"/>
  <c r="Z2" i="5"/>
  <c r="W2" i="5"/>
  <c r="T2" i="5"/>
  <c r="Q2" i="5"/>
  <c r="N2" i="5"/>
  <c r="N5" i="5" s="1"/>
  <c r="K2" i="5"/>
  <c r="K13" i="5" s="1"/>
  <c r="H2" i="5"/>
  <c r="H12" i="5" s="1"/>
  <c r="E2" i="5"/>
  <c r="E12" i="5" s="1"/>
  <c r="B2" i="5"/>
  <c r="B9" i="5" s="1"/>
  <c r="E46" i="4"/>
  <c r="E45" i="4"/>
  <c r="E44" i="4"/>
  <c r="E43" i="4"/>
  <c r="E42" i="4"/>
  <c r="E41" i="4"/>
  <c r="E40" i="4"/>
  <c r="E39" i="4"/>
  <c r="E38" i="4"/>
  <c r="E37" i="4"/>
  <c r="E36" i="4"/>
  <c r="Q35" i="4"/>
  <c r="E35" i="4"/>
  <c r="Q34" i="4"/>
  <c r="E34" i="4"/>
  <c r="Q33" i="4"/>
  <c r="E33" i="4"/>
  <c r="Q32" i="4"/>
  <c r="E32" i="4"/>
  <c r="Q31" i="4"/>
  <c r="E31" i="4"/>
  <c r="Q30" i="4"/>
  <c r="E30" i="4"/>
  <c r="Q29" i="4"/>
  <c r="E29" i="4"/>
  <c r="Q28" i="4"/>
  <c r="E28" i="4"/>
  <c r="Q27" i="4"/>
  <c r="H27" i="4"/>
  <c r="E27" i="4"/>
  <c r="Q26" i="4"/>
  <c r="N26" i="4"/>
  <c r="H26" i="4"/>
  <c r="E26" i="4"/>
  <c r="Q25" i="4"/>
  <c r="N25" i="4"/>
  <c r="H25" i="4"/>
  <c r="E25" i="4"/>
  <c r="Q24" i="4"/>
  <c r="N24" i="4"/>
  <c r="H24" i="4"/>
  <c r="E24" i="4"/>
  <c r="Q23" i="4"/>
  <c r="N23" i="4"/>
  <c r="H23" i="4"/>
  <c r="E23" i="4"/>
  <c r="T22" i="4"/>
  <c r="Q22" i="4"/>
  <c r="N22" i="4"/>
  <c r="H22" i="4"/>
  <c r="E22" i="4"/>
  <c r="T21" i="4"/>
  <c r="Q21" i="4"/>
  <c r="N21" i="4"/>
  <c r="H21" i="4"/>
  <c r="E21" i="4"/>
  <c r="T20" i="4"/>
  <c r="Q20" i="4"/>
  <c r="N20" i="4"/>
  <c r="H20" i="4"/>
  <c r="E20" i="4"/>
  <c r="W19" i="4"/>
  <c r="T19" i="4"/>
  <c r="Q19" i="4"/>
  <c r="N19" i="4"/>
  <c r="H19" i="4"/>
  <c r="E19" i="4"/>
  <c r="W18" i="4"/>
  <c r="T18" i="4"/>
  <c r="Q18" i="4"/>
  <c r="N18" i="4"/>
  <c r="H18" i="4"/>
  <c r="E18" i="4"/>
  <c r="B18" i="4"/>
  <c r="Z17" i="4"/>
  <c r="W17" i="4"/>
  <c r="T17" i="4"/>
  <c r="Q17" i="4"/>
  <c r="N17" i="4"/>
  <c r="N27" i="4" s="1"/>
  <c r="H17" i="4"/>
  <c r="E17" i="4"/>
  <c r="B17" i="4"/>
  <c r="Z16" i="4"/>
  <c r="W16" i="4"/>
  <c r="T16" i="4"/>
  <c r="Q16" i="4"/>
  <c r="Q36" i="4" s="1"/>
  <c r="N16" i="4"/>
  <c r="J16" i="4"/>
  <c r="J17" i="4" s="1"/>
  <c r="H16" i="4"/>
  <c r="E16" i="4"/>
  <c r="E47" i="4" s="1"/>
  <c r="B16" i="4"/>
  <c r="K12" i="4"/>
  <c r="K11" i="4"/>
  <c r="H11" i="4"/>
  <c r="E11" i="4"/>
  <c r="W10" i="4"/>
  <c r="K10" i="4"/>
  <c r="H10" i="4"/>
  <c r="E10" i="4"/>
  <c r="W9" i="4"/>
  <c r="W11" i="4" s="1"/>
  <c r="K9" i="4"/>
  <c r="H9" i="4"/>
  <c r="E9" i="4"/>
  <c r="W8" i="4"/>
  <c r="K8" i="4"/>
  <c r="H8" i="4"/>
  <c r="E8" i="4"/>
  <c r="B8" i="4"/>
  <c r="W7" i="4"/>
  <c r="K7" i="4"/>
  <c r="H7" i="4"/>
  <c r="E7" i="4"/>
  <c r="B7" i="4"/>
  <c r="W6" i="4"/>
  <c r="Q6" i="4"/>
  <c r="K6" i="4"/>
  <c r="H6" i="4"/>
  <c r="E6" i="4"/>
  <c r="B6" i="4"/>
  <c r="W5" i="4"/>
  <c r="Q5" i="4"/>
  <c r="K5" i="4"/>
  <c r="K13" i="4" s="1"/>
  <c r="H5" i="4"/>
  <c r="E5" i="4"/>
  <c r="B5" i="4"/>
  <c r="W4" i="4"/>
  <c r="Q4" i="4"/>
  <c r="N4" i="4"/>
  <c r="K4" i="4"/>
  <c r="H4" i="4"/>
  <c r="E4" i="4"/>
  <c r="B4" i="4"/>
  <c r="AC3" i="4"/>
  <c r="Z3" i="4"/>
  <c r="W3" i="4"/>
  <c r="T3" i="4"/>
  <c r="Q3" i="4"/>
  <c r="N3" i="4"/>
  <c r="K3" i="4"/>
  <c r="H3" i="4"/>
  <c r="E3" i="4"/>
  <c r="B3" i="4"/>
  <c r="B9" i="4" s="1"/>
  <c r="AC2" i="4"/>
  <c r="Z2" i="4"/>
  <c r="W2" i="4"/>
  <c r="T2" i="4"/>
  <c r="Q2" i="4"/>
  <c r="N2" i="4"/>
  <c r="N5" i="4" s="1"/>
  <c r="K2" i="4"/>
  <c r="H2" i="4"/>
  <c r="H12" i="4" s="1"/>
  <c r="E2" i="4"/>
  <c r="E12" i="4" s="1"/>
  <c r="B2" i="4"/>
  <c r="E46" i="3"/>
  <c r="E45" i="3"/>
  <c r="E44" i="3"/>
  <c r="E43" i="3"/>
  <c r="E42" i="3"/>
  <c r="E41" i="3"/>
  <c r="E40" i="3"/>
  <c r="E39" i="3"/>
  <c r="E38" i="3"/>
  <c r="E37" i="3"/>
  <c r="E36" i="3"/>
  <c r="Q35" i="3"/>
  <c r="E35" i="3"/>
  <c r="Q34" i="3"/>
  <c r="E34" i="3"/>
  <c r="Q33" i="3"/>
  <c r="E33" i="3"/>
  <c r="Q32" i="3"/>
  <c r="E32" i="3"/>
  <c r="Q31" i="3"/>
  <c r="E31" i="3"/>
  <c r="Q30" i="3"/>
  <c r="E30" i="3"/>
  <c r="Q29" i="3"/>
  <c r="E29" i="3"/>
  <c r="Q28" i="3"/>
  <c r="E28" i="3"/>
  <c r="Q27" i="3"/>
  <c r="H27" i="3"/>
  <c r="E27" i="3"/>
  <c r="Q26" i="3"/>
  <c r="N26" i="3"/>
  <c r="H26" i="3"/>
  <c r="E26" i="3"/>
  <c r="Q25" i="3"/>
  <c r="N25" i="3"/>
  <c r="H25" i="3"/>
  <c r="E25" i="3"/>
  <c r="Q24" i="3"/>
  <c r="N24" i="3"/>
  <c r="H24" i="3"/>
  <c r="E24" i="3"/>
  <c r="Q23" i="3"/>
  <c r="N23" i="3"/>
  <c r="H23" i="3"/>
  <c r="E23" i="3"/>
  <c r="T22" i="3"/>
  <c r="Q22" i="3"/>
  <c r="N22" i="3"/>
  <c r="H22" i="3"/>
  <c r="E22" i="3"/>
  <c r="T21" i="3"/>
  <c r="Q21" i="3"/>
  <c r="N21" i="3"/>
  <c r="H21" i="3"/>
  <c r="E21" i="3"/>
  <c r="T20" i="3"/>
  <c r="Q20" i="3"/>
  <c r="N20" i="3"/>
  <c r="H20" i="3"/>
  <c r="E20" i="3"/>
  <c r="W19" i="3"/>
  <c r="T19" i="3"/>
  <c r="Q19" i="3"/>
  <c r="N19" i="3"/>
  <c r="H19" i="3"/>
  <c r="E19" i="3"/>
  <c r="W18" i="3"/>
  <c r="T18" i="3"/>
  <c r="Q18" i="3"/>
  <c r="N18" i="3"/>
  <c r="H18" i="3"/>
  <c r="E18" i="3"/>
  <c r="B18" i="3"/>
  <c r="Z17" i="3"/>
  <c r="W17" i="3"/>
  <c r="T17" i="3"/>
  <c r="Q17" i="3"/>
  <c r="N17" i="3"/>
  <c r="J17" i="3"/>
  <c r="J18" i="3" s="1"/>
  <c r="H17" i="3"/>
  <c r="E17" i="3"/>
  <c r="B17" i="3"/>
  <c r="Z16" i="3"/>
  <c r="W16" i="3"/>
  <c r="T16" i="3"/>
  <c r="T23" i="3" s="1"/>
  <c r="Q16" i="3"/>
  <c r="Q36" i="3" s="1"/>
  <c r="N16" i="3"/>
  <c r="N27" i="3" s="1"/>
  <c r="J16" i="3"/>
  <c r="K16" i="3" s="1"/>
  <c r="H16" i="3"/>
  <c r="E16" i="3"/>
  <c r="E47" i="3" s="1"/>
  <c r="B16" i="3"/>
  <c r="K12" i="3"/>
  <c r="K11" i="3"/>
  <c r="H11" i="3"/>
  <c r="E11" i="3"/>
  <c r="W10" i="3"/>
  <c r="K10" i="3"/>
  <c r="H10" i="3"/>
  <c r="E10" i="3"/>
  <c r="W9" i="3"/>
  <c r="K9" i="3"/>
  <c r="H9" i="3"/>
  <c r="E9" i="3"/>
  <c r="W8" i="3"/>
  <c r="K8" i="3"/>
  <c r="H8" i="3"/>
  <c r="E8" i="3"/>
  <c r="B8" i="3"/>
  <c r="W7" i="3"/>
  <c r="K7" i="3"/>
  <c r="H7" i="3"/>
  <c r="E7" i="3"/>
  <c r="B7" i="3"/>
  <c r="W6" i="3"/>
  <c r="K6" i="3"/>
  <c r="H6" i="3"/>
  <c r="H12" i="3" s="1"/>
  <c r="E6" i="3"/>
  <c r="B6" i="3"/>
  <c r="W5" i="3"/>
  <c r="Q5" i="3"/>
  <c r="K5" i="3"/>
  <c r="H5" i="3"/>
  <c r="E5" i="3"/>
  <c r="B5" i="3"/>
  <c r="W4" i="3"/>
  <c r="Q4" i="3"/>
  <c r="N4" i="3"/>
  <c r="K4" i="3"/>
  <c r="H4" i="3"/>
  <c r="E4" i="3"/>
  <c r="B4" i="3"/>
  <c r="AC3" i="3"/>
  <c r="Z3" i="3"/>
  <c r="W3" i="3"/>
  <c r="T3" i="3"/>
  <c r="Q3" i="3"/>
  <c r="N3" i="3"/>
  <c r="K3" i="3"/>
  <c r="H3" i="3"/>
  <c r="E3" i="3"/>
  <c r="B3" i="3"/>
  <c r="AC2" i="3"/>
  <c r="Z2" i="3"/>
  <c r="W2" i="3"/>
  <c r="W11" i="3" s="1"/>
  <c r="T2" i="3"/>
  <c r="Q2" i="3"/>
  <c r="Q6" i="3" s="1"/>
  <c r="N2" i="3"/>
  <c r="N5" i="3" s="1"/>
  <c r="K2" i="3"/>
  <c r="K13" i="3" s="1"/>
  <c r="H2" i="3"/>
  <c r="E2" i="3"/>
  <c r="E12" i="3" s="1"/>
  <c r="B2" i="3"/>
  <c r="E46" i="2"/>
  <c r="E45" i="2"/>
  <c r="E44" i="2"/>
  <c r="E43" i="2"/>
  <c r="E42" i="2"/>
  <c r="E41" i="2"/>
  <c r="E40" i="2"/>
  <c r="E39" i="2"/>
  <c r="E38" i="2"/>
  <c r="E37" i="2"/>
  <c r="E36" i="2"/>
  <c r="Q35" i="2"/>
  <c r="E35" i="2"/>
  <c r="Q34" i="2"/>
  <c r="E34" i="2"/>
  <c r="Q33" i="2"/>
  <c r="E33" i="2"/>
  <c r="Q32" i="2"/>
  <c r="E32" i="2"/>
  <c r="Q31" i="2"/>
  <c r="E31" i="2"/>
  <c r="Q30" i="2"/>
  <c r="E30" i="2"/>
  <c r="Q29" i="2"/>
  <c r="E29" i="2"/>
  <c r="Q28" i="2"/>
  <c r="E28" i="2"/>
  <c r="Q27" i="2"/>
  <c r="H27" i="2"/>
  <c r="E27" i="2"/>
  <c r="Q26" i="2"/>
  <c r="N26" i="2"/>
  <c r="H26" i="2"/>
  <c r="E26" i="2"/>
  <c r="Q25" i="2"/>
  <c r="N25" i="2"/>
  <c r="H25" i="2"/>
  <c r="E25" i="2"/>
  <c r="Q24" i="2"/>
  <c r="N24" i="2"/>
  <c r="H24" i="2"/>
  <c r="E24" i="2"/>
  <c r="Q23" i="2"/>
  <c r="Q36" i="2" s="1"/>
  <c r="N23" i="2"/>
  <c r="H23" i="2"/>
  <c r="E23" i="2"/>
  <c r="T22" i="2"/>
  <c r="Q22" i="2"/>
  <c r="N22" i="2"/>
  <c r="H22" i="2"/>
  <c r="E22" i="2"/>
  <c r="T21" i="2"/>
  <c r="Q21" i="2"/>
  <c r="N21" i="2"/>
  <c r="H21" i="2"/>
  <c r="E21" i="2"/>
  <c r="T20" i="2"/>
  <c r="Q20" i="2"/>
  <c r="N20" i="2"/>
  <c r="H20" i="2"/>
  <c r="E20" i="2"/>
  <c r="W19" i="2"/>
  <c r="T19" i="2"/>
  <c r="Q19" i="2"/>
  <c r="N19" i="2"/>
  <c r="H19" i="2"/>
  <c r="E19" i="2"/>
  <c r="W18" i="2"/>
  <c r="T18" i="2"/>
  <c r="Q18" i="2"/>
  <c r="N18" i="2"/>
  <c r="H18" i="2"/>
  <c r="E18" i="2"/>
  <c r="B18" i="2"/>
  <c r="Z17" i="2"/>
  <c r="W17" i="2"/>
  <c r="T17" i="2"/>
  <c r="Q17" i="2"/>
  <c r="N17" i="2"/>
  <c r="N27" i="2" s="1"/>
  <c r="H17" i="2"/>
  <c r="E17" i="2"/>
  <c r="B17" i="2"/>
  <c r="Z16" i="2"/>
  <c r="W16" i="2"/>
  <c r="T16" i="2"/>
  <c r="T23" i="2" s="1"/>
  <c r="Q16" i="2"/>
  <c r="N16" i="2"/>
  <c r="J16" i="2"/>
  <c r="H16" i="2"/>
  <c r="E16" i="2"/>
  <c r="E47" i="2" s="1"/>
  <c r="B16" i="2"/>
  <c r="K13" i="2"/>
  <c r="K12" i="2"/>
  <c r="K11" i="2"/>
  <c r="H11" i="2"/>
  <c r="E11" i="2"/>
  <c r="W10" i="2"/>
  <c r="K10" i="2"/>
  <c r="H10" i="2"/>
  <c r="E10" i="2"/>
  <c r="W9" i="2"/>
  <c r="K9" i="2"/>
  <c r="H9" i="2"/>
  <c r="E9" i="2"/>
  <c r="W8" i="2"/>
  <c r="K8" i="2"/>
  <c r="H8" i="2"/>
  <c r="E8" i="2"/>
  <c r="B8" i="2"/>
  <c r="W7" i="2"/>
  <c r="K7" i="2"/>
  <c r="H7" i="2"/>
  <c r="E7" i="2"/>
  <c r="B7" i="2"/>
  <c r="W6" i="2"/>
  <c r="Q6" i="2"/>
  <c r="K6" i="2"/>
  <c r="H6" i="2"/>
  <c r="E6" i="2"/>
  <c r="B6" i="2"/>
  <c r="W5" i="2"/>
  <c r="Q5" i="2"/>
  <c r="K5" i="2"/>
  <c r="H5" i="2"/>
  <c r="E5" i="2"/>
  <c r="B5" i="2"/>
  <c r="W4" i="2"/>
  <c r="W11" i="2" s="1"/>
  <c r="Q4" i="2"/>
  <c r="N4" i="2"/>
  <c r="K4" i="2"/>
  <c r="H4" i="2"/>
  <c r="E4" i="2"/>
  <c r="B4" i="2"/>
  <c r="AC3" i="2"/>
  <c r="Z3" i="2"/>
  <c r="W3" i="2"/>
  <c r="T3" i="2"/>
  <c r="Q3" i="2"/>
  <c r="N3" i="2"/>
  <c r="K3" i="2"/>
  <c r="H3" i="2"/>
  <c r="E3" i="2"/>
  <c r="B3" i="2"/>
  <c r="B9" i="2" s="1"/>
  <c r="AC2" i="2"/>
  <c r="Z2" i="2"/>
  <c r="W2" i="2"/>
  <c r="T2" i="2"/>
  <c r="Q2" i="2"/>
  <c r="N2" i="2"/>
  <c r="N5" i="2" s="1"/>
  <c r="K2" i="2"/>
  <c r="H2" i="2"/>
  <c r="H12" i="2" s="1"/>
  <c r="E2" i="2"/>
  <c r="E12" i="2" s="1"/>
  <c r="B2" i="2"/>
  <c r="E46" i="1"/>
  <c r="E45" i="1"/>
  <c r="E44" i="1"/>
  <c r="E43" i="1"/>
  <c r="E42" i="1"/>
  <c r="E41" i="1"/>
  <c r="E40" i="1"/>
  <c r="E39" i="1"/>
  <c r="E38" i="1"/>
  <c r="E37" i="1"/>
  <c r="E36" i="1"/>
  <c r="Q35" i="1"/>
  <c r="E35" i="1"/>
  <c r="Q34" i="1"/>
  <c r="E34" i="1"/>
  <c r="Q33" i="1"/>
  <c r="E33" i="1"/>
  <c r="Q32" i="1"/>
  <c r="E32" i="1"/>
  <c r="Q31" i="1"/>
  <c r="E31" i="1"/>
  <c r="Q30" i="1"/>
  <c r="E30" i="1"/>
  <c r="Q29" i="1"/>
  <c r="E29" i="1"/>
  <c r="Q28" i="1"/>
  <c r="E28" i="1"/>
  <c r="Q27" i="1"/>
  <c r="H27" i="1"/>
  <c r="E27" i="1"/>
  <c r="Q26" i="1"/>
  <c r="N26" i="1"/>
  <c r="H26" i="1"/>
  <c r="E26" i="1"/>
  <c r="Q25" i="1"/>
  <c r="N25" i="1"/>
  <c r="H25" i="1"/>
  <c r="E25" i="1"/>
  <c r="Q24" i="1"/>
  <c r="N24" i="1"/>
  <c r="H24" i="1"/>
  <c r="E24" i="1"/>
  <c r="Q23" i="1"/>
  <c r="N23" i="1"/>
  <c r="H23" i="1"/>
  <c r="E23" i="1"/>
  <c r="T22" i="1"/>
  <c r="Q22" i="1"/>
  <c r="N22" i="1"/>
  <c r="H22" i="1"/>
  <c r="E22" i="1"/>
  <c r="T21" i="1"/>
  <c r="Q21" i="1"/>
  <c r="N21" i="1"/>
  <c r="H21" i="1"/>
  <c r="E21" i="1"/>
  <c r="T20" i="1"/>
  <c r="Q20" i="1"/>
  <c r="N20" i="1"/>
  <c r="H20" i="1"/>
  <c r="E20" i="1"/>
  <c r="W19" i="1"/>
  <c r="T19" i="1"/>
  <c r="Q19" i="1"/>
  <c r="N19" i="1"/>
  <c r="H19" i="1"/>
  <c r="E19" i="1"/>
  <c r="W18" i="1"/>
  <c r="T18" i="1"/>
  <c r="Q18" i="1"/>
  <c r="N18" i="1"/>
  <c r="H18" i="1"/>
  <c r="E18" i="1"/>
  <c r="B18" i="1"/>
  <c r="Z17" i="1"/>
  <c r="W17" i="1"/>
  <c r="T17" i="1"/>
  <c r="Q17" i="1"/>
  <c r="N17" i="1"/>
  <c r="J17" i="1"/>
  <c r="H17" i="1"/>
  <c r="E17" i="1"/>
  <c r="B17" i="1"/>
  <c r="Z16" i="1"/>
  <c r="W16" i="1"/>
  <c r="T16" i="1"/>
  <c r="T23" i="1" s="1"/>
  <c r="Q16" i="1"/>
  <c r="Q36" i="1" s="1"/>
  <c r="N16" i="1"/>
  <c r="N27" i="1" s="1"/>
  <c r="J16" i="1"/>
  <c r="H16" i="1"/>
  <c r="E16" i="1"/>
  <c r="E47" i="1" s="1"/>
  <c r="B16" i="1"/>
  <c r="K12" i="1"/>
  <c r="K11" i="1"/>
  <c r="H11" i="1"/>
  <c r="E11" i="1"/>
  <c r="W10" i="1"/>
  <c r="K10" i="1"/>
  <c r="H10" i="1"/>
  <c r="E10" i="1"/>
  <c r="W9" i="1"/>
  <c r="K9" i="1"/>
  <c r="H9" i="1"/>
  <c r="E9" i="1"/>
  <c r="W8" i="1"/>
  <c r="K8" i="1"/>
  <c r="H8" i="1"/>
  <c r="E8" i="1"/>
  <c r="B8" i="1"/>
  <c r="W7" i="1"/>
  <c r="K7" i="1"/>
  <c r="H7" i="1"/>
  <c r="E7" i="1"/>
  <c r="B7" i="1"/>
  <c r="W6" i="1"/>
  <c r="K6" i="1"/>
  <c r="H6" i="1"/>
  <c r="E6" i="1"/>
  <c r="B6" i="1"/>
  <c r="W5" i="1"/>
  <c r="Q5" i="1"/>
  <c r="K5" i="1"/>
  <c r="H5" i="1"/>
  <c r="E5" i="1"/>
  <c r="B5" i="1"/>
  <c r="W4" i="1"/>
  <c r="Q4" i="1"/>
  <c r="N4" i="1"/>
  <c r="K4" i="1"/>
  <c r="H4" i="1"/>
  <c r="E4" i="1"/>
  <c r="E12" i="1" s="1"/>
  <c r="B4" i="1"/>
  <c r="AC3" i="1"/>
  <c r="Z3" i="1"/>
  <c r="W3" i="1"/>
  <c r="T3" i="1"/>
  <c r="Q3" i="1"/>
  <c r="N3" i="1"/>
  <c r="K3" i="1"/>
  <c r="H3" i="1"/>
  <c r="H12" i="1" s="1"/>
  <c r="E3" i="1"/>
  <c r="B3" i="1"/>
  <c r="AC2" i="1"/>
  <c r="Z2" i="1"/>
  <c r="W2" i="1"/>
  <c r="W11" i="1" s="1"/>
  <c r="T2" i="1"/>
  <c r="Q2" i="1"/>
  <c r="Q6" i="1" s="1"/>
  <c r="N2" i="1"/>
  <c r="N5" i="1" s="1"/>
  <c r="K2" i="1"/>
  <c r="K13" i="1" s="1"/>
  <c r="H2" i="1"/>
  <c r="E2" i="1"/>
  <c r="B2" i="1"/>
  <c r="B9" i="1" s="1"/>
  <c r="J19" i="3" l="1"/>
  <c r="J18" i="4"/>
  <c r="K17" i="4"/>
  <c r="K17" i="5"/>
  <c r="J18" i="5"/>
  <c r="J18" i="1"/>
  <c r="J17" i="2"/>
  <c r="K17" i="3"/>
  <c r="K16" i="4"/>
  <c r="K16" i="1"/>
  <c r="K16" i="5"/>
  <c r="J18" i="2" l="1"/>
  <c r="J19" i="1"/>
  <c r="K16" i="2"/>
  <c r="J19" i="4"/>
  <c r="J20" i="3"/>
  <c r="K18" i="3"/>
  <c r="J19" i="5"/>
  <c r="K17" i="1"/>
  <c r="K19" i="5" l="1"/>
  <c r="J20" i="5"/>
  <c r="K18" i="5"/>
  <c r="J21" i="3"/>
  <c r="K20" i="3" s="1"/>
  <c r="J20" i="1"/>
  <c r="K19" i="1" s="1"/>
  <c r="K19" i="3"/>
  <c r="K18" i="1"/>
  <c r="K19" i="4"/>
  <c r="J20" i="4"/>
  <c r="J19" i="2"/>
  <c r="K18" i="2" s="1"/>
  <c r="K18" i="4"/>
  <c r="K17" i="2"/>
  <c r="J20" i="2" l="1"/>
  <c r="J22" i="3"/>
  <c r="K21" i="3"/>
  <c r="K20" i="4"/>
  <c r="J21" i="4"/>
  <c r="J21" i="5"/>
  <c r="K20" i="5"/>
  <c r="J21" i="1"/>
  <c r="K20" i="1"/>
  <c r="J23" i="3" l="1"/>
  <c r="J21" i="2"/>
  <c r="J22" i="1"/>
  <c r="K21" i="1"/>
  <c r="K19" i="2"/>
  <c r="J22" i="5"/>
  <c r="K21" i="5" s="1"/>
  <c r="J22" i="4"/>
  <c r="J22" i="2" l="1"/>
  <c r="J23" i="1"/>
  <c r="J23" i="4"/>
  <c r="K20" i="2"/>
  <c r="K21" i="4"/>
  <c r="J24" i="3"/>
  <c r="K22" i="3"/>
  <c r="J23" i="5"/>
  <c r="J25" i="3" l="1"/>
  <c r="K24" i="3"/>
  <c r="J24" i="4"/>
  <c r="K23" i="5"/>
  <c r="J24" i="5"/>
  <c r="K22" i="4"/>
  <c r="K22" i="5"/>
  <c r="J24" i="1"/>
  <c r="K22" i="1"/>
  <c r="J23" i="2"/>
  <c r="K22" i="2"/>
  <c r="K23" i="3"/>
  <c r="K21" i="2"/>
  <c r="J25" i="5" l="1"/>
  <c r="J24" i="2"/>
  <c r="K24" i="4"/>
  <c r="J25" i="4"/>
  <c r="K23" i="4"/>
  <c r="K24" i="1"/>
  <c r="J25" i="1"/>
  <c r="K23" i="1"/>
  <c r="J26" i="3"/>
  <c r="J26" i="4" l="1"/>
  <c r="K25" i="4"/>
  <c r="J27" i="3"/>
  <c r="K27" i="3" s="1"/>
  <c r="K24" i="2"/>
  <c r="J25" i="2"/>
  <c r="K25" i="3"/>
  <c r="K23" i="2"/>
  <c r="J26" i="5"/>
  <c r="J26" i="1"/>
  <c r="K24" i="5"/>
  <c r="K25" i="2" l="1"/>
  <c r="J26" i="2"/>
  <c r="J27" i="1"/>
  <c r="K27" i="1" s="1"/>
  <c r="K28" i="3"/>
  <c r="K25" i="1"/>
  <c r="K26" i="3"/>
  <c r="J27" i="5"/>
  <c r="K27" i="5" s="1"/>
  <c r="K25" i="5"/>
  <c r="J27" i="4"/>
  <c r="K27" i="4" s="1"/>
  <c r="K26" i="5" l="1"/>
  <c r="K28" i="5" s="1"/>
  <c r="K26" i="4"/>
  <c r="K28" i="4" s="1"/>
  <c r="K26" i="1"/>
  <c r="K28" i="1" s="1"/>
  <c r="J27" i="2"/>
  <c r="K27" i="2" s="1"/>
  <c r="K26" i="2" l="1"/>
  <c r="K28" i="2" s="1"/>
</calcChain>
</file>

<file path=xl/sharedStrings.xml><?xml version="1.0" encoding="utf-8"?>
<sst xmlns="http://schemas.openxmlformats.org/spreadsheetml/2006/main" count="6019" uniqueCount="93">
  <si>
    <t>年齢</t>
  </si>
  <si>
    <t>地域</t>
  </si>
  <si>
    <t>趣味</t>
  </si>
  <si>
    <t>職業</t>
  </si>
  <si>
    <t>結婚</t>
  </si>
  <si>
    <t>最終学歴</t>
  </si>
  <si>
    <t>債務不履行</t>
  </si>
  <si>
    <t>残高(stdev/2で分割)</t>
  </si>
  <si>
    <t>住宅ローン</t>
  </si>
  <si>
    <t>個人ローン</t>
  </si>
  <si>
    <t>新キャンペーンの成果</t>
  </si>
  <si>
    <t>大阪</t>
  </si>
  <si>
    <t>ボランティア</t>
  </si>
  <si>
    <t>マネージャー</t>
  </si>
  <si>
    <t>既婚</t>
  </si>
  <si>
    <t>大学または大学院卒</t>
  </si>
  <si>
    <t>なし</t>
  </si>
  <si>
    <t>-983~-130</t>
  </si>
  <si>
    <t>あり</t>
  </si>
  <si>
    <t>兵庫</t>
  </si>
  <si>
    <t>投資</t>
  </si>
  <si>
    <t>学生</t>
  </si>
  <si>
    <t>独身</t>
  </si>
  <si>
    <t>高卒</t>
  </si>
  <si>
    <t>-130~723</t>
  </si>
  <si>
    <t>東京</t>
  </si>
  <si>
    <t>音楽</t>
  </si>
  <si>
    <t>起業家</t>
  </si>
  <si>
    <t>離婚または死別</t>
  </si>
  <si>
    <t>小卒または中卒</t>
  </si>
  <si>
    <t>723~1576</t>
  </si>
  <si>
    <t>愛知</t>
  </si>
  <si>
    <t>スポーツ</t>
  </si>
  <si>
    <t>技術者</t>
  </si>
  <si>
    <t>計</t>
  </si>
  <si>
    <t>不明</t>
  </si>
  <si>
    <t>1576~2429</t>
  </si>
  <si>
    <t>宮城</t>
  </si>
  <si>
    <t>写真</t>
  </si>
  <si>
    <t>管理者</t>
  </si>
  <si>
    <t>2429~3282</t>
  </si>
  <si>
    <t>京都</t>
  </si>
  <si>
    <t>ギャンブル</t>
  </si>
  <si>
    <t>退職</t>
  </si>
  <si>
    <t>3282~4135</t>
  </si>
  <si>
    <t>北海道</t>
  </si>
  <si>
    <t>読書</t>
  </si>
  <si>
    <t>労務職</t>
  </si>
  <si>
    <t>4135~4988</t>
  </si>
  <si>
    <t>埼玉</t>
  </si>
  <si>
    <t>料理</t>
  </si>
  <si>
    <t>自営業</t>
  </si>
  <si>
    <t>4988~5841</t>
  </si>
  <si>
    <t>静岡</t>
  </si>
  <si>
    <t>ゲーム</t>
  </si>
  <si>
    <t>失業中</t>
  </si>
  <si>
    <t>5841~6613</t>
  </si>
  <si>
    <t>神奈川</t>
  </si>
  <si>
    <t>旅行</t>
  </si>
  <si>
    <t>サービス業</t>
  </si>
  <si>
    <t>家政婦</t>
  </si>
  <si>
    <t>連絡手段</t>
  </si>
  <si>
    <t>最近の連絡日（日）</t>
  </si>
  <si>
    <t>最近の連絡日（月）</t>
  </si>
  <si>
    <t>通話時間（秒）(stdev/2で分割)</t>
  </si>
  <si>
    <t>キャンペーン連絡回数</t>
  </si>
  <si>
    <t>前回のキャンペーン連絡からの経過日数</t>
  </si>
  <si>
    <t>キャンペーン前の連絡回数</t>
  </si>
  <si>
    <t>前回キャンペーンの成果</t>
  </si>
  <si>
    <t>携帯電話</t>
  </si>
  <si>
    <t>1月</t>
  </si>
  <si>
    <t>成功</t>
  </si>
  <si>
    <t>固定電話</t>
  </si>
  <si>
    <t>2月</t>
  </si>
  <si>
    <t>失敗</t>
  </si>
  <si>
    <t>3月</t>
  </si>
  <si>
    <t>4月</t>
  </si>
  <si>
    <t>その他</t>
  </si>
  <si>
    <t>5月</t>
  </si>
  <si>
    <t>6月</t>
  </si>
  <si>
    <t>7月</t>
  </si>
  <si>
    <t>8月</t>
  </si>
  <si>
    <t>9月</t>
  </si>
  <si>
    <t>10月</t>
  </si>
  <si>
    <t>11月</t>
  </si>
  <si>
    <t>12月</t>
  </si>
  <si>
    <t>残高</t>
  </si>
  <si>
    <t>通話時間（秒）</t>
  </si>
  <si>
    <t>映画</t>
  </si>
  <si>
    <t>最近の連絡日日</t>
  </si>
  <si>
    <t>通話時間秒</t>
  </si>
  <si>
    <r>
      <t>6</t>
    </r>
    <r>
      <rPr>
        <sz val="11"/>
        <color theme="1"/>
        <rFont val="ＭＳ ゴシック"/>
        <family val="3"/>
        <charset val="128"/>
      </rPr>
      <t>月</t>
    </r>
    <phoneticPr fontId="3"/>
  </si>
  <si>
    <r>
      <rPr>
        <sz val="11"/>
        <color theme="1"/>
        <rFont val="ＭＳ ゴシック"/>
        <family val="3"/>
        <charset val="128"/>
      </rPr>
      <t>通話時間（秒）</t>
    </r>
    <r>
      <rPr>
        <sz val="11"/>
        <color theme="1"/>
        <rFont val="Arial"/>
        <family val="2"/>
      </rPr>
      <t>(stdev/2</t>
    </r>
    <r>
      <rPr>
        <sz val="11"/>
        <color theme="1"/>
        <rFont val="ＭＳ ゴシック"/>
        <family val="3"/>
        <charset val="128"/>
      </rPr>
      <t>で分割</t>
    </r>
    <r>
      <rPr>
        <sz val="11"/>
        <color theme="1"/>
        <rFont val="Arial"/>
        <family val="2"/>
      </rPr>
      <t>)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</si>
</sst>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6"/>
      <name val="Arial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0"/>
  <sheetViews>
    <sheetView workbookViewId="0">
      <selection activeCell="C16" sqref="C16"/>
    </sheetView>
  </sheetViews>
  <sheetFormatPr defaultColWidth="12.5703125" defaultRowHeight="15" customHeight="1" x14ac:dyDescent="0.2"/>
  <cols>
    <col min="1" max="1" width="9.7109375" customWidth="1"/>
    <col min="2" max="6" width="12.5703125" customWidth="1"/>
  </cols>
  <sheetData>
    <row r="1" spans="1:55" ht="15.75" customHeight="1" x14ac:dyDescent="0.2">
      <c r="A1" s="1" t="s">
        <v>0</v>
      </c>
      <c r="B1" s="1"/>
      <c r="C1" s="1"/>
      <c r="D1" s="2" t="s">
        <v>1</v>
      </c>
      <c r="E1" s="1"/>
      <c r="F1" s="1"/>
      <c r="G1" s="2" t="s">
        <v>2</v>
      </c>
      <c r="H1" s="1"/>
      <c r="I1" s="1"/>
      <c r="J1" s="2" t="s">
        <v>3</v>
      </c>
      <c r="K1" s="1"/>
      <c r="L1" s="1"/>
      <c r="M1" s="2" t="s">
        <v>4</v>
      </c>
      <c r="N1" s="1"/>
      <c r="O1" s="1"/>
      <c r="P1" s="2" t="s">
        <v>5</v>
      </c>
      <c r="Q1" s="1"/>
      <c r="R1" s="1"/>
      <c r="S1" s="2" t="s">
        <v>6</v>
      </c>
      <c r="T1" s="1"/>
      <c r="U1" s="1"/>
      <c r="V1" s="1" t="s">
        <v>7</v>
      </c>
      <c r="W1" s="1"/>
      <c r="X1" s="1"/>
      <c r="Y1" s="2" t="s">
        <v>8</v>
      </c>
      <c r="Z1" s="1"/>
      <c r="AA1" s="1"/>
      <c r="AB1" s="2" t="s">
        <v>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10</v>
      </c>
    </row>
    <row r="2" spans="1:55" ht="15.75" customHeight="1" x14ac:dyDescent="0.2">
      <c r="A2" s="3">
        <v>20</v>
      </c>
      <c r="B2" s="4">
        <f>COUNTIF(teamA_ano!$A:$A,"&gt;=20")-COUNTIF(teamA_ano!$A:$A,"&gt;=30")</f>
        <v>8</v>
      </c>
      <c r="C2" s="1"/>
      <c r="D2" s="2" t="s">
        <v>11</v>
      </c>
      <c r="E2" s="4">
        <f>COUNTIF(teamA_ano!$B:$B,D2)</f>
        <v>16</v>
      </c>
      <c r="F2" s="1"/>
      <c r="G2" s="2" t="s">
        <v>12</v>
      </c>
      <c r="H2" s="4">
        <f>COUNTIF(teamA_ano!$C:$C, G2)</f>
        <v>11</v>
      </c>
      <c r="I2" s="1"/>
      <c r="J2" s="2" t="s">
        <v>13</v>
      </c>
      <c r="K2" s="4">
        <f>COUNTIF(teamA_ano!$D:$D,J2)</f>
        <v>7</v>
      </c>
      <c r="L2" s="1"/>
      <c r="M2" s="2" t="s">
        <v>14</v>
      </c>
      <c r="N2" s="4">
        <f>COUNTIF(teamA_ano!$E:$E,M2)</f>
        <v>40</v>
      </c>
      <c r="O2" s="1"/>
      <c r="P2" s="2" t="s">
        <v>15</v>
      </c>
      <c r="Q2" s="4">
        <f>COUNTIF(teamA_ano!$F:$F,P2)</f>
        <v>63</v>
      </c>
      <c r="R2" s="1"/>
      <c r="S2" s="2" t="s">
        <v>16</v>
      </c>
      <c r="T2" s="4">
        <f>COUNTIF(teamA_ano!$G:$G,S2)</f>
        <v>63</v>
      </c>
      <c r="U2" s="1"/>
      <c r="V2" s="5" t="s">
        <v>17</v>
      </c>
      <c r="W2" s="4">
        <f>COUNTIF(teamA_ano!$H:$H,"&gt;=-983")-COUNTIF(teamA_ano!$H:$H,"&gt;=-130")</f>
        <v>5</v>
      </c>
      <c r="X2" s="1"/>
      <c r="Y2" s="2" t="s">
        <v>18</v>
      </c>
      <c r="Z2" s="4">
        <f>COUNTIF(teamA_ano!$I:$I,Y2)</f>
        <v>29</v>
      </c>
      <c r="AA2" s="1"/>
      <c r="AB2" s="2" t="s">
        <v>18</v>
      </c>
      <c r="AC2" s="4">
        <f>COUNTIF(teamA_ano!$J:$J,AB2)</f>
        <v>5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x14ac:dyDescent="0.2">
      <c r="A3" s="3">
        <v>30</v>
      </c>
      <c r="B3" s="4">
        <f>COUNTIF(teamA_ano!$A:$A,"&gt;=30")-COUNTIF(teamA_ano!$A:$A,"&gt;=40")</f>
        <v>28</v>
      </c>
      <c r="C3" s="1"/>
      <c r="D3" s="2" t="s">
        <v>19</v>
      </c>
      <c r="E3" s="4">
        <f>COUNTIF(teamA_ano!$B:$B,D3)</f>
        <v>6</v>
      </c>
      <c r="F3" s="1"/>
      <c r="G3" s="2" t="s">
        <v>20</v>
      </c>
      <c r="H3" s="4">
        <f>COUNTIF(teamA_ano!$C:$C, G3)</f>
        <v>10</v>
      </c>
      <c r="I3" s="1"/>
      <c r="J3" s="2" t="s">
        <v>21</v>
      </c>
      <c r="K3" s="4">
        <f>COUNTIF(teamA_ano!$D:$D,J3)</f>
        <v>2</v>
      </c>
      <c r="L3" s="1"/>
      <c r="M3" s="2" t="s">
        <v>22</v>
      </c>
      <c r="N3" s="4">
        <f>COUNTIF(teamA_ano!$E:$E,M3)</f>
        <v>23</v>
      </c>
      <c r="O3" s="1"/>
      <c r="P3" s="2" t="s">
        <v>23</v>
      </c>
      <c r="Q3" s="4">
        <f>COUNTIF(teamA_ano!$F:$F,P3)</f>
        <v>0</v>
      </c>
      <c r="R3" s="1"/>
      <c r="S3" s="2" t="s">
        <v>18</v>
      </c>
      <c r="T3" s="4">
        <f>COUNTIF(teamA_ano!$G:$G,S3)</f>
        <v>0</v>
      </c>
      <c r="U3" s="1"/>
      <c r="V3" s="5" t="s">
        <v>24</v>
      </c>
      <c r="W3" s="4">
        <f>COUNTIF(teamA_ano!$H:$H,"&gt;=-130")-COUNTIF(teamA_ano!$H:$H,"&gt;=723")</f>
        <v>25</v>
      </c>
      <c r="X3" s="1"/>
      <c r="Y3" s="2" t="s">
        <v>16</v>
      </c>
      <c r="Z3" s="4">
        <f>COUNTIF(teamA_ano!$I:$I,Y3)</f>
        <v>34</v>
      </c>
      <c r="AA3" s="1"/>
      <c r="AB3" s="2" t="s">
        <v>16</v>
      </c>
      <c r="AC3" s="4">
        <f>COUNTIF(teamA_ano!$J:$J,AB3)</f>
        <v>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A4" s="3">
        <v>40</v>
      </c>
      <c r="B4" s="4">
        <f>COUNTIF(teamA_ano!$A:$A,"&gt;=40")-COUNTIF(teamA_ano!$A:$A,"&gt;=50")</f>
        <v>8</v>
      </c>
      <c r="C4" s="1"/>
      <c r="D4" s="2" t="s">
        <v>25</v>
      </c>
      <c r="E4" s="4">
        <f>COUNTIF(teamA_ano!$B:$B,D4)</f>
        <v>10</v>
      </c>
      <c r="F4" s="1"/>
      <c r="G4" s="2" t="s">
        <v>26</v>
      </c>
      <c r="H4" s="4">
        <f>COUNTIF(teamA_ano!$C:$C, G4)</f>
        <v>5</v>
      </c>
      <c r="I4" s="1"/>
      <c r="J4" s="2" t="s">
        <v>27</v>
      </c>
      <c r="K4" s="4">
        <f>COUNTIF(teamA_ano!$D:$D,J4)</f>
        <v>6</v>
      </c>
      <c r="L4" s="1"/>
      <c r="M4" s="2" t="s">
        <v>28</v>
      </c>
      <c r="N4" s="4">
        <f>COUNTIF(teamA_ano!$E:$E,M4)</f>
        <v>0</v>
      </c>
      <c r="O4" s="1"/>
      <c r="P4" s="2" t="s">
        <v>29</v>
      </c>
      <c r="Q4" s="4">
        <f>COUNTIF(teamA_ano!$F:$F,P4)</f>
        <v>0</v>
      </c>
      <c r="R4" s="1"/>
      <c r="S4" s="1"/>
      <c r="T4" s="1"/>
      <c r="U4" s="1"/>
      <c r="V4" s="1" t="s">
        <v>30</v>
      </c>
      <c r="W4" s="4">
        <f>COUNTIF(teamA_ano!$H:$H,"&gt;=723")-COUNTIF(teamA_ano!$H:$H,"&gt;=1576")</f>
        <v>4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3">
        <v>50</v>
      </c>
      <c r="B5" s="4">
        <f>COUNTIF(teamA_ano!$A:$A,"&gt;=50")-COUNTIF(teamA_ano!$A:$A,"&gt;=60")</f>
        <v>18</v>
      </c>
      <c r="C5" s="1"/>
      <c r="D5" s="2" t="s">
        <v>31</v>
      </c>
      <c r="E5" s="4">
        <f>COUNTIF(teamA_ano!$B:$B,D5)</f>
        <v>3</v>
      </c>
      <c r="F5" s="1"/>
      <c r="G5" s="2" t="s">
        <v>32</v>
      </c>
      <c r="H5" s="4">
        <f>COUNTIF(teamA_ano!$C:$C, G5)</f>
        <v>6</v>
      </c>
      <c r="I5" s="1"/>
      <c r="J5" s="2" t="s">
        <v>33</v>
      </c>
      <c r="K5" s="4">
        <f>COUNTIF(teamA_ano!$D:$D,J5)</f>
        <v>4</v>
      </c>
      <c r="L5" s="1"/>
      <c r="M5" s="2" t="s">
        <v>34</v>
      </c>
      <c r="N5" s="4">
        <f>SUM(N2:N4)</f>
        <v>63</v>
      </c>
      <c r="O5" s="1"/>
      <c r="P5" s="2" t="s">
        <v>35</v>
      </c>
      <c r="Q5" s="4">
        <f>COUNTIF(teamA_ano!$F:$F,P5)</f>
        <v>0</v>
      </c>
      <c r="R5" s="1"/>
      <c r="S5" s="1"/>
      <c r="T5" s="1"/>
      <c r="U5" s="1"/>
      <c r="V5" s="5" t="s">
        <v>36</v>
      </c>
      <c r="W5" s="4">
        <f>COUNTIF(teamA_ano!$H:$H,"&gt;=1576")-COUNTIF(teamA_ano!$H:$H,"&gt;=2429")</f>
        <v>13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3">
        <v>60</v>
      </c>
      <c r="B6" s="4">
        <f>COUNTIF(teamA_ano!$A:$A,"&gt;=60")-COUNTIF(teamA_ano!$A:$A,"&gt;=70")</f>
        <v>1</v>
      </c>
      <c r="C6" s="1"/>
      <c r="D6" s="2" t="s">
        <v>37</v>
      </c>
      <c r="E6" s="4">
        <f>COUNTIF(teamA_ano!$B:$B,D6)</f>
        <v>1</v>
      </c>
      <c r="F6" s="1"/>
      <c r="G6" s="2" t="s">
        <v>38</v>
      </c>
      <c r="H6" s="4">
        <f>COUNTIF(teamA_ano!$C:$C, G6)</f>
        <v>7</v>
      </c>
      <c r="I6" s="1"/>
      <c r="J6" s="2" t="s">
        <v>39</v>
      </c>
      <c r="K6" s="4">
        <f>COUNTIF(teamA_ano!$D:$D,J6)</f>
        <v>5</v>
      </c>
      <c r="L6" s="1"/>
      <c r="M6" s="1"/>
      <c r="N6" s="1"/>
      <c r="O6" s="1"/>
      <c r="P6" s="2" t="s">
        <v>34</v>
      </c>
      <c r="Q6" s="4">
        <f>SUM(Q2:Q5)</f>
        <v>63</v>
      </c>
      <c r="R6" s="1"/>
      <c r="S6" s="1"/>
      <c r="T6" s="1"/>
      <c r="U6" s="1"/>
      <c r="V6" s="5" t="s">
        <v>40</v>
      </c>
      <c r="W6" s="4">
        <f>COUNTIF(teamA_ano!$H:$H,"&gt;=2429")-COUNTIF(teamA_ano!$H:$H,"&gt;=3282")</f>
        <v>15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customHeight="1" x14ac:dyDescent="0.2">
      <c r="A7" s="3">
        <v>70</v>
      </c>
      <c r="B7" s="4">
        <f>COUNTIF(teamA_ano!$A:$A,"&gt;=70")-COUNTIF(teamA_ano!$A:$A,"&gt;=80")</f>
        <v>0</v>
      </c>
      <c r="C7" s="1"/>
      <c r="D7" s="2" t="s">
        <v>41</v>
      </c>
      <c r="E7" s="4">
        <f>COUNTIF(teamA_ano!$B:$B,D7)</f>
        <v>11</v>
      </c>
      <c r="F7" s="1"/>
      <c r="G7" s="2" t="s">
        <v>42</v>
      </c>
      <c r="H7" s="4">
        <f>COUNTIF(teamA_ano!$C:$C, G7)</f>
        <v>4</v>
      </c>
      <c r="I7" s="1"/>
      <c r="J7" s="2" t="s">
        <v>43</v>
      </c>
      <c r="K7" s="4">
        <f>COUNTIF(teamA_ano!$D:$D,J7)</f>
        <v>6</v>
      </c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44</v>
      </c>
      <c r="W7" s="4">
        <f>COUNTIF(teamA_ano!$H:$H,"&gt;=3282")-COUNTIF(teamA_ano!$H:$H,"&gt;=4135")</f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customHeight="1" x14ac:dyDescent="0.2">
      <c r="A8" s="3">
        <v>80</v>
      </c>
      <c r="B8" s="4">
        <f>COUNTIF(teamA_ano!$A:$A,"&gt;=80")</f>
        <v>0</v>
      </c>
      <c r="C8" s="1"/>
      <c r="D8" s="2" t="s">
        <v>45</v>
      </c>
      <c r="E8" s="4">
        <f>COUNTIF(teamA_ano!$B:$B,D8)</f>
        <v>1</v>
      </c>
      <c r="F8" s="1"/>
      <c r="G8" s="2" t="s">
        <v>46</v>
      </c>
      <c r="H8" s="4">
        <f>COUNTIF(teamA_ano!$C:$C, G8)</f>
        <v>6</v>
      </c>
      <c r="I8" s="1"/>
      <c r="J8" s="2" t="s">
        <v>47</v>
      </c>
      <c r="K8" s="4">
        <f>COUNTIF(teamA_ano!$D:$D,J8)</f>
        <v>9</v>
      </c>
      <c r="L8" s="1"/>
      <c r="M8" s="1"/>
      <c r="N8" s="1"/>
      <c r="O8" s="1"/>
      <c r="P8" s="1"/>
      <c r="Q8" s="1"/>
      <c r="R8" s="1"/>
      <c r="S8" s="1"/>
      <c r="T8" s="1"/>
      <c r="U8" s="1"/>
      <c r="V8" s="5" t="s">
        <v>48</v>
      </c>
      <c r="W8" s="4">
        <f>COUNTIF(teamA_ano!$H:$H,"&gt;=4135")-COUNTIF(teamA_ano!$H:$H,"&gt;=4988")</f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customHeight="1" x14ac:dyDescent="0.2">
      <c r="A9" s="1" t="s">
        <v>34</v>
      </c>
      <c r="B9" s="4">
        <f>SUM(B2:B8)</f>
        <v>63</v>
      </c>
      <c r="C9" s="1"/>
      <c r="D9" s="2" t="s">
        <v>49</v>
      </c>
      <c r="E9" s="4">
        <f>COUNTIF(teamA_ano!$B:$B,D9)</f>
        <v>7</v>
      </c>
      <c r="F9" s="1"/>
      <c r="G9" s="2" t="s">
        <v>50</v>
      </c>
      <c r="H9" s="4">
        <f>COUNTIF(teamA_ano!$C:$C, G9)</f>
        <v>2</v>
      </c>
      <c r="I9" s="1"/>
      <c r="J9" s="2" t="s">
        <v>51</v>
      </c>
      <c r="K9" s="4">
        <f>COUNTIF(teamA_ano!$D:$D,J9)</f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5" t="s">
        <v>52</v>
      </c>
      <c r="W9" s="4">
        <f>COUNTIF(teamA_ano!$H:$H,"&gt;=4988")-COUNTIF(teamA_ano!$H:$H,"&gt;=5841")</f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customHeight="1" x14ac:dyDescent="0.2">
      <c r="A10" s="1"/>
      <c r="B10" s="1"/>
      <c r="C10" s="1"/>
      <c r="D10" s="2" t="s">
        <v>53</v>
      </c>
      <c r="E10" s="4">
        <f>COUNTIF(teamA_ano!$B:$B,D10)</f>
        <v>1</v>
      </c>
      <c r="F10" s="1"/>
      <c r="G10" s="2" t="s">
        <v>54</v>
      </c>
      <c r="H10" s="4">
        <f>COUNTIF(teamA_ano!$C:$C, G10)</f>
        <v>2</v>
      </c>
      <c r="I10" s="1"/>
      <c r="J10" s="2" t="s">
        <v>55</v>
      </c>
      <c r="K10" s="4">
        <f>COUNTIF(teamA_ano!$D:$D,J10)</f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5" t="s">
        <v>56</v>
      </c>
      <c r="W10" s="4">
        <f>COUNTIF(teamA_ano!$H:$H,"&gt;=5841")</f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customHeight="1" x14ac:dyDescent="0.2">
      <c r="A11" s="1"/>
      <c r="B11" s="1"/>
      <c r="C11" s="1"/>
      <c r="D11" s="2" t="s">
        <v>57</v>
      </c>
      <c r="E11" s="4">
        <f>COUNTIF(teamA_ano!$B:$B,D11)</f>
        <v>7</v>
      </c>
      <c r="F11" s="1"/>
      <c r="G11" s="2" t="s">
        <v>58</v>
      </c>
      <c r="H11" s="4">
        <f>COUNTIF(teamA_ano!$C:$C, G11)</f>
        <v>6</v>
      </c>
      <c r="I11" s="1"/>
      <c r="J11" s="2" t="s">
        <v>59</v>
      </c>
      <c r="K11" s="4">
        <f>COUNTIF(teamA_ano!$D:$D,J11)</f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>SUM(W2:W10)</f>
        <v>63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customHeight="1" x14ac:dyDescent="0.2">
      <c r="A12" s="1"/>
      <c r="B12" s="1"/>
      <c r="C12" s="1"/>
      <c r="D12" s="2" t="s">
        <v>34</v>
      </c>
      <c r="E12" s="4">
        <f>SUM(E2:E11)</f>
        <v>63</v>
      </c>
      <c r="F12" s="1"/>
      <c r="G12" s="2" t="s">
        <v>34</v>
      </c>
      <c r="H12" s="4">
        <f>SUM(H2:H11)</f>
        <v>59</v>
      </c>
      <c r="I12" s="1"/>
      <c r="J12" s="2" t="s">
        <v>60</v>
      </c>
      <c r="K12" s="4">
        <f>COUNTIF(teamA_ano!$D:$D,J12)</f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2" t="s">
        <v>34</v>
      </c>
      <c r="K13" s="4">
        <f>SUM(K2:K12)</f>
        <v>59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customHeight="1" x14ac:dyDescent="0.2">
      <c r="A14" s="1"/>
      <c r="B14" s="1"/>
      <c r="C14" s="1"/>
      <c r="D14" s="2"/>
      <c r="E14" s="1"/>
      <c r="F14" s="1"/>
      <c r="G14" s="2"/>
      <c r="H14" s="1"/>
      <c r="I14" s="1"/>
      <c r="J14" s="2"/>
      <c r="K14" s="1"/>
      <c r="L14" s="1"/>
      <c r="M14" s="2"/>
      <c r="N14" s="1"/>
      <c r="O14" s="1"/>
      <c r="P14" s="2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customHeight="1" x14ac:dyDescent="0.2">
      <c r="A15" s="6" t="s">
        <v>61</v>
      </c>
      <c r="B15" s="1"/>
      <c r="C15" s="1"/>
      <c r="D15" s="7" t="s">
        <v>62</v>
      </c>
      <c r="E15" s="1"/>
      <c r="F15" s="1"/>
      <c r="G15" s="7" t="s">
        <v>63</v>
      </c>
      <c r="H15" s="1"/>
      <c r="I15" s="1"/>
      <c r="J15" s="6" t="s">
        <v>64</v>
      </c>
      <c r="K15" s="1"/>
      <c r="L15" s="1"/>
      <c r="M15" s="6" t="s">
        <v>65</v>
      </c>
      <c r="N15" s="1"/>
      <c r="O15" s="1"/>
      <c r="P15" s="6" t="s">
        <v>66</v>
      </c>
      <c r="Q15" s="1"/>
      <c r="R15" s="1"/>
      <c r="S15" s="6" t="s">
        <v>67</v>
      </c>
      <c r="T15" s="1"/>
      <c r="U15" s="1"/>
      <c r="V15" s="6" t="s">
        <v>68</v>
      </c>
      <c r="W15" s="1"/>
      <c r="X15" s="1"/>
      <c r="Y15" s="6" t="s"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customHeight="1" x14ac:dyDescent="0.2">
      <c r="A16" s="2" t="s">
        <v>69</v>
      </c>
      <c r="B16" s="4">
        <f>COUNTIF(teamA_ano!$K:$K,A16)</f>
        <v>63</v>
      </c>
      <c r="C16" s="1"/>
      <c r="D16" s="3">
        <v>1</v>
      </c>
      <c r="E16" s="4">
        <f>COUNTIF(teamA_ano!$L:$L,D16)</f>
        <v>0</v>
      </c>
      <c r="F16" s="1"/>
      <c r="G16" s="2" t="s">
        <v>70</v>
      </c>
      <c r="H16" s="4">
        <f>COUNTIF(teamA_ano!$M:$M,G16)</f>
        <v>0</v>
      </c>
      <c r="I16" s="1"/>
      <c r="J16" s="4">
        <f>MIN(teamA_ano!$N:$N)</f>
        <v>373</v>
      </c>
      <c r="K16" s="4">
        <f>COUNTIF(teamA_ano!$N:$N,"&gt;="&amp;J16)-COUNTIF(teamA_ano!$N:$N,"&gt;="&amp;J17)</f>
        <v>63</v>
      </c>
      <c r="L16" s="1"/>
      <c r="M16" s="8">
        <v>1</v>
      </c>
      <c r="N16" s="4">
        <f>COUNTIF(teamA_ano!$O:$O,M16)</f>
        <v>0</v>
      </c>
      <c r="O16" s="1"/>
      <c r="P16" s="8">
        <v>-1</v>
      </c>
      <c r="Q16" s="4">
        <f>COUNTIF(teamA_ano!$P:$P,P16)</f>
        <v>63</v>
      </c>
      <c r="R16" s="1"/>
      <c r="S16" s="8">
        <v>0</v>
      </c>
      <c r="T16" s="4">
        <f>COUNTIF(teamA_ano!$Q:$Q,S16)</f>
        <v>63</v>
      </c>
      <c r="U16" s="1"/>
      <c r="V16" s="1" t="s">
        <v>71</v>
      </c>
      <c r="W16" s="4">
        <f>COUNTIF(teamA_ano!$R:$R,V16)</f>
        <v>0</v>
      </c>
      <c r="X16" s="1"/>
      <c r="Y16" s="2" t="s">
        <v>18</v>
      </c>
      <c r="Z16" s="4">
        <f>COUNTIF(teamA_ano!$S:$S,Y16)</f>
        <v>42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customHeight="1" x14ac:dyDescent="0.2">
      <c r="A17" s="2" t="s">
        <v>72</v>
      </c>
      <c r="B17" s="4">
        <f>COUNTIF(teamA_ano!$K:$K,A17)</f>
        <v>0</v>
      </c>
      <c r="C17" s="1"/>
      <c r="D17" s="3">
        <v>2</v>
      </c>
      <c r="E17" s="4">
        <f>COUNTIF(teamA_ano!$L:$L,D17)</f>
        <v>0</v>
      </c>
      <c r="F17" s="1"/>
      <c r="G17" s="1" t="s">
        <v>73</v>
      </c>
      <c r="H17" s="4">
        <f>COUNTIF(teamA_ano!$M:$M,G17)</f>
        <v>0</v>
      </c>
      <c r="I17" s="1"/>
      <c r="J17" s="9">
        <f t="shared" ref="J17:J27" si="0">J16+205</f>
        <v>578</v>
      </c>
      <c r="K17" s="4">
        <f>COUNTIF(teamA_ano!$N:$N,"&gt;="&amp;J17)-COUNTIF(teamA_ano!$N:$N,"&gt;="&amp;J18)</f>
        <v>0</v>
      </c>
      <c r="L17" s="1"/>
      <c r="M17" s="8">
        <v>2</v>
      </c>
      <c r="N17" s="4">
        <f>COUNTIF(teamA_ano!$O:$O,M17)</f>
        <v>0</v>
      </c>
      <c r="O17" s="1"/>
      <c r="P17" s="8">
        <v>8</v>
      </c>
      <c r="Q17" s="4">
        <f>COUNTIF(teamA_ano!$P:$P,P17)</f>
        <v>0</v>
      </c>
      <c r="R17" s="1"/>
      <c r="S17" s="8">
        <v>1</v>
      </c>
      <c r="T17" s="4">
        <f>COUNTIF(teamA_ano!$Q:$Q,S17)</f>
        <v>0</v>
      </c>
      <c r="U17" s="1"/>
      <c r="V17" s="1" t="s">
        <v>74</v>
      </c>
      <c r="W17" s="4">
        <f>COUNTIF(teamA_ano!$R:$R,V17)</f>
        <v>0</v>
      </c>
      <c r="X17" s="1"/>
      <c r="Y17" s="2" t="s">
        <v>16</v>
      </c>
      <c r="Z17" s="4">
        <f>COUNTIF(teamA_ano!$S:$S,Y17)</f>
        <v>21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customHeight="1" x14ac:dyDescent="0.2">
      <c r="A18" s="2" t="s">
        <v>35</v>
      </c>
      <c r="B18" s="4">
        <f>COUNTIF(teamA_ano!$K:$K,A18)</f>
        <v>0</v>
      </c>
      <c r="C18" s="1"/>
      <c r="D18" s="3">
        <v>3</v>
      </c>
      <c r="E18" s="4">
        <f>COUNTIF(teamA_ano!$L:$L,D18)</f>
        <v>0</v>
      </c>
      <c r="F18" s="1"/>
      <c r="G18" s="2" t="s">
        <v>75</v>
      </c>
      <c r="H18" s="4">
        <f>COUNTIF(teamA_ano!$M:$M,G18)</f>
        <v>0</v>
      </c>
      <c r="I18" s="1"/>
      <c r="J18" s="9">
        <f t="shared" si="0"/>
        <v>783</v>
      </c>
      <c r="K18" s="4">
        <f>COUNTIF(teamA_ano!$N:$N,"&gt;="&amp;J18)-COUNTIF(teamA_ano!$N:$N,"&gt;="&amp;J19)</f>
        <v>0</v>
      </c>
      <c r="L18" s="1"/>
      <c r="M18" s="8">
        <v>3</v>
      </c>
      <c r="N18" s="4">
        <f>COUNTIF(teamA_ano!$O:$O,M18)</f>
        <v>63</v>
      </c>
      <c r="O18" s="1"/>
      <c r="P18" s="8">
        <v>52</v>
      </c>
      <c r="Q18" s="4">
        <f>COUNTIF(teamA_ano!$P:$P,P18)</f>
        <v>0</v>
      </c>
      <c r="R18" s="1"/>
      <c r="S18" s="8">
        <v>2</v>
      </c>
      <c r="T18" s="4">
        <f>COUNTIF(teamA_ano!$Q:$Q,S18)</f>
        <v>0</v>
      </c>
      <c r="U18" s="1"/>
      <c r="V18" s="1" t="s">
        <v>35</v>
      </c>
      <c r="W18" s="4">
        <f>COUNTIF(teamA_ano!$R:$R,V18)</f>
        <v>63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customHeight="1" x14ac:dyDescent="0.2">
      <c r="A19" s="1"/>
      <c r="B19" s="1"/>
      <c r="C19" s="1"/>
      <c r="D19" s="3">
        <v>4</v>
      </c>
      <c r="E19" s="4">
        <f>COUNTIF(teamA_ano!$L:$L,D19)</f>
        <v>0</v>
      </c>
      <c r="F19" s="1"/>
      <c r="G19" s="1" t="s">
        <v>76</v>
      </c>
      <c r="H19" s="4">
        <f>COUNTIF(teamA_ano!$M:$M,G19)</f>
        <v>0</v>
      </c>
      <c r="I19" s="1"/>
      <c r="J19" s="9">
        <f t="shared" si="0"/>
        <v>988</v>
      </c>
      <c r="K19" s="4">
        <f>COUNTIF(teamA_ano!$N:$N,"&gt;="&amp;J19)-COUNTIF(teamA_ano!$N:$N,"&gt;="&amp;J20)</f>
        <v>0</v>
      </c>
      <c r="L19" s="1"/>
      <c r="M19" s="8">
        <v>4</v>
      </c>
      <c r="N19" s="4">
        <f>COUNTIF(teamA_ano!$O:$O,M19)</f>
        <v>0</v>
      </c>
      <c r="O19" s="1"/>
      <c r="P19" s="8">
        <v>87</v>
      </c>
      <c r="Q19" s="4">
        <f>COUNTIF(teamA_ano!$P:$P,P19)</f>
        <v>0</v>
      </c>
      <c r="R19" s="1"/>
      <c r="S19" s="8">
        <v>3</v>
      </c>
      <c r="T19" s="4">
        <f>COUNTIF(teamA_ano!$Q:$Q,S19)</f>
        <v>0</v>
      </c>
      <c r="U19" s="1"/>
      <c r="V19" s="1" t="s">
        <v>77</v>
      </c>
      <c r="W19" s="4">
        <f>COUNTIF(teamA_ano!$R:$R,V19)</f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customHeight="1" x14ac:dyDescent="0.2">
      <c r="A20" s="1"/>
      <c r="B20" s="1"/>
      <c r="C20" s="1"/>
      <c r="D20" s="3">
        <v>5</v>
      </c>
      <c r="E20" s="4">
        <f>COUNTIF(teamA_ano!$L:$L,D20)</f>
        <v>0</v>
      </c>
      <c r="F20" s="1"/>
      <c r="G20" s="2" t="s">
        <v>78</v>
      </c>
      <c r="H20" s="4">
        <f>COUNTIF(teamA_ano!$M:$M,G20)</f>
        <v>0</v>
      </c>
      <c r="I20" s="1"/>
      <c r="J20" s="9">
        <f t="shared" si="0"/>
        <v>1193</v>
      </c>
      <c r="K20" s="4">
        <f>COUNTIF(teamA_ano!$N:$N,"&gt;="&amp;J20)-COUNTIF(teamA_ano!$N:$N,"&gt;="&amp;J21)</f>
        <v>0</v>
      </c>
      <c r="L20" s="1"/>
      <c r="M20" s="8">
        <v>5</v>
      </c>
      <c r="N20" s="4">
        <f>COUNTIF(teamA_ano!$O:$O,M20)</f>
        <v>0</v>
      </c>
      <c r="O20" s="1"/>
      <c r="P20" s="8">
        <v>97</v>
      </c>
      <c r="Q20" s="4">
        <f>COUNTIF(teamA_ano!$P:$P,P20)</f>
        <v>0</v>
      </c>
      <c r="R20" s="1"/>
      <c r="S20" s="8">
        <v>4</v>
      </c>
      <c r="T20" s="4">
        <f>COUNTIF(teamA_ano!$Q:$Q,S20)</f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customHeight="1" x14ac:dyDescent="0.2">
      <c r="A21" s="1"/>
      <c r="B21" s="1"/>
      <c r="C21" s="1"/>
      <c r="D21" s="3">
        <v>6</v>
      </c>
      <c r="E21" s="4">
        <f>COUNTIF(teamA_ano!$L:$L,D21)</f>
        <v>0</v>
      </c>
      <c r="F21" s="1"/>
      <c r="G21" s="16" t="s">
        <v>91</v>
      </c>
      <c r="H21" s="4">
        <f>COUNTIF(teamA_ano!$M:$M,G21)</f>
        <v>63</v>
      </c>
      <c r="I21" s="1"/>
      <c r="J21" s="9">
        <f t="shared" si="0"/>
        <v>1398</v>
      </c>
      <c r="K21" s="4">
        <f>COUNTIF(teamA_ano!$N:$N,"&gt;="&amp;J21)-COUNTIF(teamA_ano!$N:$N,"&gt;="&amp;J22)</f>
        <v>0</v>
      </c>
      <c r="L21" s="1"/>
      <c r="M21" s="8">
        <v>6</v>
      </c>
      <c r="N21" s="4">
        <f>COUNTIF(teamA_ano!$O:$O,M21)</f>
        <v>0</v>
      </c>
      <c r="O21" s="1"/>
      <c r="P21" s="8">
        <v>98</v>
      </c>
      <c r="Q21" s="4">
        <f>COUNTIF(teamA_ano!$P:$P,P21)</f>
        <v>0</v>
      </c>
      <c r="R21" s="1"/>
      <c r="S21" s="8">
        <v>5</v>
      </c>
      <c r="T21" s="4">
        <f>COUNTIF(teamA_ano!$Q:$Q,S21)</f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x14ac:dyDescent="0.2">
      <c r="A22" s="1"/>
      <c r="B22" s="1"/>
      <c r="C22" s="1"/>
      <c r="D22" s="3">
        <v>7</v>
      </c>
      <c r="E22" s="4">
        <f>COUNTIF(teamA_ano!$L:$L,D22)</f>
        <v>0</v>
      </c>
      <c r="F22" s="1"/>
      <c r="G22" s="2" t="s">
        <v>80</v>
      </c>
      <c r="H22" s="4">
        <f>COUNTIF(teamA_ano!$M:$M,G22)</f>
        <v>0</v>
      </c>
      <c r="I22" s="1"/>
      <c r="J22" s="9">
        <f t="shared" si="0"/>
        <v>1603</v>
      </c>
      <c r="K22" s="4">
        <f>COUNTIF(teamA_ano!$N:$N,"&gt;="&amp;J22)-COUNTIF(teamA_ano!$N:$N,"&gt;="&amp;J23)</f>
        <v>0</v>
      </c>
      <c r="L22" s="1"/>
      <c r="M22" s="8">
        <v>7</v>
      </c>
      <c r="N22" s="4">
        <f>COUNTIF(teamA_ano!$O:$O,M22)</f>
        <v>0</v>
      </c>
      <c r="O22" s="1"/>
      <c r="P22" s="8">
        <v>127</v>
      </c>
      <c r="Q22" s="4">
        <f>COUNTIF(teamA_ano!$P:$P,P22)</f>
        <v>0</v>
      </c>
      <c r="R22" s="1"/>
      <c r="S22" s="8">
        <v>6</v>
      </c>
      <c r="T22" s="4">
        <f>COUNTIF(teamA_ano!$Q:$Q,S22)</f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x14ac:dyDescent="0.2">
      <c r="A23" s="1"/>
      <c r="B23" s="1"/>
      <c r="C23" s="1"/>
      <c r="D23" s="3">
        <v>8</v>
      </c>
      <c r="E23" s="4">
        <f>COUNTIF(teamA_ano!$L:$L,D23)</f>
        <v>0</v>
      </c>
      <c r="F23" s="1"/>
      <c r="G23" s="1" t="s">
        <v>81</v>
      </c>
      <c r="H23" s="4">
        <f>COUNTIF(teamA_ano!$M:$M,G23)</f>
        <v>0</v>
      </c>
      <c r="I23" s="1"/>
      <c r="J23" s="9">
        <f t="shared" si="0"/>
        <v>1808</v>
      </c>
      <c r="K23" s="4">
        <f>COUNTIF(teamA_ano!$N:$N,"&gt;="&amp;J23)-COUNTIF(teamA_ano!$N:$N,"&gt;="&amp;J24)</f>
        <v>0</v>
      </c>
      <c r="L23" s="1"/>
      <c r="M23" s="8">
        <v>8</v>
      </c>
      <c r="N23" s="4">
        <f>COUNTIF(teamA_ano!$O:$O,M23)</f>
        <v>0</v>
      </c>
      <c r="O23" s="1"/>
      <c r="P23" s="8">
        <v>155</v>
      </c>
      <c r="Q23" s="4">
        <f>COUNTIF(teamA_ano!$P:$P,P23)</f>
        <v>0</v>
      </c>
      <c r="R23" s="1"/>
      <c r="S23" s="1"/>
      <c r="T23" s="4">
        <f>SUM(T16:T22)</f>
        <v>63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x14ac:dyDescent="0.2">
      <c r="A24" s="1"/>
      <c r="B24" s="1"/>
      <c r="C24" s="1"/>
      <c r="D24" s="3">
        <v>9</v>
      </c>
      <c r="E24" s="4">
        <f>COUNTIF(teamA_ano!$L:$L,D24)</f>
        <v>0</v>
      </c>
      <c r="F24" s="1"/>
      <c r="G24" s="2" t="s">
        <v>82</v>
      </c>
      <c r="H24" s="4">
        <f>COUNTIF(teamA_ano!$M:$M,G24)</f>
        <v>0</v>
      </c>
      <c r="I24" s="1"/>
      <c r="J24" s="9">
        <f t="shared" si="0"/>
        <v>2013</v>
      </c>
      <c r="K24" s="4">
        <f>COUNTIF(teamA_ano!$N:$N,"&gt;="&amp;J24)-COUNTIF(teamA_ano!$N:$N,"&gt;="&amp;J25)</f>
        <v>0</v>
      </c>
      <c r="L24" s="1"/>
      <c r="M24" s="8">
        <v>13</v>
      </c>
      <c r="N24" s="4">
        <f>COUNTIF(teamA_ano!$O:$O,M24)</f>
        <v>0</v>
      </c>
      <c r="O24" s="1"/>
      <c r="P24" s="8">
        <v>181</v>
      </c>
      <c r="Q24" s="4">
        <f>COUNTIF(teamA_ano!$P:$P,P24)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x14ac:dyDescent="0.2">
      <c r="A25" s="1"/>
      <c r="B25" s="1"/>
      <c r="C25" s="1"/>
      <c r="D25" s="3">
        <v>10</v>
      </c>
      <c r="E25" s="4">
        <f>COUNTIF(teamA_ano!$L:$L,D25)</f>
        <v>0</v>
      </c>
      <c r="F25" s="1"/>
      <c r="G25" s="1" t="s">
        <v>83</v>
      </c>
      <c r="H25" s="4">
        <f>COUNTIF(teamA_ano!$M:$M,G25)</f>
        <v>0</v>
      </c>
      <c r="I25" s="1"/>
      <c r="J25" s="9">
        <f t="shared" si="0"/>
        <v>2218</v>
      </c>
      <c r="K25" s="4">
        <f>COUNTIF(teamA_ano!$N:$N,"&gt;="&amp;J25)-COUNTIF(teamA_ano!$N:$N,"&gt;="&amp;J26)</f>
        <v>0</v>
      </c>
      <c r="L25" s="1"/>
      <c r="M25" s="8">
        <v>15</v>
      </c>
      <c r="N25" s="4">
        <f>COUNTIF(teamA_ano!$O:$O,M25)</f>
        <v>0</v>
      </c>
      <c r="O25" s="1"/>
      <c r="P25" s="8">
        <v>182</v>
      </c>
      <c r="Q25" s="4">
        <f>COUNTIF(teamA_ano!$P:$P,P25)</f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x14ac:dyDescent="0.2">
      <c r="A26" s="1"/>
      <c r="B26" s="1"/>
      <c r="C26" s="1"/>
      <c r="D26" s="3">
        <v>11</v>
      </c>
      <c r="E26" s="4">
        <f>COUNTIF(teamA_ano!$L:$L,D26)</f>
        <v>0</v>
      </c>
      <c r="F26" s="1"/>
      <c r="G26" s="2" t="s">
        <v>84</v>
      </c>
      <c r="H26" s="4">
        <f>COUNTIF(teamA_ano!$M:$M,G26)</f>
        <v>0</v>
      </c>
      <c r="I26" s="1"/>
      <c r="J26" s="9">
        <f t="shared" si="0"/>
        <v>2423</v>
      </c>
      <c r="K26" s="4">
        <f>COUNTIF(teamA_ano!$N:$N,"&gt;="&amp;J26)-COUNTIF(teamA_ano!$N:$N,"&gt;="&amp;J27)</f>
        <v>0</v>
      </c>
      <c r="L26" s="1"/>
      <c r="M26" s="8">
        <v>19</v>
      </c>
      <c r="N26" s="4">
        <f>COUNTIF(teamA_ano!$O:$O,M26)</f>
        <v>0</v>
      </c>
      <c r="O26" s="1"/>
      <c r="P26" s="8">
        <v>183</v>
      </c>
      <c r="Q26" s="4">
        <f>COUNTIF(teamA_ano!$P:$P,P26)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x14ac:dyDescent="0.2">
      <c r="A27" s="1"/>
      <c r="B27" s="1"/>
      <c r="C27" s="1"/>
      <c r="D27" s="3">
        <v>12</v>
      </c>
      <c r="E27" s="4">
        <f>COUNTIF(teamA_ano!$L:$L,D27)</f>
        <v>0</v>
      </c>
      <c r="F27" s="1"/>
      <c r="G27" s="1" t="s">
        <v>85</v>
      </c>
      <c r="H27" s="4">
        <f>COUNTIF(teamA_ano!$M:$M,G27)</f>
        <v>0</v>
      </c>
      <c r="I27" s="1"/>
      <c r="J27" s="9">
        <f t="shared" si="0"/>
        <v>2628</v>
      </c>
      <c r="K27" s="4">
        <f>COUNTIF(teamA_ano!$N:$N,"&gt;="&amp;J27)</f>
        <v>0</v>
      </c>
      <c r="L27" s="1"/>
      <c r="M27" s="2"/>
      <c r="N27" s="4">
        <f>SUM(N16:N26)</f>
        <v>63</v>
      </c>
      <c r="O27" s="1"/>
      <c r="P27" s="8">
        <v>185</v>
      </c>
      <c r="Q27" s="4">
        <f>COUNTIF(teamA_ano!$P:$P,P27)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x14ac:dyDescent="0.2">
      <c r="A28" s="1"/>
      <c r="B28" s="1"/>
      <c r="C28" s="1"/>
      <c r="D28" s="3">
        <v>13</v>
      </c>
      <c r="E28" s="4">
        <f>COUNTIF(teamA_ano!$L:$L,D28)</f>
        <v>0</v>
      </c>
      <c r="F28" s="1"/>
      <c r="G28" s="1"/>
      <c r="H28" s="1"/>
      <c r="I28" s="1"/>
      <c r="J28" s="2"/>
      <c r="K28" s="4">
        <f>SUM(K16:K27)</f>
        <v>63</v>
      </c>
      <c r="L28" s="1"/>
      <c r="M28" s="2"/>
      <c r="N28" s="1"/>
      <c r="O28" s="1"/>
      <c r="P28" s="8">
        <v>195</v>
      </c>
      <c r="Q28" s="4">
        <f>COUNTIF(teamA_ano!$P:$P,P28)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x14ac:dyDescent="0.2">
      <c r="A29" s="1"/>
      <c r="B29" s="1"/>
      <c r="C29" s="1"/>
      <c r="D29" s="3">
        <v>14</v>
      </c>
      <c r="E29" s="4">
        <f>COUNTIF(teamA_ano!$L:$L,D29)</f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197</v>
      </c>
      <c r="Q29" s="4">
        <f>COUNTIF(teamA_ano!$P:$P,P29)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x14ac:dyDescent="0.2">
      <c r="A30" s="1"/>
      <c r="B30" s="1"/>
      <c r="C30" s="1"/>
      <c r="D30" s="3">
        <v>15</v>
      </c>
      <c r="E30" s="4">
        <f>COUNTIF(teamA_ano!$L:$L,D30)</f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256</v>
      </c>
      <c r="Q30" s="4">
        <f>COUNTIF(teamA_ano!$P:$P,P30)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x14ac:dyDescent="0.2">
      <c r="A31" s="1"/>
      <c r="B31" s="1"/>
      <c r="C31" s="1"/>
      <c r="D31" s="3">
        <v>16</v>
      </c>
      <c r="E31" s="4">
        <f>COUNTIF(teamA_ano!$L:$L,D31)</f>
        <v>63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297</v>
      </c>
      <c r="Q31" s="4">
        <f>COUNTIF(teamA_ano!$P:$P,P31)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x14ac:dyDescent="0.2">
      <c r="A32" s="1"/>
      <c r="B32" s="1"/>
      <c r="C32" s="1"/>
      <c r="D32" s="3">
        <v>17</v>
      </c>
      <c r="E32" s="4">
        <f>COUNTIF(teamA_ano!$L:$L,D32)</f>
        <v>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8">
        <v>346</v>
      </c>
      <c r="Q32" s="4">
        <f>COUNTIF(teamA_ano!$P:$P,P32)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x14ac:dyDescent="0.2">
      <c r="A33" s="1"/>
      <c r="B33" s="1"/>
      <c r="C33" s="1"/>
      <c r="D33" s="3">
        <v>18</v>
      </c>
      <c r="E33" s="4">
        <f>COUNTIF(teamA_ano!$L:$L,D33)</f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359</v>
      </c>
      <c r="Q33" s="4">
        <f>COUNTIF(teamA_ano!$P:$P,P33)</f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x14ac:dyDescent="0.2">
      <c r="A34" s="1"/>
      <c r="B34" s="1"/>
      <c r="C34" s="1"/>
      <c r="D34" s="3">
        <v>19</v>
      </c>
      <c r="E34" s="4">
        <f>COUNTIF(teamA_ano!$L:$L,D34)</f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680</v>
      </c>
      <c r="Q34" s="4">
        <f>COUNTIF(teamA_ano!$P:$P,P34)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x14ac:dyDescent="0.2">
      <c r="A35" s="1"/>
      <c r="B35" s="1"/>
      <c r="C35" s="1"/>
      <c r="D35" s="3">
        <v>20</v>
      </c>
      <c r="E35" s="4">
        <f>COUNTIF(teamA_ano!$L:$L,D35)</f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8">
        <v>842</v>
      </c>
      <c r="Q35" s="4">
        <f>COUNTIF(teamA_ano!$P:$P,P35)</f>
        <v>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x14ac:dyDescent="0.2">
      <c r="A36" s="1"/>
      <c r="B36" s="1"/>
      <c r="C36" s="1"/>
      <c r="D36" s="3">
        <v>21</v>
      </c>
      <c r="E36" s="4">
        <f>COUNTIF(teamA_ano!$L:$L,D36)</f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>
        <f>SUM(Q16:Q35)</f>
        <v>63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x14ac:dyDescent="0.2">
      <c r="A37" s="1"/>
      <c r="B37" s="1"/>
      <c r="C37" s="1"/>
      <c r="D37" s="3">
        <v>22</v>
      </c>
      <c r="E37" s="4">
        <f>COUNTIF(teamA_ano!$L:$L,D37)</f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customHeight="1" x14ac:dyDescent="0.2">
      <c r="A38" s="1"/>
      <c r="B38" s="1"/>
      <c r="C38" s="1"/>
      <c r="D38" s="3">
        <v>23</v>
      </c>
      <c r="E38" s="4">
        <f>COUNTIF(teamA_ano!$L:$L,D38)</f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customHeight="1" x14ac:dyDescent="0.2">
      <c r="A39" s="1"/>
      <c r="B39" s="1"/>
      <c r="C39" s="1"/>
      <c r="D39" s="3">
        <v>24</v>
      </c>
      <c r="E39" s="4">
        <f>COUNTIF(teamA_ano!$L:$L,D39)</f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customHeight="1" x14ac:dyDescent="0.2">
      <c r="A40" s="1"/>
      <c r="B40" s="1"/>
      <c r="C40" s="1"/>
      <c r="D40" s="3">
        <v>25</v>
      </c>
      <c r="E40" s="4">
        <f>COUNTIF(teamA_ano!$L:$L,D40)</f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customHeight="1" x14ac:dyDescent="0.2">
      <c r="A41" s="1"/>
      <c r="B41" s="1"/>
      <c r="C41" s="1"/>
      <c r="D41" s="3">
        <v>26</v>
      </c>
      <c r="E41" s="4">
        <f>COUNTIF(teamA_ano!$L:$L,D41)</f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customHeight="1" x14ac:dyDescent="0.2">
      <c r="A42" s="1"/>
      <c r="B42" s="1"/>
      <c r="C42" s="1"/>
      <c r="D42" s="3">
        <v>27</v>
      </c>
      <c r="E42" s="4">
        <f>COUNTIF(teamA_ano!$L:$L,D42)</f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customHeight="1" x14ac:dyDescent="0.2">
      <c r="A43" s="1"/>
      <c r="B43" s="1"/>
      <c r="C43" s="1"/>
      <c r="D43" s="3">
        <v>28</v>
      </c>
      <c r="E43" s="4">
        <f>COUNTIF(teamA_ano!$L:$L,D43)</f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customHeight="1" x14ac:dyDescent="0.2">
      <c r="A44" s="1"/>
      <c r="B44" s="1"/>
      <c r="C44" s="1"/>
      <c r="D44" s="3">
        <v>29</v>
      </c>
      <c r="E44" s="4">
        <f>COUNTIF(teamA_ano!$L:$L,D44)</f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customHeight="1" x14ac:dyDescent="0.2">
      <c r="A45" s="1"/>
      <c r="B45" s="1"/>
      <c r="C45" s="1"/>
      <c r="D45" s="3">
        <v>30</v>
      </c>
      <c r="E45" s="4">
        <f>COUNTIF(teamA_ano!$L:$L,D45)</f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customHeight="1" x14ac:dyDescent="0.2">
      <c r="A46" s="1"/>
      <c r="B46" s="1"/>
      <c r="C46" s="1"/>
      <c r="D46" s="3">
        <v>31</v>
      </c>
      <c r="E46" s="4">
        <f>COUNTIF(teamA_ano!$L:$L,D46)</f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customHeight="1" x14ac:dyDescent="0.2">
      <c r="A47" s="1"/>
      <c r="B47" s="1"/>
      <c r="C47" s="1"/>
      <c r="D47" s="1"/>
      <c r="E47" s="4">
        <f>SUM(E16:E46)</f>
        <v>63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customHeight="1" x14ac:dyDescent="0.2">
      <c r="A49" s="1"/>
      <c r="B49" s="1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customHeight="1" x14ac:dyDescent="0.2">
      <c r="A50" s="1"/>
      <c r="B50" s="1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customHeight="1" x14ac:dyDescent="0.2">
      <c r="A51" s="1"/>
      <c r="B51" s="1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customHeight="1" x14ac:dyDescent="0.2">
      <c r="A52" s="1"/>
      <c r="B52" s="1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customHeight="1" x14ac:dyDescent="0.2">
      <c r="A53" s="1"/>
      <c r="B53" s="1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customHeight="1" x14ac:dyDescent="0.2">
      <c r="A54" s="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5.75" customHeight="1" x14ac:dyDescent="0.2">
      <c r="A55" s="1"/>
      <c r="B55" s="1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"/>
      <c r="B56" s="1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.75" customHeight="1" x14ac:dyDescent="0.2">
      <c r="A57" s="1"/>
      <c r="B57" s="1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5.75" customHeight="1" x14ac:dyDescent="0.2">
      <c r="A58" s="1"/>
      <c r="B58" s="1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5.75" customHeight="1" x14ac:dyDescent="0.2">
      <c r="A59" s="1"/>
      <c r="B59" s="1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5.75" customHeight="1" x14ac:dyDescent="0.2">
      <c r="A60" s="1"/>
      <c r="B60" s="1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5.75" customHeight="1" x14ac:dyDescent="0.2">
      <c r="A61" s="1"/>
      <c r="B61" s="1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.75" customHeight="1" x14ac:dyDescent="0.2">
      <c r="A62" s="1"/>
      <c r="B62" s="1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5.75" customHeight="1" x14ac:dyDescent="0.2">
      <c r="A63" s="1"/>
      <c r="B63" s="1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customHeight="1" x14ac:dyDescent="0.2">
      <c r="A64" s="1"/>
      <c r="B64" s="1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5.75" customHeight="1" x14ac:dyDescent="0.2">
      <c r="A65" s="1"/>
      <c r="B65" s="1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5.75" customHeight="1" x14ac:dyDescent="0.2">
      <c r="A66" s="1"/>
      <c r="B66" s="1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.75" customHeight="1" x14ac:dyDescent="0.2">
      <c r="A67" s="1"/>
      <c r="B67" s="1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5.75" customHeight="1" x14ac:dyDescent="0.2">
      <c r="A68" s="1"/>
      <c r="B68" s="1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5.75" customHeight="1" x14ac:dyDescent="0.2">
      <c r="A69" s="1"/>
      <c r="B69" s="1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5.75" customHeight="1" x14ac:dyDescent="0.2">
      <c r="A70" s="1"/>
      <c r="B70" s="1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5.75" customHeight="1" x14ac:dyDescent="0.2">
      <c r="A71" s="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.75" customHeight="1" x14ac:dyDescent="0.2">
      <c r="A72" s="1"/>
      <c r="B72" s="1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5.75" customHeight="1" x14ac:dyDescent="0.2">
      <c r="A73" s="1"/>
      <c r="B73" s="1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5.75" customHeight="1" x14ac:dyDescent="0.2">
      <c r="A74" s="1"/>
      <c r="B74" s="1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5.75" customHeight="1" x14ac:dyDescent="0.2">
      <c r="A75" s="1"/>
      <c r="B75" s="1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5.75" customHeight="1" x14ac:dyDescent="0.2">
      <c r="A76" s="1"/>
      <c r="B76" s="1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5.75" customHeight="1" x14ac:dyDescent="0.2">
      <c r="A77" s="1"/>
      <c r="B77" s="1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5.75" customHeight="1" x14ac:dyDescent="0.2">
      <c r="A78" s="1"/>
      <c r="B78" s="1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5.75" customHeight="1" x14ac:dyDescent="0.2">
      <c r="A79" s="1"/>
      <c r="B79" s="1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5.75" customHeight="1" x14ac:dyDescent="0.2">
      <c r="A80" s="1"/>
      <c r="B80" s="1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.75" customHeight="1" x14ac:dyDescent="0.2">
      <c r="A81" s="1"/>
      <c r="B81" s="1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5.75" customHeight="1" x14ac:dyDescent="0.2">
      <c r="A82" s="1"/>
      <c r="B82" s="1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5.75" customHeight="1" x14ac:dyDescent="0.2">
      <c r="A83" s="1"/>
      <c r="B83" s="1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customHeight="1" x14ac:dyDescent="0.2">
      <c r="A84" s="1"/>
      <c r="B84" s="1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customHeight="1" x14ac:dyDescent="0.2">
      <c r="A85" s="1"/>
      <c r="B85" s="1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customHeight="1" x14ac:dyDescent="0.2">
      <c r="A86" s="1"/>
      <c r="B86" s="1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customHeight="1" x14ac:dyDescent="0.2">
      <c r="A87" s="1"/>
      <c r="B87" s="1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customHeight="1" x14ac:dyDescent="0.2">
      <c r="A88" s="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customHeight="1" x14ac:dyDescent="0.2">
      <c r="A89" s="1"/>
      <c r="B89" s="1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customHeight="1" x14ac:dyDescent="0.2">
      <c r="A90" s="1"/>
      <c r="B90" s="1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customHeight="1" x14ac:dyDescent="0.2">
      <c r="A91" s="1"/>
      <c r="B91" s="1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customHeight="1" x14ac:dyDescent="0.2">
      <c r="A92" s="1"/>
      <c r="B92" s="1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customHeight="1" x14ac:dyDescent="0.2">
      <c r="A93" s="1"/>
      <c r="B93" s="1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customHeight="1" x14ac:dyDescent="0.2">
      <c r="A94" s="1"/>
      <c r="B94" s="1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customHeight="1" x14ac:dyDescent="0.2">
      <c r="A95" s="1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customHeight="1" x14ac:dyDescent="0.2">
      <c r="A96" s="1"/>
      <c r="B96" s="1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.75" customHeight="1" x14ac:dyDescent="0.2">
      <c r="A97" s="1"/>
      <c r="B97" s="1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5.75" customHeight="1" x14ac:dyDescent="0.2">
      <c r="A98" s="1"/>
      <c r="B98" s="1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.75" customHeight="1" x14ac:dyDescent="0.2">
      <c r="A99" s="1"/>
      <c r="B99" s="1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5.75" customHeight="1" x14ac:dyDescent="0.2">
      <c r="A100" s="1"/>
      <c r="B100" s="1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.75" customHeight="1" x14ac:dyDescent="0.2">
      <c r="A101" s="1"/>
      <c r="B101" s="1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5.75" customHeight="1" x14ac:dyDescent="0.2">
      <c r="A102" s="1"/>
      <c r="B102" s="1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5.75" customHeight="1" x14ac:dyDescent="0.2">
      <c r="A103" s="1"/>
      <c r="B103" s="1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.75" customHeight="1" x14ac:dyDescent="0.2">
      <c r="A104" s="1"/>
      <c r="B104" s="1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5.75" customHeight="1" x14ac:dyDescent="0.2">
      <c r="A105" s="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5.75" customHeight="1" x14ac:dyDescent="0.2">
      <c r="A106" s="1"/>
      <c r="B106" s="1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5.75" customHeight="1" x14ac:dyDescent="0.2">
      <c r="A107" s="1"/>
      <c r="B107" s="1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.75" customHeight="1" x14ac:dyDescent="0.2">
      <c r="A108" s="1"/>
      <c r="B108" s="1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5.75" customHeight="1" x14ac:dyDescent="0.2">
      <c r="A109" s="1"/>
      <c r="B109" s="1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5.75" customHeight="1" x14ac:dyDescent="0.2">
      <c r="A110" s="1"/>
      <c r="B110" s="1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.75" customHeight="1" x14ac:dyDescent="0.2">
      <c r="A111" s="1"/>
      <c r="B111" s="1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1"/>
      <c r="B112" s="1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1"/>
      <c r="B113" s="1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1"/>
      <c r="B114" s="1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1"/>
      <c r="B115" s="1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1"/>
      <c r="B116" s="1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1"/>
      <c r="B117" s="1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1"/>
      <c r="B118" s="1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1"/>
      <c r="B119" s="1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1"/>
      <c r="B120" s="1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1"/>
      <c r="B121" s="1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1"/>
      <c r="B123" s="1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1"/>
      <c r="B124" s="1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1"/>
      <c r="B125" s="1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1"/>
      <c r="B126" s="1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1"/>
      <c r="B127" s="1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1"/>
      <c r="B128" s="1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1"/>
      <c r="B129" s="1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1"/>
      <c r="B130" s="1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1"/>
      <c r="B131" s="1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1"/>
      <c r="B132" s="1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1"/>
      <c r="B133" s="1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1"/>
      <c r="B134" s="1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1"/>
      <c r="B135" s="1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1"/>
      <c r="B136" s="1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1"/>
      <c r="B137" s="1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1"/>
      <c r="B138" s="1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1"/>
      <c r="B140" s="1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1"/>
      <c r="B141" s="1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1"/>
      <c r="B142" s="1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1"/>
      <c r="B143" s="1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1"/>
      <c r="B144" s="1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1"/>
      <c r="B145" s="1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1"/>
      <c r="B146" s="1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1"/>
      <c r="B147" s="1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1"/>
      <c r="B148" s="1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1"/>
      <c r="B149" s="1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1"/>
      <c r="B150" s="1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1"/>
      <c r="B151" s="1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1"/>
      <c r="B152" s="1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1"/>
      <c r="B153" s="1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1"/>
      <c r="B154" s="1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1"/>
      <c r="B155" s="1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1"/>
      <c r="B157" s="1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1"/>
      <c r="B159" s="1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1"/>
      <c r="B160" s="1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1"/>
      <c r="B161" s="1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1"/>
      <c r="B162" s="1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1"/>
      <c r="B163" s="1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1"/>
      <c r="B164" s="1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1"/>
      <c r="B165" s="1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1"/>
      <c r="B166" s="1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1"/>
      <c r="B167" s="1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1"/>
      <c r="B168" s="1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1"/>
      <c r="B169" s="1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1"/>
      <c r="B170" s="1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1"/>
      <c r="B171" s="1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1"/>
      <c r="B172" s="1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1"/>
      <c r="B174" s="1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1"/>
      <c r="B176" s="1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1"/>
      <c r="B177" s="1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1"/>
      <c r="B178" s="1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1"/>
      <c r="B179" s="1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1"/>
      <c r="B180" s="1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1"/>
      <c r="B181" s="1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1"/>
      <c r="B182" s="1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1"/>
      <c r="B183" s="1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1"/>
      <c r="B184" s="1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1"/>
      <c r="B185" s="1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1"/>
      <c r="B186" s="1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1"/>
      <c r="B187" s="1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1"/>
      <c r="B188" s="1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1"/>
      <c r="B189" s="1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1"/>
      <c r="B191" s="1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1"/>
      <c r="B193" s="1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1"/>
      <c r="B194" s="1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1"/>
      <c r="B195" s="1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1"/>
      <c r="B196" s="1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1"/>
      <c r="B197" s="1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1"/>
      <c r="B198" s="1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1"/>
      <c r="B199" s="1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1"/>
      <c r="B200" s="1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1"/>
      <c r="B201" s="1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1"/>
      <c r="B202" s="1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1"/>
      <c r="B203" s="1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1"/>
      <c r="B204" s="1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1"/>
      <c r="B205" s="1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1"/>
      <c r="B206" s="1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1"/>
      <c r="B208" s="1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1"/>
      <c r="B210" s="1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1"/>
      <c r="B211" s="1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1"/>
      <c r="B212" s="1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1"/>
      <c r="B213" s="1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1"/>
      <c r="B214" s="1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1"/>
      <c r="B215" s="1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1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1"/>
      <c r="B217" s="1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1"/>
      <c r="B218" s="1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1"/>
      <c r="B219" s="1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1"/>
      <c r="B220" s="1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1"/>
      <c r="B221" s="1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1"/>
      <c r="B222" s="1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1"/>
      <c r="B223" s="1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1"/>
      <c r="B225" s="1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1"/>
      <c r="B226" s="1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1"/>
      <c r="B227" s="1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1"/>
      <c r="B228" s="1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1"/>
      <c r="B230" s="1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1"/>
      <c r="B231" s="1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1"/>
      <c r="B232" s="1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1"/>
      <c r="B233" s="1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1"/>
      <c r="B234" s="1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1"/>
      <c r="B235" s="1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1"/>
      <c r="B236" s="1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1"/>
      <c r="B237" s="1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1"/>
      <c r="B238" s="1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1"/>
      <c r="B239" s="1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1"/>
      <c r="B240" s="1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1"/>
      <c r="B242" s="1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1"/>
      <c r="B243" s="1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1"/>
      <c r="B244" s="1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1"/>
      <c r="B245" s="1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1"/>
      <c r="B247" s="1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/>
    <row r="249" spans="1:55" ht="15.75" customHeight="1" x14ac:dyDescent="0.2"/>
    <row r="250" spans="1:55" ht="15.75" customHeight="1" x14ac:dyDescent="0.2"/>
    <row r="251" spans="1:55" ht="15.75" customHeight="1" x14ac:dyDescent="0.2"/>
    <row r="252" spans="1:55" ht="15.75" customHeight="1" x14ac:dyDescent="0.2"/>
    <row r="253" spans="1:55" ht="15.75" customHeight="1" x14ac:dyDescent="0.2"/>
    <row r="254" spans="1:55" ht="15.75" customHeight="1" x14ac:dyDescent="0.2"/>
    <row r="255" spans="1:55" ht="15.75" customHeight="1" x14ac:dyDescent="0.2"/>
    <row r="256" spans="1:5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S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86</v>
      </c>
      <c r="I1" s="10" t="s">
        <v>8</v>
      </c>
      <c r="J1" s="10" t="s">
        <v>9</v>
      </c>
      <c r="K1" s="10" t="s">
        <v>61</v>
      </c>
      <c r="L1" s="10" t="s">
        <v>89</v>
      </c>
      <c r="M1" s="10" t="s">
        <v>63</v>
      </c>
      <c r="N1" s="10" t="s">
        <v>90</v>
      </c>
      <c r="O1" s="10" t="s">
        <v>65</v>
      </c>
      <c r="P1" s="10" t="s">
        <v>66</v>
      </c>
      <c r="Q1" s="10" t="s">
        <v>67</v>
      </c>
      <c r="R1" s="10" t="s">
        <v>68</v>
      </c>
      <c r="S1" s="10" t="s">
        <v>10</v>
      </c>
    </row>
    <row r="2" spans="1:19" ht="15.75" customHeight="1" x14ac:dyDescent="0.2">
      <c r="A2" s="10">
        <v>33</v>
      </c>
      <c r="B2" s="10" t="s">
        <v>45</v>
      </c>
      <c r="C2" s="10" t="s">
        <v>26</v>
      </c>
      <c r="D2" s="10" t="s">
        <v>21</v>
      </c>
      <c r="E2" s="10" t="s">
        <v>28</v>
      </c>
      <c r="F2" s="10" t="s">
        <v>23</v>
      </c>
      <c r="G2" s="10" t="s">
        <v>16</v>
      </c>
      <c r="H2" s="10">
        <v>540</v>
      </c>
      <c r="I2" s="10" t="s">
        <v>18</v>
      </c>
      <c r="J2" s="10" t="s">
        <v>16</v>
      </c>
      <c r="K2" s="10" t="s">
        <v>69</v>
      </c>
      <c r="L2" s="10">
        <v>8</v>
      </c>
      <c r="M2" s="10" t="s">
        <v>79</v>
      </c>
      <c r="N2" s="10">
        <v>1708</v>
      </c>
      <c r="O2" s="10">
        <v>2</v>
      </c>
      <c r="P2" s="10">
        <v>-202</v>
      </c>
      <c r="Q2" s="10">
        <v>-1</v>
      </c>
      <c r="R2" s="10" t="s">
        <v>35</v>
      </c>
      <c r="S2" s="10" t="s">
        <v>16</v>
      </c>
    </row>
    <row r="3" spans="1:19" ht="15.75" customHeight="1" x14ac:dyDescent="0.2">
      <c r="A3" s="10">
        <v>35</v>
      </c>
      <c r="B3" s="10" t="s">
        <v>19</v>
      </c>
      <c r="C3" s="10" t="s">
        <v>50</v>
      </c>
      <c r="D3" s="10" t="s">
        <v>43</v>
      </c>
      <c r="E3" s="10" t="s">
        <v>22</v>
      </c>
      <c r="F3" s="10" t="s">
        <v>29</v>
      </c>
      <c r="G3" s="10" t="s">
        <v>16</v>
      </c>
      <c r="H3" s="10">
        <v>345</v>
      </c>
      <c r="I3" s="10" t="s">
        <v>16</v>
      </c>
      <c r="J3" s="10" t="s">
        <v>16</v>
      </c>
      <c r="K3" s="10" t="s">
        <v>69</v>
      </c>
      <c r="L3" s="10">
        <v>28</v>
      </c>
      <c r="M3" s="10" t="s">
        <v>78</v>
      </c>
      <c r="N3" s="10">
        <v>411</v>
      </c>
      <c r="O3" s="10">
        <v>1</v>
      </c>
      <c r="P3" s="10">
        <v>41</v>
      </c>
      <c r="Q3" s="10">
        <v>0</v>
      </c>
      <c r="R3" s="10" t="s">
        <v>35</v>
      </c>
      <c r="S3" s="10" t="s">
        <v>18</v>
      </c>
    </row>
    <row r="4" spans="1:19" ht="15.75" customHeight="1" x14ac:dyDescent="0.2">
      <c r="A4" s="10">
        <v>54</v>
      </c>
      <c r="B4" s="10" t="s">
        <v>31</v>
      </c>
      <c r="C4" s="10" t="s">
        <v>42</v>
      </c>
      <c r="D4" s="10" t="s">
        <v>55</v>
      </c>
      <c r="E4" s="10" t="s">
        <v>14</v>
      </c>
      <c r="F4" s="10" t="s">
        <v>35</v>
      </c>
      <c r="G4" s="10" t="s">
        <v>16</v>
      </c>
      <c r="H4" s="10">
        <v>-1058</v>
      </c>
      <c r="I4" s="10" t="s">
        <v>18</v>
      </c>
      <c r="J4" s="10" t="s">
        <v>18</v>
      </c>
      <c r="K4" s="10" t="s">
        <v>35</v>
      </c>
      <c r="L4" s="10">
        <v>8</v>
      </c>
      <c r="M4" s="10" t="s">
        <v>70</v>
      </c>
      <c r="N4" s="10">
        <v>197</v>
      </c>
      <c r="O4" s="10">
        <v>4</v>
      </c>
      <c r="P4" s="10">
        <v>19</v>
      </c>
      <c r="Q4" s="10">
        <v>-3</v>
      </c>
      <c r="R4" s="10" t="s">
        <v>35</v>
      </c>
      <c r="S4" s="10" t="s">
        <v>18</v>
      </c>
    </row>
    <row r="5" spans="1:19" ht="15.75" customHeight="1" x14ac:dyDescent="0.2">
      <c r="A5" s="10">
        <v>26</v>
      </c>
      <c r="B5" s="10" t="s">
        <v>11</v>
      </c>
      <c r="C5" s="10" t="s">
        <v>38</v>
      </c>
      <c r="D5" s="10" t="s">
        <v>51</v>
      </c>
      <c r="E5" s="10" t="s">
        <v>22</v>
      </c>
      <c r="F5" s="10" t="s">
        <v>23</v>
      </c>
      <c r="G5" s="10" t="s">
        <v>16</v>
      </c>
      <c r="H5" s="10">
        <v>285</v>
      </c>
      <c r="I5" s="10" t="s">
        <v>16</v>
      </c>
      <c r="J5" s="10" t="s">
        <v>16</v>
      </c>
      <c r="K5" s="10" t="s">
        <v>69</v>
      </c>
      <c r="L5" s="10">
        <v>8</v>
      </c>
      <c r="M5" s="10" t="s">
        <v>82</v>
      </c>
      <c r="N5" s="10">
        <v>586</v>
      </c>
      <c r="O5" s="10">
        <v>0</v>
      </c>
      <c r="P5" s="10">
        <v>107</v>
      </c>
      <c r="Q5" s="10">
        <v>1</v>
      </c>
      <c r="R5" s="10" t="s">
        <v>71</v>
      </c>
      <c r="S5" s="10" t="s">
        <v>18</v>
      </c>
    </row>
    <row r="6" spans="1:19" ht="15.75" customHeight="1" x14ac:dyDescent="0.2">
      <c r="A6" s="10">
        <v>52</v>
      </c>
      <c r="B6" s="10" t="s">
        <v>49</v>
      </c>
      <c r="C6" s="10" t="s">
        <v>42</v>
      </c>
      <c r="D6" s="10" t="s">
        <v>51</v>
      </c>
      <c r="E6" s="10" t="s">
        <v>28</v>
      </c>
      <c r="F6" s="10" t="s">
        <v>23</v>
      </c>
      <c r="G6" s="10" t="s">
        <v>16</v>
      </c>
      <c r="H6" s="10">
        <v>508</v>
      </c>
      <c r="I6" s="10" t="s">
        <v>18</v>
      </c>
      <c r="J6" s="10" t="s">
        <v>16</v>
      </c>
      <c r="K6" s="10" t="s">
        <v>35</v>
      </c>
      <c r="L6" s="10">
        <v>18</v>
      </c>
      <c r="M6" s="10" t="s">
        <v>70</v>
      </c>
      <c r="N6" s="10">
        <v>66</v>
      </c>
      <c r="O6" s="10">
        <v>4</v>
      </c>
      <c r="P6" s="10">
        <v>-95</v>
      </c>
      <c r="Q6" s="10">
        <v>0</v>
      </c>
      <c r="R6" s="10" t="s">
        <v>35</v>
      </c>
      <c r="S6" s="10" t="s">
        <v>16</v>
      </c>
    </row>
    <row r="7" spans="1:19" ht="15.75" customHeight="1" x14ac:dyDescent="0.2">
      <c r="A7" s="10">
        <v>55</v>
      </c>
      <c r="B7" s="10" t="s">
        <v>25</v>
      </c>
      <c r="C7" s="10" t="s">
        <v>20</v>
      </c>
      <c r="D7" s="10" t="s">
        <v>27</v>
      </c>
      <c r="E7" s="10" t="s">
        <v>14</v>
      </c>
      <c r="F7" s="10" t="s">
        <v>35</v>
      </c>
      <c r="G7" s="10" t="s">
        <v>16</v>
      </c>
      <c r="H7" s="10">
        <v>355</v>
      </c>
      <c r="I7" s="10" t="s">
        <v>16</v>
      </c>
      <c r="J7" s="10" t="s">
        <v>16</v>
      </c>
      <c r="K7" s="10" t="s">
        <v>69</v>
      </c>
      <c r="L7" s="10">
        <v>28</v>
      </c>
      <c r="M7" s="10" t="s">
        <v>70</v>
      </c>
      <c r="N7" s="10">
        <v>230</v>
      </c>
      <c r="O7" s="10">
        <v>1</v>
      </c>
      <c r="P7" s="10">
        <v>-20</v>
      </c>
      <c r="Q7" s="10">
        <v>2</v>
      </c>
      <c r="R7" s="10" t="s">
        <v>35</v>
      </c>
      <c r="S7" s="10" t="s">
        <v>16</v>
      </c>
    </row>
    <row r="8" spans="1:19" ht="15.75" customHeight="1" x14ac:dyDescent="0.2">
      <c r="A8" s="10">
        <v>53</v>
      </c>
      <c r="B8" s="10" t="s">
        <v>19</v>
      </c>
      <c r="C8" s="10" t="s">
        <v>50</v>
      </c>
      <c r="D8" s="10" t="s">
        <v>35</v>
      </c>
      <c r="E8" s="10" t="s">
        <v>28</v>
      </c>
      <c r="F8" s="10" t="s">
        <v>23</v>
      </c>
      <c r="G8" s="10" t="s">
        <v>16</v>
      </c>
      <c r="H8" s="10">
        <v>429</v>
      </c>
      <c r="I8" s="10" t="s">
        <v>16</v>
      </c>
      <c r="J8" s="10" t="s">
        <v>16</v>
      </c>
      <c r="K8" s="10" t="s">
        <v>72</v>
      </c>
      <c r="L8" s="10">
        <v>28</v>
      </c>
      <c r="M8" s="10" t="s">
        <v>83</v>
      </c>
      <c r="N8" s="10">
        <v>-279</v>
      </c>
      <c r="O8" s="10">
        <v>1</v>
      </c>
      <c r="P8" s="10">
        <v>58</v>
      </c>
      <c r="Q8" s="10">
        <v>1</v>
      </c>
      <c r="R8" s="10" t="s">
        <v>35</v>
      </c>
      <c r="S8" s="10" t="s">
        <v>18</v>
      </c>
    </row>
    <row r="9" spans="1:19" ht="15.75" customHeight="1" x14ac:dyDescent="0.2">
      <c r="A9" s="10">
        <v>27</v>
      </c>
      <c r="B9" s="10" t="s">
        <v>25</v>
      </c>
      <c r="C9" s="10" t="s">
        <v>58</v>
      </c>
      <c r="D9" s="10" t="s">
        <v>33</v>
      </c>
      <c r="E9" s="10" t="s">
        <v>28</v>
      </c>
      <c r="F9" s="10" t="s">
        <v>15</v>
      </c>
      <c r="G9" s="10" t="s">
        <v>16</v>
      </c>
      <c r="H9" s="10">
        <v>-4</v>
      </c>
      <c r="I9" s="10" t="s">
        <v>16</v>
      </c>
      <c r="J9" s="10" t="s">
        <v>16</v>
      </c>
      <c r="K9" s="10" t="s">
        <v>69</v>
      </c>
      <c r="L9" s="10">
        <v>18</v>
      </c>
      <c r="M9" s="10" t="s">
        <v>80</v>
      </c>
      <c r="N9" s="10">
        <v>621</v>
      </c>
      <c r="O9" s="10">
        <v>4</v>
      </c>
      <c r="P9" s="10">
        <v>29</v>
      </c>
      <c r="Q9" s="10">
        <v>-1</v>
      </c>
      <c r="R9" s="10" t="s">
        <v>35</v>
      </c>
      <c r="S9" s="10" t="s">
        <v>16</v>
      </c>
    </row>
    <row r="10" spans="1:19" ht="15.75" customHeight="1" x14ac:dyDescent="0.2">
      <c r="A10" s="10">
        <v>30</v>
      </c>
      <c r="B10" s="10" t="s">
        <v>19</v>
      </c>
      <c r="C10" s="10" t="s">
        <v>42</v>
      </c>
      <c r="D10" s="10" t="s">
        <v>21</v>
      </c>
      <c r="E10" s="10" t="s">
        <v>28</v>
      </c>
      <c r="F10" s="10" t="s">
        <v>23</v>
      </c>
      <c r="G10" s="10" t="s">
        <v>16</v>
      </c>
      <c r="H10" s="10">
        <v>-253</v>
      </c>
      <c r="I10" s="10" t="s">
        <v>16</v>
      </c>
      <c r="J10" s="10" t="s">
        <v>18</v>
      </c>
      <c r="K10" s="10" t="s">
        <v>69</v>
      </c>
      <c r="L10" s="10">
        <v>28</v>
      </c>
      <c r="M10" s="10" t="s">
        <v>81</v>
      </c>
      <c r="N10" s="10">
        <v>884</v>
      </c>
      <c r="O10" s="10">
        <v>7</v>
      </c>
      <c r="P10" s="10">
        <v>8</v>
      </c>
      <c r="Q10" s="10">
        <v>-1</v>
      </c>
      <c r="R10" s="10" t="s">
        <v>35</v>
      </c>
      <c r="S10" s="10" t="s">
        <v>18</v>
      </c>
    </row>
    <row r="11" spans="1:19" ht="15.75" customHeight="1" x14ac:dyDescent="0.2">
      <c r="A11" s="10">
        <v>33</v>
      </c>
      <c r="B11" s="10" t="s">
        <v>53</v>
      </c>
      <c r="C11" s="10" t="s">
        <v>54</v>
      </c>
      <c r="D11" s="10" t="s">
        <v>21</v>
      </c>
      <c r="E11" s="10" t="s">
        <v>22</v>
      </c>
      <c r="F11" s="10" t="s">
        <v>29</v>
      </c>
      <c r="G11" s="10" t="s">
        <v>16</v>
      </c>
      <c r="H11" s="10">
        <v>549</v>
      </c>
      <c r="I11" s="10" t="s">
        <v>16</v>
      </c>
      <c r="J11" s="10" t="s">
        <v>16</v>
      </c>
      <c r="K11" s="10" t="s">
        <v>69</v>
      </c>
      <c r="L11" s="10">
        <v>3</v>
      </c>
      <c r="M11" s="10" t="s">
        <v>73</v>
      </c>
      <c r="N11" s="10">
        <v>327</v>
      </c>
      <c r="O11" s="10">
        <v>3</v>
      </c>
      <c r="P11" s="10">
        <v>11</v>
      </c>
      <c r="Q11" s="10">
        <v>-1</v>
      </c>
      <c r="R11" s="10" t="s">
        <v>35</v>
      </c>
      <c r="S11" s="10" t="s">
        <v>18</v>
      </c>
    </row>
    <row r="12" spans="1:19" ht="15.75" customHeight="1" x14ac:dyDescent="0.2">
      <c r="A12" s="10">
        <v>43</v>
      </c>
      <c r="B12" s="10" t="s">
        <v>45</v>
      </c>
      <c r="C12" s="10" t="s">
        <v>54</v>
      </c>
      <c r="D12" s="10" t="s">
        <v>51</v>
      </c>
      <c r="E12" s="10" t="s">
        <v>28</v>
      </c>
      <c r="F12" s="10" t="s">
        <v>23</v>
      </c>
      <c r="G12" s="10" t="s">
        <v>16</v>
      </c>
      <c r="H12" s="10">
        <v>4020</v>
      </c>
      <c r="I12" s="10" t="s">
        <v>18</v>
      </c>
      <c r="J12" s="10" t="s">
        <v>18</v>
      </c>
      <c r="K12" s="10" t="s">
        <v>69</v>
      </c>
      <c r="L12" s="10">
        <v>28</v>
      </c>
      <c r="M12" s="10" t="s">
        <v>82</v>
      </c>
      <c r="N12" s="10">
        <v>-120</v>
      </c>
      <c r="O12" s="10">
        <v>8</v>
      </c>
      <c r="P12" s="10">
        <v>-38</v>
      </c>
      <c r="Q12" s="10">
        <v>-1</v>
      </c>
      <c r="R12" s="10" t="s">
        <v>35</v>
      </c>
      <c r="S12" s="10" t="s">
        <v>16</v>
      </c>
    </row>
    <row r="13" spans="1:19" ht="15.75" customHeight="1" x14ac:dyDescent="0.2">
      <c r="A13" s="10">
        <v>42</v>
      </c>
      <c r="B13" s="10" t="s">
        <v>37</v>
      </c>
      <c r="C13" s="10" t="s">
        <v>42</v>
      </c>
      <c r="D13" s="10" t="s">
        <v>35</v>
      </c>
      <c r="E13" s="10" t="s">
        <v>28</v>
      </c>
      <c r="F13" s="10" t="s">
        <v>23</v>
      </c>
      <c r="G13" s="10" t="s">
        <v>18</v>
      </c>
      <c r="H13" s="10">
        <v>219</v>
      </c>
      <c r="I13" s="10" t="s">
        <v>16</v>
      </c>
      <c r="J13" s="10" t="s">
        <v>18</v>
      </c>
      <c r="K13" s="10" t="s">
        <v>72</v>
      </c>
      <c r="L13" s="10">
        <v>28</v>
      </c>
      <c r="M13" s="10" t="s">
        <v>81</v>
      </c>
      <c r="N13" s="10">
        <v>83</v>
      </c>
      <c r="O13" s="10">
        <v>21</v>
      </c>
      <c r="P13" s="10">
        <v>-73</v>
      </c>
      <c r="Q13" s="10">
        <v>2</v>
      </c>
      <c r="R13" s="10" t="s">
        <v>35</v>
      </c>
      <c r="S13" s="10" t="s">
        <v>16</v>
      </c>
    </row>
    <row r="14" spans="1:19" ht="15.75" customHeight="1" x14ac:dyDescent="0.2">
      <c r="A14" s="10">
        <v>30</v>
      </c>
      <c r="B14" s="10" t="s">
        <v>41</v>
      </c>
      <c r="C14" s="10" t="s">
        <v>46</v>
      </c>
      <c r="D14" s="10" t="s">
        <v>51</v>
      </c>
      <c r="E14" s="10" t="s">
        <v>22</v>
      </c>
      <c r="F14" s="10" t="s">
        <v>23</v>
      </c>
      <c r="G14" s="10" t="s">
        <v>16</v>
      </c>
      <c r="H14" s="10">
        <v>188</v>
      </c>
      <c r="I14" s="10" t="s">
        <v>16</v>
      </c>
      <c r="J14" s="10" t="s">
        <v>16</v>
      </c>
      <c r="K14" s="10" t="s">
        <v>69</v>
      </c>
      <c r="L14" s="10">
        <v>28</v>
      </c>
      <c r="M14" s="10" t="s">
        <v>70</v>
      </c>
      <c r="N14" s="10">
        <v>284</v>
      </c>
      <c r="O14" s="10">
        <v>2</v>
      </c>
      <c r="P14" s="10">
        <v>67</v>
      </c>
      <c r="Q14" s="10">
        <v>1</v>
      </c>
      <c r="R14" s="10" t="s">
        <v>71</v>
      </c>
      <c r="S14" s="10" t="s">
        <v>18</v>
      </c>
    </row>
    <row r="15" spans="1:19" ht="15.75" customHeight="1" x14ac:dyDescent="0.2">
      <c r="A15" s="10">
        <v>32</v>
      </c>
      <c r="B15" s="10" t="s">
        <v>19</v>
      </c>
      <c r="C15" s="10" t="s">
        <v>42</v>
      </c>
      <c r="D15" s="10" t="s">
        <v>35</v>
      </c>
      <c r="E15" s="10" t="s">
        <v>28</v>
      </c>
      <c r="F15" s="10" t="s">
        <v>23</v>
      </c>
      <c r="G15" s="10" t="s">
        <v>16</v>
      </c>
      <c r="H15" s="10">
        <v>408</v>
      </c>
      <c r="I15" s="10" t="s">
        <v>18</v>
      </c>
      <c r="J15" s="10" t="s">
        <v>18</v>
      </c>
      <c r="K15" s="10" t="s">
        <v>72</v>
      </c>
      <c r="L15" s="10">
        <v>18</v>
      </c>
      <c r="M15" s="10" t="s">
        <v>70</v>
      </c>
      <c r="N15" s="10">
        <v>567</v>
      </c>
      <c r="O15" s="10">
        <v>-2</v>
      </c>
      <c r="P15" s="10">
        <v>-3</v>
      </c>
      <c r="Q15" s="10">
        <v>0</v>
      </c>
      <c r="R15" s="10" t="s">
        <v>35</v>
      </c>
      <c r="S15" s="10" t="s">
        <v>18</v>
      </c>
    </row>
    <row r="16" spans="1:19" ht="15.75" customHeight="1" x14ac:dyDescent="0.2">
      <c r="A16" s="10">
        <v>44</v>
      </c>
      <c r="B16" s="10" t="s">
        <v>49</v>
      </c>
      <c r="C16" s="10" t="s">
        <v>50</v>
      </c>
      <c r="D16" s="10" t="s">
        <v>43</v>
      </c>
      <c r="E16" s="10" t="s">
        <v>28</v>
      </c>
      <c r="F16" s="10" t="s">
        <v>23</v>
      </c>
      <c r="G16" s="10" t="s">
        <v>16</v>
      </c>
      <c r="H16" s="10">
        <v>758</v>
      </c>
      <c r="I16" s="10" t="s">
        <v>18</v>
      </c>
      <c r="J16" s="10" t="s">
        <v>16</v>
      </c>
      <c r="K16" s="10" t="s">
        <v>35</v>
      </c>
      <c r="L16" s="10">
        <v>28</v>
      </c>
      <c r="M16" s="10" t="s">
        <v>79</v>
      </c>
      <c r="N16" s="10">
        <v>596</v>
      </c>
      <c r="O16" s="10">
        <v>2</v>
      </c>
      <c r="P16" s="10">
        <v>-4</v>
      </c>
      <c r="Q16" s="10">
        <v>0</v>
      </c>
      <c r="R16" s="10" t="s">
        <v>35</v>
      </c>
      <c r="S16" s="10" t="s">
        <v>16</v>
      </c>
    </row>
    <row r="17" spans="1:19" ht="15.75" customHeight="1" x14ac:dyDescent="0.2">
      <c r="A17" s="10">
        <v>29</v>
      </c>
      <c r="B17" s="10" t="s">
        <v>53</v>
      </c>
      <c r="C17" s="10" t="s">
        <v>26</v>
      </c>
      <c r="D17" s="10" t="s">
        <v>35</v>
      </c>
      <c r="E17" s="10" t="s">
        <v>22</v>
      </c>
      <c r="F17" s="10" t="s">
        <v>23</v>
      </c>
      <c r="G17" s="10" t="s">
        <v>16</v>
      </c>
      <c r="H17" s="10">
        <v>537</v>
      </c>
      <c r="I17" s="10" t="s">
        <v>18</v>
      </c>
      <c r="J17" s="10" t="s">
        <v>16</v>
      </c>
      <c r="K17" s="10" t="s">
        <v>35</v>
      </c>
      <c r="L17" s="10">
        <v>18</v>
      </c>
      <c r="M17" s="10" t="s">
        <v>75</v>
      </c>
      <c r="N17" s="10">
        <v>254</v>
      </c>
      <c r="O17" s="10">
        <v>4</v>
      </c>
      <c r="P17" s="10">
        <v>29</v>
      </c>
      <c r="Q17" s="10">
        <v>0</v>
      </c>
      <c r="R17" s="10" t="s">
        <v>35</v>
      </c>
      <c r="S17" s="10" t="s">
        <v>18</v>
      </c>
    </row>
    <row r="18" spans="1:19" ht="15.75" customHeight="1" x14ac:dyDescent="0.2">
      <c r="A18" s="10">
        <v>34</v>
      </c>
      <c r="B18" s="10" t="s">
        <v>53</v>
      </c>
      <c r="C18" s="10" t="s">
        <v>42</v>
      </c>
      <c r="D18" s="10" t="s">
        <v>39</v>
      </c>
      <c r="E18" s="10" t="s">
        <v>14</v>
      </c>
      <c r="F18" s="10" t="s">
        <v>29</v>
      </c>
      <c r="G18" s="10" t="s">
        <v>16</v>
      </c>
      <c r="H18" s="10">
        <v>698</v>
      </c>
      <c r="I18" s="10" t="s">
        <v>18</v>
      </c>
      <c r="J18" s="10" t="s">
        <v>16</v>
      </c>
      <c r="K18" s="10" t="s">
        <v>35</v>
      </c>
      <c r="L18" s="10">
        <v>8</v>
      </c>
      <c r="M18" s="10" t="s">
        <v>75</v>
      </c>
      <c r="N18" s="10">
        <v>24</v>
      </c>
      <c r="O18" s="10">
        <v>2</v>
      </c>
      <c r="P18" s="10">
        <v>0</v>
      </c>
      <c r="Q18" s="10">
        <v>0</v>
      </c>
      <c r="R18" s="10" t="s">
        <v>35</v>
      </c>
      <c r="S18" s="10" t="s">
        <v>16</v>
      </c>
    </row>
    <row r="19" spans="1:19" ht="15.75" customHeight="1" x14ac:dyDescent="0.2">
      <c r="A19" s="10">
        <v>51</v>
      </c>
      <c r="B19" s="10" t="s">
        <v>49</v>
      </c>
      <c r="C19" s="10" t="s">
        <v>12</v>
      </c>
      <c r="D19" s="10" t="s">
        <v>39</v>
      </c>
      <c r="E19" s="10" t="s">
        <v>28</v>
      </c>
      <c r="F19" s="10" t="s">
        <v>23</v>
      </c>
      <c r="G19" s="10" t="s">
        <v>16</v>
      </c>
      <c r="H19" s="10">
        <v>3687</v>
      </c>
      <c r="I19" s="10" t="s">
        <v>16</v>
      </c>
      <c r="J19" s="10" t="s">
        <v>16</v>
      </c>
      <c r="K19" s="10" t="s">
        <v>72</v>
      </c>
      <c r="L19" s="10">
        <v>8</v>
      </c>
      <c r="M19" s="10" t="s">
        <v>81</v>
      </c>
      <c r="N19" s="10">
        <v>333</v>
      </c>
      <c r="O19" s="10">
        <v>6</v>
      </c>
      <c r="P19" s="10">
        <v>2</v>
      </c>
      <c r="Q19" s="10">
        <v>1</v>
      </c>
      <c r="R19" s="10" t="s">
        <v>35</v>
      </c>
      <c r="S19" s="10" t="s">
        <v>18</v>
      </c>
    </row>
    <row r="20" spans="1:19" ht="15.75" customHeight="1" x14ac:dyDescent="0.2">
      <c r="A20" s="10">
        <v>34</v>
      </c>
      <c r="B20" s="10" t="s">
        <v>53</v>
      </c>
      <c r="C20" s="10" t="s">
        <v>42</v>
      </c>
      <c r="D20" s="10" t="s">
        <v>47</v>
      </c>
      <c r="E20" s="10" t="s">
        <v>14</v>
      </c>
      <c r="F20" s="10" t="s">
        <v>23</v>
      </c>
      <c r="G20" s="10" t="s">
        <v>16</v>
      </c>
      <c r="H20" s="10">
        <v>-52</v>
      </c>
      <c r="I20" s="10" t="s">
        <v>18</v>
      </c>
      <c r="J20" s="10" t="s">
        <v>18</v>
      </c>
      <c r="K20" s="10" t="s">
        <v>69</v>
      </c>
      <c r="L20" s="10">
        <v>18</v>
      </c>
      <c r="M20" s="10" t="s">
        <v>85</v>
      </c>
      <c r="N20" s="10">
        <v>-45</v>
      </c>
      <c r="O20" s="10">
        <v>3</v>
      </c>
      <c r="P20" s="10">
        <v>14</v>
      </c>
      <c r="Q20" s="10">
        <v>-1</v>
      </c>
      <c r="R20" s="10" t="s">
        <v>35</v>
      </c>
      <c r="S20" s="10" t="s">
        <v>16</v>
      </c>
    </row>
    <row r="21" spans="1:19" ht="15.75" customHeight="1" x14ac:dyDescent="0.2">
      <c r="A21" s="10">
        <v>48</v>
      </c>
      <c r="B21" s="10" t="s">
        <v>57</v>
      </c>
      <c r="C21" s="10" t="s">
        <v>12</v>
      </c>
      <c r="D21" s="10" t="s">
        <v>39</v>
      </c>
      <c r="E21" s="10" t="s">
        <v>28</v>
      </c>
      <c r="F21" s="10" t="s">
        <v>29</v>
      </c>
      <c r="G21" s="10" t="s">
        <v>16</v>
      </c>
      <c r="H21" s="10">
        <v>3624</v>
      </c>
      <c r="I21" s="10" t="s">
        <v>16</v>
      </c>
      <c r="J21" s="10" t="s">
        <v>16</v>
      </c>
      <c r="K21" s="10" t="s">
        <v>35</v>
      </c>
      <c r="L21" s="10">
        <v>28</v>
      </c>
      <c r="M21" s="10" t="s">
        <v>78</v>
      </c>
      <c r="N21" s="10">
        <v>477</v>
      </c>
      <c r="O21" s="10">
        <v>1</v>
      </c>
      <c r="P21" s="10">
        <v>-7</v>
      </c>
      <c r="Q21" s="10">
        <v>2</v>
      </c>
      <c r="R21" s="10" t="s">
        <v>35</v>
      </c>
      <c r="S21" s="10" t="s">
        <v>16</v>
      </c>
    </row>
    <row r="22" spans="1:19" ht="15.75" customHeight="1" x14ac:dyDescent="0.2">
      <c r="A22" s="10">
        <v>30</v>
      </c>
      <c r="B22" s="10" t="s">
        <v>25</v>
      </c>
      <c r="C22" s="10" t="s">
        <v>26</v>
      </c>
      <c r="D22" s="10" t="s">
        <v>60</v>
      </c>
      <c r="E22" s="10" t="s">
        <v>22</v>
      </c>
      <c r="F22" s="10" t="s">
        <v>23</v>
      </c>
      <c r="G22" s="10" t="s">
        <v>16</v>
      </c>
      <c r="H22" s="10">
        <v>137</v>
      </c>
      <c r="I22" s="10" t="s">
        <v>18</v>
      </c>
      <c r="J22" s="10" t="s">
        <v>16</v>
      </c>
      <c r="K22" s="10" t="s">
        <v>72</v>
      </c>
      <c r="L22" s="10">
        <v>18</v>
      </c>
      <c r="M22" s="10" t="s">
        <v>84</v>
      </c>
      <c r="N22" s="10">
        <v>368</v>
      </c>
      <c r="O22" s="10">
        <v>3</v>
      </c>
      <c r="P22" s="10">
        <v>270</v>
      </c>
      <c r="Q22" s="10">
        <v>5</v>
      </c>
      <c r="R22" s="10" t="s">
        <v>35</v>
      </c>
      <c r="S22" s="10" t="s">
        <v>16</v>
      </c>
    </row>
    <row r="23" spans="1:19" ht="15.75" customHeight="1" x14ac:dyDescent="0.2">
      <c r="A23" s="10">
        <v>44</v>
      </c>
      <c r="B23" s="10" t="s">
        <v>53</v>
      </c>
      <c r="C23" s="10" t="s">
        <v>58</v>
      </c>
      <c r="D23" s="10" t="s">
        <v>43</v>
      </c>
      <c r="E23" s="10" t="s">
        <v>14</v>
      </c>
      <c r="F23" s="10" t="s">
        <v>23</v>
      </c>
      <c r="G23" s="10" t="s">
        <v>16</v>
      </c>
      <c r="H23" s="10">
        <v>27</v>
      </c>
      <c r="I23" s="10" t="s">
        <v>18</v>
      </c>
      <c r="J23" s="10" t="s">
        <v>18</v>
      </c>
      <c r="K23" s="10" t="s">
        <v>69</v>
      </c>
      <c r="L23" s="10">
        <v>28</v>
      </c>
      <c r="M23" s="10" t="s">
        <v>70</v>
      </c>
      <c r="N23" s="10">
        <v>-270</v>
      </c>
      <c r="O23" s="10">
        <v>1</v>
      </c>
      <c r="P23" s="10">
        <v>214</v>
      </c>
      <c r="Q23" s="10">
        <v>3</v>
      </c>
      <c r="R23" s="10" t="s">
        <v>71</v>
      </c>
      <c r="S23" s="10" t="s">
        <v>16</v>
      </c>
    </row>
    <row r="24" spans="1:19" ht="15.75" customHeight="1" x14ac:dyDescent="0.2">
      <c r="A24" s="10">
        <v>34</v>
      </c>
      <c r="B24" s="10" t="s">
        <v>11</v>
      </c>
      <c r="C24" s="10" t="s">
        <v>42</v>
      </c>
      <c r="D24" s="10" t="s">
        <v>35</v>
      </c>
      <c r="E24" s="10" t="s">
        <v>22</v>
      </c>
      <c r="F24" s="10" t="s">
        <v>29</v>
      </c>
      <c r="G24" s="10" t="s">
        <v>16</v>
      </c>
      <c r="H24" s="10">
        <v>308</v>
      </c>
      <c r="I24" s="10" t="s">
        <v>16</v>
      </c>
      <c r="J24" s="10" t="s">
        <v>16</v>
      </c>
      <c r="K24" s="10" t="s">
        <v>72</v>
      </c>
      <c r="L24" s="10">
        <v>3</v>
      </c>
      <c r="M24" s="10" t="s">
        <v>80</v>
      </c>
      <c r="N24" s="10">
        <v>467</v>
      </c>
      <c r="O24" s="10">
        <v>3</v>
      </c>
      <c r="P24" s="10">
        <v>112</v>
      </c>
      <c r="Q24" s="10">
        <v>2</v>
      </c>
      <c r="R24" s="10" t="s">
        <v>71</v>
      </c>
      <c r="S24" s="10" t="s">
        <v>18</v>
      </c>
    </row>
    <row r="25" spans="1:19" ht="15.75" customHeight="1" x14ac:dyDescent="0.2">
      <c r="A25" s="10">
        <v>44</v>
      </c>
      <c r="B25" s="10" t="s">
        <v>49</v>
      </c>
      <c r="C25" s="10" t="s">
        <v>12</v>
      </c>
      <c r="D25" s="10" t="s">
        <v>55</v>
      </c>
      <c r="E25" s="10" t="s">
        <v>22</v>
      </c>
      <c r="F25" s="10" t="s">
        <v>15</v>
      </c>
      <c r="G25" s="10" t="s">
        <v>16</v>
      </c>
      <c r="H25" s="10">
        <v>3522</v>
      </c>
      <c r="I25" s="10" t="s">
        <v>16</v>
      </c>
      <c r="J25" s="10" t="s">
        <v>16</v>
      </c>
      <c r="K25" s="10" t="s">
        <v>69</v>
      </c>
      <c r="L25" s="10">
        <v>28</v>
      </c>
      <c r="M25" s="10" t="s">
        <v>80</v>
      </c>
      <c r="N25" s="10">
        <v>1212</v>
      </c>
      <c r="O25" s="10">
        <v>-2</v>
      </c>
      <c r="P25" s="10">
        <v>14</v>
      </c>
      <c r="Q25" s="10">
        <v>0</v>
      </c>
      <c r="R25" s="10" t="s">
        <v>35</v>
      </c>
      <c r="S25" s="10" t="s">
        <v>18</v>
      </c>
    </row>
    <row r="26" spans="1:19" ht="15.75" customHeight="1" x14ac:dyDescent="0.2">
      <c r="A26" s="10">
        <v>43</v>
      </c>
      <c r="B26" s="10" t="s">
        <v>41</v>
      </c>
      <c r="C26" s="10" t="s">
        <v>42</v>
      </c>
      <c r="D26" s="10" t="s">
        <v>55</v>
      </c>
      <c r="E26" s="10" t="s">
        <v>28</v>
      </c>
      <c r="F26" s="10" t="s">
        <v>23</v>
      </c>
      <c r="G26" s="10" t="s">
        <v>16</v>
      </c>
      <c r="H26" s="10">
        <v>593</v>
      </c>
      <c r="I26" s="10" t="s">
        <v>18</v>
      </c>
      <c r="J26" s="10" t="s">
        <v>16</v>
      </c>
      <c r="K26" s="10" t="s">
        <v>69</v>
      </c>
      <c r="L26" s="10">
        <v>8</v>
      </c>
      <c r="M26" s="10" t="s">
        <v>83</v>
      </c>
      <c r="N26" s="10">
        <v>820</v>
      </c>
      <c r="O26" s="10">
        <v>5</v>
      </c>
      <c r="P26" s="10">
        <v>147</v>
      </c>
      <c r="Q26" s="10">
        <v>2</v>
      </c>
      <c r="R26" s="10" t="s">
        <v>35</v>
      </c>
      <c r="S26" s="10" t="s">
        <v>18</v>
      </c>
    </row>
    <row r="27" spans="1:19" ht="15.75" customHeight="1" x14ac:dyDescent="0.2">
      <c r="A27" s="10">
        <v>44</v>
      </c>
      <c r="B27" s="10" t="s">
        <v>41</v>
      </c>
      <c r="C27" s="10" t="s">
        <v>46</v>
      </c>
      <c r="D27" s="10" t="s">
        <v>27</v>
      </c>
      <c r="E27" s="10" t="s">
        <v>22</v>
      </c>
      <c r="F27" s="10" t="s">
        <v>23</v>
      </c>
      <c r="G27" s="10" t="s">
        <v>16</v>
      </c>
      <c r="H27" s="10">
        <v>1235</v>
      </c>
      <c r="I27" s="10" t="s">
        <v>18</v>
      </c>
      <c r="J27" s="10" t="s">
        <v>16</v>
      </c>
      <c r="K27" s="10" t="s">
        <v>35</v>
      </c>
      <c r="L27" s="10">
        <v>18</v>
      </c>
      <c r="M27" s="10" t="s">
        <v>76</v>
      </c>
      <c r="N27" s="10">
        <v>924</v>
      </c>
      <c r="O27" s="10">
        <v>0</v>
      </c>
      <c r="P27" s="10">
        <v>18</v>
      </c>
      <c r="Q27" s="10">
        <v>-1</v>
      </c>
      <c r="R27" s="10" t="s">
        <v>35</v>
      </c>
      <c r="S27" s="10" t="s">
        <v>18</v>
      </c>
    </row>
    <row r="28" spans="1:19" ht="15.75" customHeight="1" x14ac:dyDescent="0.2">
      <c r="A28" s="10">
        <v>29</v>
      </c>
      <c r="B28" s="10" t="s">
        <v>19</v>
      </c>
      <c r="C28" s="10" t="s">
        <v>38</v>
      </c>
      <c r="D28" s="10" t="s">
        <v>51</v>
      </c>
      <c r="E28" s="10" t="s">
        <v>28</v>
      </c>
      <c r="F28" s="10" t="s">
        <v>15</v>
      </c>
      <c r="G28" s="10" t="s">
        <v>16</v>
      </c>
      <c r="H28" s="10">
        <v>-199</v>
      </c>
      <c r="I28" s="10" t="s">
        <v>16</v>
      </c>
      <c r="J28" s="10" t="s">
        <v>16</v>
      </c>
      <c r="K28" s="10" t="s">
        <v>35</v>
      </c>
      <c r="L28" s="10">
        <v>28</v>
      </c>
      <c r="M28" s="10" t="s">
        <v>76</v>
      </c>
      <c r="N28" s="10">
        <v>977</v>
      </c>
      <c r="O28" s="10">
        <v>1</v>
      </c>
      <c r="P28" s="10">
        <v>-76</v>
      </c>
      <c r="Q28" s="10">
        <v>0</v>
      </c>
      <c r="R28" s="10" t="s">
        <v>35</v>
      </c>
      <c r="S28" s="10" t="s">
        <v>18</v>
      </c>
    </row>
    <row r="29" spans="1:19" ht="15.75" customHeight="1" x14ac:dyDescent="0.2">
      <c r="A29" s="10">
        <v>51</v>
      </c>
      <c r="B29" s="10" t="s">
        <v>19</v>
      </c>
      <c r="C29" s="10" t="s">
        <v>42</v>
      </c>
      <c r="D29" s="10" t="s">
        <v>59</v>
      </c>
      <c r="E29" s="10" t="s">
        <v>22</v>
      </c>
      <c r="F29" s="10" t="s">
        <v>23</v>
      </c>
      <c r="G29" s="10" t="s">
        <v>16</v>
      </c>
      <c r="H29" s="10">
        <v>-146</v>
      </c>
      <c r="I29" s="10" t="s">
        <v>18</v>
      </c>
      <c r="J29" s="10" t="s">
        <v>16</v>
      </c>
      <c r="K29" s="10" t="s">
        <v>72</v>
      </c>
      <c r="L29" s="10">
        <v>3</v>
      </c>
      <c r="M29" s="10" t="s">
        <v>79</v>
      </c>
      <c r="N29" s="10">
        <v>1397</v>
      </c>
      <c r="O29" s="10">
        <v>-3</v>
      </c>
      <c r="P29" s="10">
        <v>12</v>
      </c>
      <c r="Q29" s="10">
        <v>0</v>
      </c>
      <c r="R29" s="10" t="s">
        <v>35</v>
      </c>
      <c r="S29" s="10" t="s">
        <v>18</v>
      </c>
    </row>
    <row r="30" spans="1:19" ht="15.75" customHeight="1" x14ac:dyDescent="0.2">
      <c r="A30" s="10">
        <v>46</v>
      </c>
      <c r="B30" s="10" t="s">
        <v>37</v>
      </c>
      <c r="C30" s="10" t="s">
        <v>46</v>
      </c>
      <c r="D30" s="10" t="s">
        <v>60</v>
      </c>
      <c r="E30" s="10" t="s">
        <v>22</v>
      </c>
      <c r="F30" s="10" t="s">
        <v>35</v>
      </c>
      <c r="G30" s="10" t="s">
        <v>16</v>
      </c>
      <c r="H30" s="10">
        <v>3972</v>
      </c>
      <c r="I30" s="10" t="s">
        <v>18</v>
      </c>
      <c r="J30" s="10" t="s">
        <v>16</v>
      </c>
      <c r="K30" s="10" t="s">
        <v>69</v>
      </c>
      <c r="L30" s="10">
        <v>8</v>
      </c>
      <c r="M30" s="10" t="s">
        <v>70</v>
      </c>
      <c r="N30" s="10">
        <v>73</v>
      </c>
      <c r="O30" s="10">
        <v>0</v>
      </c>
      <c r="P30" s="10">
        <v>-32</v>
      </c>
      <c r="Q30" s="10">
        <v>-1</v>
      </c>
      <c r="R30" s="10" t="s">
        <v>35</v>
      </c>
      <c r="S30" s="10" t="s">
        <v>16</v>
      </c>
    </row>
    <row r="31" spans="1:19" ht="15.75" customHeight="1" x14ac:dyDescent="0.2">
      <c r="A31" s="10">
        <v>46</v>
      </c>
      <c r="B31" s="10" t="s">
        <v>53</v>
      </c>
      <c r="C31" s="10" t="s">
        <v>58</v>
      </c>
      <c r="D31" s="10" t="s">
        <v>39</v>
      </c>
      <c r="E31" s="10" t="s">
        <v>14</v>
      </c>
      <c r="F31" s="10" t="s">
        <v>15</v>
      </c>
      <c r="G31" s="10" t="s">
        <v>16</v>
      </c>
      <c r="H31" s="10">
        <v>727</v>
      </c>
      <c r="I31" s="10" t="s">
        <v>16</v>
      </c>
      <c r="J31" s="10" t="s">
        <v>16</v>
      </c>
      <c r="K31" s="10" t="s">
        <v>72</v>
      </c>
      <c r="L31" s="10">
        <v>18</v>
      </c>
      <c r="M31" s="10" t="s">
        <v>81</v>
      </c>
      <c r="N31" s="10">
        <v>1054</v>
      </c>
      <c r="O31" s="10">
        <v>4</v>
      </c>
      <c r="P31" s="10">
        <v>-69</v>
      </c>
      <c r="Q31" s="10">
        <v>-1</v>
      </c>
      <c r="R31" s="10" t="s">
        <v>35</v>
      </c>
      <c r="S31" s="10" t="s">
        <v>18</v>
      </c>
    </row>
    <row r="32" spans="1:19" ht="15.75" customHeight="1" x14ac:dyDescent="0.2">
      <c r="A32" s="10">
        <v>32</v>
      </c>
      <c r="B32" s="10" t="s">
        <v>19</v>
      </c>
      <c r="C32" s="10" t="s">
        <v>42</v>
      </c>
      <c r="D32" s="10" t="s">
        <v>27</v>
      </c>
      <c r="E32" s="10" t="s">
        <v>28</v>
      </c>
      <c r="F32" s="10" t="s">
        <v>23</v>
      </c>
      <c r="G32" s="10" t="s">
        <v>16</v>
      </c>
      <c r="H32" s="10">
        <v>446</v>
      </c>
      <c r="I32" s="10" t="s">
        <v>16</v>
      </c>
      <c r="J32" s="10" t="s">
        <v>16</v>
      </c>
      <c r="K32" s="10" t="s">
        <v>72</v>
      </c>
      <c r="L32" s="10">
        <v>28</v>
      </c>
      <c r="M32" s="10" t="s">
        <v>75</v>
      </c>
      <c r="N32" s="10">
        <v>358</v>
      </c>
      <c r="O32" s="10">
        <v>1</v>
      </c>
      <c r="P32" s="10">
        <v>19</v>
      </c>
      <c r="Q32" s="10">
        <v>0</v>
      </c>
      <c r="R32" s="10" t="s">
        <v>35</v>
      </c>
      <c r="S32" s="10" t="s">
        <v>18</v>
      </c>
    </row>
    <row r="33" spans="1:19" ht="15.75" customHeight="1" x14ac:dyDescent="0.2">
      <c r="A33" s="10">
        <v>31</v>
      </c>
      <c r="B33" s="10" t="s">
        <v>25</v>
      </c>
      <c r="C33" s="10" t="s">
        <v>20</v>
      </c>
      <c r="D33" s="10" t="s">
        <v>33</v>
      </c>
      <c r="E33" s="10" t="s">
        <v>22</v>
      </c>
      <c r="F33" s="10" t="s">
        <v>23</v>
      </c>
      <c r="G33" s="10" t="s">
        <v>16</v>
      </c>
      <c r="H33" s="10">
        <v>2958</v>
      </c>
      <c r="I33" s="10" t="s">
        <v>18</v>
      </c>
      <c r="J33" s="10" t="s">
        <v>16</v>
      </c>
      <c r="K33" s="10" t="s">
        <v>35</v>
      </c>
      <c r="L33" s="10">
        <v>28</v>
      </c>
      <c r="M33" s="10" t="s">
        <v>75</v>
      </c>
      <c r="N33" s="10">
        <v>460</v>
      </c>
      <c r="O33" s="10">
        <v>8</v>
      </c>
      <c r="P33" s="10">
        <v>78</v>
      </c>
      <c r="Q33" s="10">
        <v>0</v>
      </c>
      <c r="R33" s="10" t="s">
        <v>35</v>
      </c>
      <c r="S33" s="10" t="s">
        <v>16</v>
      </c>
    </row>
    <row r="34" spans="1:19" ht="15.75" customHeight="1" x14ac:dyDescent="0.2">
      <c r="A34" s="10">
        <v>56</v>
      </c>
      <c r="B34" s="10" t="s">
        <v>11</v>
      </c>
      <c r="C34" s="10" t="s">
        <v>50</v>
      </c>
      <c r="D34" s="10" t="s">
        <v>39</v>
      </c>
      <c r="E34" s="10" t="s">
        <v>22</v>
      </c>
      <c r="F34" s="10" t="s">
        <v>23</v>
      </c>
      <c r="G34" s="10" t="s">
        <v>16</v>
      </c>
      <c r="H34" s="10">
        <v>2074</v>
      </c>
      <c r="I34" s="10" t="s">
        <v>18</v>
      </c>
      <c r="J34" s="10" t="s">
        <v>16</v>
      </c>
      <c r="K34" s="10" t="s">
        <v>72</v>
      </c>
      <c r="L34" s="10">
        <v>18</v>
      </c>
      <c r="M34" s="10" t="s">
        <v>70</v>
      </c>
      <c r="N34" s="10">
        <v>491</v>
      </c>
      <c r="O34" s="10">
        <v>-1</v>
      </c>
      <c r="P34" s="10">
        <v>379</v>
      </c>
      <c r="Q34" s="10">
        <v>7</v>
      </c>
      <c r="R34" s="10" t="s">
        <v>74</v>
      </c>
      <c r="S34" s="10" t="s">
        <v>18</v>
      </c>
    </row>
    <row r="35" spans="1:19" ht="15.75" customHeight="1" x14ac:dyDescent="0.2">
      <c r="A35" s="10">
        <v>40</v>
      </c>
      <c r="B35" s="10" t="s">
        <v>53</v>
      </c>
      <c r="C35" s="10" t="s">
        <v>46</v>
      </c>
      <c r="D35" s="10" t="s">
        <v>21</v>
      </c>
      <c r="E35" s="10" t="s">
        <v>28</v>
      </c>
      <c r="F35" s="10" t="s">
        <v>23</v>
      </c>
      <c r="G35" s="10" t="s">
        <v>16</v>
      </c>
      <c r="H35" s="10">
        <v>357</v>
      </c>
      <c r="I35" s="10" t="s">
        <v>16</v>
      </c>
      <c r="J35" s="10" t="s">
        <v>16</v>
      </c>
      <c r="K35" s="10" t="s">
        <v>35</v>
      </c>
      <c r="L35" s="10">
        <v>3</v>
      </c>
      <c r="M35" s="10" t="s">
        <v>75</v>
      </c>
      <c r="N35" s="10">
        <v>116</v>
      </c>
      <c r="O35" s="10">
        <v>3</v>
      </c>
      <c r="P35" s="10">
        <v>-2</v>
      </c>
      <c r="Q35" s="10">
        <v>1</v>
      </c>
      <c r="R35" s="10" t="s">
        <v>35</v>
      </c>
      <c r="S35" s="10" t="s">
        <v>16</v>
      </c>
    </row>
    <row r="36" spans="1:19" ht="15.75" customHeight="1" x14ac:dyDescent="0.2">
      <c r="A36" s="10">
        <v>41</v>
      </c>
      <c r="B36" s="10" t="s">
        <v>41</v>
      </c>
      <c r="C36" s="10" t="s">
        <v>38</v>
      </c>
      <c r="D36" s="10" t="s">
        <v>55</v>
      </c>
      <c r="E36" s="10" t="s">
        <v>28</v>
      </c>
      <c r="F36" s="10" t="s">
        <v>23</v>
      </c>
      <c r="G36" s="10" t="s">
        <v>16</v>
      </c>
      <c r="H36" s="10">
        <v>-37</v>
      </c>
      <c r="I36" s="10" t="s">
        <v>18</v>
      </c>
      <c r="J36" s="10" t="s">
        <v>16</v>
      </c>
      <c r="K36" s="10" t="s">
        <v>72</v>
      </c>
      <c r="L36" s="10">
        <v>18</v>
      </c>
      <c r="M36" s="10" t="s">
        <v>83</v>
      </c>
      <c r="N36" s="10">
        <v>-220</v>
      </c>
      <c r="O36" s="10">
        <v>-1</v>
      </c>
      <c r="P36" s="10">
        <v>-35</v>
      </c>
      <c r="Q36" s="10">
        <v>0</v>
      </c>
      <c r="R36" s="10" t="s">
        <v>35</v>
      </c>
      <c r="S36" s="10" t="s">
        <v>16</v>
      </c>
    </row>
    <row r="37" spans="1:19" ht="15.75" customHeight="1" x14ac:dyDescent="0.2">
      <c r="A37" s="10">
        <v>54</v>
      </c>
      <c r="B37" s="10" t="s">
        <v>53</v>
      </c>
      <c r="C37" s="10" t="s">
        <v>20</v>
      </c>
      <c r="D37" s="10" t="s">
        <v>51</v>
      </c>
      <c r="E37" s="10" t="s">
        <v>14</v>
      </c>
      <c r="F37" s="10" t="s">
        <v>23</v>
      </c>
      <c r="G37" s="10" t="s">
        <v>16</v>
      </c>
      <c r="H37" s="10">
        <v>489</v>
      </c>
      <c r="I37" s="10" t="s">
        <v>18</v>
      </c>
      <c r="J37" s="10" t="s">
        <v>16</v>
      </c>
      <c r="K37" s="10" t="s">
        <v>69</v>
      </c>
      <c r="L37" s="10">
        <v>28</v>
      </c>
      <c r="M37" s="10" t="s">
        <v>80</v>
      </c>
      <c r="N37" s="10">
        <v>263</v>
      </c>
      <c r="O37" s="10">
        <v>7</v>
      </c>
      <c r="P37" s="10">
        <v>-10</v>
      </c>
      <c r="Q37" s="10">
        <v>1</v>
      </c>
      <c r="R37" s="10" t="s">
        <v>35</v>
      </c>
      <c r="S37" s="10" t="s">
        <v>18</v>
      </c>
    </row>
    <row r="38" spans="1:19" ht="15.75" customHeight="1" x14ac:dyDescent="0.2">
      <c r="A38" s="10">
        <v>35</v>
      </c>
      <c r="B38" s="10" t="s">
        <v>41</v>
      </c>
      <c r="C38" s="10" t="s">
        <v>42</v>
      </c>
      <c r="D38" s="10" t="s">
        <v>60</v>
      </c>
      <c r="E38" s="10" t="s">
        <v>28</v>
      </c>
      <c r="F38" s="10" t="s">
        <v>35</v>
      </c>
      <c r="G38" s="10" t="s">
        <v>16</v>
      </c>
      <c r="H38" s="10">
        <v>-334</v>
      </c>
      <c r="I38" s="10" t="s">
        <v>18</v>
      </c>
      <c r="J38" s="10" t="s">
        <v>16</v>
      </c>
      <c r="K38" s="10" t="s">
        <v>69</v>
      </c>
      <c r="L38" s="10">
        <v>8</v>
      </c>
      <c r="M38" s="10" t="s">
        <v>75</v>
      </c>
      <c r="N38" s="10">
        <v>431</v>
      </c>
      <c r="O38" s="10">
        <v>1</v>
      </c>
      <c r="P38" s="10">
        <v>12</v>
      </c>
      <c r="Q38" s="10">
        <v>-1</v>
      </c>
      <c r="R38" s="10" t="s">
        <v>35</v>
      </c>
      <c r="S38" s="10" t="s">
        <v>16</v>
      </c>
    </row>
    <row r="39" spans="1:19" ht="15.75" customHeight="1" x14ac:dyDescent="0.2">
      <c r="A39" s="10">
        <v>52</v>
      </c>
      <c r="B39" s="10" t="s">
        <v>41</v>
      </c>
      <c r="C39" s="10" t="s">
        <v>26</v>
      </c>
      <c r="D39" s="10" t="s">
        <v>21</v>
      </c>
      <c r="E39" s="10" t="s">
        <v>22</v>
      </c>
      <c r="F39" s="10" t="s">
        <v>35</v>
      </c>
      <c r="G39" s="10" t="s">
        <v>16</v>
      </c>
      <c r="H39" s="10">
        <v>-64</v>
      </c>
      <c r="I39" s="10" t="s">
        <v>18</v>
      </c>
      <c r="J39" s="10" t="s">
        <v>16</v>
      </c>
      <c r="K39" s="10" t="s">
        <v>35</v>
      </c>
      <c r="L39" s="10">
        <v>18</v>
      </c>
      <c r="M39" s="10" t="s">
        <v>79</v>
      </c>
      <c r="N39" s="10">
        <v>873</v>
      </c>
      <c r="O39" s="10">
        <v>3</v>
      </c>
      <c r="P39" s="10">
        <v>-33</v>
      </c>
      <c r="Q39" s="10">
        <v>0</v>
      </c>
      <c r="R39" s="10" t="s">
        <v>35</v>
      </c>
      <c r="S39" s="10" t="s">
        <v>18</v>
      </c>
    </row>
    <row r="40" spans="1:19" ht="15.75" customHeight="1" x14ac:dyDescent="0.2">
      <c r="A40" s="10">
        <v>28</v>
      </c>
      <c r="B40" s="10" t="s">
        <v>57</v>
      </c>
      <c r="C40" s="10" t="s">
        <v>12</v>
      </c>
      <c r="D40" s="10" t="s">
        <v>13</v>
      </c>
      <c r="E40" s="10" t="s">
        <v>28</v>
      </c>
      <c r="F40" s="10" t="s">
        <v>29</v>
      </c>
      <c r="G40" s="10" t="s">
        <v>16</v>
      </c>
      <c r="H40" s="10">
        <v>3495</v>
      </c>
      <c r="I40" s="10" t="s">
        <v>18</v>
      </c>
      <c r="J40" s="10" t="s">
        <v>16</v>
      </c>
      <c r="K40" s="10" t="s">
        <v>69</v>
      </c>
      <c r="L40" s="10">
        <v>8</v>
      </c>
      <c r="M40" s="10" t="s">
        <v>83</v>
      </c>
      <c r="N40" s="10">
        <v>173</v>
      </c>
      <c r="O40" s="10">
        <v>0</v>
      </c>
      <c r="P40" s="10">
        <v>231</v>
      </c>
      <c r="Q40" s="10">
        <v>1</v>
      </c>
      <c r="R40" s="10" t="s">
        <v>71</v>
      </c>
      <c r="S40" s="10" t="s">
        <v>16</v>
      </c>
    </row>
    <row r="41" spans="1:19" ht="15.75" customHeight="1" x14ac:dyDescent="0.2">
      <c r="A41" s="10">
        <v>37</v>
      </c>
      <c r="B41" s="10" t="s">
        <v>19</v>
      </c>
      <c r="C41" s="10" t="s">
        <v>20</v>
      </c>
      <c r="D41" s="10" t="s">
        <v>60</v>
      </c>
      <c r="E41" s="10" t="s">
        <v>14</v>
      </c>
      <c r="F41" s="10" t="s">
        <v>23</v>
      </c>
      <c r="G41" s="10" t="s">
        <v>16</v>
      </c>
      <c r="H41" s="10">
        <v>-1146</v>
      </c>
      <c r="I41" s="10" t="s">
        <v>18</v>
      </c>
      <c r="J41" s="10" t="s">
        <v>16</v>
      </c>
      <c r="K41" s="10" t="s">
        <v>72</v>
      </c>
      <c r="L41" s="10">
        <v>18</v>
      </c>
      <c r="M41" s="10" t="s">
        <v>78</v>
      </c>
      <c r="N41" s="10">
        <v>338</v>
      </c>
      <c r="O41" s="10">
        <v>0</v>
      </c>
      <c r="P41" s="10">
        <v>-59</v>
      </c>
      <c r="Q41" s="10">
        <v>1</v>
      </c>
      <c r="R41" s="10" t="s">
        <v>35</v>
      </c>
      <c r="S41" s="10" t="s">
        <v>18</v>
      </c>
    </row>
    <row r="42" spans="1:19" ht="15.75" customHeight="1" x14ac:dyDescent="0.2">
      <c r="A42" s="10">
        <v>27</v>
      </c>
      <c r="B42" s="10" t="s">
        <v>53</v>
      </c>
      <c r="C42" s="10" t="s">
        <v>54</v>
      </c>
      <c r="D42" s="10" t="s">
        <v>47</v>
      </c>
      <c r="E42" s="10" t="s">
        <v>22</v>
      </c>
      <c r="F42" s="10" t="s">
        <v>23</v>
      </c>
      <c r="G42" s="10" t="s">
        <v>16</v>
      </c>
      <c r="H42" s="10">
        <v>860</v>
      </c>
      <c r="I42" s="10" t="s">
        <v>18</v>
      </c>
      <c r="J42" s="10" t="s">
        <v>18</v>
      </c>
      <c r="K42" s="10" t="s">
        <v>35</v>
      </c>
      <c r="L42" s="10">
        <v>8</v>
      </c>
      <c r="M42" s="10" t="s">
        <v>70</v>
      </c>
      <c r="N42" s="10">
        <v>281</v>
      </c>
      <c r="O42" s="10">
        <v>2</v>
      </c>
      <c r="P42" s="10">
        <v>26</v>
      </c>
      <c r="Q42" s="10">
        <v>0</v>
      </c>
      <c r="R42" s="10" t="s">
        <v>35</v>
      </c>
      <c r="S42" s="10" t="s">
        <v>16</v>
      </c>
    </row>
    <row r="43" spans="1:19" ht="15.75" customHeight="1" x14ac:dyDescent="0.2">
      <c r="A43" s="10">
        <v>29</v>
      </c>
      <c r="B43" s="10" t="s">
        <v>37</v>
      </c>
      <c r="C43" s="10" t="s">
        <v>42</v>
      </c>
      <c r="D43" s="10" t="s">
        <v>27</v>
      </c>
      <c r="E43" s="10" t="s">
        <v>14</v>
      </c>
      <c r="F43" s="10" t="s">
        <v>23</v>
      </c>
      <c r="G43" s="10" t="s">
        <v>16</v>
      </c>
      <c r="H43" s="10">
        <v>3460</v>
      </c>
      <c r="I43" s="10" t="s">
        <v>18</v>
      </c>
      <c r="J43" s="10" t="s">
        <v>18</v>
      </c>
      <c r="K43" s="10" t="s">
        <v>69</v>
      </c>
      <c r="L43" s="10">
        <v>18</v>
      </c>
      <c r="M43" s="10" t="s">
        <v>85</v>
      </c>
      <c r="N43" s="10">
        <v>67</v>
      </c>
      <c r="O43" s="10">
        <v>3</v>
      </c>
      <c r="P43" s="10">
        <v>176</v>
      </c>
      <c r="Q43" s="10">
        <v>2</v>
      </c>
      <c r="R43" s="10" t="s">
        <v>74</v>
      </c>
      <c r="S43" s="10" t="s">
        <v>16</v>
      </c>
    </row>
    <row r="44" spans="1:19" ht="15.75" customHeight="1" x14ac:dyDescent="0.2">
      <c r="A44" s="10">
        <v>31</v>
      </c>
      <c r="B44" s="10" t="s">
        <v>57</v>
      </c>
      <c r="C44" s="10" t="s">
        <v>50</v>
      </c>
      <c r="D44" s="10" t="s">
        <v>47</v>
      </c>
      <c r="E44" s="10" t="s">
        <v>14</v>
      </c>
      <c r="F44" s="10" t="s">
        <v>23</v>
      </c>
      <c r="G44" s="10" t="s">
        <v>16</v>
      </c>
      <c r="H44" s="10">
        <v>243</v>
      </c>
      <c r="I44" s="10" t="s">
        <v>18</v>
      </c>
      <c r="J44" s="10" t="s">
        <v>16</v>
      </c>
      <c r="K44" s="10" t="s">
        <v>69</v>
      </c>
      <c r="L44" s="10">
        <v>3</v>
      </c>
      <c r="M44" s="10" t="s">
        <v>78</v>
      </c>
      <c r="N44" s="10">
        <v>369</v>
      </c>
      <c r="O44" s="10">
        <v>3</v>
      </c>
      <c r="P44" s="10">
        <v>257</v>
      </c>
      <c r="Q44" s="10">
        <v>4</v>
      </c>
      <c r="R44" s="10" t="s">
        <v>71</v>
      </c>
      <c r="S44" s="10" t="s">
        <v>16</v>
      </c>
    </row>
    <row r="45" spans="1:19" ht="15.75" customHeight="1" x14ac:dyDescent="0.2">
      <c r="A45" s="10">
        <v>51</v>
      </c>
      <c r="B45" s="10" t="s">
        <v>37</v>
      </c>
      <c r="C45" s="10" t="s">
        <v>26</v>
      </c>
      <c r="D45" s="10" t="s">
        <v>27</v>
      </c>
      <c r="E45" s="10" t="s">
        <v>14</v>
      </c>
      <c r="F45" s="10" t="s">
        <v>35</v>
      </c>
      <c r="G45" s="10" t="s">
        <v>16</v>
      </c>
      <c r="H45" s="10">
        <v>3773</v>
      </c>
      <c r="I45" s="10" t="s">
        <v>18</v>
      </c>
      <c r="J45" s="10" t="s">
        <v>16</v>
      </c>
      <c r="K45" s="10" t="s">
        <v>72</v>
      </c>
      <c r="L45" s="10">
        <v>18</v>
      </c>
      <c r="M45" s="10" t="s">
        <v>83</v>
      </c>
      <c r="N45" s="10">
        <v>347</v>
      </c>
      <c r="O45" s="10">
        <v>3</v>
      </c>
      <c r="P45" s="10">
        <v>172</v>
      </c>
      <c r="Q45" s="10">
        <v>3</v>
      </c>
      <c r="R45" s="10" t="s">
        <v>77</v>
      </c>
      <c r="S45" s="10" t="s">
        <v>16</v>
      </c>
    </row>
    <row r="46" spans="1:19" ht="15.75" customHeight="1" x14ac:dyDescent="0.2">
      <c r="A46" s="10">
        <v>27</v>
      </c>
      <c r="B46" s="10" t="s">
        <v>19</v>
      </c>
      <c r="C46" s="10" t="s">
        <v>32</v>
      </c>
      <c r="D46" s="10" t="s">
        <v>43</v>
      </c>
      <c r="E46" s="10" t="s">
        <v>22</v>
      </c>
      <c r="F46" s="10" t="s">
        <v>23</v>
      </c>
      <c r="G46" s="10" t="s">
        <v>16</v>
      </c>
      <c r="H46" s="10">
        <v>-19</v>
      </c>
      <c r="I46" s="10" t="s">
        <v>16</v>
      </c>
      <c r="J46" s="10" t="s">
        <v>16</v>
      </c>
      <c r="K46" s="10" t="s">
        <v>69</v>
      </c>
      <c r="L46" s="10">
        <v>3</v>
      </c>
      <c r="M46" s="10" t="s">
        <v>70</v>
      </c>
      <c r="N46" s="10">
        <v>205</v>
      </c>
      <c r="O46" s="10">
        <v>2</v>
      </c>
      <c r="P46" s="10">
        <v>-21</v>
      </c>
      <c r="Q46" s="10">
        <v>2</v>
      </c>
      <c r="R46" s="10" t="s">
        <v>35</v>
      </c>
      <c r="S46" s="10" t="s">
        <v>18</v>
      </c>
    </row>
    <row r="47" spans="1:19" ht="15.75" customHeight="1" x14ac:dyDescent="0.2">
      <c r="A47" s="10">
        <v>39</v>
      </c>
      <c r="B47" s="10" t="s">
        <v>31</v>
      </c>
      <c r="C47" s="10" t="s">
        <v>42</v>
      </c>
      <c r="D47" s="10" t="s">
        <v>59</v>
      </c>
      <c r="E47" s="10" t="s">
        <v>28</v>
      </c>
      <c r="F47" s="10" t="s">
        <v>15</v>
      </c>
      <c r="G47" s="10" t="s">
        <v>16</v>
      </c>
      <c r="H47" s="10">
        <v>166</v>
      </c>
      <c r="I47" s="10" t="s">
        <v>18</v>
      </c>
      <c r="J47" s="10" t="s">
        <v>18</v>
      </c>
      <c r="K47" s="10" t="s">
        <v>35</v>
      </c>
      <c r="L47" s="10">
        <v>3</v>
      </c>
      <c r="M47" s="10" t="s">
        <v>73</v>
      </c>
      <c r="N47" s="10">
        <v>307</v>
      </c>
      <c r="O47" s="10">
        <v>2</v>
      </c>
      <c r="P47" s="10">
        <v>-17</v>
      </c>
      <c r="Q47" s="10">
        <v>0</v>
      </c>
      <c r="R47" s="10" t="s">
        <v>35</v>
      </c>
      <c r="S47" s="10" t="s">
        <v>18</v>
      </c>
    </row>
    <row r="48" spans="1:19" ht="15.75" customHeight="1" x14ac:dyDescent="0.2">
      <c r="A48" s="10">
        <v>45</v>
      </c>
      <c r="B48" s="10" t="s">
        <v>53</v>
      </c>
      <c r="C48" s="10" t="s">
        <v>38</v>
      </c>
      <c r="D48" s="10" t="s">
        <v>35</v>
      </c>
      <c r="E48" s="10" t="s">
        <v>22</v>
      </c>
      <c r="F48" s="10" t="s">
        <v>35</v>
      </c>
      <c r="G48" s="10" t="s">
        <v>16</v>
      </c>
      <c r="H48" s="10">
        <v>90</v>
      </c>
      <c r="I48" s="10" t="s">
        <v>18</v>
      </c>
      <c r="J48" s="10" t="s">
        <v>16</v>
      </c>
      <c r="K48" s="10" t="s">
        <v>69</v>
      </c>
      <c r="L48" s="10">
        <v>18</v>
      </c>
      <c r="M48" s="10" t="s">
        <v>80</v>
      </c>
      <c r="N48" s="10">
        <v>938</v>
      </c>
      <c r="O48" s="10">
        <v>0</v>
      </c>
      <c r="P48" s="10">
        <v>-4</v>
      </c>
      <c r="Q48" s="10">
        <v>-1</v>
      </c>
      <c r="R48" s="10" t="s">
        <v>35</v>
      </c>
      <c r="S48" s="10" t="s">
        <v>18</v>
      </c>
    </row>
    <row r="49" spans="1:19" ht="15.75" customHeight="1" x14ac:dyDescent="0.2">
      <c r="A49" s="10">
        <v>49</v>
      </c>
      <c r="B49" s="10" t="s">
        <v>25</v>
      </c>
      <c r="C49" s="10" t="s">
        <v>12</v>
      </c>
      <c r="D49" s="10" t="s">
        <v>43</v>
      </c>
      <c r="E49" s="10" t="s">
        <v>28</v>
      </c>
      <c r="F49" s="10" t="s">
        <v>23</v>
      </c>
      <c r="G49" s="10" t="s">
        <v>16</v>
      </c>
      <c r="H49" s="10">
        <v>984</v>
      </c>
      <c r="I49" s="10" t="s">
        <v>16</v>
      </c>
      <c r="J49" s="10" t="s">
        <v>16</v>
      </c>
      <c r="K49" s="10" t="s">
        <v>69</v>
      </c>
      <c r="L49" s="10">
        <v>18</v>
      </c>
      <c r="M49" s="10" t="s">
        <v>83</v>
      </c>
      <c r="N49" s="10">
        <v>-121</v>
      </c>
      <c r="O49" s="10">
        <v>4</v>
      </c>
      <c r="P49" s="10">
        <v>-48</v>
      </c>
      <c r="Q49" s="10">
        <v>2</v>
      </c>
      <c r="R49" s="10" t="s">
        <v>35</v>
      </c>
      <c r="S49" s="10" t="s">
        <v>16</v>
      </c>
    </row>
    <row r="50" spans="1:19" ht="15.75" customHeight="1" x14ac:dyDescent="0.2">
      <c r="A50" s="10">
        <v>51</v>
      </c>
      <c r="B50" s="10" t="s">
        <v>45</v>
      </c>
      <c r="C50" s="10" t="s">
        <v>12</v>
      </c>
      <c r="D50" s="10" t="s">
        <v>59</v>
      </c>
      <c r="E50" s="10" t="s">
        <v>22</v>
      </c>
      <c r="F50" s="10" t="s">
        <v>35</v>
      </c>
      <c r="G50" s="10" t="s">
        <v>16</v>
      </c>
      <c r="H50" s="10">
        <v>4279</v>
      </c>
      <c r="I50" s="10" t="s">
        <v>16</v>
      </c>
      <c r="J50" s="10" t="s">
        <v>16</v>
      </c>
      <c r="K50" s="10" t="s">
        <v>69</v>
      </c>
      <c r="L50" s="10">
        <v>18</v>
      </c>
      <c r="M50" s="10" t="s">
        <v>70</v>
      </c>
      <c r="N50" s="10">
        <v>311</v>
      </c>
      <c r="O50" s="10">
        <v>4</v>
      </c>
      <c r="P50" s="10">
        <v>36</v>
      </c>
      <c r="Q50" s="10">
        <v>3</v>
      </c>
      <c r="R50" s="10" t="s">
        <v>35</v>
      </c>
      <c r="S50" s="10" t="s">
        <v>16</v>
      </c>
    </row>
    <row r="51" spans="1:19" ht="15.75" customHeight="1" x14ac:dyDescent="0.2">
      <c r="A51" s="10">
        <v>54</v>
      </c>
      <c r="B51" s="10" t="s">
        <v>31</v>
      </c>
      <c r="C51" s="10" t="s">
        <v>42</v>
      </c>
      <c r="D51" s="10" t="s">
        <v>59</v>
      </c>
      <c r="E51" s="10" t="s">
        <v>22</v>
      </c>
      <c r="F51" s="10" t="s">
        <v>23</v>
      </c>
      <c r="G51" s="10" t="s">
        <v>16</v>
      </c>
      <c r="H51" s="10">
        <v>507</v>
      </c>
      <c r="I51" s="10" t="s">
        <v>16</v>
      </c>
      <c r="J51" s="10" t="s">
        <v>18</v>
      </c>
      <c r="K51" s="10" t="s">
        <v>69</v>
      </c>
      <c r="L51" s="10">
        <v>8</v>
      </c>
      <c r="M51" s="10" t="s">
        <v>81</v>
      </c>
      <c r="N51" s="10">
        <v>357</v>
      </c>
      <c r="O51" s="10">
        <v>3</v>
      </c>
      <c r="P51" s="10">
        <v>71</v>
      </c>
      <c r="Q51" s="10">
        <v>0</v>
      </c>
      <c r="R51" s="10" t="s">
        <v>35</v>
      </c>
      <c r="S51" s="10" t="s">
        <v>18</v>
      </c>
    </row>
    <row r="52" spans="1:19" ht="15.75" customHeight="1" x14ac:dyDescent="0.2">
      <c r="A52" s="10">
        <v>35</v>
      </c>
      <c r="B52" s="10" t="s">
        <v>53</v>
      </c>
      <c r="C52" s="10" t="s">
        <v>12</v>
      </c>
      <c r="D52" s="10" t="s">
        <v>59</v>
      </c>
      <c r="E52" s="10" t="s">
        <v>14</v>
      </c>
      <c r="F52" s="10" t="s">
        <v>23</v>
      </c>
      <c r="G52" s="10" t="s">
        <v>16</v>
      </c>
      <c r="H52" s="10">
        <v>816</v>
      </c>
      <c r="I52" s="10" t="s">
        <v>16</v>
      </c>
      <c r="J52" s="10" t="s">
        <v>16</v>
      </c>
      <c r="K52" s="10" t="s">
        <v>69</v>
      </c>
      <c r="L52" s="10">
        <v>28</v>
      </c>
      <c r="M52" s="10" t="s">
        <v>83</v>
      </c>
      <c r="N52" s="10">
        <v>1345</v>
      </c>
      <c r="O52" s="10">
        <v>17</v>
      </c>
      <c r="P52" s="10">
        <v>23</v>
      </c>
      <c r="Q52" s="10">
        <v>0</v>
      </c>
      <c r="R52" s="10" t="s">
        <v>35</v>
      </c>
      <c r="S52" s="10" t="s">
        <v>18</v>
      </c>
    </row>
    <row r="53" spans="1:19" ht="15.75" customHeight="1" x14ac:dyDescent="0.2">
      <c r="A53" s="10">
        <v>50</v>
      </c>
      <c r="B53" s="10" t="s">
        <v>53</v>
      </c>
      <c r="C53" s="10" t="s">
        <v>46</v>
      </c>
      <c r="D53" s="10" t="s">
        <v>60</v>
      </c>
      <c r="E53" s="10" t="s">
        <v>22</v>
      </c>
      <c r="F53" s="10" t="s">
        <v>29</v>
      </c>
      <c r="G53" s="10" t="s">
        <v>16</v>
      </c>
      <c r="H53" s="10">
        <v>226</v>
      </c>
      <c r="I53" s="10" t="s">
        <v>18</v>
      </c>
      <c r="J53" s="10" t="s">
        <v>16</v>
      </c>
      <c r="K53" s="10" t="s">
        <v>35</v>
      </c>
      <c r="L53" s="10">
        <v>28</v>
      </c>
      <c r="M53" s="10" t="s">
        <v>70</v>
      </c>
      <c r="N53" s="10">
        <v>217</v>
      </c>
      <c r="O53" s="10">
        <v>4</v>
      </c>
      <c r="P53" s="10">
        <v>-181</v>
      </c>
      <c r="Q53" s="10">
        <v>0</v>
      </c>
      <c r="R53" s="10" t="s">
        <v>35</v>
      </c>
      <c r="S53" s="10" t="s">
        <v>16</v>
      </c>
    </row>
    <row r="54" spans="1:19" ht="15.75" customHeight="1" x14ac:dyDescent="0.2">
      <c r="A54" s="10">
        <v>53</v>
      </c>
      <c r="B54" s="10" t="s">
        <v>31</v>
      </c>
      <c r="C54" s="10" t="s">
        <v>54</v>
      </c>
      <c r="D54" s="10" t="s">
        <v>60</v>
      </c>
      <c r="E54" s="10" t="s">
        <v>28</v>
      </c>
      <c r="F54" s="10" t="s">
        <v>23</v>
      </c>
      <c r="G54" s="10" t="s">
        <v>16</v>
      </c>
      <c r="H54" s="10">
        <v>415</v>
      </c>
      <c r="I54" s="10" t="s">
        <v>18</v>
      </c>
      <c r="J54" s="10" t="s">
        <v>16</v>
      </c>
      <c r="K54" s="10" t="s">
        <v>35</v>
      </c>
      <c r="L54" s="10">
        <v>8</v>
      </c>
      <c r="M54" s="10" t="s">
        <v>79</v>
      </c>
      <c r="N54" s="10">
        <v>-178</v>
      </c>
      <c r="O54" s="10">
        <v>-1</v>
      </c>
      <c r="P54" s="10">
        <v>-69</v>
      </c>
      <c r="Q54" s="10">
        <v>0</v>
      </c>
      <c r="R54" s="10" t="s">
        <v>35</v>
      </c>
      <c r="S54" s="10" t="s">
        <v>16</v>
      </c>
    </row>
    <row r="55" spans="1:19" ht="15.75" customHeight="1" x14ac:dyDescent="0.2">
      <c r="A55" s="10">
        <v>28</v>
      </c>
      <c r="B55" s="10" t="s">
        <v>45</v>
      </c>
      <c r="C55" s="10" t="s">
        <v>46</v>
      </c>
      <c r="D55" s="10" t="s">
        <v>43</v>
      </c>
      <c r="E55" s="10" t="s">
        <v>14</v>
      </c>
      <c r="F55" s="10" t="s">
        <v>35</v>
      </c>
      <c r="G55" s="10" t="s">
        <v>16</v>
      </c>
      <c r="H55" s="10">
        <v>314</v>
      </c>
      <c r="I55" s="10" t="s">
        <v>16</v>
      </c>
      <c r="J55" s="10" t="s">
        <v>16</v>
      </c>
      <c r="K55" s="10" t="s">
        <v>72</v>
      </c>
      <c r="L55" s="10">
        <v>8</v>
      </c>
      <c r="M55" s="10" t="s">
        <v>84</v>
      </c>
      <c r="N55" s="10">
        <v>318</v>
      </c>
      <c r="O55" s="10">
        <v>3</v>
      </c>
      <c r="P55" s="10">
        <v>41</v>
      </c>
      <c r="Q55" s="10">
        <v>-1</v>
      </c>
      <c r="R55" s="10" t="s">
        <v>35</v>
      </c>
      <c r="S55" s="10" t="s">
        <v>16</v>
      </c>
    </row>
    <row r="56" spans="1:19" ht="15.75" customHeight="1" x14ac:dyDescent="0.2">
      <c r="A56" s="10">
        <v>42</v>
      </c>
      <c r="B56" s="10" t="s">
        <v>41</v>
      </c>
      <c r="C56" s="10" t="s">
        <v>46</v>
      </c>
      <c r="D56" s="10" t="s">
        <v>21</v>
      </c>
      <c r="E56" s="10" t="s">
        <v>28</v>
      </c>
      <c r="F56" s="10" t="s">
        <v>23</v>
      </c>
      <c r="G56" s="10" t="s">
        <v>16</v>
      </c>
      <c r="H56" s="10">
        <v>1052</v>
      </c>
      <c r="I56" s="10" t="s">
        <v>18</v>
      </c>
      <c r="J56" s="10" t="s">
        <v>16</v>
      </c>
      <c r="K56" s="10" t="s">
        <v>35</v>
      </c>
      <c r="L56" s="10">
        <v>8</v>
      </c>
      <c r="M56" s="10" t="s">
        <v>75</v>
      </c>
      <c r="N56" s="10">
        <v>1115</v>
      </c>
      <c r="O56" s="10">
        <v>3</v>
      </c>
      <c r="P56" s="10">
        <v>-254</v>
      </c>
      <c r="Q56" s="10">
        <v>0</v>
      </c>
      <c r="R56" s="10" t="s">
        <v>35</v>
      </c>
      <c r="S56" s="10" t="s">
        <v>18</v>
      </c>
    </row>
    <row r="57" spans="1:19" ht="15.75" customHeight="1" x14ac:dyDescent="0.2">
      <c r="A57" s="10">
        <v>29</v>
      </c>
      <c r="B57" s="10" t="s">
        <v>31</v>
      </c>
      <c r="C57" s="10" t="s">
        <v>50</v>
      </c>
      <c r="D57" s="10" t="s">
        <v>21</v>
      </c>
      <c r="E57" s="10" t="s">
        <v>14</v>
      </c>
      <c r="F57" s="10" t="s">
        <v>15</v>
      </c>
      <c r="G57" s="10" t="s">
        <v>16</v>
      </c>
      <c r="H57" s="10">
        <v>-20</v>
      </c>
      <c r="I57" s="10" t="s">
        <v>18</v>
      </c>
      <c r="J57" s="10" t="s">
        <v>16</v>
      </c>
      <c r="K57" s="10" t="s">
        <v>72</v>
      </c>
      <c r="L57" s="10">
        <v>18</v>
      </c>
      <c r="M57" s="10" t="s">
        <v>81</v>
      </c>
      <c r="N57" s="10">
        <v>202</v>
      </c>
      <c r="O57" s="10">
        <v>-4</v>
      </c>
      <c r="P57" s="10">
        <v>162</v>
      </c>
      <c r="Q57" s="10">
        <v>-4</v>
      </c>
      <c r="R57" s="10" t="s">
        <v>71</v>
      </c>
      <c r="S57" s="10" t="s">
        <v>16</v>
      </c>
    </row>
    <row r="58" spans="1:19" ht="15.75" customHeight="1" x14ac:dyDescent="0.2">
      <c r="A58" s="10">
        <v>52</v>
      </c>
      <c r="B58" s="10" t="s">
        <v>11</v>
      </c>
      <c r="C58" s="10" t="s">
        <v>58</v>
      </c>
      <c r="D58" s="10" t="s">
        <v>47</v>
      </c>
      <c r="E58" s="10" t="s">
        <v>22</v>
      </c>
      <c r="F58" s="10" t="s">
        <v>15</v>
      </c>
      <c r="G58" s="10" t="s">
        <v>16</v>
      </c>
      <c r="H58" s="10">
        <v>-1140</v>
      </c>
      <c r="I58" s="10" t="s">
        <v>16</v>
      </c>
      <c r="J58" s="10" t="s">
        <v>16</v>
      </c>
      <c r="K58" s="10" t="s">
        <v>69</v>
      </c>
      <c r="L58" s="10">
        <v>8</v>
      </c>
      <c r="M58" s="10" t="s">
        <v>73</v>
      </c>
      <c r="N58" s="10">
        <v>499</v>
      </c>
      <c r="O58" s="10">
        <v>1</v>
      </c>
      <c r="P58" s="10">
        <v>-119</v>
      </c>
      <c r="Q58" s="10">
        <v>2</v>
      </c>
      <c r="R58" s="10" t="s">
        <v>35</v>
      </c>
      <c r="S58" s="10" t="s">
        <v>18</v>
      </c>
    </row>
    <row r="59" spans="1:19" ht="15.75" customHeight="1" x14ac:dyDescent="0.2">
      <c r="A59" s="10">
        <v>36</v>
      </c>
      <c r="B59" s="10" t="s">
        <v>41</v>
      </c>
      <c r="C59" s="10" t="s">
        <v>12</v>
      </c>
      <c r="D59" s="10" t="s">
        <v>59</v>
      </c>
      <c r="E59" s="10" t="s">
        <v>14</v>
      </c>
      <c r="F59" s="10" t="s">
        <v>23</v>
      </c>
      <c r="G59" s="10" t="s">
        <v>16</v>
      </c>
      <c r="H59" s="10">
        <v>-992</v>
      </c>
      <c r="I59" s="10" t="s">
        <v>18</v>
      </c>
      <c r="J59" s="10" t="s">
        <v>16</v>
      </c>
      <c r="K59" s="10" t="s">
        <v>69</v>
      </c>
      <c r="L59" s="10">
        <v>28</v>
      </c>
      <c r="M59" s="10" t="s">
        <v>73</v>
      </c>
      <c r="N59" s="10">
        <v>205</v>
      </c>
      <c r="O59" s="10">
        <v>-1</v>
      </c>
      <c r="P59" s="10">
        <v>-34</v>
      </c>
      <c r="Q59" s="10">
        <v>1</v>
      </c>
      <c r="R59" s="10" t="s">
        <v>74</v>
      </c>
      <c r="S59" s="10" t="s">
        <v>18</v>
      </c>
    </row>
    <row r="60" spans="1:19" ht="15.75" customHeight="1" x14ac:dyDescent="0.2">
      <c r="A60" s="10">
        <v>32</v>
      </c>
      <c r="B60" s="10" t="s">
        <v>31</v>
      </c>
      <c r="C60" s="10" t="s">
        <v>38</v>
      </c>
      <c r="D60" s="10" t="s">
        <v>60</v>
      </c>
      <c r="E60" s="10" t="s">
        <v>14</v>
      </c>
      <c r="F60" s="10" t="s">
        <v>23</v>
      </c>
      <c r="G60" s="10" t="s">
        <v>16</v>
      </c>
      <c r="H60" s="10">
        <v>1121</v>
      </c>
      <c r="I60" s="10" t="s">
        <v>18</v>
      </c>
      <c r="J60" s="10" t="s">
        <v>16</v>
      </c>
      <c r="K60" s="10" t="s">
        <v>69</v>
      </c>
      <c r="L60" s="10">
        <v>28</v>
      </c>
      <c r="M60" s="10" t="s">
        <v>73</v>
      </c>
      <c r="N60" s="10">
        <v>308</v>
      </c>
      <c r="O60" s="10">
        <v>0</v>
      </c>
      <c r="P60" s="10">
        <v>-29</v>
      </c>
      <c r="Q60" s="10">
        <v>2</v>
      </c>
      <c r="R60" s="10" t="s">
        <v>35</v>
      </c>
      <c r="S60" s="10" t="s">
        <v>18</v>
      </c>
    </row>
    <row r="61" spans="1:19" ht="15.75" customHeight="1" x14ac:dyDescent="0.2">
      <c r="A61" s="10">
        <v>35</v>
      </c>
      <c r="B61" s="10" t="s">
        <v>37</v>
      </c>
      <c r="C61" s="10" t="s">
        <v>20</v>
      </c>
      <c r="D61" s="10" t="s">
        <v>43</v>
      </c>
      <c r="E61" s="10" t="s">
        <v>14</v>
      </c>
      <c r="F61" s="10" t="s">
        <v>23</v>
      </c>
      <c r="G61" s="10" t="s">
        <v>16</v>
      </c>
      <c r="H61" s="10">
        <v>168</v>
      </c>
      <c r="I61" s="10" t="s">
        <v>18</v>
      </c>
      <c r="J61" s="10" t="s">
        <v>16</v>
      </c>
      <c r="K61" s="10" t="s">
        <v>35</v>
      </c>
      <c r="L61" s="10">
        <v>8</v>
      </c>
      <c r="M61" s="10" t="s">
        <v>79</v>
      </c>
      <c r="N61" s="10">
        <v>992</v>
      </c>
      <c r="O61" s="10">
        <v>2</v>
      </c>
      <c r="P61" s="10">
        <v>-12</v>
      </c>
      <c r="Q61" s="10">
        <v>2</v>
      </c>
      <c r="R61" s="10" t="s">
        <v>35</v>
      </c>
      <c r="S61" s="10" t="s">
        <v>16</v>
      </c>
    </row>
    <row r="62" spans="1:19" ht="15.75" customHeight="1" x14ac:dyDescent="0.2">
      <c r="A62" s="10">
        <v>40</v>
      </c>
      <c r="B62" s="10" t="s">
        <v>53</v>
      </c>
      <c r="C62" s="10" t="s">
        <v>20</v>
      </c>
      <c r="D62" s="10" t="s">
        <v>59</v>
      </c>
      <c r="E62" s="10" t="s">
        <v>14</v>
      </c>
      <c r="F62" s="10" t="s">
        <v>23</v>
      </c>
      <c r="G62" s="10" t="s">
        <v>16</v>
      </c>
      <c r="H62" s="10">
        <v>522</v>
      </c>
      <c r="I62" s="10" t="s">
        <v>18</v>
      </c>
      <c r="J62" s="10" t="s">
        <v>16</v>
      </c>
      <c r="K62" s="10" t="s">
        <v>72</v>
      </c>
      <c r="L62" s="10">
        <v>8</v>
      </c>
      <c r="M62" s="10" t="s">
        <v>75</v>
      </c>
      <c r="N62" s="10">
        <v>248</v>
      </c>
      <c r="O62" s="10">
        <v>3</v>
      </c>
      <c r="P62" s="10">
        <v>10</v>
      </c>
      <c r="Q62" s="10">
        <v>0</v>
      </c>
      <c r="R62" s="10" t="s">
        <v>35</v>
      </c>
      <c r="S62" s="10" t="s">
        <v>16</v>
      </c>
    </row>
    <row r="63" spans="1:19" ht="15.75" customHeight="1" x14ac:dyDescent="0.2">
      <c r="A63" s="10">
        <v>49</v>
      </c>
      <c r="B63" s="10" t="s">
        <v>11</v>
      </c>
      <c r="C63" s="10" t="s">
        <v>42</v>
      </c>
      <c r="D63" s="10" t="s">
        <v>27</v>
      </c>
      <c r="E63" s="10" t="s">
        <v>22</v>
      </c>
      <c r="F63" s="10" t="s">
        <v>15</v>
      </c>
      <c r="G63" s="10" t="s">
        <v>16</v>
      </c>
      <c r="H63" s="10">
        <v>343</v>
      </c>
      <c r="I63" s="10" t="s">
        <v>16</v>
      </c>
      <c r="J63" s="10" t="s">
        <v>18</v>
      </c>
      <c r="K63" s="10" t="s">
        <v>35</v>
      </c>
      <c r="L63" s="10">
        <v>8</v>
      </c>
      <c r="M63" s="10" t="s">
        <v>78</v>
      </c>
      <c r="N63" s="10">
        <v>130</v>
      </c>
      <c r="O63" s="10">
        <v>2</v>
      </c>
      <c r="P63" s="10">
        <v>47</v>
      </c>
      <c r="Q63" s="10">
        <v>2</v>
      </c>
      <c r="R63" s="10" t="s">
        <v>35</v>
      </c>
      <c r="S63" s="10" t="s">
        <v>16</v>
      </c>
    </row>
    <row r="64" spans="1:19" ht="15.75" customHeight="1" x14ac:dyDescent="0.2">
      <c r="A64" s="10">
        <v>41</v>
      </c>
      <c r="B64" s="10" t="s">
        <v>49</v>
      </c>
      <c r="C64" s="10" t="s">
        <v>12</v>
      </c>
      <c r="D64" s="10" t="s">
        <v>39</v>
      </c>
      <c r="E64" s="10" t="s">
        <v>22</v>
      </c>
      <c r="F64" s="10" t="s">
        <v>29</v>
      </c>
      <c r="G64" s="10" t="s">
        <v>16</v>
      </c>
      <c r="H64" s="10">
        <v>2161</v>
      </c>
      <c r="I64" s="10" t="s">
        <v>16</v>
      </c>
      <c r="J64" s="10" t="s">
        <v>16</v>
      </c>
      <c r="K64" s="10" t="s">
        <v>72</v>
      </c>
      <c r="L64" s="10">
        <v>8</v>
      </c>
      <c r="M64" s="10" t="s">
        <v>80</v>
      </c>
      <c r="N64" s="10">
        <v>176</v>
      </c>
      <c r="O64" s="10">
        <v>1</v>
      </c>
      <c r="P64" s="10">
        <v>473</v>
      </c>
      <c r="Q64" s="10">
        <v>4</v>
      </c>
      <c r="R64" s="10" t="s">
        <v>74</v>
      </c>
      <c r="S64" s="10" t="s">
        <v>18</v>
      </c>
    </row>
    <row r="65" spans="1:19" ht="15.75" customHeight="1" x14ac:dyDescent="0.2">
      <c r="A65" s="10">
        <v>35</v>
      </c>
      <c r="B65" s="10" t="s">
        <v>41</v>
      </c>
      <c r="C65" s="10" t="s">
        <v>46</v>
      </c>
      <c r="D65" s="10" t="s">
        <v>51</v>
      </c>
      <c r="E65" s="10" t="s">
        <v>22</v>
      </c>
      <c r="F65" s="10" t="s">
        <v>23</v>
      </c>
      <c r="G65" s="10" t="s">
        <v>16</v>
      </c>
      <c r="H65" s="10">
        <v>1064</v>
      </c>
      <c r="I65" s="10" t="s">
        <v>16</v>
      </c>
      <c r="J65" s="10" t="s">
        <v>16</v>
      </c>
      <c r="K65" s="10" t="s">
        <v>69</v>
      </c>
      <c r="L65" s="10">
        <v>18</v>
      </c>
      <c r="M65" s="10" t="s">
        <v>80</v>
      </c>
      <c r="N65" s="10">
        <v>115</v>
      </c>
      <c r="O65" s="10">
        <v>2</v>
      </c>
      <c r="P65" s="10">
        <v>-4</v>
      </c>
      <c r="Q65" s="10">
        <v>3</v>
      </c>
      <c r="R65" s="10" t="s">
        <v>35</v>
      </c>
      <c r="S65" s="10" t="s">
        <v>16</v>
      </c>
    </row>
    <row r="66" spans="1:19" ht="15.75" customHeight="1" x14ac:dyDescent="0.2">
      <c r="A66" s="10">
        <v>42</v>
      </c>
      <c r="B66" s="10" t="s">
        <v>41</v>
      </c>
      <c r="C66" s="10" t="s">
        <v>42</v>
      </c>
      <c r="D66" s="10" t="s">
        <v>39</v>
      </c>
      <c r="E66" s="10" t="s">
        <v>28</v>
      </c>
      <c r="F66" s="10" t="s">
        <v>35</v>
      </c>
      <c r="G66" s="10" t="s">
        <v>16</v>
      </c>
      <c r="H66" s="10">
        <v>640</v>
      </c>
      <c r="I66" s="10" t="s">
        <v>16</v>
      </c>
      <c r="J66" s="10" t="s">
        <v>18</v>
      </c>
      <c r="K66" s="10" t="s">
        <v>35</v>
      </c>
      <c r="L66" s="10">
        <v>28</v>
      </c>
      <c r="M66" s="10" t="s">
        <v>78</v>
      </c>
      <c r="N66" s="10">
        <v>230</v>
      </c>
      <c r="O66" s="10">
        <v>1</v>
      </c>
      <c r="P66" s="10">
        <v>-36</v>
      </c>
      <c r="Q66" s="10">
        <v>-2</v>
      </c>
      <c r="R66" s="10" t="s">
        <v>35</v>
      </c>
      <c r="S66" s="10" t="s">
        <v>16</v>
      </c>
    </row>
    <row r="67" spans="1:19" ht="15.75" customHeight="1" x14ac:dyDescent="0.2">
      <c r="A67" s="10">
        <v>44</v>
      </c>
      <c r="B67" s="10" t="s">
        <v>53</v>
      </c>
      <c r="C67" s="10" t="s">
        <v>46</v>
      </c>
      <c r="D67" s="10" t="s">
        <v>59</v>
      </c>
      <c r="E67" s="10" t="s">
        <v>28</v>
      </c>
      <c r="F67" s="10" t="s">
        <v>23</v>
      </c>
      <c r="G67" s="10" t="s">
        <v>16</v>
      </c>
      <c r="H67" s="10">
        <v>-704</v>
      </c>
      <c r="I67" s="10" t="s">
        <v>16</v>
      </c>
      <c r="J67" s="10" t="s">
        <v>16</v>
      </c>
      <c r="K67" s="10" t="s">
        <v>69</v>
      </c>
      <c r="L67" s="10">
        <v>18</v>
      </c>
      <c r="M67" s="10" t="s">
        <v>84</v>
      </c>
      <c r="N67" s="10">
        <v>71</v>
      </c>
      <c r="O67" s="10">
        <v>-1</v>
      </c>
      <c r="P67" s="10">
        <v>154</v>
      </c>
      <c r="Q67" s="10">
        <v>6</v>
      </c>
      <c r="R67" s="10" t="s">
        <v>74</v>
      </c>
      <c r="S67" s="10" t="s">
        <v>18</v>
      </c>
    </row>
    <row r="68" spans="1:19" ht="15.75" customHeight="1" x14ac:dyDescent="0.2">
      <c r="A68" s="10">
        <v>54</v>
      </c>
      <c r="B68" s="10" t="s">
        <v>11</v>
      </c>
      <c r="C68" s="10" t="s">
        <v>58</v>
      </c>
      <c r="D68" s="10" t="s">
        <v>60</v>
      </c>
      <c r="E68" s="10" t="s">
        <v>28</v>
      </c>
      <c r="F68" s="10" t="s">
        <v>23</v>
      </c>
      <c r="G68" s="10" t="s">
        <v>16</v>
      </c>
      <c r="H68" s="10">
        <v>463</v>
      </c>
      <c r="I68" s="10" t="s">
        <v>16</v>
      </c>
      <c r="J68" s="10" t="s">
        <v>16</v>
      </c>
      <c r="K68" s="10" t="s">
        <v>72</v>
      </c>
      <c r="L68" s="10">
        <v>8</v>
      </c>
      <c r="M68" s="10" t="s">
        <v>84</v>
      </c>
      <c r="N68" s="10">
        <v>308</v>
      </c>
      <c r="O68" s="10">
        <v>3</v>
      </c>
      <c r="P68" s="10">
        <v>42</v>
      </c>
      <c r="Q68" s="10">
        <v>-1</v>
      </c>
      <c r="R68" s="10" t="s">
        <v>35</v>
      </c>
      <c r="S68" s="10" t="s">
        <v>18</v>
      </c>
    </row>
    <row r="69" spans="1:19" ht="15.75" customHeight="1" x14ac:dyDescent="0.2">
      <c r="A69" s="10">
        <v>50</v>
      </c>
      <c r="B69" s="10" t="s">
        <v>37</v>
      </c>
      <c r="C69" s="10" t="s">
        <v>46</v>
      </c>
      <c r="D69" s="10" t="s">
        <v>27</v>
      </c>
      <c r="E69" s="10" t="s">
        <v>14</v>
      </c>
      <c r="F69" s="10" t="s">
        <v>23</v>
      </c>
      <c r="G69" s="10" t="s">
        <v>16</v>
      </c>
      <c r="H69" s="10">
        <v>3818</v>
      </c>
      <c r="I69" s="10" t="s">
        <v>16</v>
      </c>
      <c r="J69" s="10" t="s">
        <v>16</v>
      </c>
      <c r="K69" s="10" t="s">
        <v>72</v>
      </c>
      <c r="L69" s="10">
        <v>8</v>
      </c>
      <c r="M69" s="10" t="s">
        <v>81</v>
      </c>
      <c r="N69" s="10">
        <v>158</v>
      </c>
      <c r="O69" s="10">
        <v>2</v>
      </c>
      <c r="P69" s="10">
        <v>415</v>
      </c>
      <c r="Q69" s="10">
        <v>12</v>
      </c>
      <c r="R69" s="10" t="s">
        <v>77</v>
      </c>
      <c r="S69" s="10" t="s">
        <v>16</v>
      </c>
    </row>
    <row r="70" spans="1:19" ht="15.75" customHeight="1" x14ac:dyDescent="0.2">
      <c r="A70" s="10">
        <v>50</v>
      </c>
      <c r="B70" s="10" t="s">
        <v>25</v>
      </c>
      <c r="C70" s="10" t="s">
        <v>46</v>
      </c>
      <c r="D70" s="10" t="s">
        <v>60</v>
      </c>
      <c r="E70" s="10" t="s">
        <v>14</v>
      </c>
      <c r="F70" s="10" t="s">
        <v>29</v>
      </c>
      <c r="G70" s="10" t="s">
        <v>16</v>
      </c>
      <c r="H70" s="10">
        <v>3038</v>
      </c>
      <c r="I70" s="10" t="s">
        <v>18</v>
      </c>
      <c r="J70" s="10" t="s">
        <v>16</v>
      </c>
      <c r="K70" s="10" t="s">
        <v>35</v>
      </c>
      <c r="L70" s="10">
        <v>18</v>
      </c>
      <c r="M70" s="10" t="s">
        <v>79</v>
      </c>
      <c r="N70" s="10">
        <v>82</v>
      </c>
      <c r="O70" s="10">
        <v>5</v>
      </c>
      <c r="P70" s="10">
        <v>11</v>
      </c>
      <c r="Q70" s="10">
        <v>-1</v>
      </c>
      <c r="R70" s="10" t="s">
        <v>35</v>
      </c>
      <c r="S70" s="10" t="s">
        <v>16</v>
      </c>
    </row>
    <row r="71" spans="1:19" ht="15.75" customHeight="1" x14ac:dyDescent="0.2">
      <c r="A71" s="10">
        <v>25</v>
      </c>
      <c r="B71" s="10" t="s">
        <v>57</v>
      </c>
      <c r="C71" s="10" t="s">
        <v>58</v>
      </c>
      <c r="D71" s="10" t="s">
        <v>21</v>
      </c>
      <c r="E71" s="10" t="s">
        <v>22</v>
      </c>
      <c r="F71" s="10" t="s">
        <v>23</v>
      </c>
      <c r="G71" s="10" t="s">
        <v>16</v>
      </c>
      <c r="H71" s="10">
        <v>2979</v>
      </c>
      <c r="I71" s="10" t="s">
        <v>16</v>
      </c>
      <c r="J71" s="10" t="s">
        <v>16</v>
      </c>
      <c r="K71" s="10" t="s">
        <v>72</v>
      </c>
      <c r="L71" s="10">
        <v>8</v>
      </c>
      <c r="M71" s="10" t="s">
        <v>75</v>
      </c>
      <c r="N71" s="10">
        <v>171</v>
      </c>
      <c r="O71" s="10">
        <v>-3</v>
      </c>
      <c r="P71" s="10">
        <v>31</v>
      </c>
      <c r="Q71" s="10">
        <v>-1</v>
      </c>
      <c r="R71" s="10" t="s">
        <v>35</v>
      </c>
      <c r="S71" s="10" t="s">
        <v>18</v>
      </c>
    </row>
    <row r="72" spans="1:19" ht="15.75" customHeight="1" x14ac:dyDescent="0.2">
      <c r="A72" s="10">
        <v>37</v>
      </c>
      <c r="B72" s="10" t="s">
        <v>31</v>
      </c>
      <c r="C72" s="10" t="s">
        <v>58</v>
      </c>
      <c r="D72" s="10" t="s">
        <v>21</v>
      </c>
      <c r="E72" s="10" t="s">
        <v>14</v>
      </c>
      <c r="F72" s="10" t="s">
        <v>23</v>
      </c>
      <c r="G72" s="10" t="s">
        <v>16</v>
      </c>
      <c r="H72" s="10">
        <v>-77</v>
      </c>
      <c r="I72" s="10" t="s">
        <v>18</v>
      </c>
      <c r="J72" s="10" t="s">
        <v>16</v>
      </c>
      <c r="K72" s="10" t="s">
        <v>69</v>
      </c>
      <c r="L72" s="10">
        <v>3</v>
      </c>
      <c r="M72" s="10" t="s">
        <v>78</v>
      </c>
      <c r="N72" s="10">
        <v>401</v>
      </c>
      <c r="O72" s="10">
        <v>3</v>
      </c>
      <c r="P72" s="10">
        <v>110</v>
      </c>
      <c r="Q72" s="10">
        <v>9</v>
      </c>
      <c r="R72" s="10" t="s">
        <v>74</v>
      </c>
      <c r="S72" s="10" t="s">
        <v>18</v>
      </c>
    </row>
    <row r="73" spans="1:19" ht="15.75" customHeight="1" x14ac:dyDescent="0.2">
      <c r="A73" s="10">
        <v>27</v>
      </c>
      <c r="B73" s="10" t="s">
        <v>11</v>
      </c>
      <c r="C73" s="10" t="s">
        <v>42</v>
      </c>
      <c r="D73" s="10" t="s">
        <v>60</v>
      </c>
      <c r="E73" s="10" t="s">
        <v>22</v>
      </c>
      <c r="F73" s="10" t="s">
        <v>23</v>
      </c>
      <c r="G73" s="10" t="s">
        <v>16</v>
      </c>
      <c r="H73" s="10">
        <v>16</v>
      </c>
      <c r="I73" s="10" t="s">
        <v>16</v>
      </c>
      <c r="J73" s="10" t="s">
        <v>18</v>
      </c>
      <c r="K73" s="10" t="s">
        <v>35</v>
      </c>
      <c r="L73" s="10">
        <v>3</v>
      </c>
      <c r="M73" s="10" t="s">
        <v>80</v>
      </c>
      <c r="N73" s="10">
        <v>222</v>
      </c>
      <c r="O73" s="10">
        <v>2</v>
      </c>
      <c r="P73" s="10">
        <v>99</v>
      </c>
      <c r="Q73" s="10">
        <v>-1</v>
      </c>
      <c r="R73" s="10" t="s">
        <v>35</v>
      </c>
      <c r="S73" s="10" t="s">
        <v>18</v>
      </c>
    </row>
    <row r="74" spans="1:19" ht="15.75" customHeight="1" x14ac:dyDescent="0.2">
      <c r="A74" s="10">
        <v>50</v>
      </c>
      <c r="B74" s="10" t="s">
        <v>57</v>
      </c>
      <c r="C74" s="10" t="s">
        <v>42</v>
      </c>
      <c r="D74" s="10" t="s">
        <v>33</v>
      </c>
      <c r="E74" s="10" t="s">
        <v>14</v>
      </c>
      <c r="F74" s="10" t="s">
        <v>23</v>
      </c>
      <c r="G74" s="10" t="s">
        <v>16</v>
      </c>
      <c r="H74" s="10">
        <v>3510</v>
      </c>
      <c r="I74" s="10" t="s">
        <v>18</v>
      </c>
      <c r="J74" s="10" t="s">
        <v>18</v>
      </c>
      <c r="K74" s="10" t="s">
        <v>35</v>
      </c>
      <c r="L74" s="10">
        <v>8</v>
      </c>
      <c r="M74" s="10" t="s">
        <v>73</v>
      </c>
      <c r="N74" s="10">
        <v>480</v>
      </c>
      <c r="O74" s="10">
        <v>1</v>
      </c>
      <c r="P74" s="10">
        <v>7</v>
      </c>
      <c r="Q74" s="10">
        <v>1</v>
      </c>
      <c r="R74" s="10" t="s">
        <v>35</v>
      </c>
      <c r="S74" s="10" t="s">
        <v>16</v>
      </c>
    </row>
    <row r="75" spans="1:19" ht="15.75" customHeight="1" x14ac:dyDescent="0.2">
      <c r="A75" s="10">
        <v>42</v>
      </c>
      <c r="B75" s="10" t="s">
        <v>41</v>
      </c>
      <c r="C75" s="10" t="s">
        <v>58</v>
      </c>
      <c r="D75" s="10" t="s">
        <v>55</v>
      </c>
      <c r="E75" s="10" t="s">
        <v>28</v>
      </c>
      <c r="F75" s="10" t="s">
        <v>29</v>
      </c>
      <c r="G75" s="10" t="s">
        <v>16</v>
      </c>
      <c r="H75" s="10">
        <v>868</v>
      </c>
      <c r="I75" s="10" t="s">
        <v>18</v>
      </c>
      <c r="J75" s="10" t="s">
        <v>16</v>
      </c>
      <c r="K75" s="10" t="s">
        <v>69</v>
      </c>
      <c r="L75" s="10">
        <v>8</v>
      </c>
      <c r="M75" s="10" t="s">
        <v>82</v>
      </c>
      <c r="N75" s="10">
        <v>1635</v>
      </c>
      <c r="O75" s="10">
        <v>1</v>
      </c>
      <c r="P75" s="10">
        <v>-36</v>
      </c>
      <c r="Q75" s="10">
        <v>-3</v>
      </c>
      <c r="R75" s="10" t="s">
        <v>35</v>
      </c>
      <c r="S75" s="10" t="s">
        <v>18</v>
      </c>
    </row>
    <row r="76" spans="1:19" ht="15.75" customHeight="1" x14ac:dyDescent="0.2">
      <c r="A76" s="10">
        <v>36</v>
      </c>
      <c r="B76" s="10" t="s">
        <v>49</v>
      </c>
      <c r="C76" s="10" t="s">
        <v>54</v>
      </c>
      <c r="D76" s="10" t="s">
        <v>59</v>
      </c>
      <c r="E76" s="10" t="s">
        <v>14</v>
      </c>
      <c r="F76" s="10" t="s">
        <v>23</v>
      </c>
      <c r="G76" s="10" t="s">
        <v>16</v>
      </c>
      <c r="H76" s="10">
        <v>-7</v>
      </c>
      <c r="I76" s="10" t="s">
        <v>18</v>
      </c>
      <c r="J76" s="10" t="s">
        <v>18</v>
      </c>
      <c r="K76" s="10" t="s">
        <v>35</v>
      </c>
      <c r="L76" s="10">
        <v>8</v>
      </c>
      <c r="M76" s="10" t="s">
        <v>73</v>
      </c>
      <c r="N76" s="10">
        <v>-28</v>
      </c>
      <c r="O76" s="10">
        <v>9</v>
      </c>
      <c r="P76" s="10">
        <v>101</v>
      </c>
      <c r="Q76" s="10">
        <v>-1</v>
      </c>
      <c r="R76" s="10" t="s">
        <v>35</v>
      </c>
      <c r="S76" s="10" t="s">
        <v>16</v>
      </c>
    </row>
    <row r="77" spans="1:19" ht="15.75" customHeight="1" x14ac:dyDescent="0.2">
      <c r="A77" s="10">
        <v>25</v>
      </c>
      <c r="B77" s="10" t="s">
        <v>45</v>
      </c>
      <c r="C77" s="10" t="s">
        <v>46</v>
      </c>
      <c r="D77" s="10" t="s">
        <v>33</v>
      </c>
      <c r="E77" s="10" t="s">
        <v>22</v>
      </c>
      <c r="F77" s="10" t="s">
        <v>35</v>
      </c>
      <c r="G77" s="10" t="s">
        <v>16</v>
      </c>
      <c r="H77" s="10">
        <v>4147</v>
      </c>
      <c r="I77" s="10" t="s">
        <v>16</v>
      </c>
      <c r="J77" s="10" t="s">
        <v>16</v>
      </c>
      <c r="K77" s="10" t="s">
        <v>72</v>
      </c>
      <c r="L77" s="10">
        <v>8</v>
      </c>
      <c r="M77" s="10" t="s">
        <v>81</v>
      </c>
      <c r="N77" s="10">
        <v>36</v>
      </c>
      <c r="O77" s="10">
        <v>1</v>
      </c>
      <c r="P77" s="10">
        <v>116</v>
      </c>
      <c r="Q77" s="10">
        <v>0</v>
      </c>
      <c r="R77" s="10" t="s">
        <v>35</v>
      </c>
      <c r="S77" s="10" t="s">
        <v>18</v>
      </c>
    </row>
    <row r="78" spans="1:19" ht="15.75" customHeight="1" x14ac:dyDescent="0.2">
      <c r="A78" s="10">
        <v>35</v>
      </c>
      <c r="B78" s="10" t="s">
        <v>53</v>
      </c>
      <c r="C78" s="10" t="s">
        <v>20</v>
      </c>
      <c r="D78" s="10" t="s">
        <v>55</v>
      </c>
      <c r="E78" s="10" t="s">
        <v>14</v>
      </c>
      <c r="F78" s="10" t="s">
        <v>35</v>
      </c>
      <c r="G78" s="10" t="s">
        <v>16</v>
      </c>
      <c r="H78" s="10">
        <v>-192</v>
      </c>
      <c r="I78" s="10" t="s">
        <v>16</v>
      </c>
      <c r="J78" s="10" t="s">
        <v>16</v>
      </c>
      <c r="K78" s="10" t="s">
        <v>35</v>
      </c>
      <c r="L78" s="10">
        <v>18</v>
      </c>
      <c r="M78" s="10" t="s">
        <v>79</v>
      </c>
      <c r="N78" s="10">
        <v>131</v>
      </c>
      <c r="O78" s="10">
        <v>2</v>
      </c>
      <c r="P78" s="10">
        <v>-62</v>
      </c>
      <c r="Q78" s="10">
        <v>-2</v>
      </c>
      <c r="R78" s="10" t="s">
        <v>35</v>
      </c>
      <c r="S78" s="10" t="s">
        <v>16</v>
      </c>
    </row>
    <row r="79" spans="1:19" ht="15.75" customHeight="1" x14ac:dyDescent="0.2">
      <c r="A79" s="10">
        <v>28</v>
      </c>
      <c r="B79" s="10" t="s">
        <v>37</v>
      </c>
      <c r="C79" s="10" t="s">
        <v>42</v>
      </c>
      <c r="D79" s="10" t="s">
        <v>59</v>
      </c>
      <c r="E79" s="10" t="s">
        <v>28</v>
      </c>
      <c r="F79" s="10" t="s">
        <v>23</v>
      </c>
      <c r="G79" s="10" t="s">
        <v>16</v>
      </c>
      <c r="H79" s="10">
        <v>453</v>
      </c>
      <c r="I79" s="10" t="s">
        <v>18</v>
      </c>
      <c r="J79" s="10" t="s">
        <v>16</v>
      </c>
      <c r="K79" s="10" t="s">
        <v>69</v>
      </c>
      <c r="L79" s="10">
        <v>8</v>
      </c>
      <c r="M79" s="10" t="s">
        <v>83</v>
      </c>
      <c r="N79" s="10">
        <v>255</v>
      </c>
      <c r="O79" s="10">
        <v>5</v>
      </c>
      <c r="P79" s="10">
        <v>13</v>
      </c>
      <c r="Q79" s="10">
        <v>-2</v>
      </c>
      <c r="R79" s="10" t="s">
        <v>35</v>
      </c>
      <c r="S79" s="10" t="s">
        <v>16</v>
      </c>
    </row>
    <row r="80" spans="1:19" ht="15.75" customHeight="1" x14ac:dyDescent="0.2">
      <c r="A80" s="10">
        <v>49</v>
      </c>
      <c r="B80" s="10" t="s">
        <v>57</v>
      </c>
      <c r="C80" s="10" t="s">
        <v>20</v>
      </c>
      <c r="D80" s="10" t="s">
        <v>21</v>
      </c>
      <c r="E80" s="10" t="s">
        <v>28</v>
      </c>
      <c r="F80" s="10" t="s">
        <v>15</v>
      </c>
      <c r="G80" s="10" t="s">
        <v>16</v>
      </c>
      <c r="H80" s="10">
        <v>3612</v>
      </c>
      <c r="I80" s="10" t="s">
        <v>16</v>
      </c>
      <c r="J80" s="10" t="s">
        <v>16</v>
      </c>
      <c r="K80" s="10" t="s">
        <v>69</v>
      </c>
      <c r="L80" s="10">
        <v>8</v>
      </c>
      <c r="M80" s="10" t="s">
        <v>84</v>
      </c>
      <c r="N80" s="10">
        <v>52</v>
      </c>
      <c r="O80" s="10">
        <v>-1</v>
      </c>
      <c r="P80" s="10">
        <v>92</v>
      </c>
      <c r="Q80" s="10">
        <v>-1</v>
      </c>
      <c r="R80" s="10" t="s">
        <v>35</v>
      </c>
      <c r="S80" s="10" t="s">
        <v>16</v>
      </c>
    </row>
    <row r="81" spans="1:19" ht="15.75" customHeight="1" x14ac:dyDescent="0.2">
      <c r="A81" s="10">
        <v>52</v>
      </c>
      <c r="B81" s="10" t="s">
        <v>41</v>
      </c>
      <c r="C81" s="10" t="s">
        <v>50</v>
      </c>
      <c r="D81" s="10" t="s">
        <v>27</v>
      </c>
      <c r="E81" s="10" t="s">
        <v>28</v>
      </c>
      <c r="F81" s="10" t="s">
        <v>29</v>
      </c>
      <c r="G81" s="10" t="s">
        <v>16</v>
      </c>
      <c r="H81" s="10">
        <v>-223</v>
      </c>
      <c r="I81" s="10" t="s">
        <v>16</v>
      </c>
      <c r="J81" s="10" t="s">
        <v>16</v>
      </c>
      <c r="K81" s="10" t="s">
        <v>69</v>
      </c>
      <c r="L81" s="10">
        <v>8</v>
      </c>
      <c r="M81" s="10" t="s">
        <v>81</v>
      </c>
      <c r="N81" s="10">
        <v>121</v>
      </c>
      <c r="O81" s="10">
        <v>6</v>
      </c>
      <c r="P81" s="10">
        <v>110</v>
      </c>
      <c r="Q81" s="10">
        <v>-1</v>
      </c>
      <c r="R81" s="10" t="s">
        <v>35</v>
      </c>
      <c r="S81" s="10" t="s">
        <v>18</v>
      </c>
    </row>
    <row r="82" spans="1:19" ht="15.75" customHeight="1" x14ac:dyDescent="0.2">
      <c r="A82" s="10">
        <v>52</v>
      </c>
      <c r="B82" s="10" t="s">
        <v>45</v>
      </c>
      <c r="C82" s="10" t="s">
        <v>42</v>
      </c>
      <c r="D82" s="10" t="s">
        <v>13</v>
      </c>
      <c r="E82" s="10" t="s">
        <v>28</v>
      </c>
      <c r="F82" s="10" t="s">
        <v>29</v>
      </c>
      <c r="G82" s="10" t="s">
        <v>16</v>
      </c>
      <c r="H82" s="10">
        <v>2752</v>
      </c>
      <c r="I82" s="10" t="s">
        <v>18</v>
      </c>
      <c r="J82" s="10" t="s">
        <v>18</v>
      </c>
      <c r="K82" s="10" t="s">
        <v>69</v>
      </c>
      <c r="L82" s="10">
        <v>18</v>
      </c>
      <c r="M82" s="10" t="s">
        <v>83</v>
      </c>
      <c r="N82" s="10">
        <v>32</v>
      </c>
      <c r="O82" s="10">
        <v>2</v>
      </c>
      <c r="P82" s="10">
        <v>-39</v>
      </c>
      <c r="Q82" s="10">
        <v>0</v>
      </c>
      <c r="R82" s="10" t="s">
        <v>35</v>
      </c>
      <c r="S82" s="10" t="s">
        <v>16</v>
      </c>
    </row>
    <row r="83" spans="1:19" ht="15.75" customHeight="1" x14ac:dyDescent="0.2">
      <c r="A83" s="10">
        <v>41</v>
      </c>
      <c r="B83" s="10" t="s">
        <v>11</v>
      </c>
      <c r="C83" s="10" t="s">
        <v>32</v>
      </c>
      <c r="D83" s="10" t="s">
        <v>59</v>
      </c>
      <c r="E83" s="10" t="s">
        <v>14</v>
      </c>
      <c r="F83" s="10" t="s">
        <v>35</v>
      </c>
      <c r="G83" s="10" t="s">
        <v>16</v>
      </c>
      <c r="H83" s="10">
        <v>385</v>
      </c>
      <c r="I83" s="10" t="s">
        <v>18</v>
      </c>
      <c r="J83" s="10" t="s">
        <v>16</v>
      </c>
      <c r="K83" s="10" t="s">
        <v>69</v>
      </c>
      <c r="L83" s="10">
        <v>8</v>
      </c>
      <c r="M83" s="10" t="s">
        <v>82</v>
      </c>
      <c r="N83" s="10">
        <v>45</v>
      </c>
      <c r="O83" s="10">
        <v>4</v>
      </c>
      <c r="P83" s="10">
        <v>109</v>
      </c>
      <c r="Q83" s="10">
        <v>3</v>
      </c>
      <c r="R83" s="10" t="s">
        <v>71</v>
      </c>
      <c r="S83" s="10" t="s">
        <v>18</v>
      </c>
    </row>
    <row r="84" spans="1:19" ht="15.75" customHeight="1" x14ac:dyDescent="0.2">
      <c r="A84" s="10">
        <v>32</v>
      </c>
      <c r="B84" s="10" t="s">
        <v>31</v>
      </c>
      <c r="C84" s="10" t="s">
        <v>42</v>
      </c>
      <c r="D84" s="10" t="s">
        <v>60</v>
      </c>
      <c r="E84" s="10" t="s">
        <v>22</v>
      </c>
      <c r="F84" s="10" t="s">
        <v>23</v>
      </c>
      <c r="G84" s="10" t="s">
        <v>16</v>
      </c>
      <c r="H84" s="10">
        <v>163</v>
      </c>
      <c r="I84" s="10" t="s">
        <v>18</v>
      </c>
      <c r="J84" s="10" t="s">
        <v>16</v>
      </c>
      <c r="K84" s="10" t="s">
        <v>69</v>
      </c>
      <c r="L84" s="10">
        <v>8</v>
      </c>
      <c r="M84" s="10" t="s">
        <v>70</v>
      </c>
      <c r="N84" s="10">
        <v>282</v>
      </c>
      <c r="O84" s="10">
        <v>2</v>
      </c>
      <c r="P84" s="10">
        <v>-71</v>
      </c>
      <c r="Q84" s="10">
        <v>1</v>
      </c>
      <c r="R84" s="10" t="s">
        <v>35</v>
      </c>
      <c r="S84" s="10" t="s">
        <v>18</v>
      </c>
    </row>
    <row r="85" spans="1:19" ht="15.75" customHeight="1" x14ac:dyDescent="0.2">
      <c r="A85" s="10">
        <v>32</v>
      </c>
      <c r="B85" s="10" t="s">
        <v>57</v>
      </c>
      <c r="C85" s="10" t="s">
        <v>54</v>
      </c>
      <c r="D85" s="10" t="s">
        <v>33</v>
      </c>
      <c r="E85" s="10" t="s">
        <v>14</v>
      </c>
      <c r="F85" s="10" t="s">
        <v>15</v>
      </c>
      <c r="G85" s="10" t="s">
        <v>16</v>
      </c>
      <c r="H85" s="10">
        <v>137</v>
      </c>
      <c r="I85" s="10" t="s">
        <v>16</v>
      </c>
      <c r="J85" s="10" t="s">
        <v>16</v>
      </c>
      <c r="K85" s="10" t="s">
        <v>69</v>
      </c>
      <c r="L85" s="10">
        <v>8</v>
      </c>
      <c r="M85" s="10" t="s">
        <v>82</v>
      </c>
      <c r="N85" s="10">
        <v>89</v>
      </c>
      <c r="O85" s="10">
        <v>3</v>
      </c>
      <c r="P85" s="10">
        <v>-97</v>
      </c>
      <c r="Q85" s="10">
        <v>1</v>
      </c>
      <c r="R85" s="10" t="s">
        <v>35</v>
      </c>
      <c r="S85" s="10" t="s">
        <v>16</v>
      </c>
    </row>
    <row r="86" spans="1:19" ht="15.75" customHeight="1" x14ac:dyDescent="0.2">
      <c r="A86" s="10">
        <v>30</v>
      </c>
      <c r="B86" s="10" t="s">
        <v>53</v>
      </c>
      <c r="C86" s="10" t="s">
        <v>42</v>
      </c>
      <c r="D86" s="10" t="s">
        <v>59</v>
      </c>
      <c r="E86" s="10" t="s">
        <v>14</v>
      </c>
      <c r="F86" s="10" t="s">
        <v>29</v>
      </c>
      <c r="G86" s="10" t="s">
        <v>16</v>
      </c>
      <c r="H86" s="10">
        <v>456</v>
      </c>
      <c r="I86" s="10" t="s">
        <v>16</v>
      </c>
      <c r="J86" s="10" t="s">
        <v>16</v>
      </c>
      <c r="K86" s="10" t="s">
        <v>69</v>
      </c>
      <c r="L86" s="10">
        <v>18</v>
      </c>
      <c r="M86" s="10" t="s">
        <v>79</v>
      </c>
      <c r="N86" s="10">
        <v>51</v>
      </c>
      <c r="O86" s="10">
        <v>0</v>
      </c>
      <c r="P86" s="10">
        <v>34</v>
      </c>
      <c r="Q86" s="10">
        <v>-1</v>
      </c>
      <c r="R86" s="10" t="s">
        <v>35</v>
      </c>
      <c r="S86" s="10" t="s">
        <v>18</v>
      </c>
    </row>
    <row r="87" spans="1:19" ht="15.75" customHeight="1" x14ac:dyDescent="0.2">
      <c r="A87" s="10">
        <v>41</v>
      </c>
      <c r="B87" s="10" t="s">
        <v>57</v>
      </c>
      <c r="C87" s="10" t="s">
        <v>12</v>
      </c>
      <c r="D87" s="10" t="s">
        <v>55</v>
      </c>
      <c r="E87" s="10" t="s">
        <v>22</v>
      </c>
      <c r="F87" s="10" t="s">
        <v>23</v>
      </c>
      <c r="G87" s="10" t="s">
        <v>16</v>
      </c>
      <c r="H87" s="10">
        <v>3503</v>
      </c>
      <c r="I87" s="10" t="s">
        <v>18</v>
      </c>
      <c r="J87" s="10" t="s">
        <v>16</v>
      </c>
      <c r="K87" s="10" t="s">
        <v>35</v>
      </c>
      <c r="L87" s="10">
        <v>28</v>
      </c>
      <c r="M87" s="10" t="s">
        <v>76</v>
      </c>
      <c r="N87" s="10">
        <v>672</v>
      </c>
      <c r="O87" s="10">
        <v>4</v>
      </c>
      <c r="P87" s="10">
        <v>-15</v>
      </c>
      <c r="Q87" s="10">
        <v>-1</v>
      </c>
      <c r="R87" s="10" t="s">
        <v>35</v>
      </c>
      <c r="S87" s="10" t="s">
        <v>18</v>
      </c>
    </row>
    <row r="88" spans="1:19" ht="15.75" customHeight="1" x14ac:dyDescent="0.2">
      <c r="A88" s="10">
        <v>50</v>
      </c>
      <c r="B88" s="10" t="s">
        <v>41</v>
      </c>
      <c r="C88" s="10" t="s">
        <v>46</v>
      </c>
      <c r="D88" s="10" t="s">
        <v>33</v>
      </c>
      <c r="E88" s="10" t="s">
        <v>14</v>
      </c>
      <c r="F88" s="10" t="s">
        <v>23</v>
      </c>
      <c r="G88" s="10" t="s">
        <v>16</v>
      </c>
      <c r="H88" s="10">
        <v>491</v>
      </c>
      <c r="I88" s="10" t="s">
        <v>18</v>
      </c>
      <c r="J88" s="10" t="s">
        <v>16</v>
      </c>
      <c r="K88" s="10" t="s">
        <v>35</v>
      </c>
      <c r="L88" s="10">
        <v>8</v>
      </c>
      <c r="M88" s="10" t="s">
        <v>70</v>
      </c>
      <c r="N88" s="10">
        <v>268</v>
      </c>
      <c r="O88" s="10">
        <v>0</v>
      </c>
      <c r="P88" s="10">
        <v>34</v>
      </c>
      <c r="Q88" s="10">
        <v>0</v>
      </c>
      <c r="R88" s="10" t="s">
        <v>35</v>
      </c>
      <c r="S88" s="10" t="s">
        <v>16</v>
      </c>
    </row>
    <row r="89" spans="1:19" ht="15.75" customHeight="1" x14ac:dyDescent="0.2">
      <c r="A89" s="10">
        <v>51</v>
      </c>
      <c r="B89" s="10" t="s">
        <v>57</v>
      </c>
      <c r="C89" s="10" t="s">
        <v>46</v>
      </c>
      <c r="D89" s="10" t="s">
        <v>51</v>
      </c>
      <c r="E89" s="10" t="s">
        <v>28</v>
      </c>
      <c r="F89" s="10" t="s">
        <v>29</v>
      </c>
      <c r="G89" s="10" t="s">
        <v>16</v>
      </c>
      <c r="H89" s="10">
        <v>187</v>
      </c>
      <c r="I89" s="10" t="s">
        <v>16</v>
      </c>
      <c r="J89" s="10" t="s">
        <v>16</v>
      </c>
      <c r="K89" s="10" t="s">
        <v>69</v>
      </c>
      <c r="L89" s="10">
        <v>8</v>
      </c>
      <c r="M89" s="10" t="s">
        <v>85</v>
      </c>
      <c r="N89" s="10">
        <v>111</v>
      </c>
      <c r="O89" s="10">
        <v>3</v>
      </c>
      <c r="P89" s="10">
        <v>7</v>
      </c>
      <c r="Q89" s="10">
        <v>-1</v>
      </c>
      <c r="R89" s="10" t="s">
        <v>35</v>
      </c>
      <c r="S89" s="10" t="s">
        <v>16</v>
      </c>
    </row>
    <row r="90" spans="1:19" ht="15.75" customHeight="1" x14ac:dyDescent="0.2">
      <c r="A90" s="10">
        <v>56</v>
      </c>
      <c r="B90" s="10" t="s">
        <v>57</v>
      </c>
      <c r="C90" s="10" t="s">
        <v>12</v>
      </c>
      <c r="D90" s="10" t="s">
        <v>27</v>
      </c>
      <c r="E90" s="10" t="s">
        <v>14</v>
      </c>
      <c r="F90" s="10" t="s">
        <v>35</v>
      </c>
      <c r="G90" s="10" t="s">
        <v>16</v>
      </c>
      <c r="H90" s="10">
        <v>4004</v>
      </c>
      <c r="I90" s="10" t="s">
        <v>16</v>
      </c>
      <c r="J90" s="10" t="s">
        <v>16</v>
      </c>
      <c r="K90" s="10" t="s">
        <v>72</v>
      </c>
      <c r="L90" s="10">
        <v>18</v>
      </c>
      <c r="M90" s="10" t="s">
        <v>83</v>
      </c>
      <c r="N90" s="10">
        <v>317</v>
      </c>
      <c r="O90" s="10">
        <v>5</v>
      </c>
      <c r="P90" s="10">
        <v>183</v>
      </c>
      <c r="Q90" s="10">
        <v>2</v>
      </c>
      <c r="R90" s="10" t="s">
        <v>71</v>
      </c>
      <c r="S90" s="10" t="s">
        <v>18</v>
      </c>
    </row>
    <row r="91" spans="1:19" ht="15.75" customHeight="1" x14ac:dyDescent="0.2">
      <c r="A91" s="10">
        <v>49</v>
      </c>
      <c r="B91" s="10" t="s">
        <v>41</v>
      </c>
      <c r="C91" s="10" t="s">
        <v>46</v>
      </c>
      <c r="D91" s="10" t="s">
        <v>60</v>
      </c>
      <c r="E91" s="10" t="s">
        <v>28</v>
      </c>
      <c r="F91" s="10" t="s">
        <v>23</v>
      </c>
      <c r="G91" s="10" t="s">
        <v>16</v>
      </c>
      <c r="H91" s="10">
        <v>402</v>
      </c>
      <c r="I91" s="10" t="s">
        <v>16</v>
      </c>
      <c r="J91" s="10" t="s">
        <v>16</v>
      </c>
      <c r="K91" s="10" t="s">
        <v>72</v>
      </c>
      <c r="L91" s="10">
        <v>8</v>
      </c>
      <c r="M91" s="10" t="s">
        <v>82</v>
      </c>
      <c r="N91" s="10">
        <v>727</v>
      </c>
      <c r="O91" s="10">
        <v>1</v>
      </c>
      <c r="P91" s="10">
        <v>-14</v>
      </c>
      <c r="Q91" s="10">
        <v>0</v>
      </c>
      <c r="R91" s="10" t="s">
        <v>35</v>
      </c>
      <c r="S91" s="10" t="s">
        <v>18</v>
      </c>
    </row>
    <row r="92" spans="1:19" ht="15.75" customHeight="1" x14ac:dyDescent="0.2">
      <c r="A92" s="10">
        <v>54</v>
      </c>
      <c r="B92" s="10" t="s">
        <v>37</v>
      </c>
      <c r="C92" s="10" t="s">
        <v>46</v>
      </c>
      <c r="D92" s="10" t="s">
        <v>39</v>
      </c>
      <c r="E92" s="10" t="s">
        <v>14</v>
      </c>
      <c r="F92" s="10" t="s">
        <v>29</v>
      </c>
      <c r="G92" s="10" t="s">
        <v>16</v>
      </c>
      <c r="H92" s="10">
        <v>3910</v>
      </c>
      <c r="I92" s="10" t="s">
        <v>18</v>
      </c>
      <c r="J92" s="10" t="s">
        <v>16</v>
      </c>
      <c r="K92" s="10" t="s">
        <v>69</v>
      </c>
      <c r="L92" s="10">
        <v>18</v>
      </c>
      <c r="M92" s="10" t="s">
        <v>81</v>
      </c>
      <c r="N92" s="10">
        <v>263</v>
      </c>
      <c r="O92" s="10">
        <v>1</v>
      </c>
      <c r="P92" s="10">
        <v>-24</v>
      </c>
      <c r="Q92" s="10">
        <v>0</v>
      </c>
      <c r="R92" s="10" t="s">
        <v>35</v>
      </c>
      <c r="S92" s="10" t="s">
        <v>16</v>
      </c>
    </row>
    <row r="93" spans="1:19" ht="15.75" customHeight="1" x14ac:dyDescent="0.2">
      <c r="A93" s="10">
        <v>27</v>
      </c>
      <c r="B93" s="10" t="s">
        <v>41</v>
      </c>
      <c r="C93" s="10" t="s">
        <v>38</v>
      </c>
      <c r="D93" s="10" t="s">
        <v>47</v>
      </c>
      <c r="E93" s="10" t="s">
        <v>22</v>
      </c>
      <c r="F93" s="10" t="s">
        <v>23</v>
      </c>
      <c r="G93" s="10" t="s">
        <v>16</v>
      </c>
      <c r="H93" s="10">
        <v>-97</v>
      </c>
      <c r="I93" s="10" t="s">
        <v>16</v>
      </c>
      <c r="J93" s="10" t="s">
        <v>18</v>
      </c>
      <c r="K93" s="10" t="s">
        <v>69</v>
      </c>
      <c r="L93" s="10">
        <v>8</v>
      </c>
      <c r="M93" s="10" t="s">
        <v>73</v>
      </c>
      <c r="N93" s="10">
        <v>453</v>
      </c>
      <c r="O93" s="10">
        <v>4</v>
      </c>
      <c r="P93" s="10">
        <v>143</v>
      </c>
      <c r="Q93" s="10">
        <v>4</v>
      </c>
      <c r="R93" s="10" t="s">
        <v>74</v>
      </c>
      <c r="S93" s="10" t="s">
        <v>18</v>
      </c>
    </row>
    <row r="94" spans="1:19" ht="15.75" customHeight="1" x14ac:dyDescent="0.2">
      <c r="A94" s="10">
        <v>41</v>
      </c>
      <c r="B94" s="10" t="s">
        <v>19</v>
      </c>
      <c r="C94" s="10" t="s">
        <v>12</v>
      </c>
      <c r="D94" s="10" t="s">
        <v>27</v>
      </c>
      <c r="E94" s="10" t="s">
        <v>22</v>
      </c>
      <c r="F94" s="10" t="s">
        <v>29</v>
      </c>
      <c r="G94" s="10" t="s">
        <v>16</v>
      </c>
      <c r="H94" s="10">
        <v>807</v>
      </c>
      <c r="I94" s="10" t="s">
        <v>16</v>
      </c>
      <c r="J94" s="10" t="s">
        <v>16</v>
      </c>
      <c r="K94" s="10" t="s">
        <v>69</v>
      </c>
      <c r="L94" s="10">
        <v>28</v>
      </c>
      <c r="M94" s="10" t="s">
        <v>78</v>
      </c>
      <c r="N94" s="10">
        <v>408</v>
      </c>
      <c r="O94" s="10">
        <v>3</v>
      </c>
      <c r="P94" s="10">
        <v>-55</v>
      </c>
      <c r="Q94" s="10">
        <v>-1</v>
      </c>
      <c r="R94" s="10" t="s">
        <v>35</v>
      </c>
      <c r="S94" s="10" t="s">
        <v>18</v>
      </c>
    </row>
    <row r="95" spans="1:19" ht="15.75" customHeight="1" x14ac:dyDescent="0.2">
      <c r="A95" s="10">
        <v>31</v>
      </c>
      <c r="B95" s="10" t="s">
        <v>11</v>
      </c>
      <c r="C95" s="10" t="s">
        <v>42</v>
      </c>
      <c r="D95" s="10" t="s">
        <v>33</v>
      </c>
      <c r="E95" s="10" t="s">
        <v>22</v>
      </c>
      <c r="F95" s="10" t="s">
        <v>23</v>
      </c>
      <c r="G95" s="10" t="s">
        <v>18</v>
      </c>
      <c r="H95" s="10">
        <v>166</v>
      </c>
      <c r="I95" s="10" t="s">
        <v>18</v>
      </c>
      <c r="J95" s="10" t="s">
        <v>16</v>
      </c>
      <c r="K95" s="10" t="s">
        <v>35</v>
      </c>
      <c r="L95" s="10">
        <v>3</v>
      </c>
      <c r="M95" s="10" t="s">
        <v>78</v>
      </c>
      <c r="N95" s="10">
        <v>380</v>
      </c>
      <c r="O95" s="10">
        <v>1</v>
      </c>
      <c r="P95" s="10">
        <v>29</v>
      </c>
      <c r="Q95" s="10">
        <v>0</v>
      </c>
      <c r="R95" s="10" t="s">
        <v>35</v>
      </c>
      <c r="S95" s="10" t="s">
        <v>16</v>
      </c>
    </row>
    <row r="96" spans="1:19" ht="15.75" customHeight="1" x14ac:dyDescent="0.2">
      <c r="A96" s="10">
        <v>53</v>
      </c>
      <c r="B96" s="10" t="s">
        <v>25</v>
      </c>
      <c r="C96" s="10" t="s">
        <v>12</v>
      </c>
      <c r="D96" s="10" t="s">
        <v>39</v>
      </c>
      <c r="E96" s="10" t="s">
        <v>28</v>
      </c>
      <c r="F96" s="10" t="s">
        <v>15</v>
      </c>
      <c r="G96" s="10" t="s">
        <v>16</v>
      </c>
      <c r="H96" s="10">
        <v>3618</v>
      </c>
      <c r="I96" s="10" t="s">
        <v>16</v>
      </c>
      <c r="J96" s="10" t="s">
        <v>16</v>
      </c>
      <c r="K96" s="10" t="s">
        <v>72</v>
      </c>
      <c r="L96" s="10">
        <v>8</v>
      </c>
      <c r="M96" s="10" t="s">
        <v>85</v>
      </c>
      <c r="N96" s="10">
        <v>-42</v>
      </c>
      <c r="O96" s="10">
        <v>6</v>
      </c>
      <c r="P96" s="10">
        <v>9</v>
      </c>
      <c r="Q96" s="10">
        <v>0</v>
      </c>
      <c r="R96" s="10" t="s">
        <v>35</v>
      </c>
      <c r="S96" s="10" t="s">
        <v>16</v>
      </c>
    </row>
    <row r="97" spans="1:19" ht="15.75" customHeight="1" x14ac:dyDescent="0.2">
      <c r="A97" s="10">
        <v>49</v>
      </c>
      <c r="B97" s="10" t="s">
        <v>41</v>
      </c>
      <c r="C97" s="10" t="s">
        <v>20</v>
      </c>
      <c r="D97" s="10" t="s">
        <v>47</v>
      </c>
      <c r="E97" s="10" t="s">
        <v>14</v>
      </c>
      <c r="F97" s="10" t="s">
        <v>15</v>
      </c>
      <c r="G97" s="10" t="s">
        <v>16</v>
      </c>
      <c r="H97" s="10">
        <v>117</v>
      </c>
      <c r="I97" s="10" t="s">
        <v>16</v>
      </c>
      <c r="J97" s="10" t="s">
        <v>16</v>
      </c>
      <c r="K97" s="10" t="s">
        <v>69</v>
      </c>
      <c r="L97" s="10">
        <v>8</v>
      </c>
      <c r="M97" s="10" t="s">
        <v>79</v>
      </c>
      <c r="N97" s="10">
        <v>-52</v>
      </c>
      <c r="O97" s="10">
        <v>4</v>
      </c>
      <c r="P97" s="10">
        <v>10</v>
      </c>
      <c r="Q97" s="10">
        <v>2</v>
      </c>
      <c r="R97" s="10" t="s">
        <v>35</v>
      </c>
      <c r="S97" s="10" t="s">
        <v>16</v>
      </c>
    </row>
    <row r="98" spans="1:19" ht="15.75" customHeight="1" x14ac:dyDescent="0.2">
      <c r="A98" s="10">
        <v>36</v>
      </c>
      <c r="B98" s="10" t="s">
        <v>41</v>
      </c>
      <c r="C98" s="10" t="s">
        <v>32</v>
      </c>
      <c r="D98" s="10" t="s">
        <v>55</v>
      </c>
      <c r="E98" s="10" t="s">
        <v>22</v>
      </c>
      <c r="F98" s="10" t="s">
        <v>35</v>
      </c>
      <c r="G98" s="10" t="s">
        <v>16</v>
      </c>
      <c r="H98" s="10">
        <v>448</v>
      </c>
      <c r="I98" s="10" t="s">
        <v>18</v>
      </c>
      <c r="J98" s="10" t="s">
        <v>16</v>
      </c>
      <c r="K98" s="10" t="s">
        <v>72</v>
      </c>
      <c r="L98" s="10">
        <v>18</v>
      </c>
      <c r="M98" s="10" t="s">
        <v>78</v>
      </c>
      <c r="N98" s="10">
        <v>278</v>
      </c>
      <c r="O98" s="10">
        <v>-3</v>
      </c>
      <c r="P98" s="10">
        <v>-17</v>
      </c>
      <c r="Q98" s="10">
        <v>-2</v>
      </c>
      <c r="R98" s="10" t="s">
        <v>35</v>
      </c>
      <c r="S98" s="10" t="s">
        <v>18</v>
      </c>
    </row>
    <row r="99" spans="1:19" ht="15.75" customHeight="1" x14ac:dyDescent="0.2">
      <c r="A99" s="10">
        <v>52</v>
      </c>
      <c r="B99" s="10" t="s">
        <v>25</v>
      </c>
      <c r="C99" s="10" t="s">
        <v>12</v>
      </c>
      <c r="D99" s="10" t="s">
        <v>59</v>
      </c>
      <c r="E99" s="10" t="s">
        <v>28</v>
      </c>
      <c r="F99" s="10" t="s">
        <v>23</v>
      </c>
      <c r="G99" s="10" t="s">
        <v>16</v>
      </c>
      <c r="H99" s="10">
        <v>3273</v>
      </c>
      <c r="I99" s="10" t="s">
        <v>18</v>
      </c>
      <c r="J99" s="10" t="s">
        <v>16</v>
      </c>
      <c r="K99" s="10" t="s">
        <v>72</v>
      </c>
      <c r="L99" s="10">
        <v>18</v>
      </c>
      <c r="M99" s="10" t="s">
        <v>80</v>
      </c>
      <c r="N99" s="10">
        <v>-45</v>
      </c>
      <c r="O99" s="10">
        <v>-2</v>
      </c>
      <c r="P99" s="10">
        <v>-36</v>
      </c>
      <c r="Q99" s="10">
        <v>-1</v>
      </c>
      <c r="R99" s="10" t="s">
        <v>35</v>
      </c>
      <c r="S99" s="10" t="s">
        <v>16</v>
      </c>
    </row>
    <row r="100" spans="1:19" ht="15.75" customHeight="1" x14ac:dyDescent="0.2">
      <c r="A100" s="10">
        <v>43</v>
      </c>
      <c r="B100" s="10" t="s">
        <v>31</v>
      </c>
      <c r="C100" s="10" t="s">
        <v>26</v>
      </c>
      <c r="D100" s="10" t="s">
        <v>27</v>
      </c>
      <c r="E100" s="10" t="s">
        <v>14</v>
      </c>
      <c r="F100" s="10" t="s">
        <v>15</v>
      </c>
      <c r="G100" s="10" t="s">
        <v>16</v>
      </c>
      <c r="H100" s="10">
        <v>649</v>
      </c>
      <c r="I100" s="10" t="s">
        <v>16</v>
      </c>
      <c r="J100" s="10" t="s">
        <v>16</v>
      </c>
      <c r="K100" s="10" t="s">
        <v>69</v>
      </c>
      <c r="L100" s="10">
        <v>18</v>
      </c>
      <c r="M100" s="10" t="s">
        <v>81</v>
      </c>
      <c r="N100" s="10">
        <v>154</v>
      </c>
      <c r="O100" s="10">
        <v>13</v>
      </c>
      <c r="P100" s="10">
        <v>9</v>
      </c>
      <c r="Q100" s="10">
        <v>2</v>
      </c>
      <c r="R100" s="10" t="s">
        <v>35</v>
      </c>
      <c r="S100" s="10" t="s">
        <v>18</v>
      </c>
    </row>
    <row r="101" spans="1:19" ht="15.75" customHeight="1" x14ac:dyDescent="0.2">
      <c r="A101" s="10">
        <v>22</v>
      </c>
      <c r="B101" s="10" t="s">
        <v>25</v>
      </c>
      <c r="C101" s="10" t="s">
        <v>46</v>
      </c>
      <c r="D101" s="10" t="s">
        <v>55</v>
      </c>
      <c r="E101" s="10" t="s">
        <v>22</v>
      </c>
      <c r="F101" s="10" t="s">
        <v>35</v>
      </c>
      <c r="G101" s="10" t="s">
        <v>16</v>
      </c>
      <c r="H101" s="10">
        <v>1247</v>
      </c>
      <c r="I101" s="10" t="s">
        <v>18</v>
      </c>
      <c r="J101" s="10" t="s">
        <v>16</v>
      </c>
      <c r="K101" s="10" t="s">
        <v>35</v>
      </c>
      <c r="L101" s="10">
        <v>18</v>
      </c>
      <c r="M101" s="10" t="s">
        <v>79</v>
      </c>
      <c r="N101" s="10">
        <v>85</v>
      </c>
      <c r="O101" s="10">
        <v>1</v>
      </c>
      <c r="P101" s="10">
        <v>27</v>
      </c>
      <c r="Q101" s="10">
        <v>1</v>
      </c>
      <c r="R101" s="10" t="s">
        <v>35</v>
      </c>
      <c r="S101" s="10" t="s">
        <v>16</v>
      </c>
    </row>
    <row r="102" spans="1:19" ht="15.75" customHeight="1" x14ac:dyDescent="0.2"/>
    <row r="103" spans="1:19" ht="15.75" customHeight="1" x14ac:dyDescent="0.2"/>
    <row r="104" spans="1:19" ht="15.75" customHeight="1" x14ac:dyDescent="0.2"/>
    <row r="105" spans="1:19" ht="15.75" customHeight="1" x14ac:dyDescent="0.2"/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workbookViewId="0"/>
  </sheetViews>
  <sheetFormatPr defaultColWidth="12.5703125" defaultRowHeight="15" customHeight="1" x14ac:dyDescent="0.2"/>
  <cols>
    <col min="1" max="1" width="8.42578125" customWidth="1"/>
    <col min="2" max="6" width="12.5703125" customWidth="1"/>
  </cols>
  <sheetData>
    <row r="1" spans="1:55" ht="15.75" customHeight="1" x14ac:dyDescent="0.2">
      <c r="A1" s="1" t="s">
        <v>0</v>
      </c>
      <c r="B1" s="1"/>
      <c r="C1" s="1"/>
      <c r="D1" s="2" t="s">
        <v>1</v>
      </c>
      <c r="E1" s="1"/>
      <c r="F1" s="1"/>
      <c r="G1" s="2" t="s">
        <v>2</v>
      </c>
      <c r="H1" s="1"/>
      <c r="I1" s="1"/>
      <c r="J1" s="2" t="s">
        <v>3</v>
      </c>
      <c r="K1" s="1"/>
      <c r="L1" s="1"/>
      <c r="M1" s="2" t="s">
        <v>4</v>
      </c>
      <c r="N1" s="1"/>
      <c r="O1" s="1"/>
      <c r="P1" s="2" t="s">
        <v>5</v>
      </c>
      <c r="Q1" s="1"/>
      <c r="R1" s="1"/>
      <c r="S1" s="2" t="s">
        <v>6</v>
      </c>
      <c r="T1" s="1"/>
      <c r="U1" s="1"/>
      <c r="V1" s="1" t="s">
        <v>7</v>
      </c>
      <c r="W1" s="1"/>
      <c r="X1" s="1"/>
      <c r="Y1" s="2" t="s">
        <v>8</v>
      </c>
      <c r="Z1" s="1"/>
      <c r="AA1" s="1"/>
      <c r="AB1" s="2" t="s">
        <v>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10</v>
      </c>
    </row>
    <row r="2" spans="1:55" ht="15.75" customHeight="1" x14ac:dyDescent="0.2">
      <c r="A2" s="3">
        <v>20</v>
      </c>
      <c r="B2" s="4">
        <f>COUNTIF(teamB_ano!$A:$A,"&gt;=20")-COUNTIF(teamB_ano!$A:$A,"&gt;=30")</f>
        <v>22</v>
      </c>
      <c r="C2" s="1"/>
      <c r="D2" s="2" t="s">
        <v>11</v>
      </c>
      <c r="E2" s="4">
        <f>COUNTIF(teamB_ano!$B:$B,D2)</f>
        <v>11</v>
      </c>
      <c r="F2" s="1"/>
      <c r="G2" s="2" t="s">
        <v>12</v>
      </c>
      <c r="H2" s="4">
        <f>COUNTIF(teamB_ano!$C:$C, G2)</f>
        <v>28</v>
      </c>
      <c r="I2" s="1"/>
      <c r="J2" s="2" t="s">
        <v>13</v>
      </c>
      <c r="K2" s="4">
        <f>COUNTIF(teamB_ano!$D:$D,J2)</f>
        <v>27</v>
      </c>
      <c r="L2" s="1"/>
      <c r="M2" s="2" t="s">
        <v>14</v>
      </c>
      <c r="N2" s="4">
        <f>COUNTIF(teamB_ano!$E:$E,M2)</f>
        <v>56</v>
      </c>
      <c r="O2" s="1"/>
      <c r="P2" s="2" t="s">
        <v>15</v>
      </c>
      <c r="Q2" s="4">
        <f>COUNTIF(teamB_ano!$F:$F,P2)</f>
        <v>35</v>
      </c>
      <c r="R2" s="1"/>
      <c r="S2" s="2" t="s">
        <v>16</v>
      </c>
      <c r="T2" s="4">
        <f>COUNTIF(teamB_ano!$G:$G,S2)</f>
        <v>100</v>
      </c>
      <c r="U2" s="1"/>
      <c r="V2" s="5" t="s">
        <v>17</v>
      </c>
      <c r="W2" s="4">
        <f>COUNTIF(teamB_ano!$H:$H,"&gt;=-983")-COUNTIF(teamB_ano!$H:$H,"&gt;=-130")</f>
        <v>6</v>
      </c>
      <c r="X2" s="1"/>
      <c r="Y2" s="2" t="s">
        <v>18</v>
      </c>
      <c r="Z2" s="4">
        <f>COUNTIF(teamB_ano!$I:$I,Y2)</f>
        <v>52</v>
      </c>
      <c r="AA2" s="1"/>
      <c r="AB2" s="2" t="s">
        <v>18</v>
      </c>
      <c r="AC2" s="4">
        <f>COUNTIF(teamB_ano!$J:$J,AB2)</f>
        <v>15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x14ac:dyDescent="0.2">
      <c r="A3" s="3">
        <v>30</v>
      </c>
      <c r="B3" s="4">
        <f>COUNTIF(teamB_ano!$A:$A,"&gt;=30")-COUNTIF(teamB_ano!$A:$A,"&gt;=40")</f>
        <v>41</v>
      </c>
      <c r="C3" s="1"/>
      <c r="D3" s="2" t="s">
        <v>19</v>
      </c>
      <c r="E3" s="4">
        <f>COUNTIF(teamB_ano!$B:$B,D3)</f>
        <v>10</v>
      </c>
      <c r="F3" s="1"/>
      <c r="G3" s="2" t="s">
        <v>20</v>
      </c>
      <c r="H3" s="4">
        <f>COUNTIF(teamB_ano!$C:$C, G3)</f>
        <v>15</v>
      </c>
      <c r="I3" s="1"/>
      <c r="J3" s="2" t="s">
        <v>21</v>
      </c>
      <c r="K3" s="4">
        <f>COUNTIF(teamB_ano!$D:$D,J3)</f>
        <v>0</v>
      </c>
      <c r="L3" s="1"/>
      <c r="M3" s="2" t="s">
        <v>22</v>
      </c>
      <c r="N3" s="4">
        <f>COUNTIF(teamB_ano!$E:$E,M3)</f>
        <v>44</v>
      </c>
      <c r="O3" s="1"/>
      <c r="P3" s="2" t="s">
        <v>23</v>
      </c>
      <c r="Q3" s="4">
        <f>COUNTIF(teamB_ano!$F:$F,P3)</f>
        <v>49</v>
      </c>
      <c r="R3" s="1"/>
      <c r="S3" s="2" t="s">
        <v>18</v>
      </c>
      <c r="T3" s="4">
        <f>COUNTIF(teamB_ano!$G:$G,S3)</f>
        <v>0</v>
      </c>
      <c r="U3" s="1"/>
      <c r="V3" s="5" t="s">
        <v>24</v>
      </c>
      <c r="W3" s="4">
        <f>COUNTIF(teamB_ano!$H:$H,"&gt;=-130")-COUNTIF(teamB_ano!$H:$H,"&gt;=723")</f>
        <v>49</v>
      </c>
      <c r="X3" s="1"/>
      <c r="Y3" s="2" t="s">
        <v>16</v>
      </c>
      <c r="Z3" s="4">
        <f>COUNTIF(teamB_ano!$I:$I,Y3)</f>
        <v>48</v>
      </c>
      <c r="AA3" s="1"/>
      <c r="AB3" s="2" t="s">
        <v>16</v>
      </c>
      <c r="AC3" s="4">
        <f>COUNTIF(teamB_ano!$J:$J,AB3)</f>
        <v>85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A4" s="3">
        <v>40</v>
      </c>
      <c r="B4" s="4">
        <f>COUNTIF(teamB_ano!$A:$A,"&gt;=40")-COUNTIF(teamB_ano!$A:$A,"&gt;=50")</f>
        <v>21</v>
      </c>
      <c r="C4" s="1"/>
      <c r="D4" s="2" t="s">
        <v>25</v>
      </c>
      <c r="E4" s="4">
        <f>COUNTIF(teamB_ano!$B:$B,D4)</f>
        <v>21</v>
      </c>
      <c r="F4" s="1"/>
      <c r="G4" s="2" t="s">
        <v>26</v>
      </c>
      <c r="H4" s="4">
        <f>COUNTIF(teamB_ano!$C:$C, G4)</f>
        <v>10</v>
      </c>
      <c r="I4" s="1"/>
      <c r="J4" s="2" t="s">
        <v>27</v>
      </c>
      <c r="K4" s="4">
        <f>COUNTIF(teamB_ano!$D:$D,J4)</f>
        <v>0</v>
      </c>
      <c r="L4" s="1"/>
      <c r="M4" s="2" t="s">
        <v>28</v>
      </c>
      <c r="N4" s="4">
        <f>COUNTIF(teamB_ano!$E:$E,M4)</f>
        <v>0</v>
      </c>
      <c r="O4" s="1"/>
      <c r="P4" s="2" t="s">
        <v>29</v>
      </c>
      <c r="Q4" s="4">
        <f>COUNTIF(teamB_ano!$F:$F,P4)</f>
        <v>16</v>
      </c>
      <c r="R4" s="1"/>
      <c r="S4" s="1"/>
      <c r="T4" s="1"/>
      <c r="U4" s="1"/>
      <c r="V4" s="1" t="s">
        <v>30</v>
      </c>
      <c r="W4" s="4">
        <f>COUNTIF(teamB_ano!$H:$H,"&gt;=723")-COUNTIF(teamB_ano!$H:$H,"&gt;=1576")</f>
        <v>14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3">
        <v>50</v>
      </c>
      <c r="B5" s="4">
        <f>COUNTIF(teamB_ano!$A:$A,"&gt;=50")-COUNTIF(teamB_ano!$A:$A,"&gt;=60")</f>
        <v>12</v>
      </c>
      <c r="C5" s="1"/>
      <c r="D5" s="2" t="s">
        <v>31</v>
      </c>
      <c r="E5" s="4">
        <f>COUNTIF(teamB_ano!$B:$B,D5)</f>
        <v>7</v>
      </c>
      <c r="F5" s="1"/>
      <c r="G5" s="2" t="s">
        <v>32</v>
      </c>
      <c r="H5" s="4">
        <f>COUNTIF(teamB_ano!$C:$C, G5)</f>
        <v>6</v>
      </c>
      <c r="I5" s="1"/>
      <c r="J5" s="2" t="s">
        <v>33</v>
      </c>
      <c r="K5" s="4">
        <f>COUNTIF(teamB_ano!$D:$D,J5)</f>
        <v>25</v>
      </c>
      <c r="L5" s="1"/>
      <c r="M5" s="2" t="s">
        <v>34</v>
      </c>
      <c r="N5" s="4">
        <f>SUM(N2:N4)</f>
        <v>100</v>
      </c>
      <c r="O5" s="1"/>
      <c r="P5" s="2" t="s">
        <v>35</v>
      </c>
      <c r="Q5" s="4">
        <f>COUNTIF(teamB_ano!$F:$F,P5)</f>
        <v>0</v>
      </c>
      <c r="R5" s="1"/>
      <c r="S5" s="1"/>
      <c r="T5" s="1"/>
      <c r="U5" s="1"/>
      <c r="V5" s="5" t="s">
        <v>36</v>
      </c>
      <c r="W5" s="4">
        <f>COUNTIF(teamB_ano!$H:$H,"&gt;=1576")-COUNTIF(teamB_ano!$H:$H,"&gt;=2429")</f>
        <v>8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3">
        <v>60</v>
      </c>
      <c r="B6" s="4">
        <f>COUNTIF(teamB_ano!$A:$A,"&gt;=60")-COUNTIF(teamB_ano!$A:$A,"&gt;=70")</f>
        <v>3</v>
      </c>
      <c r="C6" s="1"/>
      <c r="D6" s="2" t="s">
        <v>37</v>
      </c>
      <c r="E6" s="4">
        <f>COUNTIF(teamB_ano!$B:$B,D6)</f>
        <v>7</v>
      </c>
      <c r="F6" s="1"/>
      <c r="G6" s="2" t="s">
        <v>38</v>
      </c>
      <c r="H6" s="4">
        <f>COUNTIF(teamB_ano!$C:$C, G6)</f>
        <v>13</v>
      </c>
      <c r="I6" s="1"/>
      <c r="J6" s="2" t="s">
        <v>39</v>
      </c>
      <c r="K6" s="4">
        <f>COUNTIF(teamB_ano!$D:$D,J6)</f>
        <v>9</v>
      </c>
      <c r="L6" s="1"/>
      <c r="M6" s="1"/>
      <c r="N6" s="1"/>
      <c r="O6" s="1"/>
      <c r="P6" s="2" t="s">
        <v>34</v>
      </c>
      <c r="Q6" s="4">
        <f>SUM(Q2:Q5)</f>
        <v>100</v>
      </c>
      <c r="R6" s="1"/>
      <c r="S6" s="1"/>
      <c r="T6" s="1"/>
      <c r="U6" s="1"/>
      <c r="V6" s="5" t="s">
        <v>40</v>
      </c>
      <c r="W6" s="4">
        <f>COUNTIF(teamB_ano!$H:$H,"&gt;=2429")-COUNTIF(teamB_ano!$H:$H,"&gt;=3282")</f>
        <v>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customHeight="1" x14ac:dyDescent="0.2">
      <c r="A7" s="3">
        <v>70</v>
      </c>
      <c r="B7" s="4">
        <f>COUNTIF(teamB_ano!$A:$A,"&gt;=70")-COUNTIF(teamB_ano!$A:$A,"&gt;=80")</f>
        <v>1</v>
      </c>
      <c r="C7" s="1"/>
      <c r="D7" s="2" t="s">
        <v>41</v>
      </c>
      <c r="E7" s="4">
        <f>COUNTIF(teamB_ano!$B:$B,D7)</f>
        <v>26</v>
      </c>
      <c r="F7" s="1"/>
      <c r="G7" s="2" t="s">
        <v>42</v>
      </c>
      <c r="H7" s="4">
        <f>COUNTIF(teamB_ano!$C:$C, G7)</f>
        <v>12</v>
      </c>
      <c r="I7" s="1"/>
      <c r="J7" s="2" t="s">
        <v>43</v>
      </c>
      <c r="K7" s="4">
        <f>COUNTIF(teamB_ano!$D:$D,J7)</f>
        <v>7</v>
      </c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44</v>
      </c>
      <c r="W7" s="4">
        <f>COUNTIF(teamB_ano!$H:$H,"&gt;=3282")-COUNTIF(teamB_ano!$H:$H,"&gt;=4135")</f>
        <v>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customHeight="1" x14ac:dyDescent="0.2">
      <c r="A8" s="3">
        <v>80</v>
      </c>
      <c r="B8" s="4">
        <f>COUNTIF(teamB_ano!$A:$A,"&gt;=80")</f>
        <v>0</v>
      </c>
      <c r="C8" s="1"/>
      <c r="D8" s="2" t="s">
        <v>45</v>
      </c>
      <c r="E8" s="4">
        <f>COUNTIF(teamB_ano!$B:$B,D8)</f>
        <v>9</v>
      </c>
      <c r="F8" s="1"/>
      <c r="G8" s="2" t="s">
        <v>46</v>
      </c>
      <c r="H8" s="4">
        <f>COUNTIF(teamB_ano!$C:$C, G8)</f>
        <v>11</v>
      </c>
      <c r="I8" s="1"/>
      <c r="J8" s="2" t="s">
        <v>47</v>
      </c>
      <c r="K8" s="4">
        <f>COUNTIF(teamB_ano!$D:$D,J8)</f>
        <v>18</v>
      </c>
      <c r="L8" s="1"/>
      <c r="M8" s="1"/>
      <c r="N8" s="1"/>
      <c r="O8" s="1"/>
      <c r="P8" s="1"/>
      <c r="Q8" s="1"/>
      <c r="R8" s="1"/>
      <c r="S8" s="1"/>
      <c r="T8" s="1"/>
      <c r="U8" s="1"/>
      <c r="V8" s="5" t="s">
        <v>48</v>
      </c>
      <c r="W8" s="4">
        <f>COUNTIF(teamB_ano!$H:$H,"&gt;=4135")-COUNTIF(teamB_ano!$H:$H,"&gt;=4988")</f>
        <v>7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customHeight="1" x14ac:dyDescent="0.2">
      <c r="A9" s="1" t="s">
        <v>34</v>
      </c>
      <c r="B9" s="4">
        <f>SUM(B2:B8)</f>
        <v>100</v>
      </c>
      <c r="C9" s="1"/>
      <c r="D9" s="2" t="s">
        <v>49</v>
      </c>
      <c r="E9" s="4">
        <f>COUNTIF(teamB_ano!$B:$B,D9)</f>
        <v>9</v>
      </c>
      <c r="F9" s="1"/>
      <c r="G9" s="2" t="s">
        <v>50</v>
      </c>
      <c r="H9" s="4">
        <f>COUNTIF(teamB_ano!$C:$C, G9)</f>
        <v>5</v>
      </c>
      <c r="I9" s="1"/>
      <c r="J9" s="2" t="s">
        <v>51</v>
      </c>
      <c r="K9" s="4">
        <f>COUNTIF(teamB_ano!$D:$D,J9)</f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5" t="s">
        <v>52</v>
      </c>
      <c r="W9" s="4">
        <f>COUNTIF(teamB_ano!$H:$H,"&gt;=4988")-COUNTIF(teamB_ano!$H:$H,"&gt;=5841")</f>
        <v>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customHeight="1" x14ac:dyDescent="0.2">
      <c r="A10" s="1"/>
      <c r="B10" s="1"/>
      <c r="C10" s="1"/>
      <c r="D10" s="2" t="s">
        <v>53</v>
      </c>
      <c r="E10" s="4">
        <f>COUNTIF(teamB_ano!$B:$B,D10)</f>
        <v>0</v>
      </c>
      <c r="F10" s="1"/>
      <c r="G10" s="2" t="s">
        <v>54</v>
      </c>
      <c r="H10" s="4">
        <f>COUNTIF(teamB_ano!$C:$C, G10)</f>
        <v>0</v>
      </c>
      <c r="I10" s="1"/>
      <c r="J10" s="2" t="s">
        <v>55</v>
      </c>
      <c r="K10" s="4">
        <f>COUNTIF(teamB_ano!$D:$D,J10)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5" t="s">
        <v>56</v>
      </c>
      <c r="W10" s="4">
        <f>COUNTIF(teamB_ano!$H:$H,"&gt;=5841")</f>
        <v>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customHeight="1" x14ac:dyDescent="0.2">
      <c r="A11" s="1"/>
      <c r="B11" s="1"/>
      <c r="C11" s="1"/>
      <c r="D11" s="2" t="s">
        <v>57</v>
      </c>
      <c r="E11" s="4">
        <f>COUNTIF(teamB_ano!$B:$B,D11)</f>
        <v>0</v>
      </c>
      <c r="F11" s="1"/>
      <c r="G11" s="2" t="s">
        <v>58</v>
      </c>
      <c r="H11" s="4">
        <f>COUNTIF(teamB_ano!$C:$C, G11)</f>
        <v>0</v>
      </c>
      <c r="I11" s="1"/>
      <c r="J11" s="2" t="s">
        <v>59</v>
      </c>
      <c r="K11" s="4">
        <f>COUNTIF(teamB_ano!$D:$D,J11)</f>
        <v>14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>SUM(W2:W10)</f>
        <v>100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customHeight="1" x14ac:dyDescent="0.2">
      <c r="A12" s="1"/>
      <c r="B12" s="1"/>
      <c r="C12" s="1"/>
      <c r="D12" s="2" t="s">
        <v>34</v>
      </c>
      <c r="E12" s="4">
        <f>SUM(E2:E11)</f>
        <v>100</v>
      </c>
      <c r="F12" s="1"/>
      <c r="G12" s="2" t="s">
        <v>34</v>
      </c>
      <c r="H12" s="4">
        <f>SUM(H2:H11)</f>
        <v>100</v>
      </c>
      <c r="I12" s="1"/>
      <c r="J12" s="2" t="s">
        <v>60</v>
      </c>
      <c r="K12" s="4">
        <f>COUNTIF(teamB_ano!$D:$D,J12)</f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2" t="s">
        <v>34</v>
      </c>
      <c r="K13" s="4">
        <f>SUM(K2:K12)</f>
        <v>100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customHeight="1" x14ac:dyDescent="0.2">
      <c r="A14" s="1"/>
      <c r="B14" s="1"/>
      <c r="C14" s="1"/>
      <c r="D14" s="2"/>
      <c r="E14" s="1"/>
      <c r="F14" s="1"/>
      <c r="G14" s="2"/>
      <c r="H14" s="1"/>
      <c r="I14" s="1"/>
      <c r="J14" s="2"/>
      <c r="K14" s="1"/>
      <c r="L14" s="1"/>
      <c r="M14" s="2"/>
      <c r="N14" s="1"/>
      <c r="O14" s="1"/>
      <c r="P14" s="2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customHeight="1" x14ac:dyDescent="0.2">
      <c r="A15" s="6" t="s">
        <v>61</v>
      </c>
      <c r="B15" s="1"/>
      <c r="C15" s="1"/>
      <c r="D15" s="7" t="s">
        <v>62</v>
      </c>
      <c r="E15" s="1"/>
      <c r="F15" s="1"/>
      <c r="G15" s="7" t="s">
        <v>63</v>
      </c>
      <c r="H15" s="1"/>
      <c r="I15" s="1"/>
      <c r="J15" s="6" t="s">
        <v>64</v>
      </c>
      <c r="K15" s="1"/>
      <c r="L15" s="1"/>
      <c r="M15" s="6" t="s">
        <v>65</v>
      </c>
      <c r="N15" s="1"/>
      <c r="O15" s="1"/>
      <c r="P15" s="6" t="s">
        <v>66</v>
      </c>
      <c r="Q15" s="1"/>
      <c r="R15" s="1"/>
      <c r="S15" s="6" t="s">
        <v>67</v>
      </c>
      <c r="T15" s="1"/>
      <c r="U15" s="1"/>
      <c r="V15" s="6" t="s">
        <v>68</v>
      </c>
      <c r="W15" s="1"/>
      <c r="X15" s="1"/>
      <c r="Y15" s="6" t="s"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customHeight="1" x14ac:dyDescent="0.2">
      <c r="A16" s="2" t="s">
        <v>69</v>
      </c>
      <c r="B16" s="4">
        <f>COUNTIF(teamB_ano!$K:$K,A16)</f>
        <v>78</v>
      </c>
      <c r="C16" s="1"/>
      <c r="D16" s="3">
        <v>1</v>
      </c>
      <c r="E16" s="4">
        <f>COUNTIF(teamB_ano!$L:$L,D16)</f>
        <v>0</v>
      </c>
      <c r="F16" s="1"/>
      <c r="G16" s="2" t="s">
        <v>70</v>
      </c>
      <c r="H16" s="4">
        <f>COUNTIF(teamB_ano!$M:$M,G16)</f>
        <v>0</v>
      </c>
      <c r="I16" s="1"/>
      <c r="J16" s="4">
        <f>MIN(teamB_ano!$N:$N)</f>
        <v>-161</v>
      </c>
      <c r="K16" s="4">
        <f>COUNTIF(teamB_ano!$N:$N,"&gt;="&amp;J16)-COUNTIF(teamB_ano!$N:$N,"&gt;="&amp;J17)</f>
        <v>12</v>
      </c>
      <c r="L16" s="1"/>
      <c r="M16" s="8">
        <v>1</v>
      </c>
      <c r="N16" s="4">
        <f>COUNTIF(teamB_ano!$O:$O,M16)</f>
        <v>43</v>
      </c>
      <c r="O16" s="1"/>
      <c r="P16" s="8">
        <v>-1</v>
      </c>
      <c r="Q16" s="4">
        <f>COUNTIF(teamB_ano!$P:$P,P16)</f>
        <v>81</v>
      </c>
      <c r="R16" s="1"/>
      <c r="S16" s="8">
        <v>0</v>
      </c>
      <c r="T16" s="4">
        <f>COUNTIF(teamB_ano!$Q:$Q,S16)</f>
        <v>97</v>
      </c>
      <c r="U16" s="1"/>
      <c r="V16" s="1" t="s">
        <v>71</v>
      </c>
      <c r="W16" s="4">
        <f>COUNTIF(teamB_ano!$R:$R,V16)</f>
        <v>0</v>
      </c>
      <c r="X16" s="1"/>
      <c r="Y16" s="2" t="s">
        <v>18</v>
      </c>
      <c r="Z16" s="4">
        <f>COUNTIF(teamB_ano!$S:$S,Y16)</f>
        <v>55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customHeight="1" x14ac:dyDescent="0.2">
      <c r="A17" s="2" t="s">
        <v>72</v>
      </c>
      <c r="B17" s="4">
        <f>COUNTIF(teamB_ano!$K:$K,A17)</f>
        <v>0</v>
      </c>
      <c r="C17" s="1"/>
      <c r="D17" s="3">
        <v>2</v>
      </c>
      <c r="E17" s="4">
        <f>COUNTIF(teamB_ano!$L:$L,D17)</f>
        <v>3</v>
      </c>
      <c r="F17" s="1"/>
      <c r="G17" s="1" t="s">
        <v>73</v>
      </c>
      <c r="H17" s="4">
        <f>COUNTIF(teamB_ano!$M:$M,G17)</f>
        <v>9</v>
      </c>
      <c r="I17" s="1"/>
      <c r="J17" s="9">
        <f t="shared" ref="J17:J27" si="0">J16+205</f>
        <v>44</v>
      </c>
      <c r="K17" s="4">
        <f>COUNTIF(teamB_ano!$N:$N,"&gt;="&amp;J17)-COUNTIF(teamB_ano!$N:$N,"&gt;="&amp;J18)</f>
        <v>39</v>
      </c>
      <c r="L17" s="1"/>
      <c r="M17" s="8">
        <v>2</v>
      </c>
      <c r="N17" s="4">
        <f>COUNTIF(teamB_ano!$O:$O,M17)</f>
        <v>23</v>
      </c>
      <c r="O17" s="1"/>
      <c r="P17" s="8">
        <v>8</v>
      </c>
      <c r="Q17" s="4">
        <f>COUNTIF(teamB_ano!$P:$P,P17)</f>
        <v>0</v>
      </c>
      <c r="R17" s="1"/>
      <c r="S17" s="8">
        <v>1</v>
      </c>
      <c r="T17" s="4">
        <f>COUNTIF(teamB_ano!$Q:$Q,S17)</f>
        <v>1</v>
      </c>
      <c r="U17" s="1"/>
      <c r="V17" s="1" t="s">
        <v>74</v>
      </c>
      <c r="W17" s="4">
        <f>COUNTIF(teamB_ano!$R:$R,V17)</f>
        <v>12</v>
      </c>
      <c r="X17" s="1"/>
      <c r="Y17" s="2" t="s">
        <v>16</v>
      </c>
      <c r="Z17" s="4">
        <f>COUNTIF(teamB_ano!$S:$S,Y17)</f>
        <v>45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customHeight="1" x14ac:dyDescent="0.2">
      <c r="A18" s="2" t="s">
        <v>35</v>
      </c>
      <c r="B18" s="4">
        <f>COUNTIF(teamB_ano!$K:$K,A18)</f>
        <v>22</v>
      </c>
      <c r="C18" s="1"/>
      <c r="D18" s="3">
        <v>3</v>
      </c>
      <c r="E18" s="4">
        <f>COUNTIF(teamB_ano!$L:$L,D18)</f>
        <v>2</v>
      </c>
      <c r="F18" s="1"/>
      <c r="G18" s="2" t="s">
        <v>75</v>
      </c>
      <c r="H18" s="4">
        <f>COUNTIF(teamB_ano!$M:$M,G18)</f>
        <v>6</v>
      </c>
      <c r="I18" s="1"/>
      <c r="J18" s="9">
        <f t="shared" si="0"/>
        <v>249</v>
      </c>
      <c r="K18" s="4">
        <f>COUNTIF(teamB_ano!$N:$N,"&gt;="&amp;J18)-COUNTIF(teamB_ano!$N:$N,"&gt;="&amp;J19)</f>
        <v>14</v>
      </c>
      <c r="L18" s="1"/>
      <c r="M18" s="8">
        <v>3</v>
      </c>
      <c r="N18" s="4">
        <f>COUNTIF(teamB_ano!$O:$O,M18)</f>
        <v>14</v>
      </c>
      <c r="O18" s="1"/>
      <c r="P18" s="8">
        <v>52</v>
      </c>
      <c r="Q18" s="4">
        <f>COUNTIF(teamB_ano!$P:$P,P18)</f>
        <v>0</v>
      </c>
      <c r="R18" s="1"/>
      <c r="S18" s="8">
        <v>2</v>
      </c>
      <c r="T18" s="4">
        <f>COUNTIF(teamB_ano!$Q:$Q,S18)</f>
        <v>2</v>
      </c>
      <c r="U18" s="1"/>
      <c r="V18" s="1" t="s">
        <v>35</v>
      </c>
      <c r="W18" s="4">
        <f>COUNTIF(teamB_ano!$R:$R,V18)</f>
        <v>81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customHeight="1" x14ac:dyDescent="0.2">
      <c r="A19" s="1"/>
      <c r="B19" s="1"/>
      <c r="C19" s="1"/>
      <c r="D19" s="3">
        <v>4</v>
      </c>
      <c r="E19" s="4">
        <f>COUNTIF(teamB_ano!$L:$L,D19)</f>
        <v>6</v>
      </c>
      <c r="F19" s="1"/>
      <c r="G19" s="1" t="s">
        <v>76</v>
      </c>
      <c r="H19" s="4">
        <f>COUNTIF(teamB_ano!$M:$M,G19)</f>
        <v>12</v>
      </c>
      <c r="I19" s="1"/>
      <c r="J19" s="9">
        <f t="shared" si="0"/>
        <v>454</v>
      </c>
      <c r="K19" s="4">
        <f>COUNTIF(teamB_ano!$N:$N,"&gt;="&amp;J19)-COUNTIF(teamB_ano!$N:$N,"&gt;="&amp;J20)</f>
        <v>13</v>
      </c>
      <c r="L19" s="1"/>
      <c r="M19" s="8">
        <v>4</v>
      </c>
      <c r="N19" s="4">
        <f>COUNTIF(teamB_ano!$O:$O,M19)</f>
        <v>6</v>
      </c>
      <c r="O19" s="1"/>
      <c r="P19" s="8">
        <v>87</v>
      </c>
      <c r="Q19" s="4">
        <f>COUNTIF(teamB_ano!$P:$P,P19)</f>
        <v>0</v>
      </c>
      <c r="R19" s="1"/>
      <c r="S19" s="8">
        <v>3</v>
      </c>
      <c r="T19" s="4">
        <f>COUNTIF(teamB_ano!$Q:$Q,S19)</f>
        <v>0</v>
      </c>
      <c r="U19" s="1"/>
      <c r="V19" s="1" t="s">
        <v>77</v>
      </c>
      <c r="W19" s="4">
        <f>COUNTIF(teamB_ano!$R:$R,V19)</f>
        <v>7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customHeight="1" x14ac:dyDescent="0.2">
      <c r="A20" s="1"/>
      <c r="B20" s="1"/>
      <c r="C20" s="1"/>
      <c r="D20" s="3">
        <v>5</v>
      </c>
      <c r="E20" s="4">
        <f>COUNTIF(teamB_ano!$L:$L,D20)</f>
        <v>1</v>
      </c>
      <c r="F20" s="1"/>
      <c r="G20" s="2" t="s">
        <v>78</v>
      </c>
      <c r="H20" s="4">
        <f>COUNTIF(teamB_ano!$M:$M,G20)</f>
        <v>22</v>
      </c>
      <c r="I20" s="1"/>
      <c r="J20" s="9">
        <f t="shared" si="0"/>
        <v>659</v>
      </c>
      <c r="K20" s="4">
        <f>COUNTIF(teamB_ano!$N:$N,"&gt;="&amp;J20)-COUNTIF(teamB_ano!$N:$N,"&gt;="&amp;J21)</f>
        <v>7</v>
      </c>
      <c r="L20" s="1"/>
      <c r="M20" s="8">
        <v>5</v>
      </c>
      <c r="N20" s="4">
        <f>COUNTIF(teamB_ano!$O:$O,M20)</f>
        <v>4</v>
      </c>
      <c r="O20" s="1"/>
      <c r="P20" s="8">
        <v>97</v>
      </c>
      <c r="Q20" s="4">
        <f>COUNTIF(teamB_ano!$P:$P,P20)</f>
        <v>0</v>
      </c>
      <c r="R20" s="1"/>
      <c r="S20" s="8">
        <v>4</v>
      </c>
      <c r="T20" s="4">
        <f>COUNTIF(teamB_ano!$Q:$Q,S20)</f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customHeight="1" x14ac:dyDescent="0.2">
      <c r="A21" s="1"/>
      <c r="B21" s="1"/>
      <c r="C21" s="1"/>
      <c r="D21" s="3">
        <v>6</v>
      </c>
      <c r="E21" s="4">
        <f>COUNTIF(teamB_ano!$L:$L,D21)</f>
        <v>0</v>
      </c>
      <c r="F21" s="1"/>
      <c r="G21" s="1" t="s">
        <v>79</v>
      </c>
      <c r="H21" s="4">
        <f>COUNTIF(teamB_ano!$M:$M,G21)</f>
        <v>5</v>
      </c>
      <c r="I21" s="1"/>
      <c r="J21" s="9">
        <f t="shared" si="0"/>
        <v>864</v>
      </c>
      <c r="K21" s="4">
        <f>COUNTIF(teamB_ano!$N:$N,"&gt;="&amp;J21)-COUNTIF(teamB_ano!$N:$N,"&gt;="&amp;J22)</f>
        <v>5</v>
      </c>
      <c r="L21" s="1"/>
      <c r="M21" s="8">
        <v>6</v>
      </c>
      <c r="N21" s="4">
        <f>COUNTIF(teamB_ano!$O:$O,M21)</f>
        <v>5</v>
      </c>
      <c r="O21" s="1"/>
      <c r="P21" s="8">
        <v>98</v>
      </c>
      <c r="Q21" s="4">
        <f>COUNTIF(teamB_ano!$P:$P,P21)</f>
        <v>0</v>
      </c>
      <c r="R21" s="1"/>
      <c r="S21" s="8">
        <v>5</v>
      </c>
      <c r="T21" s="4">
        <f>COUNTIF(teamB_ano!$Q:$Q,S21)</f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x14ac:dyDescent="0.2">
      <c r="A22" s="1"/>
      <c r="B22" s="1"/>
      <c r="C22" s="1"/>
      <c r="D22" s="3">
        <v>7</v>
      </c>
      <c r="E22" s="4">
        <f>COUNTIF(teamB_ano!$L:$L,D22)</f>
        <v>1</v>
      </c>
      <c r="F22" s="1"/>
      <c r="G22" s="2" t="s">
        <v>80</v>
      </c>
      <c r="H22" s="4">
        <f>COUNTIF(teamB_ano!$M:$M,G22)</f>
        <v>15</v>
      </c>
      <c r="I22" s="1"/>
      <c r="J22" s="9">
        <f t="shared" si="0"/>
        <v>1069</v>
      </c>
      <c r="K22" s="4">
        <f>COUNTIF(teamB_ano!$N:$N,"&gt;="&amp;J22)-COUNTIF(teamB_ano!$N:$N,"&gt;="&amp;J23)</f>
        <v>6</v>
      </c>
      <c r="L22" s="1"/>
      <c r="M22" s="8">
        <v>7</v>
      </c>
      <c r="N22" s="4">
        <f>COUNTIF(teamB_ano!$O:$O,M22)</f>
        <v>1</v>
      </c>
      <c r="O22" s="1"/>
      <c r="P22" s="8">
        <v>127</v>
      </c>
      <c r="Q22" s="4">
        <f>COUNTIF(teamB_ano!$P:$P,P22)</f>
        <v>3</v>
      </c>
      <c r="R22" s="1"/>
      <c r="S22" s="8">
        <v>6</v>
      </c>
      <c r="T22" s="4">
        <f>COUNTIF(teamB_ano!$Q:$Q,S22)</f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x14ac:dyDescent="0.2">
      <c r="A23" s="1"/>
      <c r="B23" s="1"/>
      <c r="C23" s="1"/>
      <c r="D23" s="3">
        <v>8</v>
      </c>
      <c r="E23" s="4">
        <f>COUNTIF(teamB_ano!$L:$L,D23)</f>
        <v>5</v>
      </c>
      <c r="F23" s="1"/>
      <c r="G23" s="1" t="s">
        <v>81</v>
      </c>
      <c r="H23" s="4">
        <f>COUNTIF(teamB_ano!$M:$M,G23)</f>
        <v>14</v>
      </c>
      <c r="I23" s="1"/>
      <c r="J23" s="9">
        <f t="shared" si="0"/>
        <v>1274</v>
      </c>
      <c r="K23" s="4">
        <f>COUNTIF(teamB_ano!$N:$N,"&gt;="&amp;J23)-COUNTIF(teamB_ano!$N:$N,"&gt;="&amp;J24)</f>
        <v>2</v>
      </c>
      <c r="L23" s="1"/>
      <c r="M23" s="8">
        <v>8</v>
      </c>
      <c r="N23" s="4">
        <f>COUNTIF(teamB_ano!$O:$O,M23)</f>
        <v>1</v>
      </c>
      <c r="O23" s="1"/>
      <c r="P23" s="8">
        <v>155</v>
      </c>
      <c r="Q23" s="4">
        <f>COUNTIF(teamB_ano!$P:$P,P23)</f>
        <v>0</v>
      </c>
      <c r="R23" s="1"/>
      <c r="S23" s="1"/>
      <c r="T23" s="4">
        <f>SUM(T16:T22)</f>
        <v>100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x14ac:dyDescent="0.2">
      <c r="A24" s="1"/>
      <c r="B24" s="1"/>
      <c r="C24" s="1"/>
      <c r="D24" s="3">
        <v>9</v>
      </c>
      <c r="E24" s="4">
        <f>COUNTIF(teamB_ano!$L:$L,D24)</f>
        <v>6</v>
      </c>
      <c r="F24" s="1"/>
      <c r="G24" s="2" t="s">
        <v>82</v>
      </c>
      <c r="H24" s="4">
        <f>COUNTIF(teamB_ano!$M:$M,G24)</f>
        <v>2</v>
      </c>
      <c r="I24" s="1"/>
      <c r="J24" s="9">
        <f t="shared" si="0"/>
        <v>1479</v>
      </c>
      <c r="K24" s="4">
        <f>COUNTIF(teamB_ano!$N:$N,"&gt;="&amp;J24)-COUNTIF(teamB_ano!$N:$N,"&gt;="&amp;J25)</f>
        <v>0</v>
      </c>
      <c r="L24" s="1"/>
      <c r="M24" s="8">
        <v>13</v>
      </c>
      <c r="N24" s="4">
        <f>COUNTIF(teamB_ano!$O:$O,M24)</f>
        <v>1</v>
      </c>
      <c r="O24" s="1"/>
      <c r="P24" s="8">
        <v>181</v>
      </c>
      <c r="Q24" s="4">
        <f>COUNTIF(teamB_ano!$P:$P,P24)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x14ac:dyDescent="0.2">
      <c r="A25" s="1"/>
      <c r="B25" s="1"/>
      <c r="C25" s="1"/>
      <c r="D25" s="3">
        <v>10</v>
      </c>
      <c r="E25" s="4">
        <f>COUNTIF(teamB_ano!$L:$L,D25)</f>
        <v>0</v>
      </c>
      <c r="F25" s="1"/>
      <c r="G25" s="1" t="s">
        <v>83</v>
      </c>
      <c r="H25" s="4">
        <f>COUNTIF(teamB_ano!$M:$M,G25)</f>
        <v>4</v>
      </c>
      <c r="I25" s="1"/>
      <c r="J25" s="9">
        <f t="shared" si="0"/>
        <v>1684</v>
      </c>
      <c r="K25" s="4">
        <f>COUNTIF(teamB_ano!$N:$N,"&gt;="&amp;J25)-COUNTIF(teamB_ano!$N:$N,"&gt;="&amp;J26)</f>
        <v>0</v>
      </c>
      <c r="L25" s="1"/>
      <c r="M25" s="8">
        <v>15</v>
      </c>
      <c r="N25" s="4">
        <f>COUNTIF(teamB_ano!$O:$O,M25)</f>
        <v>1</v>
      </c>
      <c r="O25" s="1"/>
      <c r="P25" s="8">
        <v>182</v>
      </c>
      <c r="Q25" s="4">
        <f>COUNTIF(teamB_ano!$P:$P,P25)</f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x14ac:dyDescent="0.2">
      <c r="A26" s="1"/>
      <c r="B26" s="1"/>
      <c r="C26" s="1"/>
      <c r="D26" s="3">
        <v>11</v>
      </c>
      <c r="E26" s="4">
        <f>COUNTIF(teamB_ano!$L:$L,D26)</f>
        <v>5</v>
      </c>
      <c r="F26" s="1"/>
      <c r="G26" s="2" t="s">
        <v>84</v>
      </c>
      <c r="H26" s="4">
        <f>COUNTIF(teamB_ano!$M:$M,G26)</f>
        <v>11</v>
      </c>
      <c r="I26" s="1"/>
      <c r="J26" s="9">
        <f t="shared" si="0"/>
        <v>1889</v>
      </c>
      <c r="K26" s="4">
        <f>COUNTIF(teamB_ano!$N:$N,"&gt;="&amp;J26)-COUNTIF(teamB_ano!$N:$N,"&gt;="&amp;J27)</f>
        <v>1</v>
      </c>
      <c r="L26" s="1"/>
      <c r="M26" s="8">
        <v>19</v>
      </c>
      <c r="N26" s="4">
        <f>COUNTIF(teamB_ano!$O:$O,M26)</f>
        <v>1</v>
      </c>
      <c r="O26" s="1"/>
      <c r="P26" s="8">
        <v>183</v>
      </c>
      <c r="Q26" s="4">
        <f>COUNTIF(teamB_ano!$P:$P,P26)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x14ac:dyDescent="0.2">
      <c r="A27" s="1"/>
      <c r="B27" s="1"/>
      <c r="C27" s="1"/>
      <c r="D27" s="3">
        <v>12</v>
      </c>
      <c r="E27" s="4">
        <f>COUNTIF(teamB_ano!$L:$L,D27)</f>
        <v>3</v>
      </c>
      <c r="F27" s="1"/>
      <c r="G27" s="1" t="s">
        <v>85</v>
      </c>
      <c r="H27" s="4">
        <f>COUNTIF(teamB_ano!$M:$M,G27)</f>
        <v>0</v>
      </c>
      <c r="I27" s="1"/>
      <c r="J27" s="9">
        <f t="shared" si="0"/>
        <v>2094</v>
      </c>
      <c r="K27" s="4">
        <f>COUNTIF(teamB_ano!$N:$N,"&gt;="&amp;J27)</f>
        <v>1</v>
      </c>
      <c r="L27" s="1"/>
      <c r="M27" s="2"/>
      <c r="N27" s="4">
        <f>SUM(N16:N26)</f>
        <v>100</v>
      </c>
      <c r="O27" s="1"/>
      <c r="P27" s="8">
        <v>185</v>
      </c>
      <c r="Q27" s="4">
        <f>COUNTIF(teamB_ano!$P:$P,P27)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x14ac:dyDescent="0.2">
      <c r="A28" s="1"/>
      <c r="B28" s="1"/>
      <c r="C28" s="1"/>
      <c r="D28" s="3">
        <v>13</v>
      </c>
      <c r="E28" s="4">
        <f>COUNTIF(teamB_ano!$L:$L,D28)</f>
        <v>2</v>
      </c>
      <c r="F28" s="1"/>
      <c r="G28" s="1"/>
      <c r="H28" s="1"/>
      <c r="I28" s="1"/>
      <c r="J28" s="2"/>
      <c r="K28" s="4">
        <f>SUM(K16:K27)</f>
        <v>100</v>
      </c>
      <c r="L28" s="1"/>
      <c r="M28" s="2"/>
      <c r="N28" s="1"/>
      <c r="O28" s="1"/>
      <c r="P28" s="8">
        <v>195</v>
      </c>
      <c r="Q28" s="4">
        <f>COUNTIF(teamB_ano!$P:$P,P28)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x14ac:dyDescent="0.2">
      <c r="A29" s="1"/>
      <c r="B29" s="1"/>
      <c r="C29" s="1"/>
      <c r="D29" s="3">
        <v>14</v>
      </c>
      <c r="E29" s="4">
        <f>COUNTIF(teamB_ano!$L:$L,D29)</f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197</v>
      </c>
      <c r="Q29" s="4">
        <f>COUNTIF(teamB_ano!$P:$P,P29)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x14ac:dyDescent="0.2">
      <c r="A30" s="1"/>
      <c r="B30" s="1"/>
      <c r="C30" s="1"/>
      <c r="D30" s="3">
        <v>15</v>
      </c>
      <c r="E30" s="4">
        <f>COUNTIF(teamB_ano!$L:$L,D30)</f>
        <v>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256</v>
      </c>
      <c r="Q30" s="4">
        <f>COUNTIF(teamB_ano!$P:$P,P30)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x14ac:dyDescent="0.2">
      <c r="A31" s="1"/>
      <c r="B31" s="1"/>
      <c r="C31" s="1"/>
      <c r="D31" s="3">
        <v>16</v>
      </c>
      <c r="E31" s="4">
        <f>COUNTIF(teamB_ano!$L:$L,D31)</f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297</v>
      </c>
      <c r="Q31" s="4">
        <f>COUNTIF(teamB_ano!$P:$P,P31)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x14ac:dyDescent="0.2">
      <c r="A32" s="1"/>
      <c r="B32" s="1"/>
      <c r="C32" s="1"/>
      <c r="D32" s="3">
        <v>17</v>
      </c>
      <c r="E32" s="4">
        <f>COUNTIF(teamB_ano!$L:$L,D32)</f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8">
        <v>346</v>
      </c>
      <c r="Q32" s="4">
        <f>COUNTIF(teamB_ano!$P:$P,P32)</f>
        <v>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x14ac:dyDescent="0.2">
      <c r="A33" s="1"/>
      <c r="B33" s="1"/>
      <c r="C33" s="1"/>
      <c r="D33" s="3">
        <v>18</v>
      </c>
      <c r="E33" s="4">
        <f>COUNTIF(teamB_ano!$L:$L,D33)</f>
        <v>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359</v>
      </c>
      <c r="Q33" s="4">
        <f>COUNTIF(teamB_ano!$P:$P,P33)</f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x14ac:dyDescent="0.2">
      <c r="A34" s="1"/>
      <c r="B34" s="1"/>
      <c r="C34" s="1"/>
      <c r="D34" s="3">
        <v>19</v>
      </c>
      <c r="E34" s="4">
        <f>COUNTIF(teamB_ano!$L:$L,D34)</f>
        <v>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680</v>
      </c>
      <c r="Q34" s="4">
        <f>COUNTIF(teamB_ano!$P:$P,P34)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x14ac:dyDescent="0.2">
      <c r="A35" s="1"/>
      <c r="B35" s="1"/>
      <c r="C35" s="1"/>
      <c r="D35" s="3">
        <v>20</v>
      </c>
      <c r="E35" s="4">
        <f>COUNTIF(teamB_ano!$L:$L,D35)</f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8">
        <v>842</v>
      </c>
      <c r="Q35" s="4">
        <f>COUNTIF(teamB_ano!$P:$P,P35)</f>
        <v>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x14ac:dyDescent="0.2">
      <c r="A36" s="1"/>
      <c r="B36" s="1"/>
      <c r="C36" s="1"/>
      <c r="D36" s="3">
        <v>21</v>
      </c>
      <c r="E36" s="4">
        <f>COUNTIF(teamB_ano!$L:$L,D36)</f>
        <v>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>
        <f>SUM(Q16:Q35)</f>
        <v>85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x14ac:dyDescent="0.2">
      <c r="A37" s="1"/>
      <c r="B37" s="1"/>
      <c r="C37" s="1"/>
      <c r="D37" s="3">
        <v>22</v>
      </c>
      <c r="E37" s="4">
        <f>COUNTIF(teamB_ano!$L:$L,D37)</f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customHeight="1" x14ac:dyDescent="0.2">
      <c r="A38" s="1"/>
      <c r="B38" s="1"/>
      <c r="C38" s="1"/>
      <c r="D38" s="3">
        <v>23</v>
      </c>
      <c r="E38" s="4">
        <f>COUNTIF(teamB_ano!$L:$L,D38)</f>
        <v>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customHeight="1" x14ac:dyDescent="0.2">
      <c r="A39" s="1"/>
      <c r="B39" s="1"/>
      <c r="C39" s="1"/>
      <c r="D39" s="3">
        <v>24</v>
      </c>
      <c r="E39" s="4">
        <f>COUNTIF(teamB_ano!$L:$L,D39)</f>
        <v>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customHeight="1" x14ac:dyDescent="0.2">
      <c r="A40" s="1"/>
      <c r="B40" s="1"/>
      <c r="C40" s="1"/>
      <c r="D40" s="3">
        <v>25</v>
      </c>
      <c r="E40" s="4">
        <f>COUNTIF(teamB_ano!$L:$L,D40)</f>
        <v>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customHeight="1" x14ac:dyDescent="0.2">
      <c r="A41" s="1"/>
      <c r="B41" s="1"/>
      <c r="C41" s="1"/>
      <c r="D41" s="3">
        <v>26</v>
      </c>
      <c r="E41" s="4">
        <f>COUNTIF(teamB_ano!$L:$L,D41)</f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customHeight="1" x14ac:dyDescent="0.2">
      <c r="A42" s="1"/>
      <c r="B42" s="1"/>
      <c r="C42" s="1"/>
      <c r="D42" s="3">
        <v>27</v>
      </c>
      <c r="E42" s="4">
        <f>COUNTIF(teamB_ano!$L:$L,D42)</f>
        <v>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customHeight="1" x14ac:dyDescent="0.2">
      <c r="A43" s="1"/>
      <c r="B43" s="1"/>
      <c r="C43" s="1"/>
      <c r="D43" s="3">
        <v>28</v>
      </c>
      <c r="E43" s="4">
        <f>COUNTIF(teamB_ano!$L:$L,D43)</f>
        <v>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customHeight="1" x14ac:dyDescent="0.2">
      <c r="A44" s="1"/>
      <c r="B44" s="1"/>
      <c r="C44" s="1"/>
      <c r="D44" s="3">
        <v>29</v>
      </c>
      <c r="E44" s="4">
        <f>COUNTIF(teamB_ano!$L:$L,D44)</f>
        <v>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customHeight="1" x14ac:dyDescent="0.2">
      <c r="A45" s="1"/>
      <c r="B45" s="1"/>
      <c r="C45" s="1"/>
      <c r="D45" s="3">
        <v>30</v>
      </c>
      <c r="E45" s="4">
        <f>COUNTIF(teamB_ano!$L:$L,D45)</f>
        <v>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customHeight="1" x14ac:dyDescent="0.2">
      <c r="A46" s="1"/>
      <c r="B46" s="1"/>
      <c r="C46" s="1"/>
      <c r="D46" s="3">
        <v>31</v>
      </c>
      <c r="E46" s="4">
        <f>COUNTIF(teamB_ano!$L:$L,D46)</f>
        <v>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customHeight="1" x14ac:dyDescent="0.2">
      <c r="A47" s="1"/>
      <c r="B47" s="1"/>
      <c r="C47" s="1"/>
      <c r="D47" s="1"/>
      <c r="E47" s="4">
        <f>SUM(E16:E46)</f>
        <v>100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customHeight="1" x14ac:dyDescent="0.2">
      <c r="A49" s="1"/>
      <c r="B49" s="1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customHeight="1" x14ac:dyDescent="0.2">
      <c r="A50" s="1"/>
      <c r="B50" s="1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customHeight="1" x14ac:dyDescent="0.2">
      <c r="A51" s="1"/>
      <c r="B51" s="1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customHeight="1" x14ac:dyDescent="0.2">
      <c r="A52" s="1"/>
      <c r="B52" s="1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customHeight="1" x14ac:dyDescent="0.2">
      <c r="A53" s="1"/>
      <c r="B53" s="1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customHeight="1" x14ac:dyDescent="0.2">
      <c r="A54" s="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5.75" customHeight="1" x14ac:dyDescent="0.2">
      <c r="A55" s="1"/>
      <c r="B55" s="1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"/>
      <c r="B56" s="1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.75" customHeight="1" x14ac:dyDescent="0.2">
      <c r="A57" s="1"/>
      <c r="B57" s="1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5.75" customHeight="1" x14ac:dyDescent="0.2">
      <c r="A58" s="1"/>
      <c r="B58" s="1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5.75" customHeight="1" x14ac:dyDescent="0.2">
      <c r="A59" s="1"/>
      <c r="B59" s="1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5.75" customHeight="1" x14ac:dyDescent="0.2">
      <c r="A60" s="1"/>
      <c r="B60" s="1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5.75" customHeight="1" x14ac:dyDescent="0.2">
      <c r="A61" s="1"/>
      <c r="B61" s="1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.75" customHeight="1" x14ac:dyDescent="0.2">
      <c r="A62" s="1"/>
      <c r="B62" s="1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5.75" customHeight="1" x14ac:dyDescent="0.2">
      <c r="A63" s="1"/>
      <c r="B63" s="1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customHeight="1" x14ac:dyDescent="0.2">
      <c r="A64" s="1"/>
      <c r="B64" s="1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5.75" customHeight="1" x14ac:dyDescent="0.2">
      <c r="A65" s="1"/>
      <c r="B65" s="1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5.75" customHeight="1" x14ac:dyDescent="0.2">
      <c r="A66" s="1"/>
      <c r="B66" s="1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.75" customHeight="1" x14ac:dyDescent="0.2">
      <c r="A67" s="1"/>
      <c r="B67" s="1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5.75" customHeight="1" x14ac:dyDescent="0.2">
      <c r="A68" s="1"/>
      <c r="B68" s="1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5.75" customHeight="1" x14ac:dyDescent="0.2">
      <c r="A69" s="1"/>
      <c r="B69" s="1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5.75" customHeight="1" x14ac:dyDescent="0.2">
      <c r="A70" s="1"/>
      <c r="B70" s="1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5.75" customHeight="1" x14ac:dyDescent="0.2">
      <c r="A71" s="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.75" customHeight="1" x14ac:dyDescent="0.2">
      <c r="A72" s="1"/>
      <c r="B72" s="1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5.75" customHeight="1" x14ac:dyDescent="0.2">
      <c r="A73" s="1"/>
      <c r="B73" s="1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5.75" customHeight="1" x14ac:dyDescent="0.2">
      <c r="A74" s="1"/>
      <c r="B74" s="1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5.75" customHeight="1" x14ac:dyDescent="0.2">
      <c r="A75" s="1"/>
      <c r="B75" s="1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5.75" customHeight="1" x14ac:dyDescent="0.2">
      <c r="A76" s="1"/>
      <c r="B76" s="1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5.75" customHeight="1" x14ac:dyDescent="0.2">
      <c r="A77" s="1"/>
      <c r="B77" s="1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5.75" customHeight="1" x14ac:dyDescent="0.2">
      <c r="A78" s="1"/>
      <c r="B78" s="1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5.75" customHeight="1" x14ac:dyDescent="0.2">
      <c r="A79" s="1"/>
      <c r="B79" s="1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5.75" customHeight="1" x14ac:dyDescent="0.2">
      <c r="A80" s="1"/>
      <c r="B80" s="1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.75" customHeight="1" x14ac:dyDescent="0.2">
      <c r="A81" s="1"/>
      <c r="B81" s="1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5.75" customHeight="1" x14ac:dyDescent="0.2">
      <c r="A82" s="1"/>
      <c r="B82" s="1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5.75" customHeight="1" x14ac:dyDescent="0.2">
      <c r="A83" s="1"/>
      <c r="B83" s="1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customHeight="1" x14ac:dyDescent="0.2">
      <c r="A84" s="1"/>
      <c r="B84" s="1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customHeight="1" x14ac:dyDescent="0.2">
      <c r="A85" s="1"/>
      <c r="B85" s="1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customHeight="1" x14ac:dyDescent="0.2">
      <c r="A86" s="1"/>
      <c r="B86" s="1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customHeight="1" x14ac:dyDescent="0.2">
      <c r="A87" s="1"/>
      <c r="B87" s="1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customHeight="1" x14ac:dyDescent="0.2">
      <c r="A88" s="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customHeight="1" x14ac:dyDescent="0.2">
      <c r="A89" s="1"/>
      <c r="B89" s="1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customHeight="1" x14ac:dyDescent="0.2">
      <c r="A90" s="1"/>
      <c r="B90" s="1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customHeight="1" x14ac:dyDescent="0.2">
      <c r="A91" s="1"/>
      <c r="B91" s="1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customHeight="1" x14ac:dyDescent="0.2">
      <c r="A92" s="1"/>
      <c r="B92" s="1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customHeight="1" x14ac:dyDescent="0.2">
      <c r="A93" s="1"/>
      <c r="B93" s="1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customHeight="1" x14ac:dyDescent="0.2">
      <c r="A94" s="1"/>
      <c r="B94" s="1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customHeight="1" x14ac:dyDescent="0.2">
      <c r="A95" s="1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customHeight="1" x14ac:dyDescent="0.2">
      <c r="A96" s="1"/>
      <c r="B96" s="1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.75" customHeight="1" x14ac:dyDescent="0.2">
      <c r="A97" s="1"/>
      <c r="B97" s="1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5.75" customHeight="1" x14ac:dyDescent="0.2">
      <c r="A98" s="1"/>
      <c r="B98" s="1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.75" customHeight="1" x14ac:dyDescent="0.2">
      <c r="A99" s="1"/>
      <c r="B99" s="1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5.75" customHeight="1" x14ac:dyDescent="0.2">
      <c r="A100" s="1"/>
      <c r="B100" s="1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.75" customHeight="1" x14ac:dyDescent="0.2">
      <c r="A101" s="1"/>
      <c r="B101" s="1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5.75" customHeight="1" x14ac:dyDescent="0.2">
      <c r="A102" s="1"/>
      <c r="B102" s="1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5.75" customHeight="1" x14ac:dyDescent="0.2">
      <c r="A103" s="1"/>
      <c r="B103" s="1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.75" customHeight="1" x14ac:dyDescent="0.2">
      <c r="A104" s="1"/>
      <c r="B104" s="1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5.75" customHeight="1" x14ac:dyDescent="0.2">
      <c r="A105" s="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5.75" customHeight="1" x14ac:dyDescent="0.2">
      <c r="A106" s="1"/>
      <c r="B106" s="1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5.75" customHeight="1" x14ac:dyDescent="0.2">
      <c r="A107" s="1"/>
      <c r="B107" s="1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.75" customHeight="1" x14ac:dyDescent="0.2">
      <c r="A108" s="1"/>
      <c r="B108" s="1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5.75" customHeight="1" x14ac:dyDescent="0.2">
      <c r="A109" s="1"/>
      <c r="B109" s="1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5.75" customHeight="1" x14ac:dyDescent="0.2">
      <c r="A110" s="1"/>
      <c r="B110" s="1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.75" customHeight="1" x14ac:dyDescent="0.2">
      <c r="A111" s="1"/>
      <c r="B111" s="1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1"/>
      <c r="B112" s="1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1"/>
      <c r="B113" s="1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1"/>
      <c r="B114" s="1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1"/>
      <c r="B115" s="1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1"/>
      <c r="B116" s="1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1"/>
      <c r="B117" s="1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1"/>
      <c r="B118" s="1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1"/>
      <c r="B119" s="1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1"/>
      <c r="B120" s="1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1"/>
      <c r="B121" s="1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1"/>
      <c r="B123" s="1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1"/>
      <c r="B124" s="1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1"/>
      <c r="B125" s="1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1"/>
      <c r="B126" s="1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1"/>
      <c r="B127" s="1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1"/>
      <c r="B128" s="1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1"/>
      <c r="B129" s="1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1"/>
      <c r="B130" s="1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1"/>
      <c r="B131" s="1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1"/>
      <c r="B132" s="1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1"/>
      <c r="B133" s="1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1"/>
      <c r="B134" s="1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1"/>
      <c r="B135" s="1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1"/>
      <c r="B136" s="1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1"/>
      <c r="B137" s="1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1"/>
      <c r="B138" s="1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1"/>
      <c r="B140" s="1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1"/>
      <c r="B141" s="1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1"/>
      <c r="B142" s="1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1"/>
      <c r="B143" s="1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1"/>
      <c r="B144" s="1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1"/>
      <c r="B145" s="1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1"/>
      <c r="B146" s="1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1"/>
      <c r="B147" s="1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1"/>
      <c r="B148" s="1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1"/>
      <c r="B149" s="1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1"/>
      <c r="B150" s="1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1"/>
      <c r="B151" s="1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1"/>
      <c r="B152" s="1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1"/>
      <c r="B153" s="1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1"/>
      <c r="B154" s="1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1"/>
      <c r="B155" s="1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1"/>
      <c r="B157" s="1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1"/>
      <c r="B159" s="1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1"/>
      <c r="B160" s="1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1"/>
      <c r="B161" s="1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1"/>
      <c r="B162" s="1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1"/>
      <c r="B163" s="1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1"/>
      <c r="B164" s="1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1"/>
      <c r="B165" s="1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1"/>
      <c r="B166" s="1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1"/>
      <c r="B167" s="1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1"/>
      <c r="B168" s="1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1"/>
      <c r="B169" s="1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1"/>
      <c r="B170" s="1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1"/>
      <c r="B171" s="1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1"/>
      <c r="B172" s="1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1"/>
      <c r="B174" s="1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1"/>
      <c r="B176" s="1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1"/>
      <c r="B177" s="1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1"/>
      <c r="B178" s="1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1"/>
      <c r="B179" s="1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1"/>
      <c r="B180" s="1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1"/>
      <c r="B181" s="1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1"/>
      <c r="B182" s="1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1"/>
      <c r="B183" s="1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1"/>
      <c r="B184" s="1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1"/>
      <c r="B185" s="1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1"/>
      <c r="B186" s="1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1"/>
      <c r="B187" s="1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1"/>
      <c r="B188" s="1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1"/>
      <c r="B189" s="1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1"/>
      <c r="B191" s="1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1"/>
      <c r="B193" s="1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1"/>
      <c r="B194" s="1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1"/>
      <c r="B195" s="1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1"/>
      <c r="B196" s="1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1"/>
      <c r="B197" s="1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1"/>
      <c r="B198" s="1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1"/>
      <c r="B199" s="1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1"/>
      <c r="B200" s="1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1"/>
      <c r="B201" s="1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1"/>
      <c r="B202" s="1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1"/>
      <c r="B203" s="1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1"/>
      <c r="B204" s="1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1"/>
      <c r="B205" s="1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1"/>
      <c r="B206" s="1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1"/>
      <c r="B208" s="1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1"/>
      <c r="B210" s="1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1"/>
      <c r="B211" s="1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1"/>
      <c r="B212" s="1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1"/>
      <c r="B213" s="1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1"/>
      <c r="B214" s="1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1"/>
      <c r="B215" s="1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1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1"/>
      <c r="B217" s="1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1"/>
      <c r="B218" s="1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1"/>
      <c r="B219" s="1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1"/>
      <c r="B220" s="1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1"/>
      <c r="B221" s="1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1"/>
      <c r="B222" s="1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1"/>
      <c r="B223" s="1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1"/>
      <c r="B225" s="1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1"/>
      <c r="B226" s="1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1"/>
      <c r="B227" s="1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1"/>
      <c r="B228" s="1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1"/>
      <c r="B230" s="1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1"/>
      <c r="B231" s="1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1"/>
      <c r="B232" s="1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1"/>
      <c r="B233" s="1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1"/>
      <c r="B234" s="1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1"/>
      <c r="B235" s="1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1"/>
      <c r="B236" s="1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1"/>
      <c r="B237" s="1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1"/>
      <c r="B238" s="1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1"/>
      <c r="B239" s="1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1"/>
      <c r="B240" s="1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1"/>
      <c r="B242" s="1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1"/>
      <c r="B243" s="1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1"/>
      <c r="B244" s="1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1"/>
      <c r="B245" s="1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1"/>
      <c r="B247" s="1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/>
    <row r="249" spans="1:55" ht="15.75" customHeight="1" x14ac:dyDescent="0.2"/>
    <row r="250" spans="1:55" ht="15.75" customHeight="1" x14ac:dyDescent="0.2"/>
    <row r="251" spans="1:55" ht="15.75" customHeight="1" x14ac:dyDescent="0.2"/>
    <row r="252" spans="1:55" ht="15.75" customHeight="1" x14ac:dyDescent="0.2"/>
    <row r="253" spans="1:55" ht="15.75" customHeight="1" x14ac:dyDescent="0.2"/>
    <row r="254" spans="1:55" ht="15.75" customHeight="1" x14ac:dyDescent="0.2"/>
    <row r="255" spans="1:55" ht="15.75" customHeight="1" x14ac:dyDescent="0.2"/>
    <row r="256" spans="1:5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1000"/>
  <sheetViews>
    <sheetView topLeftCell="C1" workbookViewId="0">
      <selection activeCell="E12" sqref="E12"/>
    </sheetView>
  </sheetViews>
  <sheetFormatPr defaultColWidth="12.5703125" defaultRowHeight="15" customHeight="1" x14ac:dyDescent="0.2"/>
  <cols>
    <col min="1" max="1" width="8.42578125" customWidth="1"/>
    <col min="2" max="6" width="12.5703125" customWidth="1"/>
  </cols>
  <sheetData>
    <row r="1" spans="1:55" ht="15.75" customHeight="1" x14ac:dyDescent="0.2">
      <c r="A1" s="1" t="s">
        <v>0</v>
      </c>
      <c r="B1" s="1"/>
      <c r="C1" s="1"/>
      <c r="D1" s="2" t="s">
        <v>1</v>
      </c>
      <c r="E1" s="1"/>
      <c r="F1" s="1"/>
      <c r="G1" s="2" t="s">
        <v>2</v>
      </c>
      <c r="H1" s="1"/>
      <c r="I1" s="1"/>
      <c r="J1" s="2" t="s">
        <v>3</v>
      </c>
      <c r="K1" s="1"/>
      <c r="L1" s="1"/>
      <c r="M1" s="2" t="s">
        <v>4</v>
      </c>
      <c r="N1" s="1"/>
      <c r="O1" s="1"/>
      <c r="P1" s="2" t="s">
        <v>5</v>
      </c>
      <c r="Q1" s="1"/>
      <c r="R1" s="1"/>
      <c r="S1" s="2" t="s">
        <v>6</v>
      </c>
      <c r="T1" s="1"/>
      <c r="U1" s="1"/>
      <c r="V1" s="1" t="s">
        <v>7</v>
      </c>
      <c r="W1" s="1"/>
      <c r="X1" s="1"/>
      <c r="Y1" s="2" t="s">
        <v>8</v>
      </c>
      <c r="Z1" s="1"/>
      <c r="AA1" s="1"/>
      <c r="AB1" s="2" t="s">
        <v>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10</v>
      </c>
    </row>
    <row r="2" spans="1:55" ht="15.75" customHeight="1" x14ac:dyDescent="0.2">
      <c r="A2" s="3">
        <v>20</v>
      </c>
      <c r="B2" s="4">
        <f>COUNTIF(teamC_ano!$A:$A,"&gt;=20")-COUNTIF(teamC_ano!$A:$A,"&gt;=30")</f>
        <v>20</v>
      </c>
      <c r="C2" s="1"/>
      <c r="D2" s="2" t="s">
        <v>11</v>
      </c>
      <c r="E2" s="4">
        <f>COUNTIF(teamC_ano!$B:$B,D2)</f>
        <v>16</v>
      </c>
      <c r="F2" s="1"/>
      <c r="G2" s="2" t="s">
        <v>12</v>
      </c>
      <c r="H2" s="4">
        <f>COUNTIF(teamC_ano!$C:$C, G2)</f>
        <v>15</v>
      </c>
      <c r="I2" s="1"/>
      <c r="J2" s="2" t="s">
        <v>13</v>
      </c>
      <c r="K2" s="4">
        <f>COUNTIF(teamC_ano!$D:$D,J2)</f>
        <v>14</v>
      </c>
      <c r="L2" s="1"/>
      <c r="M2" s="2" t="s">
        <v>14</v>
      </c>
      <c r="N2" s="4">
        <f>COUNTIF(teamC_ano!$E:$E,M2)</f>
        <v>59</v>
      </c>
      <c r="O2" s="1"/>
      <c r="P2" s="2" t="s">
        <v>15</v>
      </c>
      <c r="Q2" s="4">
        <f>COUNTIF(teamC_ano!$F:$F,P2)</f>
        <v>22</v>
      </c>
      <c r="R2" s="1"/>
      <c r="S2" s="2" t="s">
        <v>16</v>
      </c>
      <c r="T2" s="4">
        <f>COUNTIF(teamC_ano!$G:$G,S2)</f>
        <v>100</v>
      </c>
      <c r="U2" s="1"/>
      <c r="V2" s="5" t="s">
        <v>17</v>
      </c>
      <c r="W2" s="4">
        <f>COUNTIF(teamC_ano!$H:$H,"&gt;=-983")-COUNTIF(teamC_ano!$H:$H,"&gt;=-130")</f>
        <v>10</v>
      </c>
      <c r="X2" s="1"/>
      <c r="Y2" s="2" t="s">
        <v>18</v>
      </c>
      <c r="Z2" s="4">
        <f>COUNTIF(teamC_ano!$I:$I,Y2)</f>
        <v>46</v>
      </c>
      <c r="AA2" s="1"/>
      <c r="AB2" s="2" t="s">
        <v>18</v>
      </c>
      <c r="AC2" s="4">
        <f>COUNTIF(teamC_ano!$J:$J,AB2)</f>
        <v>46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x14ac:dyDescent="0.2">
      <c r="A3" s="3">
        <v>30</v>
      </c>
      <c r="B3" s="4">
        <f>COUNTIF(teamC_ano!$A:$A,"&gt;=30")-COUNTIF(teamC_ano!$A:$A,"&gt;=40")</f>
        <v>40</v>
      </c>
      <c r="C3" s="1"/>
      <c r="D3" s="2" t="s">
        <v>19</v>
      </c>
      <c r="E3" s="4">
        <f>COUNTIF(teamC_ano!$B:$B,D3)</f>
        <v>15</v>
      </c>
      <c r="F3" s="1"/>
      <c r="G3" s="2" t="s">
        <v>20</v>
      </c>
      <c r="H3" s="4">
        <f>COUNTIF(teamC_ano!$C:$C, G3)</f>
        <v>13</v>
      </c>
      <c r="I3" s="1"/>
      <c r="J3" s="2" t="s">
        <v>21</v>
      </c>
      <c r="K3" s="4">
        <f>COUNTIF(teamC_ano!$D:$D,J3)</f>
        <v>8</v>
      </c>
      <c r="L3" s="1"/>
      <c r="M3" s="2" t="s">
        <v>22</v>
      </c>
      <c r="N3" s="4">
        <f>COUNTIF(teamC_ano!$E:$E,M3)</f>
        <v>41</v>
      </c>
      <c r="O3" s="1"/>
      <c r="P3" s="2" t="s">
        <v>23</v>
      </c>
      <c r="Q3" s="4">
        <f>COUNTIF(teamC_ano!$F:$F,P3)</f>
        <v>25</v>
      </c>
      <c r="R3" s="1"/>
      <c r="S3" s="2" t="s">
        <v>18</v>
      </c>
      <c r="T3" s="4">
        <f>COUNTIF(teamC_ano!$G:$G,S3)</f>
        <v>0</v>
      </c>
      <c r="U3" s="1"/>
      <c r="V3" s="5" t="s">
        <v>24</v>
      </c>
      <c r="W3" s="4">
        <f>COUNTIF(teamC_ano!$H:$H,"&gt;=-130")-COUNTIF(teamC_ano!$H:$H,"&gt;=723")</f>
        <v>42</v>
      </c>
      <c r="X3" s="1"/>
      <c r="Y3" s="2" t="s">
        <v>16</v>
      </c>
      <c r="Z3" s="4">
        <f>COUNTIF(teamC_ano!$I:$I,Y3)</f>
        <v>54</v>
      </c>
      <c r="AA3" s="1"/>
      <c r="AB3" s="2" t="s">
        <v>16</v>
      </c>
      <c r="AC3" s="4">
        <f>COUNTIF(teamC_ano!$J:$J,AB3)</f>
        <v>54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A4" s="3">
        <v>40</v>
      </c>
      <c r="B4" s="4">
        <f>COUNTIF(teamC_ano!$A:$A,"&gt;=40")-COUNTIF(teamC_ano!$A:$A,"&gt;=50")</f>
        <v>13</v>
      </c>
      <c r="C4" s="1"/>
      <c r="D4" s="2" t="s">
        <v>25</v>
      </c>
      <c r="E4" s="4">
        <f>COUNTIF(teamC_ano!$B:$B,D4)</f>
        <v>9</v>
      </c>
      <c r="F4" s="1"/>
      <c r="G4" s="2" t="s">
        <v>26</v>
      </c>
      <c r="H4" s="4">
        <f>COUNTIF(teamC_ano!$C:$C, G4)</f>
        <v>8</v>
      </c>
      <c r="I4" s="1"/>
      <c r="J4" s="2" t="s">
        <v>27</v>
      </c>
      <c r="K4" s="4">
        <f>COUNTIF(teamC_ano!$D:$D,J4)</f>
        <v>7</v>
      </c>
      <c r="L4" s="1"/>
      <c r="M4" s="2" t="s">
        <v>28</v>
      </c>
      <c r="N4" s="4">
        <f>COUNTIF(teamC_ano!$E:$E,M4)</f>
        <v>0</v>
      </c>
      <c r="O4" s="1"/>
      <c r="P4" s="2" t="s">
        <v>29</v>
      </c>
      <c r="Q4" s="4">
        <f>COUNTIF(teamC_ano!$F:$F,P4)</f>
        <v>34</v>
      </c>
      <c r="R4" s="1"/>
      <c r="S4" s="1"/>
      <c r="T4" s="1"/>
      <c r="U4" s="1"/>
      <c r="V4" s="1" t="s">
        <v>30</v>
      </c>
      <c r="W4" s="4">
        <f>COUNTIF(teamC_ano!$H:$H,"&gt;=723")-COUNTIF(teamC_ano!$H:$H,"&gt;=1576")</f>
        <v>31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3">
        <v>50</v>
      </c>
      <c r="B5" s="4">
        <f>COUNTIF(teamC_ano!$A:$A,"&gt;=50")-COUNTIF(teamC_ano!$A:$A,"&gt;=60")</f>
        <v>24</v>
      </c>
      <c r="C5" s="1"/>
      <c r="D5" s="2" t="s">
        <v>31</v>
      </c>
      <c r="E5" s="4">
        <f>COUNTIF(teamC_ano!$B:$B,D5)</f>
        <v>4</v>
      </c>
      <c r="F5" s="1"/>
      <c r="G5" s="2" t="s">
        <v>32</v>
      </c>
      <c r="H5" s="4">
        <f>COUNTIF(teamC_ano!$C:$C, G5)</f>
        <v>4</v>
      </c>
      <c r="I5" s="1"/>
      <c r="J5" s="2" t="s">
        <v>33</v>
      </c>
      <c r="K5" s="4">
        <f>COUNTIF(teamC_ano!$D:$D,J5)</f>
        <v>10</v>
      </c>
      <c r="L5" s="1"/>
      <c r="M5" s="2" t="s">
        <v>34</v>
      </c>
      <c r="N5" s="4">
        <f>SUM(N2:N4)</f>
        <v>100</v>
      </c>
      <c r="O5" s="1"/>
      <c r="P5" s="2" t="s">
        <v>35</v>
      </c>
      <c r="Q5" s="4">
        <f>COUNTIF(teamC_ano!$F:$F,P5)</f>
        <v>19</v>
      </c>
      <c r="R5" s="1"/>
      <c r="S5" s="1"/>
      <c r="T5" s="1"/>
      <c r="U5" s="1"/>
      <c r="V5" s="5" t="s">
        <v>36</v>
      </c>
      <c r="W5" s="4">
        <f>COUNTIF(teamC_ano!$H:$H,"&gt;=1576")-COUNTIF(teamC_ano!$H:$H,"&gt;=2429")</f>
        <v>17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3">
        <v>60</v>
      </c>
      <c r="B6" s="4">
        <f>COUNTIF(teamC_ano!$A:$A,"&gt;=60")-COUNTIF(teamC_ano!$A:$A,"&gt;=70")</f>
        <v>3</v>
      </c>
      <c r="C6" s="1"/>
      <c r="D6" s="2" t="s">
        <v>37</v>
      </c>
      <c r="E6" s="4">
        <f>COUNTIF(teamC_ano!$B:$B,D6)</f>
        <v>6</v>
      </c>
      <c r="F6" s="1"/>
      <c r="G6" s="2" t="s">
        <v>38</v>
      </c>
      <c r="H6" s="4">
        <f>COUNTIF(teamC_ano!$C:$C, G6)</f>
        <v>14</v>
      </c>
      <c r="I6" s="1"/>
      <c r="J6" s="2" t="s">
        <v>39</v>
      </c>
      <c r="K6" s="4">
        <f>COUNTIF(teamC_ano!$D:$D,J6)</f>
        <v>5</v>
      </c>
      <c r="L6" s="1"/>
      <c r="M6" s="1"/>
      <c r="N6" s="1"/>
      <c r="O6" s="1"/>
      <c r="P6" s="2" t="s">
        <v>34</v>
      </c>
      <c r="Q6" s="4">
        <f>SUM(Q2:Q5)</f>
        <v>100</v>
      </c>
      <c r="R6" s="1"/>
      <c r="S6" s="1"/>
      <c r="T6" s="1"/>
      <c r="U6" s="1"/>
      <c r="V6" s="5" t="s">
        <v>40</v>
      </c>
      <c r="W6" s="4">
        <f>COUNTIF(teamC_ano!$H:$H,"&gt;=2429")-COUNTIF(teamC_ano!$H:$H,"&gt;=3282")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customHeight="1" x14ac:dyDescent="0.2">
      <c r="A7" s="3">
        <v>70</v>
      </c>
      <c r="B7" s="4">
        <f>COUNTIF(teamC_ano!$A:$A,"&gt;=70")-COUNTIF(teamC_ano!$A:$A,"&gt;=80")</f>
        <v>0</v>
      </c>
      <c r="C7" s="1"/>
      <c r="D7" s="2" t="s">
        <v>41</v>
      </c>
      <c r="E7" s="4">
        <f>COUNTIF(teamC_ano!$B:$B,D7)</f>
        <v>20</v>
      </c>
      <c r="F7" s="1"/>
      <c r="G7" s="2" t="s">
        <v>42</v>
      </c>
      <c r="H7" s="4">
        <f>COUNTIF(teamC_ano!$C:$C, G7)</f>
        <v>20</v>
      </c>
      <c r="I7" s="1"/>
      <c r="J7" s="2" t="s">
        <v>43</v>
      </c>
      <c r="K7" s="4">
        <f>COUNTIF(teamC_ano!$D:$D,J7)</f>
        <v>11</v>
      </c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44</v>
      </c>
      <c r="W7" s="4">
        <f>COUNTIF(teamC_ano!$H:$H,"&gt;=3282")-COUNTIF(teamC_ano!$H:$H,"&gt;=4135")</f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customHeight="1" x14ac:dyDescent="0.2">
      <c r="A8" s="3">
        <v>80</v>
      </c>
      <c r="B8" s="4">
        <f>COUNTIF(teamC_ano!$A:$A,"&gt;=80")</f>
        <v>0</v>
      </c>
      <c r="C8" s="1"/>
      <c r="D8" s="2" t="s">
        <v>45</v>
      </c>
      <c r="E8" s="4">
        <f>COUNTIF(teamC_ano!$B:$B,D8)</f>
        <v>5</v>
      </c>
      <c r="F8" s="1"/>
      <c r="G8" s="2" t="s">
        <v>46</v>
      </c>
      <c r="H8" s="4">
        <f>COUNTIF(teamC_ano!$C:$C, G8)</f>
        <v>9</v>
      </c>
      <c r="I8" s="1"/>
      <c r="J8" s="2" t="s">
        <v>47</v>
      </c>
      <c r="K8" s="4">
        <f>COUNTIF(teamC_ano!$D:$D,J8)</f>
        <v>10</v>
      </c>
      <c r="L8" s="1"/>
      <c r="M8" s="1"/>
      <c r="N8" s="1"/>
      <c r="O8" s="1"/>
      <c r="P8" s="1"/>
      <c r="Q8" s="1"/>
      <c r="R8" s="1"/>
      <c r="S8" s="1"/>
      <c r="T8" s="1"/>
      <c r="U8" s="1"/>
      <c r="V8" s="5" t="s">
        <v>48</v>
      </c>
      <c r="W8" s="4">
        <f>COUNTIF(teamC_ano!$H:$H,"&gt;=4135")-COUNTIF(teamC_ano!$H:$H,"&gt;=4988")</f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customHeight="1" x14ac:dyDescent="0.2">
      <c r="A9" s="1" t="s">
        <v>34</v>
      </c>
      <c r="B9" s="4">
        <f>SUM(B2:B8)</f>
        <v>100</v>
      </c>
      <c r="C9" s="1"/>
      <c r="D9" s="2" t="s">
        <v>49</v>
      </c>
      <c r="E9" s="4">
        <f>COUNTIF(teamC_ano!$B:$B,D9)</f>
        <v>10</v>
      </c>
      <c r="F9" s="1"/>
      <c r="G9" s="2" t="s">
        <v>50</v>
      </c>
      <c r="H9" s="4">
        <f>COUNTIF(teamC_ano!$C:$C, G9)</f>
        <v>4</v>
      </c>
      <c r="I9" s="1"/>
      <c r="J9" s="2" t="s">
        <v>51</v>
      </c>
      <c r="K9" s="4">
        <f>COUNTIF(teamC_ano!$D:$D,J9)</f>
        <v>9</v>
      </c>
      <c r="L9" s="1"/>
      <c r="M9" s="1"/>
      <c r="N9" s="1"/>
      <c r="O9" s="1"/>
      <c r="P9" s="1"/>
      <c r="Q9" s="1"/>
      <c r="R9" s="1"/>
      <c r="S9" s="1"/>
      <c r="T9" s="1"/>
      <c r="U9" s="1"/>
      <c r="V9" s="5" t="s">
        <v>52</v>
      </c>
      <c r="W9" s="4">
        <f>COUNTIF(teamC_ano!$H:$H,"&gt;=4988")-COUNTIF(teamC_ano!$H:$H,"&gt;=5841")</f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customHeight="1" x14ac:dyDescent="0.2">
      <c r="A10" s="1"/>
      <c r="B10" s="1"/>
      <c r="C10" s="1"/>
      <c r="D10" s="2" t="s">
        <v>53</v>
      </c>
      <c r="E10" s="4">
        <f>COUNTIF(teamC_ano!$B:$B,D10)</f>
        <v>6</v>
      </c>
      <c r="F10" s="1"/>
      <c r="G10" s="2" t="s">
        <v>54</v>
      </c>
      <c r="H10" s="4">
        <f>COUNTIF(teamC_ano!$C:$C, G10)</f>
        <v>10</v>
      </c>
      <c r="I10" s="1"/>
      <c r="J10" s="2" t="s">
        <v>55</v>
      </c>
      <c r="K10" s="4">
        <f>COUNTIF(teamC_ano!$D:$D,J10)</f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5" t="s">
        <v>56</v>
      </c>
      <c r="W10" s="4">
        <f>COUNTIF(teamC_ano!$H:$H,"&gt;=5841")</f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customHeight="1" x14ac:dyDescent="0.2">
      <c r="A11" s="1"/>
      <c r="B11" s="1"/>
      <c r="C11" s="1"/>
      <c r="D11" s="2" t="s">
        <v>57</v>
      </c>
      <c r="E11" s="4">
        <f>COUNTIF(teamC_ano!$B:$B,D11)</f>
        <v>9</v>
      </c>
      <c r="F11" s="1"/>
      <c r="G11" s="2" t="s">
        <v>58</v>
      </c>
      <c r="H11" s="4">
        <f>COUNTIF(teamC_ano!$C:$C, G11)</f>
        <v>3</v>
      </c>
      <c r="I11" s="1"/>
      <c r="J11" s="2" t="s">
        <v>59</v>
      </c>
      <c r="K11" s="4">
        <f>COUNTIF(teamC_ano!$D:$D,J11)</f>
        <v>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>SUM(W2:W10)</f>
        <v>100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customHeight="1" x14ac:dyDescent="0.2">
      <c r="A12" s="1"/>
      <c r="B12" s="1"/>
      <c r="C12" s="1"/>
      <c r="D12" s="2" t="s">
        <v>34</v>
      </c>
      <c r="E12" s="4">
        <f>SUM(E2:E11)</f>
        <v>100</v>
      </c>
      <c r="F12" s="1"/>
      <c r="G12" s="2" t="s">
        <v>34</v>
      </c>
      <c r="H12" s="4">
        <f>SUM(H2:H11)</f>
        <v>100</v>
      </c>
      <c r="I12" s="1"/>
      <c r="J12" s="2" t="s">
        <v>60</v>
      </c>
      <c r="K12" s="4">
        <f>COUNTIF(teamC_ano!$D:$D,J12)</f>
        <v>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2" t="s">
        <v>34</v>
      </c>
      <c r="K13" s="4">
        <f>SUM(K2:K12)</f>
        <v>100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customHeight="1" x14ac:dyDescent="0.2">
      <c r="A14" s="1"/>
      <c r="B14" s="1"/>
      <c r="C14" s="1"/>
      <c r="D14" s="2"/>
      <c r="E14" s="1"/>
      <c r="F14" s="1"/>
      <c r="G14" s="2"/>
      <c r="H14" s="1"/>
      <c r="I14" s="1"/>
      <c r="J14" s="2"/>
      <c r="K14" s="1"/>
      <c r="L14" s="1"/>
      <c r="M14" s="2"/>
      <c r="N14" s="1"/>
      <c r="O14" s="1"/>
      <c r="P14" s="2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customHeight="1" x14ac:dyDescent="0.2">
      <c r="A15" s="6" t="s">
        <v>61</v>
      </c>
      <c r="B15" s="1"/>
      <c r="C15" s="1"/>
      <c r="D15" s="7" t="s">
        <v>62</v>
      </c>
      <c r="E15" s="1"/>
      <c r="F15" s="1"/>
      <c r="G15" s="7" t="s">
        <v>63</v>
      </c>
      <c r="H15" s="1"/>
      <c r="I15" s="1"/>
      <c r="J15" s="6" t="s">
        <v>64</v>
      </c>
      <c r="K15" s="1"/>
      <c r="L15" s="1"/>
      <c r="M15" s="6" t="s">
        <v>65</v>
      </c>
      <c r="N15" s="1"/>
      <c r="O15" s="1"/>
      <c r="P15" s="6" t="s">
        <v>66</v>
      </c>
      <c r="Q15" s="1"/>
      <c r="R15" s="1"/>
      <c r="S15" s="6" t="s">
        <v>67</v>
      </c>
      <c r="T15" s="1"/>
      <c r="U15" s="1"/>
      <c r="V15" s="6" t="s">
        <v>68</v>
      </c>
      <c r="W15" s="1"/>
      <c r="X15" s="1"/>
      <c r="Y15" s="6" t="s"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customHeight="1" x14ac:dyDescent="0.2">
      <c r="A16" s="2" t="s">
        <v>69</v>
      </c>
      <c r="B16" s="4">
        <f>COUNTIF(teamC_ano!$K:$K,A16)</f>
        <v>100</v>
      </c>
      <c r="C16" s="1"/>
      <c r="D16" s="3">
        <v>1</v>
      </c>
      <c r="E16" s="4">
        <f>COUNTIF(teamC_ano!$L:$L,D16)</f>
        <v>2</v>
      </c>
      <c r="F16" s="1"/>
      <c r="G16" s="2" t="s">
        <v>70</v>
      </c>
      <c r="H16" s="4">
        <f>COUNTIF(teamC_ano!$M:$M,G16)</f>
        <v>2</v>
      </c>
      <c r="I16" s="1"/>
      <c r="J16" s="4">
        <f>MIN(teamC_ano!$N:$N)</f>
        <v>20</v>
      </c>
      <c r="K16" s="4">
        <f>COUNTIF(teamC_ano!$N:$N,"&gt;="&amp;J16)-COUNTIF(teamC_ano!$N:$N,"&gt;="&amp;J17)</f>
        <v>44</v>
      </c>
      <c r="L16" s="1"/>
      <c r="M16" s="8">
        <v>1</v>
      </c>
      <c r="N16" s="4">
        <f>COUNTIF(teamC_ano!$O:$O,M16)</f>
        <v>38</v>
      </c>
      <c r="O16" s="1"/>
      <c r="P16" s="8">
        <v>-1</v>
      </c>
      <c r="Q16" s="4">
        <f>COUNTIF(teamC_ano!$P:$P,P16)</f>
        <v>77</v>
      </c>
      <c r="R16" s="1"/>
      <c r="S16" s="8">
        <v>0</v>
      </c>
      <c r="T16" s="4">
        <f>COUNTIF(teamC_ano!$Q:$Q,S16)</f>
        <v>77</v>
      </c>
      <c r="U16" s="1"/>
      <c r="V16" s="1" t="s">
        <v>71</v>
      </c>
      <c r="W16" s="4">
        <f>COUNTIF(teamC_ano!$R:$R,V16)</f>
        <v>7</v>
      </c>
      <c r="X16" s="1"/>
      <c r="Y16" s="2" t="s">
        <v>18</v>
      </c>
      <c r="Z16" s="4">
        <f>COUNTIF(teamC_ano!$S:$S,Y16)</f>
        <v>50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customHeight="1" x14ac:dyDescent="0.2">
      <c r="A17" s="2" t="s">
        <v>72</v>
      </c>
      <c r="B17" s="4">
        <f>COUNTIF(teamC_ano!$K:$K,A17)</f>
        <v>0</v>
      </c>
      <c r="C17" s="1"/>
      <c r="D17" s="3">
        <v>2</v>
      </c>
      <c r="E17" s="4">
        <f>COUNTIF(teamC_ano!$L:$L,D17)</f>
        <v>2</v>
      </c>
      <c r="F17" s="1"/>
      <c r="G17" s="1" t="s">
        <v>73</v>
      </c>
      <c r="H17" s="4">
        <f>COUNTIF(teamC_ano!$M:$M,G17)</f>
        <v>4</v>
      </c>
      <c r="I17" s="1"/>
      <c r="J17" s="9">
        <f t="shared" ref="J17:J27" si="0">J16+205</f>
        <v>225</v>
      </c>
      <c r="K17" s="4">
        <f>COUNTIF(teamC_ano!$N:$N,"&gt;="&amp;J17)-COUNTIF(teamC_ano!$N:$N,"&gt;="&amp;J18)</f>
        <v>26</v>
      </c>
      <c r="L17" s="1"/>
      <c r="M17" s="8">
        <v>2</v>
      </c>
      <c r="N17" s="4">
        <f>COUNTIF(teamC_ano!$O:$O,M17)</f>
        <v>34</v>
      </c>
      <c r="O17" s="1"/>
      <c r="P17" s="8">
        <v>8</v>
      </c>
      <c r="Q17" s="4">
        <f>COUNTIF(teamC_ano!$P:$P,P17)</f>
        <v>0</v>
      </c>
      <c r="R17" s="1"/>
      <c r="S17" s="8">
        <v>1</v>
      </c>
      <c r="T17" s="4">
        <f>COUNTIF(teamC_ano!$Q:$Q,S17)</f>
        <v>2</v>
      </c>
      <c r="U17" s="1"/>
      <c r="V17" s="1" t="s">
        <v>74</v>
      </c>
      <c r="W17" s="4">
        <f>COUNTIF(teamC_ano!$R:$R,V17)</f>
        <v>11</v>
      </c>
      <c r="X17" s="1"/>
      <c r="Y17" s="2" t="s">
        <v>16</v>
      </c>
      <c r="Z17" s="4">
        <f>COUNTIF(teamC_ano!$S:$S,Y17)</f>
        <v>50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customHeight="1" x14ac:dyDescent="0.2">
      <c r="A18" s="2" t="s">
        <v>35</v>
      </c>
      <c r="B18" s="4">
        <f>COUNTIF(teamC_ano!$K:$K,A18)</f>
        <v>0</v>
      </c>
      <c r="C18" s="1"/>
      <c r="D18" s="3">
        <v>3</v>
      </c>
      <c r="E18" s="4">
        <f>COUNTIF(teamC_ano!$L:$L,D18)</f>
        <v>4</v>
      </c>
      <c r="F18" s="1"/>
      <c r="G18" s="2" t="s">
        <v>75</v>
      </c>
      <c r="H18" s="4">
        <f>COUNTIF(teamC_ano!$M:$M,G18)</f>
        <v>2</v>
      </c>
      <c r="I18" s="1"/>
      <c r="J18" s="9">
        <f t="shared" si="0"/>
        <v>430</v>
      </c>
      <c r="K18" s="4">
        <f>COUNTIF(teamC_ano!$N:$N,"&gt;="&amp;J18)-COUNTIF(teamC_ano!$N:$N,"&gt;="&amp;J19)</f>
        <v>13</v>
      </c>
      <c r="L18" s="1"/>
      <c r="M18" s="8">
        <v>3</v>
      </c>
      <c r="N18" s="4">
        <f>COUNTIF(teamC_ano!$O:$O,M18)</f>
        <v>11</v>
      </c>
      <c r="O18" s="1"/>
      <c r="P18" s="8">
        <v>52</v>
      </c>
      <c r="Q18" s="4">
        <f>COUNTIF(teamC_ano!$P:$P,P18)</f>
        <v>0</v>
      </c>
      <c r="R18" s="1"/>
      <c r="S18" s="8">
        <v>2</v>
      </c>
      <c r="T18" s="4">
        <f>COUNTIF(teamC_ano!$Q:$Q,S18)</f>
        <v>7</v>
      </c>
      <c r="U18" s="1"/>
      <c r="V18" s="1" t="s">
        <v>35</v>
      </c>
      <c r="W18" s="4">
        <f>COUNTIF(teamC_ano!$R:$R,V18)</f>
        <v>77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customHeight="1" x14ac:dyDescent="0.2">
      <c r="A19" s="1"/>
      <c r="B19" s="1"/>
      <c r="C19" s="1"/>
      <c r="D19" s="3">
        <v>4</v>
      </c>
      <c r="E19" s="4">
        <f>COUNTIF(teamC_ano!$L:$L,D19)</f>
        <v>2</v>
      </c>
      <c r="F19" s="1"/>
      <c r="G19" s="1" t="s">
        <v>76</v>
      </c>
      <c r="H19" s="4">
        <f>COUNTIF(teamC_ano!$M:$M,G19)</f>
        <v>7</v>
      </c>
      <c r="I19" s="1"/>
      <c r="J19" s="9">
        <f t="shared" si="0"/>
        <v>635</v>
      </c>
      <c r="K19" s="4">
        <f>COUNTIF(teamC_ano!$N:$N,"&gt;="&amp;J19)-COUNTIF(teamC_ano!$N:$N,"&gt;="&amp;J20)</f>
        <v>7</v>
      </c>
      <c r="L19" s="1"/>
      <c r="M19" s="8">
        <v>4</v>
      </c>
      <c r="N19" s="4">
        <f>COUNTIF(teamC_ano!$O:$O,M19)</f>
        <v>9</v>
      </c>
      <c r="O19" s="1"/>
      <c r="P19" s="8">
        <v>87</v>
      </c>
      <c r="Q19" s="4">
        <f>COUNTIF(teamC_ano!$P:$P,P19)</f>
        <v>0</v>
      </c>
      <c r="R19" s="1"/>
      <c r="S19" s="8">
        <v>3</v>
      </c>
      <c r="T19" s="4">
        <f>COUNTIF(teamC_ano!$Q:$Q,S19)</f>
        <v>6</v>
      </c>
      <c r="U19" s="1"/>
      <c r="V19" s="1" t="s">
        <v>77</v>
      </c>
      <c r="W19" s="4">
        <f>COUNTIF(teamC_ano!$R:$R,V19)</f>
        <v>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customHeight="1" x14ac:dyDescent="0.2">
      <c r="A20" s="1"/>
      <c r="B20" s="1"/>
      <c r="C20" s="1"/>
      <c r="D20" s="3">
        <v>5</v>
      </c>
      <c r="E20" s="4">
        <f>COUNTIF(teamC_ano!$L:$L,D20)</f>
        <v>2</v>
      </c>
      <c r="F20" s="1"/>
      <c r="G20" s="2" t="s">
        <v>78</v>
      </c>
      <c r="H20" s="4">
        <f>COUNTIF(teamC_ano!$M:$M,G20)</f>
        <v>26</v>
      </c>
      <c r="I20" s="1"/>
      <c r="J20" s="9">
        <f t="shared" si="0"/>
        <v>840</v>
      </c>
      <c r="K20" s="4">
        <f>COUNTIF(teamC_ano!$N:$N,"&gt;="&amp;J20)-COUNTIF(teamC_ano!$N:$N,"&gt;="&amp;J21)</f>
        <v>6</v>
      </c>
      <c r="L20" s="1"/>
      <c r="M20" s="8">
        <v>5</v>
      </c>
      <c r="N20" s="4">
        <f>COUNTIF(teamC_ano!$O:$O,M20)</f>
        <v>1</v>
      </c>
      <c r="O20" s="1"/>
      <c r="P20" s="8">
        <v>97</v>
      </c>
      <c r="Q20" s="4">
        <f>COUNTIF(teamC_ano!$P:$P,P20)</f>
        <v>0</v>
      </c>
      <c r="R20" s="1"/>
      <c r="S20" s="8">
        <v>4</v>
      </c>
      <c r="T20" s="4">
        <f>COUNTIF(teamC_ano!$Q:$Q,S20)</f>
        <v>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customHeight="1" x14ac:dyDescent="0.2">
      <c r="A21" s="1"/>
      <c r="B21" s="1"/>
      <c r="C21" s="1"/>
      <c r="D21" s="3">
        <v>6</v>
      </c>
      <c r="E21" s="4">
        <f>COUNTIF(teamC_ano!$L:$L,D21)</f>
        <v>2</v>
      </c>
      <c r="F21" s="1"/>
      <c r="G21" s="1" t="s">
        <v>79</v>
      </c>
      <c r="H21" s="4">
        <f>COUNTIF(teamC_ano!$M:$M,G21)</f>
        <v>11</v>
      </c>
      <c r="I21" s="1"/>
      <c r="J21" s="9">
        <f t="shared" si="0"/>
        <v>1045</v>
      </c>
      <c r="K21" s="4">
        <f>COUNTIF(teamC_ano!$N:$N,"&gt;="&amp;J21)-COUNTIF(teamC_ano!$N:$N,"&gt;="&amp;J22)</f>
        <v>1</v>
      </c>
      <c r="L21" s="1"/>
      <c r="M21" s="8">
        <v>6</v>
      </c>
      <c r="N21" s="4">
        <f>COUNTIF(teamC_ano!$O:$O,M21)</f>
        <v>2</v>
      </c>
      <c r="O21" s="1"/>
      <c r="P21" s="8">
        <v>98</v>
      </c>
      <c r="Q21" s="4">
        <f>COUNTIF(teamC_ano!$P:$P,P21)</f>
        <v>0</v>
      </c>
      <c r="R21" s="1"/>
      <c r="S21" s="8">
        <v>5</v>
      </c>
      <c r="T21" s="4">
        <f>COUNTIF(teamC_ano!$Q:$Q,S21)</f>
        <v>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x14ac:dyDescent="0.2">
      <c r="A22" s="1"/>
      <c r="B22" s="1"/>
      <c r="C22" s="1"/>
      <c r="D22" s="3">
        <v>7</v>
      </c>
      <c r="E22" s="4">
        <f>COUNTIF(teamC_ano!$L:$L,D22)</f>
        <v>5</v>
      </c>
      <c r="F22" s="1"/>
      <c r="G22" s="2" t="s">
        <v>80</v>
      </c>
      <c r="H22" s="4">
        <f>COUNTIF(teamC_ano!$M:$M,G22)</f>
        <v>14</v>
      </c>
      <c r="I22" s="1"/>
      <c r="J22" s="9">
        <f t="shared" si="0"/>
        <v>1250</v>
      </c>
      <c r="K22" s="4">
        <f>COUNTIF(teamC_ano!$N:$N,"&gt;="&amp;J22)-COUNTIF(teamC_ano!$N:$N,"&gt;="&amp;J23)</f>
        <v>0</v>
      </c>
      <c r="L22" s="1"/>
      <c r="M22" s="8">
        <v>7</v>
      </c>
      <c r="N22" s="4">
        <f>COUNTIF(teamC_ano!$O:$O,M22)</f>
        <v>2</v>
      </c>
      <c r="O22" s="1"/>
      <c r="P22" s="8">
        <v>127</v>
      </c>
      <c r="Q22" s="4">
        <f>COUNTIF(teamC_ano!$P:$P,P22)</f>
        <v>0</v>
      </c>
      <c r="R22" s="1"/>
      <c r="S22" s="8">
        <v>6</v>
      </c>
      <c r="T22" s="4">
        <f>COUNTIF(teamC_ano!$Q:$Q,S22)</f>
        <v>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x14ac:dyDescent="0.2">
      <c r="A23" s="1"/>
      <c r="B23" s="1"/>
      <c r="C23" s="1"/>
      <c r="D23" s="3">
        <v>8</v>
      </c>
      <c r="E23" s="4">
        <f>COUNTIF(teamC_ano!$L:$L,D23)</f>
        <v>5</v>
      </c>
      <c r="F23" s="1"/>
      <c r="G23" s="1" t="s">
        <v>81</v>
      </c>
      <c r="H23" s="4">
        <f>COUNTIF(teamC_ano!$M:$M,G23)</f>
        <v>16</v>
      </c>
      <c r="I23" s="1"/>
      <c r="J23" s="9">
        <f t="shared" si="0"/>
        <v>1455</v>
      </c>
      <c r="K23" s="4">
        <f>COUNTIF(teamC_ano!$N:$N,"&gt;="&amp;J23)-COUNTIF(teamC_ano!$N:$N,"&gt;="&amp;J24)</f>
        <v>1</v>
      </c>
      <c r="L23" s="1"/>
      <c r="M23" s="8">
        <v>8</v>
      </c>
      <c r="N23" s="4">
        <f>COUNTIF(teamC_ano!$O:$O,M23)</f>
        <v>2</v>
      </c>
      <c r="O23" s="1"/>
      <c r="P23" s="8">
        <v>155</v>
      </c>
      <c r="Q23" s="4">
        <f>COUNTIF(teamC_ano!$P:$P,P23)</f>
        <v>0</v>
      </c>
      <c r="R23" s="1"/>
      <c r="S23" s="1"/>
      <c r="T23" s="4">
        <f>SUM(T16:T22)</f>
        <v>99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x14ac:dyDescent="0.2">
      <c r="A24" s="1"/>
      <c r="B24" s="1"/>
      <c r="C24" s="1"/>
      <c r="D24" s="3">
        <v>9</v>
      </c>
      <c r="E24" s="4">
        <f>COUNTIF(teamC_ano!$L:$L,D24)</f>
        <v>1</v>
      </c>
      <c r="F24" s="1"/>
      <c r="G24" s="2" t="s">
        <v>82</v>
      </c>
      <c r="H24" s="4">
        <f>COUNTIF(teamC_ano!$M:$M,G24)</f>
        <v>4</v>
      </c>
      <c r="I24" s="1"/>
      <c r="J24" s="9">
        <f t="shared" si="0"/>
        <v>1660</v>
      </c>
      <c r="K24" s="4">
        <f>COUNTIF(teamC_ano!$N:$N,"&gt;="&amp;J24)-COUNTIF(teamC_ano!$N:$N,"&gt;="&amp;J25)</f>
        <v>0</v>
      </c>
      <c r="L24" s="1"/>
      <c r="M24" s="8">
        <v>13</v>
      </c>
      <c r="N24" s="4">
        <f>COUNTIF(teamC_ano!$O:$O,M24)</f>
        <v>0</v>
      </c>
      <c r="O24" s="1"/>
      <c r="P24" s="8">
        <v>181</v>
      </c>
      <c r="Q24" s="4">
        <f>COUNTIF(teamC_ano!$P:$P,P24)</f>
        <v>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x14ac:dyDescent="0.2">
      <c r="A25" s="1"/>
      <c r="B25" s="1"/>
      <c r="C25" s="1"/>
      <c r="D25" s="3">
        <v>10</v>
      </c>
      <c r="E25" s="4">
        <f>COUNTIF(teamC_ano!$L:$L,D25)</f>
        <v>6</v>
      </c>
      <c r="F25" s="1"/>
      <c r="G25" s="1" t="s">
        <v>83</v>
      </c>
      <c r="H25" s="4">
        <f>COUNTIF(teamC_ano!$M:$M,G25)</f>
        <v>5</v>
      </c>
      <c r="I25" s="1"/>
      <c r="J25" s="9">
        <f t="shared" si="0"/>
        <v>1865</v>
      </c>
      <c r="K25" s="4">
        <f>COUNTIF(teamC_ano!$N:$N,"&gt;="&amp;J25)-COUNTIF(teamC_ano!$N:$N,"&gt;="&amp;J26)</f>
        <v>2</v>
      </c>
      <c r="L25" s="1"/>
      <c r="M25" s="8">
        <v>15</v>
      </c>
      <c r="N25" s="4">
        <f>COUNTIF(teamC_ano!$O:$O,M25)</f>
        <v>0</v>
      </c>
      <c r="O25" s="1"/>
      <c r="P25" s="8">
        <v>182</v>
      </c>
      <c r="Q25" s="4">
        <f>COUNTIF(teamC_ano!$P:$P,P25)</f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x14ac:dyDescent="0.2">
      <c r="A26" s="1"/>
      <c r="B26" s="1"/>
      <c r="C26" s="1"/>
      <c r="D26" s="3">
        <v>11</v>
      </c>
      <c r="E26" s="4">
        <f>COUNTIF(teamC_ano!$L:$L,D26)</f>
        <v>5</v>
      </c>
      <c r="F26" s="1"/>
      <c r="G26" s="2" t="s">
        <v>84</v>
      </c>
      <c r="H26" s="4">
        <f>COUNTIF(teamC_ano!$M:$M,G26)</f>
        <v>7</v>
      </c>
      <c r="I26" s="1"/>
      <c r="J26" s="9">
        <f t="shared" si="0"/>
        <v>2070</v>
      </c>
      <c r="K26" s="4">
        <f>COUNTIF(teamC_ano!$N:$N,"&gt;="&amp;J26)-COUNTIF(teamC_ano!$N:$N,"&gt;="&amp;J27)</f>
        <v>0</v>
      </c>
      <c r="L26" s="1"/>
      <c r="M26" s="8">
        <v>19</v>
      </c>
      <c r="N26" s="4">
        <f>COUNTIF(teamC_ano!$O:$O,M26)</f>
        <v>0</v>
      </c>
      <c r="O26" s="1"/>
      <c r="P26" s="8">
        <v>183</v>
      </c>
      <c r="Q26" s="4">
        <f>COUNTIF(teamC_ano!$P:$P,P26)</f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x14ac:dyDescent="0.2">
      <c r="A27" s="1"/>
      <c r="B27" s="1"/>
      <c r="C27" s="1"/>
      <c r="D27" s="3">
        <v>12</v>
      </c>
      <c r="E27" s="4">
        <f>COUNTIF(teamC_ano!$L:$L,D27)</f>
        <v>6</v>
      </c>
      <c r="F27" s="1"/>
      <c r="G27" s="1" t="s">
        <v>85</v>
      </c>
      <c r="H27" s="4">
        <f>COUNTIF(teamC_ano!$M:$M,G27)</f>
        <v>2</v>
      </c>
      <c r="I27" s="1"/>
      <c r="J27" s="9">
        <f t="shared" si="0"/>
        <v>2275</v>
      </c>
      <c r="K27" s="4">
        <f>COUNTIF(teamC_ano!$N:$N,"&gt;="&amp;J27)</f>
        <v>0</v>
      </c>
      <c r="L27" s="1"/>
      <c r="M27" s="2"/>
      <c r="N27" s="4">
        <f>SUM(N16:N26)</f>
        <v>99</v>
      </c>
      <c r="O27" s="1"/>
      <c r="P27" s="8">
        <v>185</v>
      </c>
      <c r="Q27" s="4">
        <f>COUNTIF(teamC_ano!$P:$P,P27)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x14ac:dyDescent="0.2">
      <c r="A28" s="1"/>
      <c r="B28" s="1"/>
      <c r="C28" s="1"/>
      <c r="D28" s="3">
        <v>13</v>
      </c>
      <c r="E28" s="4">
        <f>COUNTIF(teamC_ano!$L:$L,D28)</f>
        <v>1</v>
      </c>
      <c r="F28" s="1"/>
      <c r="G28" s="1"/>
      <c r="H28" s="1"/>
      <c r="I28" s="1"/>
      <c r="J28" s="2"/>
      <c r="K28" s="4">
        <f>SUM(K16:K27)</f>
        <v>100</v>
      </c>
      <c r="L28" s="1"/>
      <c r="M28" s="2"/>
      <c r="N28" s="1"/>
      <c r="O28" s="1"/>
      <c r="P28" s="8">
        <v>195</v>
      </c>
      <c r="Q28" s="4">
        <f>COUNTIF(teamC_ano!$P:$P,P28)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x14ac:dyDescent="0.2">
      <c r="A29" s="1"/>
      <c r="B29" s="1"/>
      <c r="C29" s="1"/>
      <c r="D29" s="3">
        <v>14</v>
      </c>
      <c r="E29" s="4">
        <f>COUNTIF(teamC_ano!$L:$L,D29)</f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197</v>
      </c>
      <c r="Q29" s="4">
        <f>COUNTIF(teamC_ano!$P:$P,P29)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x14ac:dyDescent="0.2">
      <c r="A30" s="1"/>
      <c r="B30" s="1"/>
      <c r="C30" s="1"/>
      <c r="D30" s="3">
        <v>15</v>
      </c>
      <c r="E30" s="4">
        <f>COUNTIF(teamC_ano!$L:$L,D30)</f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256</v>
      </c>
      <c r="Q30" s="4">
        <f>COUNTIF(teamC_ano!$P:$P,P30)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x14ac:dyDescent="0.2">
      <c r="A31" s="1"/>
      <c r="B31" s="1"/>
      <c r="C31" s="1"/>
      <c r="D31" s="3">
        <v>16</v>
      </c>
      <c r="E31" s="4">
        <f>COUNTIF(teamC_ano!$L:$L,D31)</f>
        <v>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297</v>
      </c>
      <c r="Q31" s="4">
        <f>COUNTIF(teamC_ano!$P:$P,P31)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x14ac:dyDescent="0.2">
      <c r="A32" s="1"/>
      <c r="B32" s="1"/>
      <c r="C32" s="1"/>
      <c r="D32" s="3">
        <v>17</v>
      </c>
      <c r="E32" s="4">
        <f>COUNTIF(teamC_ano!$L:$L,D32)</f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8">
        <v>346</v>
      </c>
      <c r="Q32" s="4">
        <f>COUNTIF(teamC_ano!$P:$P,P32)</f>
        <v>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x14ac:dyDescent="0.2">
      <c r="A33" s="1"/>
      <c r="B33" s="1"/>
      <c r="C33" s="1"/>
      <c r="D33" s="3">
        <v>18</v>
      </c>
      <c r="E33" s="4">
        <f>COUNTIF(teamC_ano!$L:$L,D33)</f>
        <v>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359</v>
      </c>
      <c r="Q33" s="4">
        <f>COUNTIF(teamC_ano!$P:$P,P33)</f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x14ac:dyDescent="0.2">
      <c r="A34" s="1"/>
      <c r="B34" s="1"/>
      <c r="C34" s="1"/>
      <c r="D34" s="3">
        <v>19</v>
      </c>
      <c r="E34" s="4">
        <f>COUNTIF(teamC_ano!$L:$L,D34)</f>
        <v>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680</v>
      </c>
      <c r="Q34" s="4">
        <f>COUNTIF(teamC_ano!$P:$P,P34)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x14ac:dyDescent="0.2">
      <c r="A35" s="1"/>
      <c r="B35" s="1"/>
      <c r="C35" s="1"/>
      <c r="D35" s="3">
        <v>20</v>
      </c>
      <c r="E35" s="4">
        <f>COUNTIF(teamC_ano!$L:$L,D35)</f>
        <v>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8">
        <v>842</v>
      </c>
      <c r="Q35" s="4">
        <f>COUNTIF(teamC_ano!$P:$P,P35)</f>
        <v>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x14ac:dyDescent="0.2">
      <c r="A36" s="1"/>
      <c r="B36" s="1"/>
      <c r="C36" s="1"/>
      <c r="D36" s="3">
        <v>21</v>
      </c>
      <c r="E36" s="4">
        <f>COUNTIF(teamC_ano!$L:$L,D36)</f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>
        <f>SUM(Q16:Q35)</f>
        <v>84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x14ac:dyDescent="0.2">
      <c r="A37" s="1"/>
      <c r="B37" s="1"/>
      <c r="C37" s="1"/>
      <c r="D37" s="3">
        <v>22</v>
      </c>
      <c r="E37" s="4">
        <f>COUNTIF(teamC_ano!$L:$L,D37)</f>
        <v>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customHeight="1" x14ac:dyDescent="0.2">
      <c r="A38" s="1"/>
      <c r="B38" s="1"/>
      <c r="C38" s="1"/>
      <c r="D38" s="3">
        <v>23</v>
      </c>
      <c r="E38" s="4">
        <f>COUNTIF(teamC_ano!$L:$L,D38)</f>
        <v>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customHeight="1" x14ac:dyDescent="0.2">
      <c r="A39" s="1"/>
      <c r="B39" s="1"/>
      <c r="C39" s="1"/>
      <c r="D39" s="3">
        <v>24</v>
      </c>
      <c r="E39" s="4">
        <f>COUNTIF(teamC_ano!$L:$L,D39)</f>
        <v>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customHeight="1" x14ac:dyDescent="0.2">
      <c r="A40" s="1"/>
      <c r="B40" s="1"/>
      <c r="C40" s="1"/>
      <c r="D40" s="3">
        <v>25</v>
      </c>
      <c r="E40" s="4">
        <f>COUNTIF(teamC_ano!$L:$L,D40)</f>
        <v>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customHeight="1" x14ac:dyDescent="0.2">
      <c r="A41" s="1"/>
      <c r="B41" s="1"/>
      <c r="C41" s="1"/>
      <c r="D41" s="3">
        <v>26</v>
      </c>
      <c r="E41" s="4">
        <f>COUNTIF(teamC_ano!$L:$L,D41)</f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customHeight="1" x14ac:dyDescent="0.2">
      <c r="A42" s="1"/>
      <c r="B42" s="1"/>
      <c r="C42" s="1"/>
      <c r="D42" s="3">
        <v>27</v>
      </c>
      <c r="E42" s="4">
        <f>COUNTIF(teamC_ano!$L:$L,D42)</f>
        <v>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customHeight="1" x14ac:dyDescent="0.2">
      <c r="A43" s="1"/>
      <c r="B43" s="1"/>
      <c r="C43" s="1"/>
      <c r="D43" s="3">
        <v>28</v>
      </c>
      <c r="E43" s="4">
        <f>COUNTIF(teamC_ano!$L:$L,D43)</f>
        <v>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customHeight="1" x14ac:dyDescent="0.2">
      <c r="A44" s="1"/>
      <c r="B44" s="1"/>
      <c r="C44" s="1"/>
      <c r="D44" s="3">
        <v>29</v>
      </c>
      <c r="E44" s="4">
        <f>COUNTIF(teamC_ano!$L:$L,D44)</f>
        <v>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customHeight="1" x14ac:dyDescent="0.2">
      <c r="A45" s="1"/>
      <c r="B45" s="1"/>
      <c r="C45" s="1"/>
      <c r="D45" s="3">
        <v>30</v>
      </c>
      <c r="E45" s="4">
        <f>COUNTIF(teamC_ano!$L:$L,D45)</f>
        <v>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customHeight="1" x14ac:dyDescent="0.2">
      <c r="A46" s="1"/>
      <c r="B46" s="1"/>
      <c r="C46" s="1"/>
      <c r="D46" s="3">
        <v>31</v>
      </c>
      <c r="E46" s="4">
        <f>COUNTIF(teamC_ano!$L:$L,D46)</f>
        <v>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customHeight="1" x14ac:dyDescent="0.2">
      <c r="A47" s="1"/>
      <c r="B47" s="1"/>
      <c r="C47" s="1"/>
      <c r="D47" s="1"/>
      <c r="E47" s="4">
        <f>SUM(E16:E46)</f>
        <v>96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customHeight="1" x14ac:dyDescent="0.2">
      <c r="A49" s="1"/>
      <c r="B49" s="1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customHeight="1" x14ac:dyDescent="0.2">
      <c r="A50" s="1"/>
      <c r="B50" s="1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customHeight="1" x14ac:dyDescent="0.2">
      <c r="A51" s="1"/>
      <c r="B51" s="1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customHeight="1" x14ac:dyDescent="0.2">
      <c r="A52" s="1"/>
      <c r="B52" s="1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customHeight="1" x14ac:dyDescent="0.2">
      <c r="A53" s="1"/>
      <c r="B53" s="1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customHeight="1" x14ac:dyDescent="0.2">
      <c r="A54" s="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5.75" customHeight="1" x14ac:dyDescent="0.2">
      <c r="A55" s="1"/>
      <c r="B55" s="1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"/>
      <c r="B56" s="1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.75" customHeight="1" x14ac:dyDescent="0.2">
      <c r="A57" s="1"/>
      <c r="B57" s="1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5.75" customHeight="1" x14ac:dyDescent="0.2">
      <c r="A58" s="1"/>
      <c r="B58" s="1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5.75" customHeight="1" x14ac:dyDescent="0.2">
      <c r="A59" s="1"/>
      <c r="B59" s="1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5.75" customHeight="1" x14ac:dyDescent="0.2">
      <c r="A60" s="1"/>
      <c r="B60" s="1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5.75" customHeight="1" x14ac:dyDescent="0.2">
      <c r="A61" s="1"/>
      <c r="B61" s="1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.75" customHeight="1" x14ac:dyDescent="0.2">
      <c r="A62" s="1"/>
      <c r="B62" s="1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5.75" customHeight="1" x14ac:dyDescent="0.2">
      <c r="A63" s="1"/>
      <c r="B63" s="1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customHeight="1" x14ac:dyDescent="0.2">
      <c r="A64" s="1"/>
      <c r="B64" s="1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5.75" customHeight="1" x14ac:dyDescent="0.2">
      <c r="A65" s="1"/>
      <c r="B65" s="1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5.75" customHeight="1" x14ac:dyDescent="0.2">
      <c r="A66" s="1"/>
      <c r="B66" s="1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.75" customHeight="1" x14ac:dyDescent="0.2">
      <c r="A67" s="1"/>
      <c r="B67" s="1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5.75" customHeight="1" x14ac:dyDescent="0.2">
      <c r="A68" s="1"/>
      <c r="B68" s="1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5.75" customHeight="1" x14ac:dyDescent="0.2">
      <c r="A69" s="1"/>
      <c r="B69" s="1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5.75" customHeight="1" x14ac:dyDescent="0.2">
      <c r="A70" s="1"/>
      <c r="B70" s="1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5.75" customHeight="1" x14ac:dyDescent="0.2">
      <c r="A71" s="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.75" customHeight="1" x14ac:dyDescent="0.2">
      <c r="A72" s="1"/>
      <c r="B72" s="1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5.75" customHeight="1" x14ac:dyDescent="0.2">
      <c r="A73" s="1"/>
      <c r="B73" s="1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5.75" customHeight="1" x14ac:dyDescent="0.2">
      <c r="A74" s="1"/>
      <c r="B74" s="1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5.75" customHeight="1" x14ac:dyDescent="0.2">
      <c r="A75" s="1"/>
      <c r="B75" s="1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5.75" customHeight="1" x14ac:dyDescent="0.2">
      <c r="A76" s="1"/>
      <c r="B76" s="1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5.75" customHeight="1" x14ac:dyDescent="0.2">
      <c r="A77" s="1"/>
      <c r="B77" s="1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5.75" customHeight="1" x14ac:dyDescent="0.2">
      <c r="A78" s="1"/>
      <c r="B78" s="1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5.75" customHeight="1" x14ac:dyDescent="0.2">
      <c r="A79" s="1"/>
      <c r="B79" s="1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5.75" customHeight="1" x14ac:dyDescent="0.2">
      <c r="A80" s="1"/>
      <c r="B80" s="1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.75" customHeight="1" x14ac:dyDescent="0.2">
      <c r="A81" s="1"/>
      <c r="B81" s="1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5.75" customHeight="1" x14ac:dyDescent="0.2">
      <c r="A82" s="1"/>
      <c r="B82" s="1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5.75" customHeight="1" x14ac:dyDescent="0.2">
      <c r="A83" s="1"/>
      <c r="B83" s="1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customHeight="1" x14ac:dyDescent="0.2">
      <c r="A84" s="1"/>
      <c r="B84" s="1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customHeight="1" x14ac:dyDescent="0.2">
      <c r="A85" s="1"/>
      <c r="B85" s="1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customHeight="1" x14ac:dyDescent="0.2">
      <c r="A86" s="1"/>
      <c r="B86" s="1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customHeight="1" x14ac:dyDescent="0.2">
      <c r="A87" s="1"/>
      <c r="B87" s="1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customHeight="1" x14ac:dyDescent="0.2">
      <c r="A88" s="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customHeight="1" x14ac:dyDescent="0.2">
      <c r="A89" s="1"/>
      <c r="B89" s="1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customHeight="1" x14ac:dyDescent="0.2">
      <c r="A90" s="1"/>
      <c r="B90" s="1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customHeight="1" x14ac:dyDescent="0.2">
      <c r="A91" s="1"/>
      <c r="B91" s="1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customHeight="1" x14ac:dyDescent="0.2">
      <c r="A92" s="1"/>
      <c r="B92" s="1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customHeight="1" x14ac:dyDescent="0.2">
      <c r="A93" s="1"/>
      <c r="B93" s="1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customHeight="1" x14ac:dyDescent="0.2">
      <c r="A94" s="1"/>
      <c r="B94" s="1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customHeight="1" x14ac:dyDescent="0.2">
      <c r="A95" s="1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customHeight="1" x14ac:dyDescent="0.2">
      <c r="A96" s="1"/>
      <c r="B96" s="1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.75" customHeight="1" x14ac:dyDescent="0.2">
      <c r="A97" s="1"/>
      <c r="B97" s="1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5.75" customHeight="1" x14ac:dyDescent="0.2">
      <c r="A98" s="1"/>
      <c r="B98" s="1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.75" customHeight="1" x14ac:dyDescent="0.2">
      <c r="A99" s="1"/>
      <c r="B99" s="1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5.75" customHeight="1" x14ac:dyDescent="0.2">
      <c r="A100" s="1"/>
      <c r="B100" s="1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.75" customHeight="1" x14ac:dyDescent="0.2">
      <c r="A101" s="1"/>
      <c r="B101" s="1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5.75" customHeight="1" x14ac:dyDescent="0.2">
      <c r="A102" s="1"/>
      <c r="B102" s="1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5.75" customHeight="1" x14ac:dyDescent="0.2">
      <c r="A103" s="1"/>
      <c r="B103" s="1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.75" customHeight="1" x14ac:dyDescent="0.2">
      <c r="A104" s="1"/>
      <c r="B104" s="1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5.75" customHeight="1" x14ac:dyDescent="0.2">
      <c r="A105" s="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5.75" customHeight="1" x14ac:dyDescent="0.2">
      <c r="A106" s="1"/>
      <c r="B106" s="1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5.75" customHeight="1" x14ac:dyDescent="0.2">
      <c r="A107" s="1"/>
      <c r="B107" s="1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.75" customHeight="1" x14ac:dyDescent="0.2">
      <c r="A108" s="1"/>
      <c r="B108" s="1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5.75" customHeight="1" x14ac:dyDescent="0.2">
      <c r="A109" s="1"/>
      <c r="B109" s="1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5.75" customHeight="1" x14ac:dyDescent="0.2">
      <c r="A110" s="1"/>
      <c r="B110" s="1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.75" customHeight="1" x14ac:dyDescent="0.2">
      <c r="A111" s="1"/>
      <c r="B111" s="1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1"/>
      <c r="B112" s="1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1"/>
      <c r="B113" s="1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1"/>
      <c r="B114" s="1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1"/>
      <c r="B115" s="1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1"/>
      <c r="B116" s="1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1"/>
      <c r="B117" s="1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1"/>
      <c r="B118" s="1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1"/>
      <c r="B119" s="1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1"/>
      <c r="B120" s="1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1"/>
      <c r="B121" s="1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1"/>
      <c r="B123" s="1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1"/>
      <c r="B124" s="1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1"/>
      <c r="B125" s="1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1"/>
      <c r="B126" s="1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1"/>
      <c r="B127" s="1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1"/>
      <c r="B128" s="1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1"/>
      <c r="B129" s="1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1"/>
      <c r="B130" s="1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1"/>
      <c r="B131" s="1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1"/>
      <c r="B132" s="1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1"/>
      <c r="B133" s="1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1"/>
      <c r="B134" s="1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1"/>
      <c r="B135" s="1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1"/>
      <c r="B136" s="1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1"/>
      <c r="B137" s="1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1"/>
      <c r="B138" s="1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1"/>
      <c r="B140" s="1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1"/>
      <c r="B141" s="1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1"/>
      <c r="B142" s="1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1"/>
      <c r="B143" s="1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1"/>
      <c r="B144" s="1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1"/>
      <c r="B145" s="1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1"/>
      <c r="B146" s="1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1"/>
      <c r="B147" s="1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1"/>
      <c r="B148" s="1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1"/>
      <c r="B149" s="1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1"/>
      <c r="B150" s="1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1"/>
      <c r="B151" s="1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1"/>
      <c r="B152" s="1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1"/>
      <c r="B153" s="1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1"/>
      <c r="B154" s="1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1"/>
      <c r="B155" s="1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1"/>
      <c r="B157" s="1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1"/>
      <c r="B159" s="1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1"/>
      <c r="B160" s="1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1"/>
      <c r="B161" s="1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1"/>
      <c r="B162" s="1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1"/>
      <c r="B163" s="1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1"/>
      <c r="B164" s="1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1"/>
      <c r="B165" s="1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1"/>
      <c r="B166" s="1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1"/>
      <c r="B167" s="1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1"/>
      <c r="B168" s="1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1"/>
      <c r="B169" s="1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1"/>
      <c r="B170" s="1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1"/>
      <c r="B171" s="1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1"/>
      <c r="B172" s="1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1"/>
      <c r="B174" s="1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1"/>
      <c r="B176" s="1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1"/>
      <c r="B177" s="1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1"/>
      <c r="B178" s="1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1"/>
      <c r="B179" s="1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1"/>
      <c r="B180" s="1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1"/>
      <c r="B181" s="1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1"/>
      <c r="B182" s="1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1"/>
      <c r="B183" s="1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1"/>
      <c r="B184" s="1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1"/>
      <c r="B185" s="1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1"/>
      <c r="B186" s="1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1"/>
      <c r="B187" s="1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1"/>
      <c r="B188" s="1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1"/>
      <c r="B189" s="1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1"/>
      <c r="B191" s="1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1"/>
      <c r="B193" s="1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1"/>
      <c r="B194" s="1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1"/>
      <c r="B195" s="1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1"/>
      <c r="B196" s="1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1"/>
      <c r="B197" s="1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1"/>
      <c r="B198" s="1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1"/>
      <c r="B199" s="1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1"/>
      <c r="B200" s="1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1"/>
      <c r="B201" s="1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1"/>
      <c r="B202" s="1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1"/>
      <c r="B203" s="1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1"/>
      <c r="B204" s="1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1"/>
      <c r="B205" s="1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1"/>
      <c r="B206" s="1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1"/>
      <c r="B208" s="1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1"/>
      <c r="B210" s="1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1"/>
      <c r="B211" s="1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1"/>
      <c r="B212" s="1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1"/>
      <c r="B213" s="1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1"/>
      <c r="B214" s="1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1"/>
      <c r="B215" s="1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1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1"/>
      <c r="B217" s="1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1"/>
      <c r="B218" s="1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1"/>
      <c r="B219" s="1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1"/>
      <c r="B220" s="1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1"/>
      <c r="B221" s="1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1"/>
      <c r="B222" s="1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1"/>
      <c r="B223" s="1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1"/>
      <c r="B225" s="1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1"/>
      <c r="B226" s="1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1"/>
      <c r="B227" s="1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1"/>
      <c r="B228" s="1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1"/>
      <c r="B230" s="1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1"/>
      <c r="B231" s="1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1"/>
      <c r="B232" s="1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1"/>
      <c r="B233" s="1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1"/>
      <c r="B234" s="1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1"/>
      <c r="B235" s="1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1"/>
      <c r="B236" s="1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1"/>
      <c r="B237" s="1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1"/>
      <c r="B238" s="1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1"/>
      <c r="B239" s="1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1"/>
      <c r="B240" s="1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1"/>
      <c r="B242" s="1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1"/>
      <c r="B243" s="1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1"/>
      <c r="B244" s="1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1"/>
      <c r="B245" s="1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1"/>
      <c r="B247" s="1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/>
    <row r="249" spans="1:55" ht="15.75" customHeight="1" x14ac:dyDescent="0.2"/>
    <row r="250" spans="1:55" ht="15.75" customHeight="1" x14ac:dyDescent="0.2"/>
    <row r="251" spans="1:55" ht="15.75" customHeight="1" x14ac:dyDescent="0.2"/>
    <row r="252" spans="1:55" ht="15.75" customHeight="1" x14ac:dyDescent="0.2"/>
    <row r="253" spans="1:55" ht="15.75" customHeight="1" x14ac:dyDescent="0.2"/>
    <row r="254" spans="1:55" ht="15.75" customHeight="1" x14ac:dyDescent="0.2"/>
    <row r="255" spans="1:55" ht="15.75" customHeight="1" x14ac:dyDescent="0.2"/>
    <row r="256" spans="1:5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C1000"/>
  <sheetViews>
    <sheetView workbookViewId="0">
      <selection activeCell="L2" sqref="L2"/>
    </sheetView>
  </sheetViews>
  <sheetFormatPr defaultColWidth="12.5703125" defaultRowHeight="15" customHeight="1" x14ac:dyDescent="0.2"/>
  <cols>
    <col min="1" max="1" width="8.42578125" customWidth="1"/>
    <col min="2" max="6" width="12.5703125" customWidth="1"/>
  </cols>
  <sheetData>
    <row r="1" spans="1:55" ht="15.75" customHeight="1" x14ac:dyDescent="0.2">
      <c r="A1" s="1" t="s">
        <v>0</v>
      </c>
      <c r="B1" s="1"/>
      <c r="C1" s="1"/>
      <c r="D1" s="2" t="s">
        <v>1</v>
      </c>
      <c r="E1" s="1"/>
      <c r="F1" s="1"/>
      <c r="G1" s="2" t="s">
        <v>2</v>
      </c>
      <c r="H1" s="1"/>
      <c r="I1" s="1"/>
      <c r="J1" s="2" t="s">
        <v>3</v>
      </c>
      <c r="K1" s="1"/>
      <c r="L1" s="1"/>
      <c r="M1" s="2" t="s">
        <v>4</v>
      </c>
      <c r="N1" s="1"/>
      <c r="O1" s="1"/>
      <c r="P1" s="2" t="s">
        <v>5</v>
      </c>
      <c r="Q1" s="1"/>
      <c r="R1" s="1"/>
      <c r="S1" s="2" t="s">
        <v>6</v>
      </c>
      <c r="T1" s="1"/>
      <c r="U1" s="1"/>
      <c r="V1" s="1" t="s">
        <v>7</v>
      </c>
      <c r="W1" s="1"/>
      <c r="X1" s="1"/>
      <c r="Y1" s="2" t="s">
        <v>8</v>
      </c>
      <c r="Z1" s="1"/>
      <c r="AA1" s="1"/>
      <c r="AB1" s="2" t="s">
        <v>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10</v>
      </c>
    </row>
    <row r="2" spans="1:55" ht="15.75" customHeight="1" x14ac:dyDescent="0.2">
      <c r="A2" s="3">
        <v>20</v>
      </c>
      <c r="B2" s="4">
        <f>COUNTIF(teamD_ano!$A:$A,"&gt;=20")-COUNTIF(teamD_ano!$A:$A,"&gt;=30")</f>
        <v>8</v>
      </c>
      <c r="C2" s="1"/>
      <c r="D2" s="2" t="s">
        <v>11</v>
      </c>
      <c r="E2" s="4">
        <f>COUNTIF(teamD_ano!$B:$B,D2)</f>
        <v>14</v>
      </c>
      <c r="F2" s="1"/>
      <c r="G2" s="2" t="s">
        <v>12</v>
      </c>
      <c r="H2" s="4">
        <f>COUNTIF(teamD_ano!$C:$C, G2)</f>
        <v>14</v>
      </c>
      <c r="I2" s="1"/>
      <c r="J2" s="2" t="s">
        <v>13</v>
      </c>
      <c r="K2" s="4">
        <f>COUNTIF(teamD_ano!$D:$D,J2)</f>
        <v>15</v>
      </c>
      <c r="L2" s="1"/>
      <c r="M2" s="2" t="s">
        <v>14</v>
      </c>
      <c r="N2" s="4">
        <f>COUNTIF(teamD_ano!$E:$E,M2)</f>
        <v>55</v>
      </c>
      <c r="O2" s="1"/>
      <c r="P2" s="2" t="s">
        <v>15</v>
      </c>
      <c r="Q2" s="4">
        <f>COUNTIF(teamD_ano!$F:$F,P2)</f>
        <v>22</v>
      </c>
      <c r="R2" s="1"/>
      <c r="S2" s="2" t="s">
        <v>16</v>
      </c>
      <c r="T2" s="4">
        <f>COUNTIF(teamD_ano!$G:$G,S2)</f>
        <v>89</v>
      </c>
      <c r="U2" s="1"/>
      <c r="V2" s="5" t="s">
        <v>17</v>
      </c>
      <c r="W2" s="4">
        <f>COUNTIF(teamD_ano!$H:$H,"&gt;=-983")-COUNTIF(teamD_ano!$H:$H,"&gt;=-130")</f>
        <v>10</v>
      </c>
      <c r="X2" s="1"/>
      <c r="Y2" s="2" t="s">
        <v>18</v>
      </c>
      <c r="Z2" s="4">
        <f>COUNTIF(teamD_ano!$I:$I,Y2)</f>
        <v>39</v>
      </c>
      <c r="AA2" s="1"/>
      <c r="AB2" s="2" t="s">
        <v>18</v>
      </c>
      <c r="AC2" s="4">
        <f>COUNTIF(teamD_ano!$J:$J,AB2)</f>
        <v>20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x14ac:dyDescent="0.2">
      <c r="A3" s="3">
        <v>30</v>
      </c>
      <c r="B3" s="4">
        <f>COUNTIF(teamD_ano!$A:$A,"&gt;=30")-COUNTIF(teamD_ano!$A:$A,"&gt;=40")</f>
        <v>29</v>
      </c>
      <c r="C3" s="1"/>
      <c r="D3" s="2" t="s">
        <v>19</v>
      </c>
      <c r="E3" s="4">
        <f>COUNTIF(teamD_ano!$B:$B,D3)</f>
        <v>13</v>
      </c>
      <c r="F3" s="1"/>
      <c r="G3" s="2" t="s">
        <v>20</v>
      </c>
      <c r="H3" s="4">
        <f>COUNTIF(teamD_ano!$C:$C, G3)</f>
        <v>10</v>
      </c>
      <c r="I3" s="1"/>
      <c r="J3" s="2" t="s">
        <v>21</v>
      </c>
      <c r="K3" s="4">
        <f>COUNTIF(teamD_ano!$D:$D,J3)</f>
        <v>2</v>
      </c>
      <c r="L3" s="1"/>
      <c r="M3" s="2" t="s">
        <v>22</v>
      </c>
      <c r="N3" s="4">
        <f>COUNTIF(teamD_ano!$E:$E,M3)</f>
        <v>13</v>
      </c>
      <c r="O3" s="1"/>
      <c r="P3" s="2" t="s">
        <v>23</v>
      </c>
      <c r="Q3" s="4">
        <f>COUNTIF(teamD_ano!$F:$F,P3)</f>
        <v>36</v>
      </c>
      <c r="R3" s="1"/>
      <c r="S3" s="2" t="s">
        <v>18</v>
      </c>
      <c r="T3" s="4">
        <f>COUNTIF(teamD_ano!$G:$G,S3)</f>
        <v>0</v>
      </c>
      <c r="U3" s="1"/>
      <c r="V3" s="5" t="s">
        <v>24</v>
      </c>
      <c r="W3" s="4">
        <f>COUNTIF(teamD_ano!$H:$H,"&gt;=-130")-COUNTIF(teamD_ano!$H:$H,"&gt;=723")</f>
        <v>19</v>
      </c>
      <c r="X3" s="1"/>
      <c r="Y3" s="2" t="s">
        <v>16</v>
      </c>
      <c r="Z3" s="4">
        <f>COUNTIF(teamD_ano!$I:$I,Y3)</f>
        <v>50</v>
      </c>
      <c r="AA3" s="1"/>
      <c r="AB3" s="2" t="s">
        <v>16</v>
      </c>
      <c r="AC3" s="4">
        <f>COUNTIF(teamD_ano!$J:$J,AB3)</f>
        <v>69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A4" s="3">
        <v>40</v>
      </c>
      <c r="B4" s="4">
        <f>COUNTIF(teamD_ano!$A:$A,"&gt;=40")-COUNTIF(teamD_ano!$A:$A,"&gt;=50")</f>
        <v>24</v>
      </c>
      <c r="C4" s="1"/>
      <c r="D4" s="2" t="s">
        <v>25</v>
      </c>
      <c r="E4" s="4">
        <f>COUNTIF(teamD_ano!$B:$B,D4)</f>
        <v>8</v>
      </c>
      <c r="F4" s="1"/>
      <c r="G4" s="2" t="s">
        <v>26</v>
      </c>
      <c r="H4" s="4">
        <f>COUNTIF(teamD_ano!$C:$C, G4)</f>
        <v>5</v>
      </c>
      <c r="I4" s="1"/>
      <c r="J4" s="2" t="s">
        <v>27</v>
      </c>
      <c r="K4" s="4">
        <f>COUNTIF(teamD_ano!$D:$D,J4)</f>
        <v>2</v>
      </c>
      <c r="L4" s="1"/>
      <c r="M4" s="2" t="s">
        <v>28</v>
      </c>
      <c r="N4" s="4">
        <f>COUNTIF(teamD_ano!$E:$E,M4)</f>
        <v>21</v>
      </c>
      <c r="O4" s="1"/>
      <c r="P4" s="2" t="s">
        <v>29</v>
      </c>
      <c r="Q4" s="4">
        <f>COUNTIF(teamD_ano!$F:$F,P4)</f>
        <v>23</v>
      </c>
      <c r="R4" s="1"/>
      <c r="S4" s="1"/>
      <c r="T4" s="1"/>
      <c r="U4" s="1"/>
      <c r="V4" s="1" t="s">
        <v>30</v>
      </c>
      <c r="W4" s="4">
        <f>COUNTIF(teamD_ano!$H:$H,"&gt;=723")-COUNTIF(teamD_ano!$H:$H,"&gt;=1576")</f>
        <v>12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3">
        <v>50</v>
      </c>
      <c r="B5" s="4">
        <f>COUNTIF(teamD_ano!$A:$A,"&gt;=50")-COUNTIF(teamD_ano!$A:$A,"&gt;=60")</f>
        <v>14</v>
      </c>
      <c r="C5" s="1"/>
      <c r="D5" s="2" t="s">
        <v>31</v>
      </c>
      <c r="E5" s="4">
        <f>COUNTIF(teamD_ano!$B:$B,D5)</f>
        <v>7</v>
      </c>
      <c r="F5" s="1"/>
      <c r="G5" s="2" t="s">
        <v>32</v>
      </c>
      <c r="H5" s="4">
        <f>COUNTIF(teamD_ano!$C:$C, G5)</f>
        <v>4</v>
      </c>
      <c r="I5" s="1"/>
      <c r="J5" s="2" t="s">
        <v>33</v>
      </c>
      <c r="K5" s="4">
        <f>COUNTIF(teamD_ano!$D:$D,J5)</f>
        <v>10</v>
      </c>
      <c r="L5" s="1"/>
      <c r="M5" s="2" t="s">
        <v>34</v>
      </c>
      <c r="N5" s="4">
        <f>SUM(N2:N4)</f>
        <v>89</v>
      </c>
      <c r="O5" s="1"/>
      <c r="P5" s="2" t="s">
        <v>35</v>
      </c>
      <c r="Q5" s="4">
        <f>COUNTIF(teamD_ano!$F:$F,P5)</f>
        <v>8</v>
      </c>
      <c r="R5" s="1"/>
      <c r="S5" s="1"/>
      <c r="T5" s="1"/>
      <c r="U5" s="1"/>
      <c r="V5" s="5" t="s">
        <v>36</v>
      </c>
      <c r="W5" s="4">
        <f>COUNTIF(teamD_ano!$H:$H,"&gt;=1576")-COUNTIF(teamD_ano!$H:$H,"&gt;=2429")</f>
        <v>15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3">
        <v>60</v>
      </c>
      <c r="B6" s="4">
        <f>COUNTIF(teamD_ano!$A:$A,"&gt;=60")-COUNTIF(teamD_ano!$A:$A,"&gt;=70")</f>
        <v>4</v>
      </c>
      <c r="C6" s="1"/>
      <c r="D6" s="2" t="s">
        <v>37</v>
      </c>
      <c r="E6" s="4">
        <f>COUNTIF(teamD_ano!$B:$B,D6)</f>
        <v>7</v>
      </c>
      <c r="F6" s="1"/>
      <c r="G6" s="2" t="s">
        <v>38</v>
      </c>
      <c r="H6" s="4">
        <f>COUNTIF(teamD_ano!$C:$C, G6)</f>
        <v>5</v>
      </c>
      <c r="I6" s="1"/>
      <c r="J6" s="2" t="s">
        <v>39</v>
      </c>
      <c r="K6" s="4">
        <f>COUNTIF(teamD_ano!$D:$D,J6)</f>
        <v>17</v>
      </c>
      <c r="L6" s="1"/>
      <c r="M6" s="1"/>
      <c r="N6" s="1"/>
      <c r="O6" s="1"/>
      <c r="P6" s="2" t="s">
        <v>34</v>
      </c>
      <c r="Q6" s="4">
        <f>SUM(Q2:Q5)</f>
        <v>89</v>
      </c>
      <c r="R6" s="1"/>
      <c r="S6" s="1"/>
      <c r="T6" s="1"/>
      <c r="U6" s="1"/>
      <c r="V6" s="5" t="s">
        <v>40</v>
      </c>
      <c r="W6" s="4">
        <f>COUNTIF(teamD_ano!$H:$H,"&gt;=2429")-COUNTIF(teamD_ano!$H:$H,"&gt;=3282")</f>
        <v>9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customHeight="1" x14ac:dyDescent="0.2">
      <c r="A7" s="3">
        <v>70</v>
      </c>
      <c r="B7" s="4">
        <f>COUNTIF(teamD_ano!$A:$A,"&gt;=70")-COUNTIF(teamD_ano!$A:$A,"&gt;=80")</f>
        <v>0</v>
      </c>
      <c r="C7" s="1"/>
      <c r="D7" s="2" t="s">
        <v>41</v>
      </c>
      <c r="E7" s="4">
        <f>COUNTIF(teamD_ano!$B:$B,D7)</f>
        <v>12</v>
      </c>
      <c r="F7" s="1"/>
      <c r="G7" s="2" t="s">
        <v>42</v>
      </c>
      <c r="H7" s="4">
        <f>COUNTIF(teamD_ano!$C:$C, G7)</f>
        <v>14</v>
      </c>
      <c r="I7" s="1"/>
      <c r="J7" s="2" t="s">
        <v>43</v>
      </c>
      <c r="K7" s="4">
        <f>COUNTIF(teamD_ano!$D:$D,J7)</f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44</v>
      </c>
      <c r="W7" s="4">
        <f>COUNTIF(teamD_ano!$H:$H,"&gt;=3282")-COUNTIF(teamD_ano!$H:$H,"&gt;=4135")</f>
        <v>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customHeight="1" x14ac:dyDescent="0.2">
      <c r="A8" s="3">
        <v>80</v>
      </c>
      <c r="B8" s="4">
        <f>COUNTIF(teamD_ano!$A:$A,"&gt;=80")</f>
        <v>2</v>
      </c>
      <c r="C8" s="1"/>
      <c r="D8" s="2" t="s">
        <v>45</v>
      </c>
      <c r="E8" s="4">
        <f>COUNTIF(teamD_ano!$B:$B,D8)</f>
        <v>4</v>
      </c>
      <c r="F8" s="1"/>
      <c r="G8" s="2" t="s">
        <v>46</v>
      </c>
      <c r="H8" s="4">
        <f>COUNTIF(teamD_ano!$C:$C, G8)</f>
        <v>3</v>
      </c>
      <c r="I8" s="1"/>
      <c r="J8" s="2" t="s">
        <v>47</v>
      </c>
      <c r="K8" s="4">
        <f>COUNTIF(teamD_ano!$D:$D,J8)</f>
        <v>14</v>
      </c>
      <c r="L8" s="1"/>
      <c r="M8" s="1"/>
      <c r="N8" s="1"/>
      <c r="O8" s="1"/>
      <c r="P8" s="1"/>
      <c r="Q8" s="1"/>
      <c r="R8" s="1"/>
      <c r="S8" s="1"/>
      <c r="T8" s="1"/>
      <c r="U8" s="1"/>
      <c r="V8" s="5" t="s">
        <v>48</v>
      </c>
      <c r="W8" s="4">
        <f>COUNTIF(teamD_ano!$H:$H,"&gt;=4135")-COUNTIF(teamD_ano!$H:$H,"&gt;=4988")</f>
        <v>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customHeight="1" x14ac:dyDescent="0.2">
      <c r="A9" s="1" t="s">
        <v>34</v>
      </c>
      <c r="B9" s="4">
        <f>SUM(B2:B8)</f>
        <v>81</v>
      </c>
      <c r="C9" s="1"/>
      <c r="D9" s="2" t="s">
        <v>49</v>
      </c>
      <c r="E9" s="4">
        <f>COUNTIF(teamD_ano!$B:$B,D9)</f>
        <v>9</v>
      </c>
      <c r="F9" s="1"/>
      <c r="G9" s="2" t="s">
        <v>50</v>
      </c>
      <c r="H9" s="4">
        <f>COUNTIF(teamD_ano!$C:$C, G9)</f>
        <v>5</v>
      </c>
      <c r="I9" s="1"/>
      <c r="J9" s="2" t="s">
        <v>51</v>
      </c>
      <c r="K9" s="4">
        <f>COUNTIF(teamD_ano!$D:$D,J9)</f>
        <v>3</v>
      </c>
      <c r="L9" s="1"/>
      <c r="M9" s="1"/>
      <c r="N9" s="1"/>
      <c r="O9" s="1"/>
      <c r="P9" s="1"/>
      <c r="Q9" s="1"/>
      <c r="R9" s="1"/>
      <c r="S9" s="1"/>
      <c r="T9" s="1"/>
      <c r="U9" s="1"/>
      <c r="V9" s="5" t="s">
        <v>52</v>
      </c>
      <c r="W9" s="4">
        <f>COUNTIF(teamD_ano!$H:$H,"&gt;=4988")-COUNTIF(teamD_ano!$H:$H,"&gt;=5841")</f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customHeight="1" x14ac:dyDescent="0.2">
      <c r="A10" s="1"/>
      <c r="B10" s="1"/>
      <c r="C10" s="1"/>
      <c r="D10" s="2" t="s">
        <v>53</v>
      </c>
      <c r="E10" s="4">
        <f>COUNTIF(teamD_ano!$B:$B,D10)</f>
        <v>6</v>
      </c>
      <c r="F10" s="1"/>
      <c r="G10" s="2" t="s">
        <v>54</v>
      </c>
      <c r="H10" s="4">
        <f>COUNTIF(teamD_ano!$C:$C, G10)</f>
        <v>7</v>
      </c>
      <c r="I10" s="1"/>
      <c r="J10" s="2" t="s">
        <v>55</v>
      </c>
      <c r="K10" s="4">
        <f>COUNTIF(teamD_ano!$D:$D,J10)</f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5" t="s">
        <v>56</v>
      </c>
      <c r="W10" s="4">
        <f>COUNTIF(teamD_ano!$H:$H,"&gt;=5841")</f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customHeight="1" x14ac:dyDescent="0.2">
      <c r="A11" s="1"/>
      <c r="B11" s="1"/>
      <c r="C11" s="1"/>
      <c r="D11" s="2" t="s">
        <v>57</v>
      </c>
      <c r="E11" s="4">
        <f>COUNTIF(teamD_ano!$B:$B,D11)</f>
        <v>9</v>
      </c>
      <c r="F11" s="1"/>
      <c r="G11" s="2" t="s">
        <v>58</v>
      </c>
      <c r="H11" s="4">
        <f>COUNTIF(teamD_ano!$C:$C, G11)</f>
        <v>12</v>
      </c>
      <c r="I11" s="1"/>
      <c r="J11" s="2" t="s">
        <v>59</v>
      </c>
      <c r="K11" s="4">
        <f>COUNTIF(teamD_ano!$D:$D,J11)</f>
        <v>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>SUM(W2:W10)</f>
        <v>81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customHeight="1" x14ac:dyDescent="0.2">
      <c r="A12" s="1"/>
      <c r="B12" s="1"/>
      <c r="C12" s="1"/>
      <c r="D12" s="2" t="s">
        <v>34</v>
      </c>
      <c r="E12" s="4">
        <f>SUM(E2:E11)</f>
        <v>89</v>
      </c>
      <c r="F12" s="1"/>
      <c r="G12" s="2" t="s">
        <v>34</v>
      </c>
      <c r="H12" s="4">
        <f>SUM(H2:H11)</f>
        <v>79</v>
      </c>
      <c r="I12" s="1"/>
      <c r="J12" s="2" t="s">
        <v>60</v>
      </c>
      <c r="K12" s="4">
        <f>COUNTIF(teamD_ano!$D:$D,J12)</f>
        <v>13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2" t="s">
        <v>34</v>
      </c>
      <c r="K13" s="4">
        <f>SUM(K2:K12)</f>
        <v>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customHeight="1" x14ac:dyDescent="0.2">
      <c r="A14" s="1"/>
      <c r="B14" s="1"/>
      <c r="C14" s="1"/>
      <c r="D14" s="2"/>
      <c r="E14" s="1"/>
      <c r="F14" s="1"/>
      <c r="G14" s="2"/>
      <c r="H14" s="1"/>
      <c r="I14" s="1"/>
      <c r="J14" s="2"/>
      <c r="K14" s="1"/>
      <c r="L14" s="1"/>
      <c r="M14" s="2"/>
      <c r="N14" s="1"/>
      <c r="O14" s="1"/>
      <c r="P14" s="2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customHeight="1" x14ac:dyDescent="0.2">
      <c r="A15" s="6" t="s">
        <v>61</v>
      </c>
      <c r="B15" s="1"/>
      <c r="C15" s="1"/>
      <c r="D15" s="7" t="s">
        <v>62</v>
      </c>
      <c r="E15" s="1"/>
      <c r="F15" s="1"/>
      <c r="G15" s="7" t="s">
        <v>63</v>
      </c>
      <c r="H15" s="1"/>
      <c r="I15" s="1"/>
      <c r="J15" s="17" t="s">
        <v>92</v>
      </c>
      <c r="K15" s="1"/>
      <c r="L15" s="1"/>
      <c r="M15" s="6" t="s">
        <v>65</v>
      </c>
      <c r="N15" s="1"/>
      <c r="O15" s="1"/>
      <c r="P15" s="6" t="s">
        <v>66</v>
      </c>
      <c r="Q15" s="1"/>
      <c r="R15" s="1"/>
      <c r="S15" s="6" t="s">
        <v>67</v>
      </c>
      <c r="T15" s="1"/>
      <c r="U15" s="1"/>
      <c r="V15" s="6" t="s">
        <v>68</v>
      </c>
      <c r="W15" s="1"/>
      <c r="X15" s="1"/>
      <c r="Y15" s="6" t="s"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customHeight="1" x14ac:dyDescent="0.2">
      <c r="A16" s="2" t="s">
        <v>69</v>
      </c>
      <c r="B16" s="4">
        <f>COUNTIF(teamD_ano!$K:$K,A16)</f>
        <v>53</v>
      </c>
      <c r="C16" s="1"/>
      <c r="D16" s="3">
        <v>1</v>
      </c>
      <c r="E16" s="4">
        <f>COUNTIF(teamD_ano!$L:$L,D16)</f>
        <v>6</v>
      </c>
      <c r="F16" s="1"/>
      <c r="G16" s="2" t="s">
        <v>70</v>
      </c>
      <c r="H16" s="4">
        <f>COUNTIF(teamD_ano!$M:$M,G16)</f>
        <v>7</v>
      </c>
      <c r="I16" s="1"/>
      <c r="J16" s="4">
        <f>MIN(teamD_ano!$N:$N)</f>
        <v>11</v>
      </c>
      <c r="K16" s="4">
        <f>COUNTIF(teamD_ano!$N:$N,"&gt;="&amp;J16)-COUNTIF(teamD_ano!$N:$N,"&gt;="&amp;J17)</f>
        <v>26</v>
      </c>
      <c r="L16" s="1"/>
      <c r="M16" s="8">
        <v>1</v>
      </c>
      <c r="N16" s="4">
        <f>COUNTIF(teamD_ano!$O:$O,M16)</f>
        <v>22</v>
      </c>
      <c r="O16" s="1"/>
      <c r="P16" s="8">
        <v>-1</v>
      </c>
      <c r="Q16" s="4">
        <f>COUNTIF(teamD_ano!$P:$P,P16)</f>
        <v>17</v>
      </c>
      <c r="R16" s="1"/>
      <c r="S16" s="8">
        <v>0</v>
      </c>
      <c r="T16" s="4">
        <f>COUNTIF(teamD_ano!$Q:$Q,S16)</f>
        <v>38</v>
      </c>
      <c r="U16" s="1"/>
      <c r="V16" s="1" t="s">
        <v>71</v>
      </c>
      <c r="W16" s="4">
        <f>COUNTIF(teamD_ano!$R:$R,V16)</f>
        <v>8</v>
      </c>
      <c r="X16" s="1"/>
      <c r="Y16" s="2" t="s">
        <v>18</v>
      </c>
      <c r="Z16" s="4">
        <f>COUNTIF(teamD_ano!$S:$S,Y16)</f>
        <v>46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customHeight="1" x14ac:dyDescent="0.2">
      <c r="A17" s="2" t="s">
        <v>72</v>
      </c>
      <c r="B17" s="4">
        <f>COUNTIF(teamD_ano!$K:$K,A17)</f>
        <v>9</v>
      </c>
      <c r="C17" s="1"/>
      <c r="D17" s="3">
        <v>2</v>
      </c>
      <c r="E17" s="4">
        <f>COUNTIF(teamD_ano!$L:$L,D17)</f>
        <v>3</v>
      </c>
      <c r="F17" s="1"/>
      <c r="G17" s="1" t="s">
        <v>73</v>
      </c>
      <c r="H17" s="4">
        <f>COUNTIF(teamD_ano!$M:$M,G17)</f>
        <v>10</v>
      </c>
      <c r="I17" s="1"/>
      <c r="J17" s="9">
        <f t="shared" ref="J17:J27" si="0">J16+205</f>
        <v>216</v>
      </c>
      <c r="K17" s="4">
        <f>COUNTIF(teamD_ano!$N:$N,"&gt;="&amp;J17)-COUNTIF(teamD_ano!$N:$N,"&gt;="&amp;J18)</f>
        <v>28</v>
      </c>
      <c r="L17" s="1"/>
      <c r="M17" s="8">
        <v>2</v>
      </c>
      <c r="N17" s="4">
        <f>COUNTIF(teamD_ano!$O:$O,M17)</f>
        <v>18</v>
      </c>
      <c r="O17" s="1"/>
      <c r="P17" s="8">
        <v>8</v>
      </c>
      <c r="Q17" s="4">
        <f>COUNTIF(teamD_ano!$P:$P,P17)</f>
        <v>0</v>
      </c>
      <c r="R17" s="1"/>
      <c r="S17" s="8">
        <v>1</v>
      </c>
      <c r="T17" s="4">
        <f>COUNTIF(teamD_ano!$Q:$Q,S17)</f>
        <v>11</v>
      </c>
      <c r="U17" s="1"/>
      <c r="V17" s="1" t="s">
        <v>74</v>
      </c>
      <c r="W17" s="4">
        <f>COUNTIF(teamD_ano!$R:$R,V17)</f>
        <v>11</v>
      </c>
      <c r="X17" s="1"/>
      <c r="Y17" s="2" t="s">
        <v>16</v>
      </c>
      <c r="Z17" s="4">
        <f>COUNTIF(teamD_ano!$S:$S,Y17)</f>
        <v>43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customHeight="1" x14ac:dyDescent="0.2">
      <c r="A18" s="2" t="s">
        <v>35</v>
      </c>
      <c r="B18" s="4">
        <f>COUNTIF(teamD_ano!$K:$K,A18)</f>
        <v>27</v>
      </c>
      <c r="C18" s="1"/>
      <c r="D18" s="3">
        <v>3</v>
      </c>
      <c r="E18" s="4">
        <f>COUNTIF(teamD_ano!$L:$L,D18)</f>
        <v>0</v>
      </c>
      <c r="F18" s="1"/>
      <c r="G18" s="2" t="s">
        <v>75</v>
      </c>
      <c r="H18" s="4">
        <f>COUNTIF(teamD_ano!$M:$M,G18)</f>
        <v>6</v>
      </c>
      <c r="I18" s="1"/>
      <c r="J18" s="9">
        <f t="shared" si="0"/>
        <v>421</v>
      </c>
      <c r="K18" s="4">
        <f>COUNTIF(teamD_ano!$N:$N,"&gt;="&amp;J18)-COUNTIF(teamD_ano!$N:$N,"&gt;="&amp;J19)</f>
        <v>14</v>
      </c>
      <c r="L18" s="1"/>
      <c r="M18" s="8">
        <v>3</v>
      </c>
      <c r="N18" s="4">
        <f>COUNTIF(teamD_ano!$O:$O,M18)</f>
        <v>15</v>
      </c>
      <c r="O18" s="1"/>
      <c r="P18" s="8">
        <v>52</v>
      </c>
      <c r="Q18" s="4">
        <f>COUNTIF(teamD_ano!$P:$P,P18)</f>
        <v>0</v>
      </c>
      <c r="R18" s="1"/>
      <c r="S18" s="8">
        <v>2</v>
      </c>
      <c r="T18" s="4">
        <f>COUNTIF(teamD_ano!$Q:$Q,S18)</f>
        <v>8</v>
      </c>
      <c r="U18" s="1"/>
      <c r="V18" s="1" t="s">
        <v>35</v>
      </c>
      <c r="W18" s="4">
        <f>COUNTIF(teamD_ano!$R:$R,V18)</f>
        <v>53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customHeight="1" x14ac:dyDescent="0.2">
      <c r="A19" s="1"/>
      <c r="B19" s="1"/>
      <c r="C19" s="1"/>
      <c r="D19" s="3">
        <v>4</v>
      </c>
      <c r="E19" s="4">
        <f>COUNTIF(teamD_ano!$L:$L,D19)</f>
        <v>1</v>
      </c>
      <c r="F19" s="1"/>
      <c r="G19" s="1" t="s">
        <v>76</v>
      </c>
      <c r="H19" s="4">
        <f>COUNTIF(teamD_ano!$M:$M,G19)</f>
        <v>2</v>
      </c>
      <c r="I19" s="1"/>
      <c r="J19" s="9">
        <f t="shared" si="0"/>
        <v>626</v>
      </c>
      <c r="K19" s="4">
        <f>COUNTIF(teamD_ano!$N:$N,"&gt;="&amp;J19)-COUNTIF(teamD_ano!$N:$N,"&gt;="&amp;J20)</f>
        <v>8</v>
      </c>
      <c r="L19" s="1"/>
      <c r="M19" s="8">
        <v>4</v>
      </c>
      <c r="N19" s="4">
        <f>COUNTIF(teamD_ano!$O:$O,M19)</f>
        <v>8</v>
      </c>
      <c r="O19" s="1"/>
      <c r="P19" s="8">
        <v>87</v>
      </c>
      <c r="Q19" s="4">
        <f>COUNTIF(teamD_ano!$P:$P,P19)</f>
        <v>0</v>
      </c>
      <c r="R19" s="1"/>
      <c r="S19" s="8">
        <v>3</v>
      </c>
      <c r="T19" s="4">
        <f>COUNTIF(teamD_ano!$Q:$Q,S19)</f>
        <v>6</v>
      </c>
      <c r="U19" s="1"/>
      <c r="V19" s="1" t="s">
        <v>77</v>
      </c>
      <c r="W19" s="4">
        <f>COUNTIF(teamD_ano!$R:$R,V19)</f>
        <v>17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customHeight="1" x14ac:dyDescent="0.2">
      <c r="A20" s="1"/>
      <c r="B20" s="1"/>
      <c r="C20" s="1"/>
      <c r="D20" s="3">
        <v>5</v>
      </c>
      <c r="E20" s="4">
        <f>COUNTIF(teamD_ano!$L:$L,D20)</f>
        <v>4</v>
      </c>
      <c r="F20" s="1"/>
      <c r="G20" s="2" t="s">
        <v>78</v>
      </c>
      <c r="H20" s="4">
        <f>COUNTIF(teamD_ano!$M:$M,G20)</f>
        <v>13</v>
      </c>
      <c r="I20" s="1"/>
      <c r="J20" s="9">
        <f t="shared" si="0"/>
        <v>831</v>
      </c>
      <c r="K20" s="4">
        <f>COUNTIF(teamD_ano!$N:$N,"&gt;="&amp;J20)-COUNTIF(teamD_ano!$N:$N,"&gt;="&amp;J21)</f>
        <v>0</v>
      </c>
      <c r="L20" s="1"/>
      <c r="M20" s="8">
        <v>5</v>
      </c>
      <c r="N20" s="4">
        <f>COUNTIF(teamD_ano!$O:$O,M20)</f>
        <v>0</v>
      </c>
      <c r="O20" s="1"/>
      <c r="P20" s="8">
        <v>97</v>
      </c>
      <c r="Q20" s="4">
        <f>COUNTIF(teamD_ano!$P:$P,P20)</f>
        <v>0</v>
      </c>
      <c r="R20" s="1"/>
      <c r="S20" s="8">
        <v>4</v>
      </c>
      <c r="T20" s="4">
        <f>COUNTIF(teamD_ano!$Q:$Q,S20)</f>
        <v>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customHeight="1" x14ac:dyDescent="0.2">
      <c r="A21" s="1"/>
      <c r="B21" s="1"/>
      <c r="C21" s="1"/>
      <c r="D21" s="3">
        <v>6</v>
      </c>
      <c r="E21" s="4">
        <f>COUNTIF(teamD_ano!$L:$L,D21)</f>
        <v>1</v>
      </c>
      <c r="F21" s="1"/>
      <c r="G21" s="1" t="s">
        <v>79</v>
      </c>
      <c r="H21" s="4">
        <f>COUNTIF(teamD_ano!$M:$M,G21)</f>
        <v>9</v>
      </c>
      <c r="I21" s="1"/>
      <c r="J21" s="9">
        <f t="shared" si="0"/>
        <v>1036</v>
      </c>
      <c r="K21" s="4">
        <f>COUNTIF(teamD_ano!$N:$N,"&gt;="&amp;J21)-COUNTIF(teamD_ano!$N:$N,"&gt;="&amp;J22)</f>
        <v>1</v>
      </c>
      <c r="L21" s="1"/>
      <c r="M21" s="8">
        <v>6</v>
      </c>
      <c r="N21" s="4">
        <f>COUNTIF(teamD_ano!$O:$O,M21)</f>
        <v>8</v>
      </c>
      <c r="O21" s="1"/>
      <c r="P21" s="8">
        <v>98</v>
      </c>
      <c r="Q21" s="4">
        <f>COUNTIF(teamD_ano!$P:$P,P21)</f>
        <v>0</v>
      </c>
      <c r="R21" s="1"/>
      <c r="S21" s="8">
        <v>5</v>
      </c>
      <c r="T21" s="4">
        <f>COUNTIF(teamD_ano!$Q:$Q,S21)</f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x14ac:dyDescent="0.2">
      <c r="A22" s="1"/>
      <c r="B22" s="1"/>
      <c r="C22" s="1"/>
      <c r="D22" s="3">
        <v>7</v>
      </c>
      <c r="E22" s="4">
        <f>COUNTIF(teamD_ano!$L:$L,D22)</f>
        <v>6</v>
      </c>
      <c r="F22" s="1"/>
      <c r="G22" s="2" t="s">
        <v>80</v>
      </c>
      <c r="H22" s="4">
        <f>COUNTIF(teamD_ano!$M:$M,G22)</f>
        <v>12</v>
      </c>
      <c r="I22" s="1"/>
      <c r="J22" s="9">
        <f t="shared" si="0"/>
        <v>1241</v>
      </c>
      <c r="K22" s="4">
        <f>COUNTIF(teamD_ano!$N:$N,"&gt;="&amp;J22)-COUNTIF(teamD_ano!$N:$N,"&gt;="&amp;J23)</f>
        <v>9</v>
      </c>
      <c r="L22" s="1"/>
      <c r="M22" s="8">
        <v>7</v>
      </c>
      <c r="N22" s="4">
        <f>COUNTIF(teamD_ano!$O:$O,M22)</f>
        <v>2</v>
      </c>
      <c r="O22" s="1"/>
      <c r="P22" s="8">
        <v>127</v>
      </c>
      <c r="Q22" s="4">
        <f>COUNTIF(teamD_ano!$P:$P,P22)</f>
        <v>0</v>
      </c>
      <c r="R22" s="1"/>
      <c r="S22" s="8">
        <v>6</v>
      </c>
      <c r="T22" s="4">
        <f>COUNTIF(teamD_ano!$Q:$Q,S22)</f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x14ac:dyDescent="0.2">
      <c r="A23" s="1"/>
      <c r="B23" s="1"/>
      <c r="C23" s="1"/>
      <c r="D23" s="3">
        <v>8</v>
      </c>
      <c r="E23" s="4">
        <f>COUNTIF(teamD_ano!$L:$L,D23)</f>
        <v>4</v>
      </c>
      <c r="F23" s="1"/>
      <c r="G23" s="1" t="s">
        <v>81</v>
      </c>
      <c r="H23" s="4">
        <f>COUNTIF(teamD_ano!$M:$M,G23)</f>
        <v>11</v>
      </c>
      <c r="I23" s="1"/>
      <c r="J23" s="9">
        <f t="shared" si="0"/>
        <v>1446</v>
      </c>
      <c r="K23" s="4">
        <f>COUNTIF(teamD_ano!$N:$N,"&gt;="&amp;J23)-COUNTIF(teamD_ano!$N:$N,"&gt;="&amp;J24)</f>
        <v>2</v>
      </c>
      <c r="L23" s="1"/>
      <c r="M23" s="8">
        <v>8</v>
      </c>
      <c r="N23" s="4">
        <f>COUNTIF(teamD_ano!$O:$O,M23)</f>
        <v>5</v>
      </c>
      <c r="O23" s="1"/>
      <c r="P23" s="8">
        <v>155</v>
      </c>
      <c r="Q23" s="4">
        <f>COUNTIF(teamD_ano!$P:$P,P23)</f>
        <v>0</v>
      </c>
      <c r="R23" s="1"/>
      <c r="S23" s="1"/>
      <c r="T23" s="4">
        <f>SUM(T16:T22)</f>
        <v>72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x14ac:dyDescent="0.2">
      <c r="A24" s="1"/>
      <c r="B24" s="1"/>
      <c r="C24" s="1"/>
      <c r="D24" s="3">
        <v>9</v>
      </c>
      <c r="E24" s="4">
        <f>COUNTIF(teamD_ano!$L:$L,D24)</f>
        <v>3</v>
      </c>
      <c r="F24" s="1"/>
      <c r="G24" s="2" t="s">
        <v>82</v>
      </c>
      <c r="H24" s="4">
        <f>COUNTIF(teamD_ano!$M:$M,G24)</f>
        <v>5</v>
      </c>
      <c r="I24" s="1"/>
      <c r="J24" s="9">
        <f t="shared" si="0"/>
        <v>1651</v>
      </c>
      <c r="K24" s="4">
        <f>COUNTIF(teamD_ano!$N:$N,"&gt;="&amp;J24)-COUNTIF(teamD_ano!$N:$N,"&gt;="&amp;J25)</f>
        <v>1</v>
      </c>
      <c r="L24" s="1"/>
      <c r="M24" s="8">
        <v>13</v>
      </c>
      <c r="N24" s="4">
        <f>COUNTIF(teamD_ano!$O:$O,M24)</f>
        <v>0</v>
      </c>
      <c r="O24" s="1"/>
      <c r="P24" s="8">
        <v>181</v>
      </c>
      <c r="Q24" s="4">
        <f>COUNTIF(teamD_ano!$P:$P,P24)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x14ac:dyDescent="0.2">
      <c r="A25" s="1"/>
      <c r="B25" s="1"/>
      <c r="C25" s="1"/>
      <c r="D25" s="3">
        <v>10</v>
      </c>
      <c r="E25" s="4">
        <f>COUNTIF(teamD_ano!$L:$L,D25)</f>
        <v>3</v>
      </c>
      <c r="F25" s="1"/>
      <c r="G25" s="1" t="s">
        <v>83</v>
      </c>
      <c r="H25" s="4">
        <f>COUNTIF(teamD_ano!$M:$M,G25)</f>
        <v>6</v>
      </c>
      <c r="I25" s="1"/>
      <c r="J25" s="9">
        <f t="shared" si="0"/>
        <v>1856</v>
      </c>
      <c r="K25" s="4">
        <f>COUNTIF(teamD_ano!$N:$N,"&gt;="&amp;J25)-COUNTIF(teamD_ano!$N:$N,"&gt;="&amp;J26)</f>
        <v>0</v>
      </c>
      <c r="L25" s="1"/>
      <c r="M25" s="8">
        <v>15</v>
      </c>
      <c r="N25" s="4">
        <f>COUNTIF(teamD_ano!$O:$O,M25)</f>
        <v>0</v>
      </c>
      <c r="O25" s="1"/>
      <c r="P25" s="8">
        <v>182</v>
      </c>
      <c r="Q25" s="4">
        <f>COUNTIF(teamD_ano!$P:$P,P25)</f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x14ac:dyDescent="0.2">
      <c r="A26" s="1"/>
      <c r="B26" s="1"/>
      <c r="C26" s="1"/>
      <c r="D26" s="3">
        <v>11</v>
      </c>
      <c r="E26" s="4">
        <f>COUNTIF(teamD_ano!$L:$L,D26)</f>
        <v>5</v>
      </c>
      <c r="F26" s="1"/>
      <c r="G26" s="2" t="s">
        <v>84</v>
      </c>
      <c r="H26" s="4">
        <f>COUNTIF(teamD_ano!$M:$M,G26)</f>
        <v>8</v>
      </c>
      <c r="I26" s="1"/>
      <c r="J26" s="9">
        <f t="shared" si="0"/>
        <v>2061</v>
      </c>
      <c r="K26" s="4">
        <f>COUNTIF(teamD_ano!$N:$N,"&gt;="&amp;J26)-COUNTIF(teamD_ano!$N:$N,"&gt;="&amp;J27)</f>
        <v>0</v>
      </c>
      <c r="L26" s="1"/>
      <c r="M26" s="8">
        <v>19</v>
      </c>
      <c r="N26" s="4">
        <f>COUNTIF(teamD_ano!$O:$O,M26)</f>
        <v>0</v>
      </c>
      <c r="O26" s="1"/>
      <c r="P26" s="8">
        <v>183</v>
      </c>
      <c r="Q26" s="4">
        <f>COUNTIF(teamD_ano!$P:$P,P26)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x14ac:dyDescent="0.2">
      <c r="A27" s="1"/>
      <c r="B27" s="1"/>
      <c r="C27" s="1"/>
      <c r="D27" s="3">
        <v>12</v>
      </c>
      <c r="E27" s="4">
        <f>COUNTIF(teamD_ano!$L:$L,D27)</f>
        <v>1</v>
      </c>
      <c r="F27" s="1"/>
      <c r="G27" s="1" t="s">
        <v>85</v>
      </c>
      <c r="H27" s="4">
        <f>COUNTIF(teamD_ano!$M:$M,G27)</f>
        <v>0</v>
      </c>
      <c r="I27" s="1"/>
      <c r="J27" s="9">
        <f t="shared" si="0"/>
        <v>2266</v>
      </c>
      <c r="K27" s="4">
        <f>COUNTIF(teamD_ano!$N:$N,"&gt;="&amp;J27)</f>
        <v>0</v>
      </c>
      <c r="L27" s="1"/>
      <c r="M27" s="2"/>
      <c r="N27" s="4">
        <f>SUM(N16:N26)</f>
        <v>78</v>
      </c>
      <c r="O27" s="1"/>
      <c r="P27" s="8">
        <v>185</v>
      </c>
      <c r="Q27" s="4">
        <f>COUNTIF(teamD_ano!$P:$P,P27)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x14ac:dyDescent="0.2">
      <c r="A28" s="1"/>
      <c r="B28" s="1"/>
      <c r="C28" s="1"/>
      <c r="D28" s="3">
        <v>13</v>
      </c>
      <c r="E28" s="4">
        <f>COUNTIF(teamD_ano!$L:$L,D28)</f>
        <v>4</v>
      </c>
      <c r="F28" s="1"/>
      <c r="G28" s="1"/>
      <c r="H28" s="1"/>
      <c r="I28" s="1"/>
      <c r="J28" s="2"/>
      <c r="K28" s="4">
        <f>SUM(K16:K27)</f>
        <v>89</v>
      </c>
      <c r="L28" s="1"/>
      <c r="M28" s="2"/>
      <c r="N28" s="1"/>
      <c r="O28" s="1"/>
      <c r="P28" s="8">
        <v>195</v>
      </c>
      <c r="Q28" s="4">
        <f>COUNTIF(teamD_ano!$P:$P,P28)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x14ac:dyDescent="0.2">
      <c r="A29" s="1"/>
      <c r="B29" s="1"/>
      <c r="C29" s="1"/>
      <c r="D29" s="3">
        <v>14</v>
      </c>
      <c r="E29" s="4">
        <f>COUNTIF(teamD_ano!$L:$L,D29)</f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197</v>
      </c>
      <c r="Q29" s="4">
        <f>COUNTIF(teamD_ano!$P:$P,P29)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x14ac:dyDescent="0.2">
      <c r="A30" s="1"/>
      <c r="B30" s="1"/>
      <c r="C30" s="1"/>
      <c r="D30" s="3">
        <v>15</v>
      </c>
      <c r="E30" s="4">
        <f>COUNTIF(teamD_ano!$L:$L,D30)</f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256</v>
      </c>
      <c r="Q30" s="4">
        <f>COUNTIF(teamD_ano!$P:$P,P30)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x14ac:dyDescent="0.2">
      <c r="A31" s="1"/>
      <c r="B31" s="1"/>
      <c r="C31" s="1"/>
      <c r="D31" s="3">
        <v>16</v>
      </c>
      <c r="E31" s="4">
        <f>COUNTIF(teamD_ano!$L:$L,D31)</f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297</v>
      </c>
      <c r="Q31" s="4">
        <f>COUNTIF(teamD_ano!$P:$P,P31)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x14ac:dyDescent="0.2">
      <c r="A32" s="1"/>
      <c r="B32" s="1"/>
      <c r="C32" s="1"/>
      <c r="D32" s="3">
        <v>17</v>
      </c>
      <c r="E32" s="4">
        <f>COUNTIF(teamD_ano!$L:$L,D32)</f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8">
        <v>346</v>
      </c>
      <c r="Q32" s="4">
        <f>COUNTIF(teamD_ano!$P:$P,P32)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x14ac:dyDescent="0.2">
      <c r="A33" s="1"/>
      <c r="B33" s="1"/>
      <c r="C33" s="1"/>
      <c r="D33" s="3">
        <v>18</v>
      </c>
      <c r="E33" s="4">
        <f>COUNTIF(teamD_ano!$L:$L,D33)</f>
        <v>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359</v>
      </c>
      <c r="Q33" s="4">
        <f>COUNTIF(teamD_ano!$P:$P,P33)</f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x14ac:dyDescent="0.2">
      <c r="A34" s="1"/>
      <c r="B34" s="1"/>
      <c r="C34" s="1"/>
      <c r="D34" s="3">
        <v>19</v>
      </c>
      <c r="E34" s="4">
        <f>COUNTIF(teamD_ano!$L:$L,D34)</f>
        <v>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680</v>
      </c>
      <c r="Q34" s="4">
        <f>COUNTIF(teamD_ano!$P:$P,P34)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x14ac:dyDescent="0.2">
      <c r="A35" s="1"/>
      <c r="B35" s="1"/>
      <c r="C35" s="1"/>
      <c r="D35" s="3">
        <v>20</v>
      </c>
      <c r="E35" s="4">
        <f>COUNTIF(teamD_ano!$L:$L,D35)</f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8">
        <v>842</v>
      </c>
      <c r="Q35" s="4">
        <f>COUNTIF(teamD_ano!$P:$P,P35)</f>
        <v>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x14ac:dyDescent="0.2">
      <c r="A36" s="1"/>
      <c r="B36" s="1"/>
      <c r="C36" s="1"/>
      <c r="D36" s="3">
        <v>21</v>
      </c>
      <c r="E36" s="4">
        <f>COUNTIF(teamD_ano!$L:$L,D36)</f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>
        <f>SUM(Q16:Q35)</f>
        <v>25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x14ac:dyDescent="0.2">
      <c r="A37" s="1"/>
      <c r="B37" s="1"/>
      <c r="C37" s="1"/>
      <c r="D37" s="3">
        <v>22</v>
      </c>
      <c r="E37" s="4">
        <f>COUNTIF(teamD_ano!$L:$L,D37)</f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customHeight="1" x14ac:dyDescent="0.2">
      <c r="A38" s="1"/>
      <c r="B38" s="1"/>
      <c r="C38" s="1"/>
      <c r="D38" s="3">
        <v>23</v>
      </c>
      <c r="E38" s="4">
        <f>COUNTIF(teamD_ano!$L:$L,D38)</f>
        <v>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customHeight="1" x14ac:dyDescent="0.2">
      <c r="A39" s="1"/>
      <c r="B39" s="1"/>
      <c r="C39" s="1"/>
      <c r="D39" s="3">
        <v>24</v>
      </c>
      <c r="E39" s="4">
        <f>COUNTIF(teamD_ano!$L:$L,D39)</f>
        <v>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customHeight="1" x14ac:dyDescent="0.2">
      <c r="A40" s="1"/>
      <c r="B40" s="1"/>
      <c r="C40" s="1"/>
      <c r="D40" s="3">
        <v>25</v>
      </c>
      <c r="E40" s="4">
        <f>COUNTIF(teamD_ano!$L:$L,D40)</f>
        <v>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customHeight="1" x14ac:dyDescent="0.2">
      <c r="A41" s="1"/>
      <c r="B41" s="1"/>
      <c r="C41" s="1"/>
      <c r="D41" s="3">
        <v>26</v>
      </c>
      <c r="E41" s="4">
        <f>COUNTIF(teamD_ano!$L:$L,D41)</f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customHeight="1" x14ac:dyDescent="0.2">
      <c r="A42" s="1"/>
      <c r="B42" s="1"/>
      <c r="C42" s="1"/>
      <c r="D42" s="3">
        <v>27</v>
      </c>
      <c r="E42" s="4">
        <f>COUNTIF(teamD_ano!$L:$L,D42)</f>
        <v>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customHeight="1" x14ac:dyDescent="0.2">
      <c r="A43" s="1"/>
      <c r="B43" s="1"/>
      <c r="C43" s="1"/>
      <c r="D43" s="3">
        <v>28</v>
      </c>
      <c r="E43" s="4">
        <f>COUNTIF(teamD_ano!$L:$L,D43)</f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customHeight="1" x14ac:dyDescent="0.2">
      <c r="A44" s="1"/>
      <c r="B44" s="1"/>
      <c r="C44" s="1"/>
      <c r="D44" s="3">
        <v>29</v>
      </c>
      <c r="E44" s="4">
        <f>COUNTIF(teamD_ano!$L:$L,D44)</f>
        <v>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customHeight="1" x14ac:dyDescent="0.2">
      <c r="A45" s="1"/>
      <c r="B45" s="1"/>
      <c r="C45" s="1"/>
      <c r="D45" s="3">
        <v>30</v>
      </c>
      <c r="E45" s="4">
        <f>COUNTIF(teamD_ano!$L:$L,D45)</f>
        <v>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customHeight="1" x14ac:dyDescent="0.2">
      <c r="A46" s="1"/>
      <c r="B46" s="1"/>
      <c r="C46" s="1"/>
      <c r="D46" s="3">
        <v>31</v>
      </c>
      <c r="E46" s="4">
        <f>COUNTIF(teamD_ano!$L:$L,D46)</f>
        <v>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customHeight="1" x14ac:dyDescent="0.2">
      <c r="A47" s="1"/>
      <c r="B47" s="1"/>
      <c r="C47" s="1"/>
      <c r="D47" s="1"/>
      <c r="E47" s="4">
        <f>SUM(E16:E46)</f>
        <v>89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customHeight="1" x14ac:dyDescent="0.2">
      <c r="A49" s="1"/>
      <c r="B49" s="1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customHeight="1" x14ac:dyDescent="0.2">
      <c r="A50" s="1"/>
      <c r="B50" s="1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customHeight="1" x14ac:dyDescent="0.2">
      <c r="A51" s="1"/>
      <c r="B51" s="1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customHeight="1" x14ac:dyDescent="0.2">
      <c r="A52" s="1"/>
      <c r="B52" s="1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customHeight="1" x14ac:dyDescent="0.2">
      <c r="A53" s="1"/>
      <c r="B53" s="1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customHeight="1" x14ac:dyDescent="0.2">
      <c r="A54" s="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5.75" customHeight="1" x14ac:dyDescent="0.2">
      <c r="A55" s="1"/>
      <c r="B55" s="1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"/>
      <c r="B56" s="1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.75" customHeight="1" x14ac:dyDescent="0.2">
      <c r="A57" s="1"/>
      <c r="B57" s="1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5.75" customHeight="1" x14ac:dyDescent="0.2">
      <c r="A58" s="1"/>
      <c r="B58" s="1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5.75" customHeight="1" x14ac:dyDescent="0.2">
      <c r="A59" s="1"/>
      <c r="B59" s="1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5.75" customHeight="1" x14ac:dyDescent="0.2">
      <c r="A60" s="1"/>
      <c r="B60" s="1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5.75" customHeight="1" x14ac:dyDescent="0.2">
      <c r="A61" s="1"/>
      <c r="B61" s="1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.75" customHeight="1" x14ac:dyDescent="0.2">
      <c r="A62" s="1"/>
      <c r="B62" s="1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5.75" customHeight="1" x14ac:dyDescent="0.2">
      <c r="A63" s="1"/>
      <c r="B63" s="1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customHeight="1" x14ac:dyDescent="0.2">
      <c r="A64" s="1"/>
      <c r="B64" s="1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5.75" customHeight="1" x14ac:dyDescent="0.2">
      <c r="A65" s="1"/>
      <c r="B65" s="1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5.75" customHeight="1" x14ac:dyDescent="0.2">
      <c r="A66" s="1"/>
      <c r="B66" s="1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.75" customHeight="1" x14ac:dyDescent="0.2">
      <c r="A67" s="1"/>
      <c r="B67" s="1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5.75" customHeight="1" x14ac:dyDescent="0.2">
      <c r="A68" s="1"/>
      <c r="B68" s="1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5.75" customHeight="1" x14ac:dyDescent="0.2">
      <c r="A69" s="1"/>
      <c r="B69" s="1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5.75" customHeight="1" x14ac:dyDescent="0.2">
      <c r="A70" s="1"/>
      <c r="B70" s="1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5.75" customHeight="1" x14ac:dyDescent="0.2">
      <c r="A71" s="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.75" customHeight="1" x14ac:dyDescent="0.2">
      <c r="A72" s="1"/>
      <c r="B72" s="1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5.75" customHeight="1" x14ac:dyDescent="0.2">
      <c r="A73" s="1"/>
      <c r="B73" s="1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5.75" customHeight="1" x14ac:dyDescent="0.2">
      <c r="A74" s="1"/>
      <c r="B74" s="1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5.75" customHeight="1" x14ac:dyDescent="0.2">
      <c r="A75" s="1"/>
      <c r="B75" s="1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5.75" customHeight="1" x14ac:dyDescent="0.2">
      <c r="A76" s="1"/>
      <c r="B76" s="1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5.75" customHeight="1" x14ac:dyDescent="0.2">
      <c r="A77" s="1"/>
      <c r="B77" s="1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5.75" customHeight="1" x14ac:dyDescent="0.2">
      <c r="A78" s="1"/>
      <c r="B78" s="1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5.75" customHeight="1" x14ac:dyDescent="0.2">
      <c r="A79" s="1"/>
      <c r="B79" s="1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5.75" customHeight="1" x14ac:dyDescent="0.2">
      <c r="A80" s="1"/>
      <c r="B80" s="1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.75" customHeight="1" x14ac:dyDescent="0.2">
      <c r="A81" s="1"/>
      <c r="B81" s="1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5.75" customHeight="1" x14ac:dyDescent="0.2">
      <c r="A82" s="1"/>
      <c r="B82" s="1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5.75" customHeight="1" x14ac:dyDescent="0.2">
      <c r="A83" s="1"/>
      <c r="B83" s="1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customHeight="1" x14ac:dyDescent="0.2">
      <c r="A84" s="1"/>
      <c r="B84" s="1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customHeight="1" x14ac:dyDescent="0.2">
      <c r="A85" s="1"/>
      <c r="B85" s="1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customHeight="1" x14ac:dyDescent="0.2">
      <c r="A86" s="1"/>
      <c r="B86" s="1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customHeight="1" x14ac:dyDescent="0.2">
      <c r="A87" s="1"/>
      <c r="B87" s="1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customHeight="1" x14ac:dyDescent="0.2">
      <c r="A88" s="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customHeight="1" x14ac:dyDescent="0.2">
      <c r="A89" s="1"/>
      <c r="B89" s="1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customHeight="1" x14ac:dyDescent="0.2">
      <c r="A90" s="1"/>
      <c r="B90" s="1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customHeight="1" x14ac:dyDescent="0.2">
      <c r="A91" s="1"/>
      <c r="B91" s="1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customHeight="1" x14ac:dyDescent="0.2">
      <c r="A92" s="1"/>
      <c r="B92" s="1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customHeight="1" x14ac:dyDescent="0.2">
      <c r="A93" s="1"/>
      <c r="B93" s="1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customHeight="1" x14ac:dyDescent="0.2">
      <c r="A94" s="1"/>
      <c r="B94" s="1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customHeight="1" x14ac:dyDescent="0.2">
      <c r="A95" s="1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customHeight="1" x14ac:dyDescent="0.2">
      <c r="A96" s="1"/>
      <c r="B96" s="1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.75" customHeight="1" x14ac:dyDescent="0.2">
      <c r="A97" s="1"/>
      <c r="B97" s="1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5.75" customHeight="1" x14ac:dyDescent="0.2">
      <c r="A98" s="1"/>
      <c r="B98" s="1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.75" customHeight="1" x14ac:dyDescent="0.2">
      <c r="A99" s="1"/>
      <c r="B99" s="1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5.75" customHeight="1" x14ac:dyDescent="0.2">
      <c r="A100" s="1"/>
      <c r="B100" s="1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.75" customHeight="1" x14ac:dyDescent="0.2">
      <c r="A101" s="1"/>
      <c r="B101" s="1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5.75" customHeight="1" x14ac:dyDescent="0.2">
      <c r="A102" s="1"/>
      <c r="B102" s="1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5.75" customHeight="1" x14ac:dyDescent="0.2">
      <c r="A103" s="1"/>
      <c r="B103" s="1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.75" customHeight="1" x14ac:dyDescent="0.2">
      <c r="A104" s="1"/>
      <c r="B104" s="1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5.75" customHeight="1" x14ac:dyDescent="0.2">
      <c r="A105" s="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5.75" customHeight="1" x14ac:dyDescent="0.2">
      <c r="A106" s="1"/>
      <c r="B106" s="1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5.75" customHeight="1" x14ac:dyDescent="0.2">
      <c r="A107" s="1"/>
      <c r="B107" s="1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.75" customHeight="1" x14ac:dyDescent="0.2">
      <c r="A108" s="1"/>
      <c r="B108" s="1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5.75" customHeight="1" x14ac:dyDescent="0.2">
      <c r="A109" s="1"/>
      <c r="B109" s="1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5.75" customHeight="1" x14ac:dyDescent="0.2">
      <c r="A110" s="1"/>
      <c r="B110" s="1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.75" customHeight="1" x14ac:dyDescent="0.2">
      <c r="A111" s="1"/>
      <c r="B111" s="1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1"/>
      <c r="B112" s="1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1"/>
      <c r="B113" s="1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1"/>
      <c r="B114" s="1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1"/>
      <c r="B115" s="1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1"/>
      <c r="B116" s="1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1"/>
      <c r="B117" s="1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1"/>
      <c r="B118" s="1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1"/>
      <c r="B119" s="1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1"/>
      <c r="B120" s="1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1"/>
      <c r="B121" s="1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1"/>
      <c r="B123" s="1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1"/>
      <c r="B124" s="1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1"/>
      <c r="B125" s="1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1"/>
      <c r="B126" s="1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1"/>
      <c r="B127" s="1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1"/>
      <c r="B128" s="1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1"/>
      <c r="B129" s="1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1"/>
      <c r="B130" s="1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1"/>
      <c r="B131" s="1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1"/>
      <c r="B132" s="1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1"/>
      <c r="B133" s="1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1"/>
      <c r="B134" s="1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1"/>
      <c r="B135" s="1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1"/>
      <c r="B136" s="1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1"/>
      <c r="B137" s="1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1"/>
      <c r="B138" s="1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1"/>
      <c r="B140" s="1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1"/>
      <c r="B141" s="1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1"/>
      <c r="B142" s="1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1"/>
      <c r="B143" s="1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1"/>
      <c r="B144" s="1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1"/>
      <c r="B145" s="1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1"/>
      <c r="B146" s="1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1"/>
      <c r="B147" s="1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1"/>
      <c r="B148" s="1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1"/>
      <c r="B149" s="1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1"/>
      <c r="B150" s="1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1"/>
      <c r="B151" s="1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1"/>
      <c r="B152" s="1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1"/>
      <c r="B153" s="1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1"/>
      <c r="B154" s="1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1"/>
      <c r="B155" s="1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1"/>
      <c r="B157" s="1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1"/>
      <c r="B159" s="1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1"/>
      <c r="B160" s="1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1"/>
      <c r="B161" s="1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1"/>
      <c r="B162" s="1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1"/>
      <c r="B163" s="1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1"/>
      <c r="B164" s="1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1"/>
      <c r="B165" s="1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1"/>
      <c r="B166" s="1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1"/>
      <c r="B167" s="1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1"/>
      <c r="B168" s="1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1"/>
      <c r="B169" s="1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1"/>
      <c r="B170" s="1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1"/>
      <c r="B171" s="1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1"/>
      <c r="B172" s="1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1"/>
      <c r="B174" s="1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1"/>
      <c r="B176" s="1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1"/>
      <c r="B177" s="1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1"/>
      <c r="B178" s="1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1"/>
      <c r="B179" s="1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1"/>
      <c r="B180" s="1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1"/>
      <c r="B181" s="1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1"/>
      <c r="B182" s="1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1"/>
      <c r="B183" s="1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1"/>
      <c r="B184" s="1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1"/>
      <c r="B185" s="1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1"/>
      <c r="B186" s="1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1"/>
      <c r="B187" s="1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1"/>
      <c r="B188" s="1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1"/>
      <c r="B189" s="1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1"/>
      <c r="B191" s="1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1"/>
      <c r="B193" s="1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1"/>
      <c r="B194" s="1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1"/>
      <c r="B195" s="1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1"/>
      <c r="B196" s="1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1"/>
      <c r="B197" s="1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1"/>
      <c r="B198" s="1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1"/>
      <c r="B199" s="1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1"/>
      <c r="B200" s="1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1"/>
      <c r="B201" s="1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1"/>
      <c r="B202" s="1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1"/>
      <c r="B203" s="1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1"/>
      <c r="B204" s="1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1"/>
      <c r="B205" s="1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1"/>
      <c r="B206" s="1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1"/>
      <c r="B208" s="1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1"/>
      <c r="B210" s="1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1"/>
      <c r="B211" s="1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1"/>
      <c r="B212" s="1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1"/>
      <c r="B213" s="1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1"/>
      <c r="B214" s="1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1"/>
      <c r="B215" s="1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1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1"/>
      <c r="B217" s="1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1"/>
      <c r="B218" s="1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1"/>
      <c r="B219" s="1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1"/>
      <c r="B220" s="1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1"/>
      <c r="B221" s="1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1"/>
      <c r="B222" s="1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1"/>
      <c r="B223" s="1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1"/>
      <c r="B225" s="1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1"/>
      <c r="B226" s="1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1"/>
      <c r="B227" s="1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1"/>
      <c r="B228" s="1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1"/>
      <c r="B230" s="1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1"/>
      <c r="B231" s="1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1"/>
      <c r="B232" s="1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1"/>
      <c r="B233" s="1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1"/>
      <c r="B234" s="1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1"/>
      <c r="B235" s="1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1"/>
      <c r="B236" s="1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1"/>
      <c r="B237" s="1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1"/>
      <c r="B238" s="1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1"/>
      <c r="B239" s="1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1"/>
      <c r="B240" s="1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1"/>
      <c r="B242" s="1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1"/>
      <c r="B243" s="1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1"/>
      <c r="B244" s="1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1"/>
      <c r="B245" s="1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1"/>
      <c r="B247" s="1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/>
    <row r="249" spans="1:55" ht="15.75" customHeight="1" x14ac:dyDescent="0.2"/>
    <row r="250" spans="1:55" ht="15.75" customHeight="1" x14ac:dyDescent="0.2"/>
    <row r="251" spans="1:55" ht="15.75" customHeight="1" x14ac:dyDescent="0.2"/>
    <row r="252" spans="1:55" ht="15.75" customHeight="1" x14ac:dyDescent="0.2"/>
    <row r="253" spans="1:55" ht="15.75" customHeight="1" x14ac:dyDescent="0.2"/>
    <row r="254" spans="1:55" ht="15.75" customHeight="1" x14ac:dyDescent="0.2"/>
    <row r="255" spans="1:55" ht="15.75" customHeight="1" x14ac:dyDescent="0.2"/>
    <row r="256" spans="1:5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C1000"/>
  <sheetViews>
    <sheetView tabSelected="1" workbookViewId="0">
      <selection activeCell="J17" sqref="J17"/>
    </sheetView>
  </sheetViews>
  <sheetFormatPr defaultColWidth="12.5703125" defaultRowHeight="15" customHeight="1" x14ac:dyDescent="0.2"/>
  <cols>
    <col min="1" max="1" width="9.7109375" customWidth="1"/>
    <col min="2" max="6" width="12.5703125" customWidth="1"/>
  </cols>
  <sheetData>
    <row r="1" spans="1:55" ht="15.75" customHeight="1" x14ac:dyDescent="0.2">
      <c r="A1" s="1" t="s">
        <v>0</v>
      </c>
      <c r="B1" s="1"/>
      <c r="C1" s="1"/>
      <c r="D1" s="2" t="s">
        <v>1</v>
      </c>
      <c r="E1" s="1"/>
      <c r="F1" s="1"/>
      <c r="G1" s="2" t="s">
        <v>2</v>
      </c>
      <c r="H1" s="1"/>
      <c r="I1" s="1"/>
      <c r="J1" s="2" t="s">
        <v>3</v>
      </c>
      <c r="K1" s="1"/>
      <c r="L1" s="1"/>
      <c r="M1" s="2" t="s">
        <v>4</v>
      </c>
      <c r="N1" s="1"/>
      <c r="O1" s="1"/>
      <c r="P1" s="2" t="s">
        <v>5</v>
      </c>
      <c r="Q1" s="1"/>
      <c r="R1" s="1"/>
      <c r="S1" s="2" t="s">
        <v>6</v>
      </c>
      <c r="T1" s="1"/>
      <c r="U1" s="1"/>
      <c r="V1" s="1" t="s">
        <v>7</v>
      </c>
      <c r="W1" s="1"/>
      <c r="X1" s="1"/>
      <c r="Y1" s="2" t="s">
        <v>8</v>
      </c>
      <c r="Z1" s="1"/>
      <c r="AA1" s="1"/>
      <c r="AB1" s="2" t="s">
        <v>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 t="s">
        <v>10</v>
      </c>
    </row>
    <row r="2" spans="1:55" ht="15.75" customHeight="1" x14ac:dyDescent="0.2">
      <c r="A2" s="3">
        <v>20</v>
      </c>
      <c r="B2" s="4">
        <f>COUNTIF(teamE_ano!$A:$A,"&gt;=20")-COUNTIF(teamE_ano!$A:$A,"&gt;=30")</f>
        <v>16</v>
      </c>
      <c r="C2" s="1"/>
      <c r="D2" s="2" t="s">
        <v>11</v>
      </c>
      <c r="E2" s="4">
        <f>COUNTIF(teamE_ano!$B:$B,D2)</f>
        <v>9</v>
      </c>
      <c r="F2" s="1"/>
      <c r="G2" s="2" t="s">
        <v>12</v>
      </c>
      <c r="H2" s="4">
        <f>COUNTIF(teamE_ano!$C:$C, G2)</f>
        <v>14</v>
      </c>
      <c r="I2" s="1"/>
      <c r="J2" s="2" t="s">
        <v>13</v>
      </c>
      <c r="K2" s="4">
        <f>COUNTIF(teamE_ano!$D:$D,J2)</f>
        <v>2</v>
      </c>
      <c r="L2" s="1"/>
      <c r="M2" s="2" t="s">
        <v>14</v>
      </c>
      <c r="N2" s="4">
        <f>COUNTIF(teamE_ano!$E:$E,M2)</f>
        <v>32</v>
      </c>
      <c r="O2" s="1"/>
      <c r="P2" s="2" t="s">
        <v>15</v>
      </c>
      <c r="Q2" s="4">
        <f>COUNTIF(teamE_ano!$F:$F,P2)</f>
        <v>13</v>
      </c>
      <c r="R2" s="1"/>
      <c r="S2" s="2" t="s">
        <v>16</v>
      </c>
      <c r="T2" s="4">
        <f>COUNTIF(teamE_ano!$G:$G,S2)</f>
        <v>98</v>
      </c>
      <c r="U2" s="1"/>
      <c r="V2" s="5" t="s">
        <v>17</v>
      </c>
      <c r="W2" s="4">
        <f>COUNTIF(teamE_ano!$H:$H,"&gt;=-983")-COUNTIF(teamE_ano!$H:$H,"&gt;=-130")</f>
        <v>7</v>
      </c>
      <c r="X2" s="1"/>
      <c r="Y2" s="2" t="s">
        <v>18</v>
      </c>
      <c r="Z2" s="4">
        <f>COUNTIF(teamE_ano!$I:$I,Y2)</f>
        <v>53</v>
      </c>
      <c r="AA2" s="1"/>
      <c r="AB2" s="2" t="s">
        <v>18</v>
      </c>
      <c r="AC2" s="4">
        <f>COUNTIF(teamE_ano!$J:$J,AB2)</f>
        <v>18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customHeight="1" x14ac:dyDescent="0.2">
      <c r="A3" s="3">
        <v>30</v>
      </c>
      <c r="B3" s="4">
        <f>COUNTIF(teamE_ano!$A:$A,"&gt;=30")-COUNTIF(teamE_ano!$A:$A,"&gt;=40")</f>
        <v>29</v>
      </c>
      <c r="C3" s="1"/>
      <c r="D3" s="2" t="s">
        <v>19</v>
      </c>
      <c r="E3" s="4">
        <f>COUNTIF(teamE_ano!$B:$B,D3)</f>
        <v>10</v>
      </c>
      <c r="F3" s="1"/>
      <c r="G3" s="2" t="s">
        <v>20</v>
      </c>
      <c r="H3" s="4">
        <f>COUNTIF(teamE_ano!$C:$C, G3)</f>
        <v>9</v>
      </c>
      <c r="I3" s="1"/>
      <c r="J3" s="2" t="s">
        <v>21</v>
      </c>
      <c r="K3" s="4">
        <f>COUNTIF(teamE_ano!$D:$D,J3)</f>
        <v>10</v>
      </c>
      <c r="L3" s="1"/>
      <c r="M3" s="2" t="s">
        <v>22</v>
      </c>
      <c r="N3" s="4">
        <f>COUNTIF(teamE_ano!$E:$E,M3)</f>
        <v>34</v>
      </c>
      <c r="O3" s="1"/>
      <c r="P3" s="2" t="s">
        <v>23</v>
      </c>
      <c r="Q3" s="4">
        <f>COUNTIF(teamE_ano!$F:$F,P3)</f>
        <v>55</v>
      </c>
      <c r="R3" s="1"/>
      <c r="S3" s="2" t="s">
        <v>18</v>
      </c>
      <c r="T3" s="4">
        <f>COUNTIF(teamE_ano!$G:$G,S3)</f>
        <v>2</v>
      </c>
      <c r="U3" s="1"/>
      <c r="V3" s="5" t="s">
        <v>24</v>
      </c>
      <c r="W3" s="4">
        <f>COUNTIF(teamE_ano!$H:$H,"&gt;=-130")-COUNTIF(teamE_ano!$H:$H,"&gt;=723")</f>
        <v>53</v>
      </c>
      <c r="X3" s="1"/>
      <c r="Y3" s="2" t="s">
        <v>16</v>
      </c>
      <c r="Z3" s="4">
        <f>COUNTIF(teamE_ano!$I:$I,Y3)</f>
        <v>47</v>
      </c>
      <c r="AA3" s="1"/>
      <c r="AB3" s="2" t="s">
        <v>16</v>
      </c>
      <c r="AC3" s="4">
        <f>COUNTIF(teamE_ano!$J:$J,AB3)</f>
        <v>82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customHeight="1" x14ac:dyDescent="0.2">
      <c r="A4" s="3">
        <v>40</v>
      </c>
      <c r="B4" s="4">
        <f>COUNTIF(teamE_ano!$A:$A,"&gt;=40")-COUNTIF(teamE_ano!$A:$A,"&gt;=50")</f>
        <v>28</v>
      </c>
      <c r="C4" s="1"/>
      <c r="D4" s="2" t="s">
        <v>25</v>
      </c>
      <c r="E4" s="4">
        <f>COUNTIF(teamE_ano!$B:$B,D4)</f>
        <v>9</v>
      </c>
      <c r="F4" s="1"/>
      <c r="G4" s="2" t="s">
        <v>26</v>
      </c>
      <c r="H4" s="4">
        <f>COUNTIF(teamE_ano!$C:$C, G4)</f>
        <v>6</v>
      </c>
      <c r="I4" s="1"/>
      <c r="J4" s="2" t="s">
        <v>27</v>
      </c>
      <c r="K4" s="4">
        <f>COUNTIF(teamE_ano!$D:$D,J4)</f>
        <v>11</v>
      </c>
      <c r="L4" s="1"/>
      <c r="M4" s="2" t="s">
        <v>28</v>
      </c>
      <c r="N4" s="4">
        <f>COUNTIF(teamE_ano!$E:$E,M4)</f>
        <v>34</v>
      </c>
      <c r="O4" s="1"/>
      <c r="P4" s="2" t="s">
        <v>29</v>
      </c>
      <c r="Q4" s="4">
        <f>COUNTIF(teamE_ano!$F:$F,P4)</f>
        <v>16</v>
      </c>
      <c r="R4" s="1"/>
      <c r="S4" s="1"/>
      <c r="T4" s="1"/>
      <c r="U4" s="1"/>
      <c r="V4" s="1" t="s">
        <v>30</v>
      </c>
      <c r="W4" s="4">
        <f>COUNTIF(teamE_ano!$H:$H,"&gt;=723")-COUNTIF(teamE_ano!$H:$H,"&gt;=1576")</f>
        <v>12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customHeight="1" x14ac:dyDescent="0.2">
      <c r="A5" s="3">
        <v>50</v>
      </c>
      <c r="B5" s="4">
        <f>COUNTIF(teamE_ano!$A:$A,"&gt;=50")-COUNTIF(teamE_ano!$A:$A,"&gt;=60")</f>
        <v>27</v>
      </c>
      <c r="C5" s="1"/>
      <c r="D5" s="2" t="s">
        <v>31</v>
      </c>
      <c r="E5" s="4">
        <f>COUNTIF(teamE_ano!$B:$B,D5)</f>
        <v>9</v>
      </c>
      <c r="F5" s="1"/>
      <c r="G5" s="2" t="s">
        <v>32</v>
      </c>
      <c r="H5" s="4">
        <f>COUNTIF(teamE_ano!$C:$C, G5)</f>
        <v>3</v>
      </c>
      <c r="I5" s="1"/>
      <c r="J5" s="2" t="s">
        <v>33</v>
      </c>
      <c r="K5" s="4">
        <f>COUNTIF(teamE_ano!$D:$D,J5)</f>
        <v>7</v>
      </c>
      <c r="L5" s="1"/>
      <c r="M5" s="2" t="s">
        <v>34</v>
      </c>
      <c r="N5" s="4">
        <f>SUM(N2:N4)</f>
        <v>100</v>
      </c>
      <c r="O5" s="1"/>
      <c r="P5" s="2" t="s">
        <v>35</v>
      </c>
      <c r="Q5" s="4">
        <f>COUNTIF(teamE_ano!$F:$F,P5)</f>
        <v>16</v>
      </c>
      <c r="R5" s="1"/>
      <c r="S5" s="1"/>
      <c r="T5" s="1"/>
      <c r="U5" s="1"/>
      <c r="V5" s="5" t="s">
        <v>36</v>
      </c>
      <c r="W5" s="4">
        <f>COUNTIF(teamE_ano!$H:$H,"&gt;=1576")-COUNTIF(teamE_ano!$H:$H,"&gt;=2429")</f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customHeight="1" x14ac:dyDescent="0.2">
      <c r="A6" s="3">
        <v>60</v>
      </c>
      <c r="B6" s="4">
        <f>COUNTIF(teamE_ano!$A:$A,"&gt;=60")-COUNTIF(teamE_ano!$A:$A,"&gt;=70")</f>
        <v>0</v>
      </c>
      <c r="C6" s="1"/>
      <c r="D6" s="2" t="s">
        <v>37</v>
      </c>
      <c r="E6" s="4">
        <f>COUNTIF(teamE_ano!$B:$B,D6)</f>
        <v>8</v>
      </c>
      <c r="F6" s="1"/>
      <c r="G6" s="2" t="s">
        <v>38</v>
      </c>
      <c r="H6" s="4">
        <f>COUNTIF(teamE_ano!$C:$C, G6)</f>
        <v>6</v>
      </c>
      <c r="I6" s="1"/>
      <c r="J6" s="2" t="s">
        <v>39</v>
      </c>
      <c r="K6" s="4">
        <f>COUNTIF(teamE_ano!$D:$D,J6)</f>
        <v>9</v>
      </c>
      <c r="L6" s="1"/>
      <c r="M6" s="1"/>
      <c r="N6" s="1"/>
      <c r="O6" s="1"/>
      <c r="P6" s="2" t="s">
        <v>34</v>
      </c>
      <c r="Q6" s="4">
        <f>SUM(Q2:Q5)</f>
        <v>100</v>
      </c>
      <c r="R6" s="1"/>
      <c r="S6" s="1"/>
      <c r="T6" s="1"/>
      <c r="U6" s="1"/>
      <c r="V6" s="5" t="s">
        <v>40</v>
      </c>
      <c r="W6" s="4">
        <f>COUNTIF(teamE_ano!$H:$H,"&gt;=2429")-COUNTIF(teamE_ano!$H:$H,"&gt;=3282")</f>
        <v>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customHeight="1" x14ac:dyDescent="0.2">
      <c r="A7" s="3">
        <v>70</v>
      </c>
      <c r="B7" s="4">
        <f>COUNTIF(teamE_ano!$A:$A,"&gt;=70")-COUNTIF(teamE_ano!$A:$A,"&gt;=80")</f>
        <v>0</v>
      </c>
      <c r="C7" s="1"/>
      <c r="D7" s="2" t="s">
        <v>41</v>
      </c>
      <c r="E7" s="4">
        <f>COUNTIF(teamE_ano!$B:$B,D7)</f>
        <v>17</v>
      </c>
      <c r="F7" s="1"/>
      <c r="G7" s="2" t="s">
        <v>42</v>
      </c>
      <c r="H7" s="4">
        <f>COUNTIF(teamE_ano!$C:$C, G7)</f>
        <v>24</v>
      </c>
      <c r="I7" s="1"/>
      <c r="J7" s="2" t="s">
        <v>43</v>
      </c>
      <c r="K7" s="4">
        <f>COUNTIF(teamE_ano!$D:$D,J7)</f>
        <v>7</v>
      </c>
      <c r="L7" s="1"/>
      <c r="M7" s="1"/>
      <c r="N7" s="1"/>
      <c r="O7" s="1"/>
      <c r="P7" s="1"/>
      <c r="Q7" s="1"/>
      <c r="R7" s="1"/>
      <c r="S7" s="1"/>
      <c r="T7" s="1"/>
      <c r="U7" s="1"/>
      <c r="V7" s="5" t="s">
        <v>44</v>
      </c>
      <c r="W7" s="4">
        <f>COUNTIF(teamE_ano!$H:$H,"&gt;=3282")-COUNTIF(teamE_ano!$H:$H,"&gt;=4135")</f>
        <v>15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customHeight="1" x14ac:dyDescent="0.2">
      <c r="A8" s="3">
        <v>80</v>
      </c>
      <c r="B8" s="4">
        <f>COUNTIF(teamE_ano!$A:$A,"&gt;=80")</f>
        <v>0</v>
      </c>
      <c r="C8" s="1"/>
      <c r="D8" s="2" t="s">
        <v>45</v>
      </c>
      <c r="E8" s="4">
        <f>COUNTIF(teamE_ano!$B:$B,D8)</f>
        <v>6</v>
      </c>
      <c r="F8" s="1"/>
      <c r="G8" s="2" t="s">
        <v>46</v>
      </c>
      <c r="H8" s="4">
        <f>COUNTIF(teamE_ano!$C:$C, G8)</f>
        <v>17</v>
      </c>
      <c r="I8" s="1"/>
      <c r="J8" s="2" t="s">
        <v>47</v>
      </c>
      <c r="K8" s="4">
        <f>COUNTIF(teamE_ano!$D:$D,J8)</f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5" t="s">
        <v>48</v>
      </c>
      <c r="W8" s="4">
        <f>COUNTIF(teamE_ano!$H:$H,"&gt;=4135")-COUNTIF(teamE_ano!$H:$H,"&gt;=4988")</f>
        <v>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customHeight="1" x14ac:dyDescent="0.2">
      <c r="A9" s="1" t="s">
        <v>34</v>
      </c>
      <c r="B9" s="4">
        <f>SUM(B2:B8)</f>
        <v>100</v>
      </c>
      <c r="C9" s="1"/>
      <c r="D9" s="2" t="s">
        <v>49</v>
      </c>
      <c r="E9" s="4">
        <f>COUNTIF(teamE_ano!$B:$B,D9)</f>
        <v>6</v>
      </c>
      <c r="F9" s="1"/>
      <c r="G9" s="2" t="s">
        <v>50</v>
      </c>
      <c r="H9" s="4">
        <f>COUNTIF(teamE_ano!$C:$C, G9)</f>
        <v>7</v>
      </c>
      <c r="I9" s="1"/>
      <c r="J9" s="2" t="s">
        <v>51</v>
      </c>
      <c r="K9" s="4">
        <f>COUNTIF(teamE_ano!$D:$D,J9)</f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5" t="s">
        <v>52</v>
      </c>
      <c r="W9" s="4">
        <f>COUNTIF(teamE_ano!$H:$H,"&gt;=4988")-COUNTIF(teamE_ano!$H:$H,"&gt;=5841")</f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customHeight="1" x14ac:dyDescent="0.2">
      <c r="A10" s="1"/>
      <c r="B10" s="1"/>
      <c r="C10" s="1"/>
      <c r="D10" s="2" t="s">
        <v>53</v>
      </c>
      <c r="E10" s="4">
        <f>COUNTIF(teamE_ano!$B:$B,D10)</f>
        <v>16</v>
      </c>
      <c r="F10" s="1"/>
      <c r="G10" s="2" t="s">
        <v>54</v>
      </c>
      <c r="H10" s="4">
        <f>COUNTIF(teamE_ano!$C:$C, G10)</f>
        <v>6</v>
      </c>
      <c r="I10" s="1"/>
      <c r="J10" s="2" t="s">
        <v>55</v>
      </c>
      <c r="K10" s="4">
        <f>COUNTIF(teamE_ano!$D:$D,J10)</f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5" t="s">
        <v>56</v>
      </c>
      <c r="W10" s="4">
        <f>COUNTIF(teamE_ano!$H:$H,"&gt;=5841")</f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customHeight="1" x14ac:dyDescent="0.2">
      <c r="A11" s="1"/>
      <c r="B11" s="1"/>
      <c r="C11" s="1"/>
      <c r="D11" s="2" t="s">
        <v>57</v>
      </c>
      <c r="E11" s="4">
        <f>COUNTIF(teamE_ano!$B:$B,D11)</f>
        <v>10</v>
      </c>
      <c r="F11" s="1"/>
      <c r="G11" s="2" t="s">
        <v>58</v>
      </c>
      <c r="H11" s="4">
        <f>COUNTIF(teamE_ano!$C:$C, G11)</f>
        <v>8</v>
      </c>
      <c r="I11" s="1"/>
      <c r="J11" s="2" t="s">
        <v>59</v>
      </c>
      <c r="K11" s="4">
        <f>COUNTIF(teamE_ano!$D:$D,J11)</f>
        <v>13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f>SUM(W2:W10)</f>
        <v>96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customHeight="1" x14ac:dyDescent="0.2">
      <c r="A12" s="1"/>
      <c r="B12" s="1"/>
      <c r="C12" s="1"/>
      <c r="D12" s="2" t="s">
        <v>34</v>
      </c>
      <c r="E12" s="4">
        <f>SUM(E2:E11)</f>
        <v>100</v>
      </c>
      <c r="F12" s="1"/>
      <c r="G12" s="2" t="s">
        <v>34</v>
      </c>
      <c r="H12" s="4">
        <f>SUM(H2:H11)</f>
        <v>100</v>
      </c>
      <c r="I12" s="1"/>
      <c r="J12" s="2" t="s">
        <v>60</v>
      </c>
      <c r="K12" s="4">
        <f>COUNTIF(teamE_ano!$D:$D,J12)</f>
        <v>12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2" t="s">
        <v>34</v>
      </c>
      <c r="K13" s="4">
        <f>SUM(K2:K12)</f>
        <v>94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customHeight="1" x14ac:dyDescent="0.2">
      <c r="A14" s="1"/>
      <c r="B14" s="1"/>
      <c r="C14" s="1"/>
      <c r="D14" s="2"/>
      <c r="E14" s="1"/>
      <c r="F14" s="1"/>
      <c r="G14" s="2"/>
      <c r="H14" s="1"/>
      <c r="I14" s="1"/>
      <c r="J14" s="2"/>
      <c r="K14" s="1"/>
      <c r="L14" s="1"/>
      <c r="M14" s="2"/>
      <c r="N14" s="1"/>
      <c r="O14" s="1"/>
      <c r="P14" s="2"/>
      <c r="Q14" s="1"/>
      <c r="R14" s="1"/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customHeight="1" x14ac:dyDescent="0.2">
      <c r="A15" s="6" t="s">
        <v>61</v>
      </c>
      <c r="B15" s="1"/>
      <c r="C15" s="1"/>
      <c r="D15" s="7" t="s">
        <v>62</v>
      </c>
      <c r="E15" s="1"/>
      <c r="F15" s="1"/>
      <c r="G15" s="7" t="s">
        <v>63</v>
      </c>
      <c r="H15" s="1"/>
      <c r="I15" s="1"/>
      <c r="J15" s="6" t="s">
        <v>64</v>
      </c>
      <c r="K15" s="1"/>
      <c r="L15" s="1"/>
      <c r="M15" s="6" t="s">
        <v>65</v>
      </c>
      <c r="N15" s="1"/>
      <c r="O15" s="1"/>
      <c r="P15" s="6" t="s">
        <v>66</v>
      </c>
      <c r="Q15" s="1"/>
      <c r="R15" s="1"/>
      <c r="S15" s="6" t="s">
        <v>67</v>
      </c>
      <c r="T15" s="1"/>
      <c r="U15" s="1"/>
      <c r="V15" s="6" t="s">
        <v>68</v>
      </c>
      <c r="W15" s="1"/>
      <c r="X15" s="1"/>
      <c r="Y15" s="6" t="s"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customHeight="1" x14ac:dyDescent="0.2">
      <c r="A16" s="2" t="s">
        <v>69</v>
      </c>
      <c r="B16" s="4">
        <f>COUNTIF(teamE_ano!$K:$K,A16)</f>
        <v>46</v>
      </c>
      <c r="C16" s="1"/>
      <c r="D16" s="3">
        <v>1</v>
      </c>
      <c r="E16" s="4">
        <f>COUNTIF(teamE_ano!$L:$L,D16)</f>
        <v>0</v>
      </c>
      <c r="F16" s="1"/>
      <c r="G16" s="2" t="s">
        <v>70</v>
      </c>
      <c r="H16" s="4">
        <f>COUNTIF(teamE_ano!$M:$M,G16)</f>
        <v>14</v>
      </c>
      <c r="I16" s="1"/>
      <c r="J16" s="4">
        <f>MIN(teamE_ano!$N:$N)</f>
        <v>-279</v>
      </c>
      <c r="K16" s="4">
        <f>COUNTIF(teamE_ano!$N:$N,"&gt;="&amp;J16)-COUNTIF(teamE_ano!$N:$N,"&gt;="&amp;J17)</f>
        <v>6</v>
      </c>
      <c r="L16" s="1"/>
      <c r="M16" s="8">
        <v>1</v>
      </c>
      <c r="N16" s="4">
        <f>COUNTIF(teamE_ano!$O:$O,M16)</f>
        <v>18</v>
      </c>
      <c r="O16" s="1"/>
      <c r="P16" s="8">
        <v>-1</v>
      </c>
      <c r="Q16" s="4">
        <f>COUNTIF(teamE_ano!$P:$P,P16)</f>
        <v>0</v>
      </c>
      <c r="R16" s="1"/>
      <c r="S16" s="8">
        <v>0</v>
      </c>
      <c r="T16" s="4">
        <f>COUNTIF(teamE_ano!$Q:$Q,S16)</f>
        <v>28</v>
      </c>
      <c r="U16" s="1"/>
      <c r="V16" s="1" t="s">
        <v>71</v>
      </c>
      <c r="W16" s="4">
        <f>COUNTIF(teamE_ano!$R:$R,V16)</f>
        <v>9</v>
      </c>
      <c r="X16" s="1"/>
      <c r="Y16" s="2" t="s">
        <v>18</v>
      </c>
      <c r="Z16" s="4">
        <f>COUNTIF(teamE_ano!$S:$S,Y16)</f>
        <v>50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customHeight="1" x14ac:dyDescent="0.2">
      <c r="A17" s="2" t="s">
        <v>72</v>
      </c>
      <c r="B17" s="4">
        <f>COUNTIF(teamE_ano!$K:$K,A17)</f>
        <v>26</v>
      </c>
      <c r="C17" s="1"/>
      <c r="D17" s="3">
        <v>2</v>
      </c>
      <c r="E17" s="4">
        <f>COUNTIF(teamE_ano!$L:$L,D17)</f>
        <v>0</v>
      </c>
      <c r="F17" s="1"/>
      <c r="G17" s="1" t="s">
        <v>73</v>
      </c>
      <c r="H17" s="4">
        <f>COUNTIF(teamE_ano!$M:$M,G17)</f>
        <v>8</v>
      </c>
      <c r="I17" s="1"/>
      <c r="J17" s="9">
        <f t="shared" ref="J17:J27" si="0">J16+205</f>
        <v>-74</v>
      </c>
      <c r="K17" s="4">
        <f>COUNTIF(teamE_ano!$N:$N,"&gt;="&amp;J17)-COUNTIF(teamE_ano!$N:$N,"&gt;="&amp;J18)</f>
        <v>24</v>
      </c>
      <c r="L17" s="1"/>
      <c r="M17" s="8">
        <v>2</v>
      </c>
      <c r="N17" s="4">
        <f>COUNTIF(teamE_ano!$O:$O,M17)</f>
        <v>15</v>
      </c>
      <c r="O17" s="1"/>
      <c r="P17" s="8">
        <v>8</v>
      </c>
      <c r="Q17" s="4">
        <f>COUNTIF(teamE_ano!$P:$P,P17)</f>
        <v>1</v>
      </c>
      <c r="R17" s="1"/>
      <c r="S17" s="8">
        <v>1</v>
      </c>
      <c r="T17" s="4">
        <f>COUNTIF(teamE_ano!$Q:$Q,S17)</f>
        <v>13</v>
      </c>
      <c r="U17" s="1"/>
      <c r="V17" s="1" t="s">
        <v>74</v>
      </c>
      <c r="W17" s="4">
        <f>COUNTIF(teamE_ano!$R:$R,V17)</f>
        <v>7</v>
      </c>
      <c r="X17" s="1"/>
      <c r="Y17" s="2" t="s">
        <v>16</v>
      </c>
      <c r="Z17" s="4">
        <f>COUNTIF(teamE_ano!$S:$S,Y17)</f>
        <v>50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customHeight="1" x14ac:dyDescent="0.2">
      <c r="A18" s="2" t="s">
        <v>35</v>
      </c>
      <c r="B18" s="4">
        <f>COUNTIF(teamE_ano!$K:$K,A18)</f>
        <v>28</v>
      </c>
      <c r="C18" s="1"/>
      <c r="D18" s="3">
        <v>3</v>
      </c>
      <c r="E18" s="4">
        <f>COUNTIF(teamE_ano!$L:$L,D18)</f>
        <v>10</v>
      </c>
      <c r="F18" s="1"/>
      <c r="G18" s="2" t="s">
        <v>75</v>
      </c>
      <c r="H18" s="4">
        <f>COUNTIF(teamE_ano!$M:$M,G18)</f>
        <v>9</v>
      </c>
      <c r="I18" s="1"/>
      <c r="J18" s="9">
        <f t="shared" si="0"/>
        <v>131</v>
      </c>
      <c r="K18" s="4">
        <f>COUNTIF(teamE_ano!$N:$N,"&gt;="&amp;J18)-COUNTIF(teamE_ano!$N:$N,"&gt;="&amp;J19)</f>
        <v>32</v>
      </c>
      <c r="L18" s="1"/>
      <c r="M18" s="8">
        <v>3</v>
      </c>
      <c r="N18" s="4">
        <f>COUNTIF(teamE_ano!$O:$O,M18)</f>
        <v>18</v>
      </c>
      <c r="O18" s="1"/>
      <c r="P18" s="8">
        <v>52</v>
      </c>
      <c r="Q18" s="4">
        <f>COUNTIF(teamE_ano!$P:$P,P18)</f>
        <v>0</v>
      </c>
      <c r="R18" s="1"/>
      <c r="S18" s="8">
        <v>2</v>
      </c>
      <c r="T18" s="4">
        <f>COUNTIF(teamE_ano!$Q:$Q,S18)</f>
        <v>15</v>
      </c>
      <c r="U18" s="1"/>
      <c r="V18" s="1" t="s">
        <v>35</v>
      </c>
      <c r="W18" s="4">
        <f>COUNTIF(teamE_ano!$R:$R,V18)</f>
        <v>82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customHeight="1" x14ac:dyDescent="0.2">
      <c r="A19" s="1"/>
      <c r="B19" s="1"/>
      <c r="C19" s="1"/>
      <c r="D19" s="3">
        <v>4</v>
      </c>
      <c r="E19" s="4">
        <f>COUNTIF(teamE_ano!$L:$L,D19)</f>
        <v>0</v>
      </c>
      <c r="F19" s="1"/>
      <c r="G19" s="1" t="s">
        <v>76</v>
      </c>
      <c r="H19" s="4">
        <f>COUNTIF(teamE_ano!$M:$M,G19)</f>
        <v>3</v>
      </c>
      <c r="I19" s="1"/>
      <c r="J19" s="9">
        <f t="shared" si="0"/>
        <v>336</v>
      </c>
      <c r="K19" s="4">
        <f>COUNTIF(teamE_ano!$N:$N,"&gt;="&amp;J19)-COUNTIF(teamE_ano!$N:$N,"&gt;="&amp;J20)</f>
        <v>18</v>
      </c>
      <c r="L19" s="1"/>
      <c r="M19" s="8">
        <v>4</v>
      </c>
      <c r="N19" s="4">
        <f>COUNTIF(teamE_ano!$O:$O,M19)</f>
        <v>12</v>
      </c>
      <c r="O19" s="1"/>
      <c r="P19" s="8">
        <v>87</v>
      </c>
      <c r="Q19" s="4">
        <f>COUNTIF(teamE_ano!$P:$P,P19)</f>
        <v>0</v>
      </c>
      <c r="R19" s="1"/>
      <c r="S19" s="8">
        <v>3</v>
      </c>
      <c r="T19" s="4">
        <f>COUNTIF(teamE_ano!$Q:$Q,S19)</f>
        <v>5</v>
      </c>
      <c r="U19" s="1"/>
      <c r="V19" s="1" t="s">
        <v>77</v>
      </c>
      <c r="W19" s="4">
        <f>COUNTIF(teamE_ano!$R:$R,V19)</f>
        <v>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customHeight="1" x14ac:dyDescent="0.2">
      <c r="A20" s="1"/>
      <c r="B20" s="1"/>
      <c r="C20" s="1"/>
      <c r="D20" s="3">
        <v>5</v>
      </c>
      <c r="E20" s="4">
        <f>COUNTIF(teamE_ano!$L:$L,D20)</f>
        <v>0</v>
      </c>
      <c r="F20" s="1"/>
      <c r="G20" s="2" t="s">
        <v>78</v>
      </c>
      <c r="H20" s="4">
        <f>COUNTIF(teamE_ano!$M:$M,G20)</f>
        <v>10</v>
      </c>
      <c r="I20" s="1"/>
      <c r="J20" s="9">
        <f t="shared" si="0"/>
        <v>541</v>
      </c>
      <c r="K20" s="4">
        <f>COUNTIF(teamE_ano!$N:$N,"&gt;="&amp;J20)-COUNTIF(teamE_ano!$N:$N,"&gt;="&amp;J21)</f>
        <v>6</v>
      </c>
      <c r="L20" s="1"/>
      <c r="M20" s="8">
        <v>5</v>
      </c>
      <c r="N20" s="4">
        <f>COUNTIF(teamE_ano!$O:$O,M20)</f>
        <v>4</v>
      </c>
      <c r="O20" s="1"/>
      <c r="P20" s="8">
        <v>97</v>
      </c>
      <c r="Q20" s="4">
        <f>COUNTIF(teamE_ano!$P:$P,P20)</f>
        <v>0</v>
      </c>
      <c r="R20" s="1"/>
      <c r="S20" s="8">
        <v>4</v>
      </c>
      <c r="T20" s="4">
        <f>COUNTIF(teamE_ano!$Q:$Q,S20)</f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customHeight="1" x14ac:dyDescent="0.2">
      <c r="A21" s="1"/>
      <c r="B21" s="1"/>
      <c r="C21" s="1"/>
      <c r="D21" s="3">
        <v>6</v>
      </c>
      <c r="E21" s="4">
        <f>COUNTIF(teamE_ano!$L:$L,D21)</f>
        <v>0</v>
      </c>
      <c r="F21" s="1"/>
      <c r="G21" s="1" t="s">
        <v>79</v>
      </c>
      <c r="H21" s="4">
        <f>COUNTIF(teamE_ano!$M:$M,G21)</f>
        <v>11</v>
      </c>
      <c r="I21" s="1"/>
      <c r="J21" s="9">
        <f t="shared" si="0"/>
        <v>746</v>
      </c>
      <c r="K21" s="4">
        <f>COUNTIF(teamE_ano!$N:$N,"&gt;="&amp;J21)-COUNTIF(teamE_ano!$N:$N,"&gt;="&amp;J22)</f>
        <v>5</v>
      </c>
      <c r="L21" s="1"/>
      <c r="M21" s="8">
        <v>6</v>
      </c>
      <c r="N21" s="4">
        <f>COUNTIF(teamE_ano!$O:$O,M21)</f>
        <v>3</v>
      </c>
      <c r="O21" s="1"/>
      <c r="P21" s="8">
        <v>98</v>
      </c>
      <c r="Q21" s="4">
        <f>COUNTIF(teamE_ano!$P:$P,P21)</f>
        <v>0</v>
      </c>
      <c r="R21" s="1"/>
      <c r="S21" s="8">
        <v>5</v>
      </c>
      <c r="T21" s="4">
        <f>COUNTIF(teamE_ano!$Q:$Q,S21)</f>
        <v>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x14ac:dyDescent="0.2">
      <c r="A22" s="1"/>
      <c r="B22" s="1"/>
      <c r="C22" s="1"/>
      <c r="D22" s="3">
        <v>7</v>
      </c>
      <c r="E22" s="4">
        <f>COUNTIF(teamE_ano!$L:$L,D22)</f>
        <v>0</v>
      </c>
      <c r="F22" s="1"/>
      <c r="G22" s="2" t="s">
        <v>80</v>
      </c>
      <c r="H22" s="4">
        <f>COUNTIF(teamE_ano!$M:$M,G22)</f>
        <v>9</v>
      </c>
      <c r="I22" s="1"/>
      <c r="J22" s="9">
        <f t="shared" si="0"/>
        <v>951</v>
      </c>
      <c r="K22" s="4">
        <f>COUNTIF(teamE_ano!$N:$N,"&gt;="&amp;J22)-COUNTIF(teamE_ano!$N:$N,"&gt;="&amp;J23)</f>
        <v>4</v>
      </c>
      <c r="L22" s="1"/>
      <c r="M22" s="8">
        <v>7</v>
      </c>
      <c r="N22" s="4">
        <f>COUNTIF(teamE_ano!$O:$O,M22)</f>
        <v>2</v>
      </c>
      <c r="O22" s="1"/>
      <c r="P22" s="8">
        <v>127</v>
      </c>
      <c r="Q22" s="4">
        <f>COUNTIF(teamE_ano!$P:$P,P22)</f>
        <v>0</v>
      </c>
      <c r="R22" s="1"/>
      <c r="S22" s="8">
        <v>6</v>
      </c>
      <c r="T22" s="4">
        <f>COUNTIF(teamE_ano!$Q:$Q,S22)</f>
        <v>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x14ac:dyDescent="0.2">
      <c r="A23" s="1"/>
      <c r="B23" s="1"/>
      <c r="C23" s="1"/>
      <c r="D23" s="3">
        <v>8</v>
      </c>
      <c r="E23" s="4">
        <f>COUNTIF(teamE_ano!$L:$L,D23)</f>
        <v>38</v>
      </c>
      <c r="F23" s="1"/>
      <c r="G23" s="1" t="s">
        <v>81</v>
      </c>
      <c r="H23" s="4">
        <f>COUNTIF(teamE_ano!$M:$M,G23)</f>
        <v>11</v>
      </c>
      <c r="I23" s="1"/>
      <c r="J23" s="9">
        <f t="shared" si="0"/>
        <v>1156</v>
      </c>
      <c r="K23" s="4">
        <f>COUNTIF(teamE_ano!$N:$N,"&gt;="&amp;J23)-COUNTIF(teamE_ano!$N:$N,"&gt;="&amp;J24)</f>
        <v>2</v>
      </c>
      <c r="L23" s="1"/>
      <c r="M23" s="8">
        <v>8</v>
      </c>
      <c r="N23" s="4">
        <f>COUNTIF(teamE_ano!$O:$O,M23)</f>
        <v>2</v>
      </c>
      <c r="O23" s="1"/>
      <c r="P23" s="8">
        <v>155</v>
      </c>
      <c r="Q23" s="4">
        <f>COUNTIF(teamE_ano!$P:$P,P23)</f>
        <v>0</v>
      </c>
      <c r="R23" s="1"/>
      <c r="S23" s="1"/>
      <c r="T23" s="4">
        <f>SUM(T16:T22)</f>
        <v>66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x14ac:dyDescent="0.2">
      <c r="A24" s="1"/>
      <c r="B24" s="1"/>
      <c r="C24" s="1"/>
      <c r="D24" s="3">
        <v>9</v>
      </c>
      <c r="E24" s="4">
        <f>COUNTIF(teamE_ano!$L:$L,D24)</f>
        <v>0</v>
      </c>
      <c r="F24" s="1"/>
      <c r="G24" s="2" t="s">
        <v>82</v>
      </c>
      <c r="H24" s="4">
        <f>COUNTIF(teamE_ano!$M:$M,G24)</f>
        <v>6</v>
      </c>
      <c r="I24" s="1"/>
      <c r="J24" s="9">
        <f t="shared" si="0"/>
        <v>1361</v>
      </c>
      <c r="K24" s="4">
        <f>COUNTIF(teamE_ano!$N:$N,"&gt;="&amp;J24)-COUNTIF(teamE_ano!$N:$N,"&gt;="&amp;J25)</f>
        <v>1</v>
      </c>
      <c r="L24" s="1"/>
      <c r="M24" s="8">
        <v>13</v>
      </c>
      <c r="N24" s="4">
        <f>COUNTIF(teamE_ano!$O:$O,M24)</f>
        <v>1</v>
      </c>
      <c r="O24" s="1"/>
      <c r="P24" s="8">
        <v>181</v>
      </c>
      <c r="Q24" s="4">
        <f>COUNTIF(teamE_ano!$P:$P,P24)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x14ac:dyDescent="0.2">
      <c r="A25" s="1"/>
      <c r="B25" s="1"/>
      <c r="C25" s="1"/>
      <c r="D25" s="3">
        <v>10</v>
      </c>
      <c r="E25" s="4">
        <f>COUNTIF(teamE_ano!$L:$L,D25)</f>
        <v>0</v>
      </c>
      <c r="F25" s="1"/>
      <c r="G25" s="1" t="s">
        <v>83</v>
      </c>
      <c r="H25" s="4">
        <f>COUNTIF(teamE_ano!$M:$M,G25)</f>
        <v>10</v>
      </c>
      <c r="I25" s="1"/>
      <c r="J25" s="9">
        <f t="shared" si="0"/>
        <v>1566</v>
      </c>
      <c r="K25" s="4">
        <f>COUNTIF(teamE_ano!$N:$N,"&gt;="&amp;J25)-COUNTIF(teamE_ano!$N:$N,"&gt;="&amp;J26)</f>
        <v>2</v>
      </c>
      <c r="L25" s="1"/>
      <c r="M25" s="8">
        <v>15</v>
      </c>
      <c r="N25" s="4">
        <f>COUNTIF(teamE_ano!$O:$O,M25)</f>
        <v>0</v>
      </c>
      <c r="O25" s="1"/>
      <c r="P25" s="8">
        <v>182</v>
      </c>
      <c r="Q25" s="4">
        <f>COUNTIF(teamE_ano!$P:$P,P25)</f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x14ac:dyDescent="0.2">
      <c r="A26" s="1"/>
      <c r="B26" s="1"/>
      <c r="C26" s="1"/>
      <c r="D26" s="3">
        <v>11</v>
      </c>
      <c r="E26" s="4">
        <f>COUNTIF(teamE_ano!$L:$L,D26)</f>
        <v>0</v>
      </c>
      <c r="F26" s="1"/>
      <c r="G26" s="2" t="s">
        <v>84</v>
      </c>
      <c r="H26" s="4">
        <f>COUNTIF(teamE_ano!$M:$M,G26)</f>
        <v>5</v>
      </c>
      <c r="I26" s="1"/>
      <c r="J26" s="9">
        <f t="shared" si="0"/>
        <v>1771</v>
      </c>
      <c r="K26" s="4">
        <f>COUNTIF(teamE_ano!$N:$N,"&gt;="&amp;J26)-COUNTIF(teamE_ano!$N:$N,"&gt;="&amp;J27)</f>
        <v>0</v>
      </c>
      <c r="L26" s="1"/>
      <c r="M26" s="8">
        <v>19</v>
      </c>
      <c r="N26" s="4">
        <f>COUNTIF(teamE_ano!$O:$O,M26)</f>
        <v>0</v>
      </c>
      <c r="O26" s="1"/>
      <c r="P26" s="8">
        <v>183</v>
      </c>
      <c r="Q26" s="4">
        <f>COUNTIF(teamE_ano!$P:$P,P26)</f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x14ac:dyDescent="0.2">
      <c r="A27" s="1"/>
      <c r="B27" s="1"/>
      <c r="C27" s="1"/>
      <c r="D27" s="3">
        <v>12</v>
      </c>
      <c r="E27" s="4">
        <f>COUNTIF(teamE_ano!$L:$L,D27)</f>
        <v>0</v>
      </c>
      <c r="F27" s="1"/>
      <c r="G27" s="1" t="s">
        <v>85</v>
      </c>
      <c r="H27" s="4">
        <f>COUNTIF(teamE_ano!$M:$M,G27)</f>
        <v>4</v>
      </c>
      <c r="I27" s="1"/>
      <c r="J27" s="9">
        <f t="shared" si="0"/>
        <v>1976</v>
      </c>
      <c r="K27" s="4">
        <f>COUNTIF(teamE_ano!$N:$N,"&gt;="&amp;J27)</f>
        <v>0</v>
      </c>
      <c r="L27" s="1"/>
      <c r="M27" s="2"/>
      <c r="N27" s="4">
        <f>SUM(N16:N26)</f>
        <v>75</v>
      </c>
      <c r="O27" s="1"/>
      <c r="P27" s="8">
        <v>185</v>
      </c>
      <c r="Q27" s="4">
        <f>COUNTIF(teamE_ano!$P:$P,P27)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x14ac:dyDescent="0.2">
      <c r="A28" s="1"/>
      <c r="B28" s="1"/>
      <c r="C28" s="1"/>
      <c r="D28" s="3">
        <v>13</v>
      </c>
      <c r="E28" s="4">
        <f>COUNTIF(teamE_ano!$L:$L,D28)</f>
        <v>0</v>
      </c>
      <c r="F28" s="1"/>
      <c r="G28" s="1"/>
      <c r="H28" s="1"/>
      <c r="I28" s="1"/>
      <c r="J28" s="2"/>
      <c r="K28" s="4">
        <f>SUM(K16:K27)</f>
        <v>100</v>
      </c>
      <c r="L28" s="1"/>
      <c r="M28" s="2"/>
      <c r="N28" s="1"/>
      <c r="O28" s="1"/>
      <c r="P28" s="8">
        <v>195</v>
      </c>
      <c r="Q28" s="4">
        <f>COUNTIF(teamE_ano!$P:$P,P28)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x14ac:dyDescent="0.2">
      <c r="A29" s="1"/>
      <c r="B29" s="1"/>
      <c r="C29" s="1"/>
      <c r="D29" s="3">
        <v>14</v>
      </c>
      <c r="E29" s="4">
        <f>COUNTIF(teamE_ano!$L:$L,D29)</f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197</v>
      </c>
      <c r="Q29" s="4">
        <f>COUNTIF(teamE_ano!$P:$P,P29)</f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x14ac:dyDescent="0.2">
      <c r="A30" s="1"/>
      <c r="B30" s="1"/>
      <c r="C30" s="1"/>
      <c r="D30" s="3">
        <v>15</v>
      </c>
      <c r="E30" s="4">
        <f>COUNTIF(teamE_ano!$L:$L,D30)</f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256</v>
      </c>
      <c r="Q30" s="4">
        <f>COUNTIF(teamE_ano!$P:$P,P30)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x14ac:dyDescent="0.2">
      <c r="A31" s="1"/>
      <c r="B31" s="1"/>
      <c r="C31" s="1"/>
      <c r="D31" s="3">
        <v>16</v>
      </c>
      <c r="E31" s="4">
        <f>COUNTIF(teamE_ano!$L:$L,D31)</f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297</v>
      </c>
      <c r="Q31" s="4">
        <f>COUNTIF(teamE_ano!$P:$P,P31)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x14ac:dyDescent="0.2">
      <c r="A32" s="1"/>
      <c r="B32" s="1"/>
      <c r="C32" s="1"/>
      <c r="D32" s="3">
        <v>17</v>
      </c>
      <c r="E32" s="4">
        <f>COUNTIF(teamE_ano!$L:$L,D32)</f>
        <v>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8">
        <v>346</v>
      </c>
      <c r="Q32" s="4">
        <f>COUNTIF(teamE_ano!$P:$P,P32)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x14ac:dyDescent="0.2">
      <c r="A33" s="1"/>
      <c r="B33" s="1"/>
      <c r="C33" s="1"/>
      <c r="D33" s="3">
        <v>18</v>
      </c>
      <c r="E33" s="4">
        <f>COUNTIF(teamE_ano!$L:$L,D33)</f>
        <v>30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359</v>
      </c>
      <c r="Q33" s="4">
        <f>COUNTIF(teamE_ano!$P:$P,P33)</f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x14ac:dyDescent="0.2">
      <c r="A34" s="1"/>
      <c r="B34" s="1"/>
      <c r="C34" s="1"/>
      <c r="D34" s="3">
        <v>19</v>
      </c>
      <c r="E34" s="4">
        <f>COUNTIF(teamE_ano!$L:$L,D34)</f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680</v>
      </c>
      <c r="Q34" s="4">
        <f>COUNTIF(teamE_ano!$P:$P,P34)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x14ac:dyDescent="0.2">
      <c r="A35" s="1"/>
      <c r="B35" s="1"/>
      <c r="C35" s="1"/>
      <c r="D35" s="3">
        <v>20</v>
      </c>
      <c r="E35" s="4">
        <f>COUNTIF(teamE_ano!$L:$L,D35)</f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8">
        <v>842</v>
      </c>
      <c r="Q35" s="4">
        <f>COUNTIF(teamE_ano!$P:$P,P35)</f>
        <v>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x14ac:dyDescent="0.2">
      <c r="A36" s="1"/>
      <c r="B36" s="1"/>
      <c r="C36" s="1"/>
      <c r="D36" s="3">
        <v>21</v>
      </c>
      <c r="E36" s="4">
        <f>COUNTIF(teamE_ano!$L:$L,D36)</f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>
        <f>SUM(Q16:Q35)</f>
        <v>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x14ac:dyDescent="0.2">
      <c r="A37" s="1"/>
      <c r="B37" s="1"/>
      <c r="C37" s="1"/>
      <c r="D37" s="3">
        <v>22</v>
      </c>
      <c r="E37" s="4">
        <f>COUNTIF(teamE_ano!$L:$L,D37)</f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customHeight="1" x14ac:dyDescent="0.2">
      <c r="A38" s="1"/>
      <c r="B38" s="1"/>
      <c r="C38" s="1"/>
      <c r="D38" s="3">
        <v>23</v>
      </c>
      <c r="E38" s="4">
        <f>COUNTIF(teamE_ano!$L:$L,D38)</f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customHeight="1" x14ac:dyDescent="0.2">
      <c r="A39" s="1"/>
      <c r="B39" s="1"/>
      <c r="C39" s="1"/>
      <c r="D39" s="3">
        <v>24</v>
      </c>
      <c r="E39" s="4">
        <f>COUNTIF(teamE_ano!$L:$L,D39)</f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customHeight="1" x14ac:dyDescent="0.2">
      <c r="A40" s="1"/>
      <c r="B40" s="1"/>
      <c r="C40" s="1"/>
      <c r="D40" s="3">
        <v>25</v>
      </c>
      <c r="E40" s="4">
        <f>COUNTIF(teamE_ano!$L:$L,D40)</f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customHeight="1" x14ac:dyDescent="0.2">
      <c r="A41" s="1"/>
      <c r="B41" s="1"/>
      <c r="C41" s="1"/>
      <c r="D41" s="3">
        <v>26</v>
      </c>
      <c r="E41" s="4">
        <f>COUNTIF(teamE_ano!$L:$L,D41)</f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customHeight="1" x14ac:dyDescent="0.2">
      <c r="A42" s="1"/>
      <c r="B42" s="1"/>
      <c r="C42" s="1"/>
      <c r="D42" s="3">
        <v>27</v>
      </c>
      <c r="E42" s="4">
        <f>COUNTIF(teamE_ano!$L:$L,D42)</f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customHeight="1" x14ac:dyDescent="0.2">
      <c r="A43" s="1"/>
      <c r="B43" s="1"/>
      <c r="C43" s="1"/>
      <c r="D43" s="3">
        <v>28</v>
      </c>
      <c r="E43" s="4">
        <f>COUNTIF(teamE_ano!$L:$L,D43)</f>
        <v>22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customHeight="1" x14ac:dyDescent="0.2">
      <c r="A44" s="1"/>
      <c r="B44" s="1"/>
      <c r="C44" s="1"/>
      <c r="D44" s="3">
        <v>29</v>
      </c>
      <c r="E44" s="4">
        <f>COUNTIF(teamE_ano!$L:$L,D44)</f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customHeight="1" x14ac:dyDescent="0.2">
      <c r="A45" s="1"/>
      <c r="B45" s="1"/>
      <c r="C45" s="1"/>
      <c r="D45" s="3">
        <v>30</v>
      </c>
      <c r="E45" s="4">
        <f>COUNTIF(teamE_ano!$L:$L,D45)</f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customHeight="1" x14ac:dyDescent="0.2">
      <c r="A46" s="1"/>
      <c r="B46" s="1"/>
      <c r="C46" s="1"/>
      <c r="D46" s="3">
        <v>31</v>
      </c>
      <c r="E46" s="4">
        <f>COUNTIF(teamE_ano!$L:$L,D46)</f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customHeight="1" x14ac:dyDescent="0.2">
      <c r="A47" s="1"/>
      <c r="B47" s="1"/>
      <c r="C47" s="1"/>
      <c r="D47" s="1"/>
      <c r="E47" s="4">
        <f>SUM(E16:E46)</f>
        <v>100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customHeight="1" x14ac:dyDescent="0.2">
      <c r="A49" s="1"/>
      <c r="B49" s="1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1"/>
      <c r="S49" s="2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customHeight="1" x14ac:dyDescent="0.2">
      <c r="A50" s="1"/>
      <c r="B50" s="1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1"/>
      <c r="S50" s="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customHeight="1" x14ac:dyDescent="0.2">
      <c r="A51" s="1"/>
      <c r="B51" s="1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1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customHeight="1" x14ac:dyDescent="0.2">
      <c r="A52" s="1"/>
      <c r="B52" s="1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customHeight="1" x14ac:dyDescent="0.2">
      <c r="A53" s="1"/>
      <c r="B53" s="1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customHeight="1" x14ac:dyDescent="0.2">
      <c r="A54" s="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5.75" customHeight="1" x14ac:dyDescent="0.2">
      <c r="A55" s="1"/>
      <c r="B55" s="1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5.75" customHeight="1" x14ac:dyDescent="0.2">
      <c r="A56" s="1"/>
      <c r="B56" s="1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5.75" customHeight="1" x14ac:dyDescent="0.2">
      <c r="A57" s="1"/>
      <c r="B57" s="1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5.75" customHeight="1" x14ac:dyDescent="0.2">
      <c r="A58" s="1"/>
      <c r="B58" s="1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5.75" customHeight="1" x14ac:dyDescent="0.2">
      <c r="A59" s="1"/>
      <c r="B59" s="1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5.75" customHeight="1" x14ac:dyDescent="0.2">
      <c r="A60" s="1"/>
      <c r="B60" s="1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5.75" customHeight="1" x14ac:dyDescent="0.2">
      <c r="A61" s="1"/>
      <c r="B61" s="1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5.75" customHeight="1" x14ac:dyDescent="0.2">
      <c r="A62" s="1"/>
      <c r="B62" s="1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5.75" customHeight="1" x14ac:dyDescent="0.2">
      <c r="A63" s="1"/>
      <c r="B63" s="1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customHeight="1" x14ac:dyDescent="0.2">
      <c r="A64" s="1"/>
      <c r="B64" s="1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5.75" customHeight="1" x14ac:dyDescent="0.2">
      <c r="A65" s="1"/>
      <c r="B65" s="1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5.75" customHeight="1" x14ac:dyDescent="0.2">
      <c r="A66" s="1"/>
      <c r="B66" s="1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5.75" customHeight="1" x14ac:dyDescent="0.2">
      <c r="A67" s="1"/>
      <c r="B67" s="1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5.75" customHeight="1" x14ac:dyDescent="0.2">
      <c r="A68" s="1"/>
      <c r="B68" s="1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5.75" customHeight="1" x14ac:dyDescent="0.2">
      <c r="A69" s="1"/>
      <c r="B69" s="1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5.75" customHeight="1" x14ac:dyDescent="0.2">
      <c r="A70" s="1"/>
      <c r="B70" s="1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5.75" customHeight="1" x14ac:dyDescent="0.2">
      <c r="A71" s="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5.75" customHeight="1" x14ac:dyDescent="0.2">
      <c r="A72" s="1"/>
      <c r="B72" s="1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5.75" customHeight="1" x14ac:dyDescent="0.2">
      <c r="A73" s="1"/>
      <c r="B73" s="1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5.75" customHeight="1" x14ac:dyDescent="0.2">
      <c r="A74" s="1"/>
      <c r="B74" s="1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5.75" customHeight="1" x14ac:dyDescent="0.2">
      <c r="A75" s="1"/>
      <c r="B75" s="1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5.75" customHeight="1" x14ac:dyDescent="0.2">
      <c r="A76" s="1"/>
      <c r="B76" s="1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5.75" customHeight="1" x14ac:dyDescent="0.2">
      <c r="A77" s="1"/>
      <c r="B77" s="1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5.75" customHeight="1" x14ac:dyDescent="0.2">
      <c r="A78" s="1"/>
      <c r="B78" s="1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5.75" customHeight="1" x14ac:dyDescent="0.2">
      <c r="A79" s="1"/>
      <c r="B79" s="1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5.75" customHeight="1" x14ac:dyDescent="0.2">
      <c r="A80" s="1"/>
      <c r="B80" s="1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5.75" customHeight="1" x14ac:dyDescent="0.2">
      <c r="A81" s="1"/>
      <c r="B81" s="1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5.75" customHeight="1" x14ac:dyDescent="0.2">
      <c r="A82" s="1"/>
      <c r="B82" s="1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5.75" customHeight="1" x14ac:dyDescent="0.2">
      <c r="A83" s="1"/>
      <c r="B83" s="1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customHeight="1" x14ac:dyDescent="0.2">
      <c r="A84" s="1"/>
      <c r="B84" s="1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customHeight="1" x14ac:dyDescent="0.2">
      <c r="A85" s="1"/>
      <c r="B85" s="1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customHeight="1" x14ac:dyDescent="0.2">
      <c r="A86" s="1"/>
      <c r="B86" s="1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customHeight="1" x14ac:dyDescent="0.2">
      <c r="A87" s="1"/>
      <c r="B87" s="1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customHeight="1" x14ac:dyDescent="0.2">
      <c r="A88" s="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customHeight="1" x14ac:dyDescent="0.2">
      <c r="A89" s="1"/>
      <c r="B89" s="1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customHeight="1" x14ac:dyDescent="0.2">
      <c r="A90" s="1"/>
      <c r="B90" s="1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customHeight="1" x14ac:dyDescent="0.2">
      <c r="A91" s="1"/>
      <c r="B91" s="1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customHeight="1" x14ac:dyDescent="0.2">
      <c r="A92" s="1"/>
      <c r="B92" s="1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customHeight="1" x14ac:dyDescent="0.2">
      <c r="A93" s="1"/>
      <c r="B93" s="1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customHeight="1" x14ac:dyDescent="0.2">
      <c r="A94" s="1"/>
      <c r="B94" s="1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customHeight="1" x14ac:dyDescent="0.2">
      <c r="A95" s="1"/>
      <c r="B95" s="1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customHeight="1" x14ac:dyDescent="0.2">
      <c r="A96" s="1"/>
      <c r="B96" s="1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5.75" customHeight="1" x14ac:dyDescent="0.2">
      <c r="A97" s="1"/>
      <c r="B97" s="1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5.75" customHeight="1" x14ac:dyDescent="0.2">
      <c r="A98" s="1"/>
      <c r="B98" s="1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5.75" customHeight="1" x14ac:dyDescent="0.2">
      <c r="A99" s="1"/>
      <c r="B99" s="1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5.75" customHeight="1" x14ac:dyDescent="0.2">
      <c r="A100" s="1"/>
      <c r="B100" s="1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5.75" customHeight="1" x14ac:dyDescent="0.2">
      <c r="A101" s="1"/>
      <c r="B101" s="1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5.75" customHeight="1" x14ac:dyDescent="0.2">
      <c r="A102" s="1"/>
      <c r="B102" s="1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5.75" customHeight="1" x14ac:dyDescent="0.2">
      <c r="A103" s="1"/>
      <c r="B103" s="1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5.75" customHeight="1" x14ac:dyDescent="0.2">
      <c r="A104" s="1"/>
      <c r="B104" s="1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5.75" customHeight="1" x14ac:dyDescent="0.2">
      <c r="A105" s="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5.75" customHeight="1" x14ac:dyDescent="0.2">
      <c r="A106" s="1"/>
      <c r="B106" s="1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5.75" customHeight="1" x14ac:dyDescent="0.2">
      <c r="A107" s="1"/>
      <c r="B107" s="1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5.75" customHeight="1" x14ac:dyDescent="0.2">
      <c r="A108" s="1"/>
      <c r="B108" s="1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5.75" customHeight="1" x14ac:dyDescent="0.2">
      <c r="A109" s="1"/>
      <c r="B109" s="1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5.75" customHeight="1" x14ac:dyDescent="0.2">
      <c r="A110" s="1"/>
      <c r="B110" s="1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5.75" customHeight="1" x14ac:dyDescent="0.2">
      <c r="A111" s="1"/>
      <c r="B111" s="1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5.75" customHeight="1" x14ac:dyDescent="0.2">
      <c r="A112" s="1"/>
      <c r="B112" s="1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5.75" customHeight="1" x14ac:dyDescent="0.2">
      <c r="A113" s="1"/>
      <c r="B113" s="1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5.75" customHeight="1" x14ac:dyDescent="0.2">
      <c r="A114" s="1"/>
      <c r="B114" s="1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5.75" customHeight="1" x14ac:dyDescent="0.2">
      <c r="A115" s="1"/>
      <c r="B115" s="1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5.75" customHeight="1" x14ac:dyDescent="0.2">
      <c r="A116" s="1"/>
      <c r="B116" s="1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5.75" customHeight="1" x14ac:dyDescent="0.2">
      <c r="A117" s="1"/>
      <c r="B117" s="1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5.75" customHeight="1" x14ac:dyDescent="0.2">
      <c r="A118" s="1"/>
      <c r="B118" s="1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5.75" customHeight="1" x14ac:dyDescent="0.2">
      <c r="A119" s="1"/>
      <c r="B119" s="1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5.75" customHeight="1" x14ac:dyDescent="0.2">
      <c r="A120" s="1"/>
      <c r="B120" s="1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5.75" customHeight="1" x14ac:dyDescent="0.2">
      <c r="A121" s="1"/>
      <c r="B121" s="1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5.75" customHeight="1" x14ac:dyDescent="0.2">
      <c r="A122" s="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5.75" customHeight="1" x14ac:dyDescent="0.2">
      <c r="A123" s="1"/>
      <c r="B123" s="1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5.75" customHeight="1" x14ac:dyDescent="0.2">
      <c r="A124" s="1"/>
      <c r="B124" s="1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5.75" customHeight="1" x14ac:dyDescent="0.2">
      <c r="A125" s="1"/>
      <c r="B125" s="1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5.75" customHeight="1" x14ac:dyDescent="0.2">
      <c r="A126" s="1"/>
      <c r="B126" s="1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5.75" customHeight="1" x14ac:dyDescent="0.2">
      <c r="A127" s="1"/>
      <c r="B127" s="1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5.75" customHeight="1" x14ac:dyDescent="0.2">
      <c r="A128" s="1"/>
      <c r="B128" s="1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5.75" customHeight="1" x14ac:dyDescent="0.2">
      <c r="A129" s="1"/>
      <c r="B129" s="1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5.75" customHeight="1" x14ac:dyDescent="0.2">
      <c r="A130" s="1"/>
      <c r="B130" s="1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5.75" customHeight="1" x14ac:dyDescent="0.2">
      <c r="A131" s="1"/>
      <c r="B131" s="1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5.75" customHeight="1" x14ac:dyDescent="0.2">
      <c r="A132" s="1"/>
      <c r="B132" s="1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5.75" customHeight="1" x14ac:dyDescent="0.2">
      <c r="A133" s="1"/>
      <c r="B133" s="1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5.75" customHeight="1" x14ac:dyDescent="0.2">
      <c r="A134" s="1"/>
      <c r="B134" s="1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5.75" customHeight="1" x14ac:dyDescent="0.2">
      <c r="A135" s="1"/>
      <c r="B135" s="1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5.75" customHeight="1" x14ac:dyDescent="0.2">
      <c r="A136" s="1"/>
      <c r="B136" s="1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5.75" customHeight="1" x14ac:dyDescent="0.2">
      <c r="A137" s="1"/>
      <c r="B137" s="1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5.75" customHeight="1" x14ac:dyDescent="0.2">
      <c r="A138" s="1"/>
      <c r="B138" s="1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5.75" customHeight="1" x14ac:dyDescent="0.2">
      <c r="A139" s="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5.75" customHeight="1" x14ac:dyDescent="0.2">
      <c r="A140" s="1"/>
      <c r="B140" s="1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5.75" customHeight="1" x14ac:dyDescent="0.2">
      <c r="A141" s="1"/>
      <c r="B141" s="1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5.75" customHeight="1" x14ac:dyDescent="0.2">
      <c r="A142" s="1"/>
      <c r="B142" s="1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5.75" customHeight="1" x14ac:dyDescent="0.2">
      <c r="A143" s="1"/>
      <c r="B143" s="1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5.75" customHeight="1" x14ac:dyDescent="0.2">
      <c r="A144" s="1"/>
      <c r="B144" s="1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5.75" customHeight="1" x14ac:dyDescent="0.2">
      <c r="A145" s="1"/>
      <c r="B145" s="1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5.75" customHeight="1" x14ac:dyDescent="0.2">
      <c r="A146" s="1"/>
      <c r="B146" s="1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5.75" customHeight="1" x14ac:dyDescent="0.2">
      <c r="A147" s="1"/>
      <c r="B147" s="1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5.75" customHeight="1" x14ac:dyDescent="0.2">
      <c r="A148" s="1"/>
      <c r="B148" s="1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5.75" customHeight="1" x14ac:dyDescent="0.2">
      <c r="A149" s="1"/>
      <c r="B149" s="1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5.75" customHeight="1" x14ac:dyDescent="0.2">
      <c r="A150" s="1"/>
      <c r="B150" s="1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5.75" customHeight="1" x14ac:dyDescent="0.2">
      <c r="A151" s="1"/>
      <c r="B151" s="1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5.75" customHeight="1" x14ac:dyDescent="0.2">
      <c r="A152" s="1"/>
      <c r="B152" s="1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5.75" customHeight="1" x14ac:dyDescent="0.2">
      <c r="A153" s="1"/>
      <c r="B153" s="1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5.75" customHeight="1" x14ac:dyDescent="0.2">
      <c r="A154" s="1"/>
      <c r="B154" s="1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5.75" customHeight="1" x14ac:dyDescent="0.2">
      <c r="A155" s="1"/>
      <c r="B155" s="1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5.75" customHeight="1" x14ac:dyDescent="0.2">
      <c r="A156" s="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5.75" customHeight="1" x14ac:dyDescent="0.2">
      <c r="A157" s="1"/>
      <c r="B157" s="1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5.75" customHeight="1" x14ac:dyDescent="0.2">
      <c r="A158" s="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5.75" customHeight="1" x14ac:dyDescent="0.2">
      <c r="A159" s="1"/>
      <c r="B159" s="1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5.75" customHeight="1" x14ac:dyDescent="0.2">
      <c r="A160" s="1"/>
      <c r="B160" s="1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5.75" customHeight="1" x14ac:dyDescent="0.2">
      <c r="A161" s="1"/>
      <c r="B161" s="1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5.75" customHeight="1" x14ac:dyDescent="0.2">
      <c r="A162" s="1"/>
      <c r="B162" s="1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5.75" customHeight="1" x14ac:dyDescent="0.2">
      <c r="A163" s="1"/>
      <c r="B163" s="1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5.75" customHeight="1" x14ac:dyDescent="0.2">
      <c r="A164" s="1"/>
      <c r="B164" s="1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5.75" customHeight="1" x14ac:dyDescent="0.2">
      <c r="A165" s="1"/>
      <c r="B165" s="1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5.75" customHeight="1" x14ac:dyDescent="0.2">
      <c r="A166" s="1"/>
      <c r="B166" s="1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5.75" customHeight="1" x14ac:dyDescent="0.2">
      <c r="A167" s="1"/>
      <c r="B167" s="1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5.75" customHeight="1" x14ac:dyDescent="0.2">
      <c r="A168" s="1"/>
      <c r="B168" s="1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5.75" customHeight="1" x14ac:dyDescent="0.2">
      <c r="A169" s="1"/>
      <c r="B169" s="1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5.75" customHeight="1" x14ac:dyDescent="0.2">
      <c r="A170" s="1"/>
      <c r="B170" s="1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5.75" customHeight="1" x14ac:dyDescent="0.2">
      <c r="A171" s="1"/>
      <c r="B171" s="1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5.75" customHeight="1" x14ac:dyDescent="0.2">
      <c r="A172" s="1"/>
      <c r="B172" s="1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5.75" customHeight="1" x14ac:dyDescent="0.2">
      <c r="A173" s="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5.75" customHeight="1" x14ac:dyDescent="0.2">
      <c r="A174" s="1"/>
      <c r="B174" s="1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5.75" customHeight="1" x14ac:dyDescent="0.2">
      <c r="A175" s="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5.75" customHeight="1" x14ac:dyDescent="0.2">
      <c r="A176" s="1"/>
      <c r="B176" s="1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5.75" customHeight="1" x14ac:dyDescent="0.2">
      <c r="A177" s="1"/>
      <c r="B177" s="1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5.75" customHeight="1" x14ac:dyDescent="0.2">
      <c r="A178" s="1"/>
      <c r="B178" s="1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5.75" customHeight="1" x14ac:dyDescent="0.2">
      <c r="A179" s="1"/>
      <c r="B179" s="1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5.75" customHeight="1" x14ac:dyDescent="0.2">
      <c r="A180" s="1"/>
      <c r="B180" s="1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5.75" customHeight="1" x14ac:dyDescent="0.2">
      <c r="A181" s="1"/>
      <c r="B181" s="1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5.75" customHeight="1" x14ac:dyDescent="0.2">
      <c r="A182" s="1"/>
      <c r="B182" s="1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5.75" customHeight="1" x14ac:dyDescent="0.2">
      <c r="A183" s="1"/>
      <c r="B183" s="1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5.75" customHeight="1" x14ac:dyDescent="0.2">
      <c r="A184" s="1"/>
      <c r="B184" s="1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5.75" customHeight="1" x14ac:dyDescent="0.2">
      <c r="A185" s="1"/>
      <c r="B185" s="1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5.75" customHeight="1" x14ac:dyDescent="0.2">
      <c r="A186" s="1"/>
      <c r="B186" s="1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5.75" customHeight="1" x14ac:dyDescent="0.2">
      <c r="A187" s="1"/>
      <c r="B187" s="1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5.75" customHeight="1" x14ac:dyDescent="0.2">
      <c r="A188" s="1"/>
      <c r="B188" s="1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5.75" customHeight="1" x14ac:dyDescent="0.2">
      <c r="A189" s="1"/>
      <c r="B189" s="1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5.75" customHeight="1" x14ac:dyDescent="0.2">
      <c r="A190" s="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5.75" customHeight="1" x14ac:dyDescent="0.2">
      <c r="A191" s="1"/>
      <c r="B191" s="1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5.75" customHeight="1" x14ac:dyDescent="0.2">
      <c r="A192" s="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5.75" customHeight="1" x14ac:dyDescent="0.2">
      <c r="A193" s="1"/>
      <c r="B193" s="1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5.75" customHeight="1" x14ac:dyDescent="0.2">
      <c r="A194" s="1"/>
      <c r="B194" s="1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5.75" customHeight="1" x14ac:dyDescent="0.2">
      <c r="A195" s="1"/>
      <c r="B195" s="1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5.75" customHeight="1" x14ac:dyDescent="0.2">
      <c r="A196" s="1"/>
      <c r="B196" s="1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5.75" customHeight="1" x14ac:dyDescent="0.2">
      <c r="A197" s="1"/>
      <c r="B197" s="1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5.75" customHeight="1" x14ac:dyDescent="0.2">
      <c r="A198" s="1"/>
      <c r="B198" s="1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5.75" customHeight="1" x14ac:dyDescent="0.2">
      <c r="A199" s="1"/>
      <c r="B199" s="1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5.75" customHeight="1" x14ac:dyDescent="0.2">
      <c r="A200" s="1"/>
      <c r="B200" s="1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5.75" customHeight="1" x14ac:dyDescent="0.2">
      <c r="A201" s="1"/>
      <c r="B201" s="1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5.75" customHeight="1" x14ac:dyDescent="0.2">
      <c r="A202" s="1"/>
      <c r="B202" s="1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5.75" customHeight="1" x14ac:dyDescent="0.2">
      <c r="A203" s="1"/>
      <c r="B203" s="1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5.75" customHeight="1" x14ac:dyDescent="0.2">
      <c r="A204" s="1"/>
      <c r="B204" s="1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5.75" customHeight="1" x14ac:dyDescent="0.2">
      <c r="A205" s="1"/>
      <c r="B205" s="1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5.75" customHeight="1" x14ac:dyDescent="0.2">
      <c r="A206" s="1"/>
      <c r="B206" s="1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5.75" customHeight="1" x14ac:dyDescent="0.2">
      <c r="A207" s="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5.75" customHeight="1" x14ac:dyDescent="0.2">
      <c r="A208" s="1"/>
      <c r="B208" s="1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5.75" customHeight="1" x14ac:dyDescent="0.2">
      <c r="A209" s="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5.75" customHeight="1" x14ac:dyDescent="0.2">
      <c r="A210" s="1"/>
      <c r="B210" s="1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5.75" customHeight="1" x14ac:dyDescent="0.2">
      <c r="A211" s="1"/>
      <c r="B211" s="1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5.75" customHeight="1" x14ac:dyDescent="0.2">
      <c r="A212" s="1"/>
      <c r="B212" s="1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5.75" customHeight="1" x14ac:dyDescent="0.2">
      <c r="A213" s="1"/>
      <c r="B213" s="1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5.75" customHeight="1" x14ac:dyDescent="0.2">
      <c r="A214" s="1"/>
      <c r="B214" s="1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5.75" customHeight="1" x14ac:dyDescent="0.2">
      <c r="A215" s="1"/>
      <c r="B215" s="1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5.75" customHeight="1" x14ac:dyDescent="0.2">
      <c r="A216" s="1"/>
      <c r="B216" s="1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5.75" customHeight="1" x14ac:dyDescent="0.2">
      <c r="A217" s="1"/>
      <c r="B217" s="1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5.75" customHeight="1" x14ac:dyDescent="0.2">
      <c r="A218" s="1"/>
      <c r="B218" s="1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5.75" customHeight="1" x14ac:dyDescent="0.2">
      <c r="A219" s="1"/>
      <c r="B219" s="1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5.75" customHeight="1" x14ac:dyDescent="0.2">
      <c r="A220" s="1"/>
      <c r="B220" s="1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5.75" customHeight="1" x14ac:dyDescent="0.2">
      <c r="A221" s="1"/>
      <c r="B221" s="1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5.75" customHeight="1" x14ac:dyDescent="0.2">
      <c r="A222" s="1"/>
      <c r="B222" s="1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5.75" customHeight="1" x14ac:dyDescent="0.2">
      <c r="A223" s="1"/>
      <c r="B223" s="1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5.75" customHeight="1" x14ac:dyDescent="0.2">
      <c r="A224" s="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5.75" customHeight="1" x14ac:dyDescent="0.2">
      <c r="A225" s="1"/>
      <c r="B225" s="1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5.75" customHeight="1" x14ac:dyDescent="0.2">
      <c r="A226" s="1"/>
      <c r="B226" s="1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5.75" customHeight="1" x14ac:dyDescent="0.2">
      <c r="A227" s="1"/>
      <c r="B227" s="1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5.75" customHeight="1" x14ac:dyDescent="0.2">
      <c r="A228" s="1"/>
      <c r="B228" s="1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5.75" customHeight="1" x14ac:dyDescent="0.2">
      <c r="A229" s="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5.75" customHeight="1" x14ac:dyDescent="0.2">
      <c r="A230" s="1"/>
      <c r="B230" s="1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5.75" customHeight="1" x14ac:dyDescent="0.2">
      <c r="A231" s="1"/>
      <c r="B231" s="1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5.75" customHeight="1" x14ac:dyDescent="0.2">
      <c r="A232" s="1"/>
      <c r="B232" s="1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5.75" customHeight="1" x14ac:dyDescent="0.2">
      <c r="A233" s="1"/>
      <c r="B233" s="1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5.75" customHeight="1" x14ac:dyDescent="0.2">
      <c r="A234" s="1"/>
      <c r="B234" s="1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5.75" customHeight="1" x14ac:dyDescent="0.2">
      <c r="A235" s="1"/>
      <c r="B235" s="1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5.75" customHeight="1" x14ac:dyDescent="0.2">
      <c r="A236" s="1"/>
      <c r="B236" s="1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5.75" customHeight="1" x14ac:dyDescent="0.2">
      <c r="A237" s="1"/>
      <c r="B237" s="1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5.75" customHeight="1" x14ac:dyDescent="0.2">
      <c r="A238" s="1"/>
      <c r="B238" s="1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5.75" customHeight="1" x14ac:dyDescent="0.2">
      <c r="A239" s="1"/>
      <c r="B239" s="1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5.75" customHeight="1" x14ac:dyDescent="0.2">
      <c r="A240" s="1"/>
      <c r="B240" s="1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5.75" customHeight="1" x14ac:dyDescent="0.2">
      <c r="A241" s="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5.75" customHeight="1" x14ac:dyDescent="0.2">
      <c r="A242" s="1"/>
      <c r="B242" s="1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5.75" customHeight="1" x14ac:dyDescent="0.2">
      <c r="A243" s="1"/>
      <c r="B243" s="1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5.75" customHeight="1" x14ac:dyDescent="0.2">
      <c r="A244" s="1"/>
      <c r="B244" s="1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5.75" customHeight="1" x14ac:dyDescent="0.2">
      <c r="A245" s="1"/>
      <c r="B245" s="1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5.75" customHeight="1" x14ac:dyDescent="0.2">
      <c r="A246" s="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5.75" customHeight="1" x14ac:dyDescent="0.2">
      <c r="A247" s="1"/>
      <c r="B247" s="1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5.75" customHeight="1" x14ac:dyDescent="0.2"/>
    <row r="249" spans="1:55" ht="15.75" customHeight="1" x14ac:dyDescent="0.2"/>
    <row r="250" spans="1:55" ht="15.75" customHeight="1" x14ac:dyDescent="0.2"/>
    <row r="251" spans="1:55" ht="15.75" customHeight="1" x14ac:dyDescent="0.2"/>
    <row r="252" spans="1:55" ht="15.75" customHeight="1" x14ac:dyDescent="0.2"/>
    <row r="253" spans="1:55" ht="15.75" customHeight="1" x14ac:dyDescent="0.2"/>
    <row r="254" spans="1:55" ht="15.75" customHeight="1" x14ac:dyDescent="0.2"/>
    <row r="255" spans="1:55" ht="15.75" customHeight="1" x14ac:dyDescent="0.2"/>
    <row r="256" spans="1:5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ySplit="1" topLeftCell="A2" activePane="bottomLeft" state="frozen"/>
      <selection pane="bottomLeft" activeCell="A12" sqref="A12:J12"/>
    </sheetView>
  </sheetViews>
  <sheetFormatPr defaultColWidth="12.5703125" defaultRowHeight="15" customHeight="1" x14ac:dyDescent="0.2"/>
  <cols>
    <col min="1" max="6" width="12.5703125" customWidth="1"/>
  </cols>
  <sheetData>
    <row r="1" spans="1:19" ht="18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86</v>
      </c>
      <c r="I1" s="10" t="s">
        <v>8</v>
      </c>
      <c r="J1" s="10" t="s">
        <v>9</v>
      </c>
      <c r="K1" s="10" t="s">
        <v>61</v>
      </c>
      <c r="L1" s="10" t="s">
        <v>62</v>
      </c>
      <c r="M1" s="10" t="s">
        <v>63</v>
      </c>
      <c r="N1" s="10" t="s">
        <v>87</v>
      </c>
      <c r="O1" s="10" t="s">
        <v>65</v>
      </c>
      <c r="P1" s="10" t="s">
        <v>66</v>
      </c>
      <c r="Q1" s="10" t="s">
        <v>67</v>
      </c>
      <c r="R1" s="10" t="s">
        <v>68</v>
      </c>
      <c r="S1" s="10" t="s">
        <v>10</v>
      </c>
    </row>
    <row r="2" spans="1:19" ht="15.75" customHeight="1" x14ac:dyDescent="0.2">
      <c r="A2" s="10">
        <v>49</v>
      </c>
      <c r="B2" s="10" t="s">
        <v>49</v>
      </c>
      <c r="C2" s="10" t="s">
        <v>46</v>
      </c>
      <c r="D2" s="10" t="s">
        <v>55</v>
      </c>
      <c r="E2" s="10" t="s">
        <v>14</v>
      </c>
      <c r="F2" s="10" t="s">
        <v>15</v>
      </c>
      <c r="G2" s="10" t="s">
        <v>16</v>
      </c>
      <c r="H2" s="10">
        <v>2548</v>
      </c>
      <c r="I2" s="10" t="s">
        <v>18</v>
      </c>
      <c r="J2" s="10" t="s">
        <v>16</v>
      </c>
      <c r="K2" s="10" t="s">
        <v>69</v>
      </c>
      <c r="L2" s="10">
        <v>16</v>
      </c>
      <c r="M2" s="10" t="s">
        <v>79</v>
      </c>
      <c r="N2" s="10">
        <v>373</v>
      </c>
      <c r="O2" s="10">
        <v>3</v>
      </c>
      <c r="P2" s="10">
        <v>-1</v>
      </c>
      <c r="Q2" s="10">
        <v>0</v>
      </c>
      <c r="R2" s="10" t="s">
        <v>35</v>
      </c>
      <c r="S2" s="10" t="s">
        <v>18</v>
      </c>
    </row>
    <row r="3" spans="1:19" ht="15.75" customHeight="1" x14ac:dyDescent="0.2">
      <c r="A3" s="10">
        <v>32</v>
      </c>
      <c r="B3" s="10" t="s">
        <v>19</v>
      </c>
      <c r="C3" s="10" t="s">
        <v>32</v>
      </c>
      <c r="D3" s="10" t="s">
        <v>47</v>
      </c>
      <c r="E3" s="10" t="s">
        <v>22</v>
      </c>
      <c r="F3" s="10" t="s">
        <v>15</v>
      </c>
      <c r="G3" s="10" t="s">
        <v>16</v>
      </c>
      <c r="H3" s="10">
        <v>-305</v>
      </c>
      <c r="I3" s="10" t="s">
        <v>16</v>
      </c>
      <c r="J3" s="10" t="s">
        <v>16</v>
      </c>
      <c r="K3" s="10" t="s">
        <v>69</v>
      </c>
      <c r="L3" s="10">
        <v>16</v>
      </c>
      <c r="M3" s="10" t="s">
        <v>79</v>
      </c>
      <c r="N3" s="10">
        <v>373</v>
      </c>
      <c r="O3" s="10">
        <v>3</v>
      </c>
      <c r="P3" s="10">
        <v>-1</v>
      </c>
      <c r="Q3" s="10">
        <v>0</v>
      </c>
      <c r="R3" s="10" t="s">
        <v>35</v>
      </c>
      <c r="S3" s="10" t="s">
        <v>18</v>
      </c>
    </row>
    <row r="4" spans="1:19" ht="15.75" customHeight="1" x14ac:dyDescent="0.2">
      <c r="A4" s="10">
        <v>38</v>
      </c>
      <c r="B4" s="10" t="s">
        <v>41</v>
      </c>
      <c r="C4" s="10" t="s">
        <v>42</v>
      </c>
      <c r="D4" s="10" t="s">
        <v>39</v>
      </c>
      <c r="E4" s="10" t="s">
        <v>22</v>
      </c>
      <c r="F4" s="10" t="s">
        <v>15</v>
      </c>
      <c r="G4" s="10" t="s">
        <v>16</v>
      </c>
      <c r="H4" s="10">
        <v>409</v>
      </c>
      <c r="I4" s="10" t="s">
        <v>16</v>
      </c>
      <c r="J4" s="10" t="s">
        <v>16</v>
      </c>
      <c r="K4" s="10" t="s">
        <v>69</v>
      </c>
      <c r="L4" s="10">
        <v>16</v>
      </c>
      <c r="M4" s="10" t="s">
        <v>79</v>
      </c>
      <c r="N4" s="10">
        <v>373</v>
      </c>
      <c r="O4" s="10">
        <v>3</v>
      </c>
      <c r="P4" s="10">
        <v>-1</v>
      </c>
      <c r="Q4" s="10">
        <v>0</v>
      </c>
      <c r="R4" s="10" t="s">
        <v>35</v>
      </c>
      <c r="S4" s="10" t="s">
        <v>16</v>
      </c>
    </row>
    <row r="5" spans="1:19" ht="15.75" customHeight="1" x14ac:dyDescent="0.2">
      <c r="A5" s="10">
        <v>33</v>
      </c>
      <c r="B5" s="10" t="s">
        <v>19</v>
      </c>
      <c r="C5" s="10" t="s">
        <v>58</v>
      </c>
      <c r="D5" s="10" t="s">
        <v>13</v>
      </c>
      <c r="E5" s="10" t="s">
        <v>22</v>
      </c>
      <c r="F5" s="10" t="s">
        <v>15</v>
      </c>
      <c r="G5" s="10" t="s">
        <v>16</v>
      </c>
      <c r="H5" s="10">
        <v>295</v>
      </c>
      <c r="I5" s="10" t="s">
        <v>18</v>
      </c>
      <c r="J5" s="10" t="s">
        <v>16</v>
      </c>
      <c r="K5" s="10" t="s">
        <v>69</v>
      </c>
      <c r="L5" s="10">
        <v>16</v>
      </c>
      <c r="M5" s="10" t="s">
        <v>79</v>
      </c>
      <c r="N5" s="10">
        <v>373</v>
      </c>
      <c r="O5" s="10">
        <v>3</v>
      </c>
      <c r="P5" s="10">
        <v>-1</v>
      </c>
      <c r="Q5" s="10">
        <v>0</v>
      </c>
      <c r="R5" s="10" t="s">
        <v>35</v>
      </c>
      <c r="S5" s="10" t="s">
        <v>18</v>
      </c>
    </row>
    <row r="6" spans="1:19" ht="15.75" customHeight="1" x14ac:dyDescent="0.2">
      <c r="A6" s="10">
        <v>32</v>
      </c>
      <c r="B6" s="10" t="s">
        <v>41</v>
      </c>
      <c r="C6" s="10" t="s">
        <v>20</v>
      </c>
      <c r="D6" s="10" t="s">
        <v>60</v>
      </c>
      <c r="E6" s="10" t="s">
        <v>14</v>
      </c>
      <c r="F6" s="10" t="s">
        <v>15</v>
      </c>
      <c r="G6" s="10" t="s">
        <v>16</v>
      </c>
      <c r="H6" s="10">
        <v>92</v>
      </c>
      <c r="I6" s="10" t="s">
        <v>18</v>
      </c>
      <c r="J6" s="10" t="s">
        <v>16</v>
      </c>
      <c r="K6" s="10" t="s">
        <v>69</v>
      </c>
      <c r="L6" s="10">
        <v>16</v>
      </c>
      <c r="M6" s="10" t="s">
        <v>79</v>
      </c>
      <c r="N6" s="10">
        <v>373</v>
      </c>
      <c r="O6" s="10">
        <v>3</v>
      </c>
      <c r="P6" s="10">
        <v>-1</v>
      </c>
      <c r="Q6" s="10">
        <v>0</v>
      </c>
      <c r="R6" s="10" t="s">
        <v>35</v>
      </c>
      <c r="S6" s="10" t="s">
        <v>18</v>
      </c>
    </row>
    <row r="7" spans="1:19" ht="15.75" customHeight="1" x14ac:dyDescent="0.2"/>
    <row r="8" spans="1:19" ht="15.75" customHeight="1" x14ac:dyDescent="0.2">
      <c r="A8" s="10">
        <v>32</v>
      </c>
      <c r="B8" s="10" t="s">
        <v>37</v>
      </c>
      <c r="C8" s="10" t="s">
        <v>32</v>
      </c>
      <c r="D8" s="10" t="s">
        <v>51</v>
      </c>
      <c r="E8" s="10" t="s">
        <v>22</v>
      </c>
      <c r="F8" s="10" t="s">
        <v>15</v>
      </c>
      <c r="G8" s="10" t="s">
        <v>16</v>
      </c>
      <c r="H8" s="10">
        <v>864</v>
      </c>
      <c r="I8" s="10" t="s">
        <v>16</v>
      </c>
      <c r="J8" s="10" t="s">
        <v>16</v>
      </c>
      <c r="K8" s="10" t="s">
        <v>69</v>
      </c>
      <c r="L8" s="10">
        <v>16</v>
      </c>
      <c r="M8" s="10" t="s">
        <v>79</v>
      </c>
      <c r="N8" s="10">
        <v>373</v>
      </c>
      <c r="O8" s="10">
        <v>3</v>
      </c>
      <c r="P8" s="10">
        <v>-1</v>
      </c>
      <c r="Q8" s="10">
        <v>0</v>
      </c>
      <c r="R8" s="10" t="s">
        <v>35</v>
      </c>
      <c r="S8" s="10" t="s">
        <v>16</v>
      </c>
    </row>
    <row r="9" spans="1:19" ht="15.75" customHeight="1" x14ac:dyDescent="0.2">
      <c r="A9" s="10">
        <v>48</v>
      </c>
      <c r="B9" s="10" t="s">
        <v>25</v>
      </c>
      <c r="C9" s="10" t="s">
        <v>88</v>
      </c>
      <c r="D9" s="10" t="s">
        <v>43</v>
      </c>
      <c r="E9" s="10" t="s">
        <v>14</v>
      </c>
      <c r="F9" s="10" t="s">
        <v>15</v>
      </c>
      <c r="G9" s="10" t="s">
        <v>16</v>
      </c>
      <c r="H9" s="10">
        <v>2664</v>
      </c>
      <c r="I9" s="10" t="s">
        <v>18</v>
      </c>
      <c r="J9" s="10" t="s">
        <v>16</v>
      </c>
      <c r="K9" s="10" t="s">
        <v>69</v>
      </c>
      <c r="L9" s="10">
        <v>16</v>
      </c>
      <c r="M9" s="10" t="s">
        <v>79</v>
      </c>
      <c r="N9" s="10">
        <v>373</v>
      </c>
      <c r="O9" s="10">
        <v>3</v>
      </c>
      <c r="P9" s="10">
        <v>-1</v>
      </c>
      <c r="Q9" s="10">
        <v>0</v>
      </c>
      <c r="R9" s="10" t="s">
        <v>35</v>
      </c>
      <c r="S9" s="10" t="s">
        <v>16</v>
      </c>
    </row>
    <row r="10" spans="1:19" ht="15.75" customHeight="1" x14ac:dyDescent="0.2">
      <c r="A10" s="10">
        <v>43</v>
      </c>
      <c r="B10" s="10" t="s">
        <v>57</v>
      </c>
      <c r="C10" s="10" t="s">
        <v>42</v>
      </c>
      <c r="D10" s="10" t="s">
        <v>27</v>
      </c>
      <c r="E10" s="10" t="s">
        <v>22</v>
      </c>
      <c r="F10" s="10" t="s">
        <v>15</v>
      </c>
      <c r="G10" s="10" t="s">
        <v>16</v>
      </c>
      <c r="H10" s="10">
        <v>2996</v>
      </c>
      <c r="I10" s="10" t="s">
        <v>16</v>
      </c>
      <c r="J10" s="10" t="s">
        <v>16</v>
      </c>
      <c r="K10" s="10" t="s">
        <v>69</v>
      </c>
      <c r="L10" s="10">
        <v>16</v>
      </c>
      <c r="M10" s="10" t="s">
        <v>79</v>
      </c>
      <c r="N10" s="10">
        <v>373</v>
      </c>
      <c r="O10" s="10">
        <v>3</v>
      </c>
      <c r="P10" s="10">
        <v>-1</v>
      </c>
      <c r="Q10" s="10">
        <v>0</v>
      </c>
      <c r="R10" s="10" t="s">
        <v>35</v>
      </c>
      <c r="S10" s="10" t="s">
        <v>18</v>
      </c>
    </row>
    <row r="11" spans="1:19" ht="15.75" customHeight="1" x14ac:dyDescent="0.2">
      <c r="A11" s="10">
        <v>34</v>
      </c>
      <c r="B11" s="10" t="s">
        <v>25</v>
      </c>
      <c r="C11" s="10" t="s">
        <v>12</v>
      </c>
      <c r="D11" s="10" t="s">
        <v>60</v>
      </c>
      <c r="E11" s="10" t="s">
        <v>22</v>
      </c>
      <c r="F11" s="10" t="s">
        <v>15</v>
      </c>
      <c r="G11" s="10" t="s">
        <v>16</v>
      </c>
      <c r="H11" s="10">
        <v>2443</v>
      </c>
      <c r="I11" s="10" t="s">
        <v>16</v>
      </c>
      <c r="J11" s="10" t="s">
        <v>16</v>
      </c>
      <c r="K11" s="10" t="s">
        <v>69</v>
      </c>
      <c r="L11" s="10">
        <v>16</v>
      </c>
      <c r="M11" s="10" t="s">
        <v>79</v>
      </c>
      <c r="N11" s="10">
        <v>373</v>
      </c>
      <c r="O11" s="10">
        <v>3</v>
      </c>
      <c r="P11" s="10">
        <v>-1</v>
      </c>
      <c r="Q11" s="10">
        <v>0</v>
      </c>
      <c r="R11" s="10" t="s">
        <v>35</v>
      </c>
      <c r="S11" s="10" t="s">
        <v>18</v>
      </c>
    </row>
    <row r="12" spans="1:19" ht="15.75" customHeight="1" x14ac:dyDescent="0.2">
      <c r="A12" s="10">
        <v>51</v>
      </c>
      <c r="B12" s="10" t="s">
        <v>25</v>
      </c>
      <c r="C12" s="10" t="s">
        <v>46</v>
      </c>
      <c r="D12" s="10" t="s">
        <v>21</v>
      </c>
      <c r="E12" s="10" t="s">
        <v>22</v>
      </c>
      <c r="F12" s="10" t="s">
        <v>15</v>
      </c>
      <c r="G12" s="10" t="s">
        <v>16</v>
      </c>
      <c r="H12" s="10">
        <v>2636</v>
      </c>
      <c r="I12" s="10" t="s">
        <v>16</v>
      </c>
      <c r="J12" s="10" t="s">
        <v>16</v>
      </c>
      <c r="K12" s="10" t="s">
        <v>69</v>
      </c>
      <c r="L12" s="10">
        <v>16</v>
      </c>
      <c r="M12" s="10" t="s">
        <v>79</v>
      </c>
      <c r="N12" s="10">
        <v>373</v>
      </c>
      <c r="O12" s="10">
        <v>3</v>
      </c>
      <c r="P12" s="10">
        <v>-1</v>
      </c>
      <c r="Q12" s="10">
        <v>0</v>
      </c>
      <c r="R12" s="10" t="s">
        <v>35</v>
      </c>
      <c r="S12" s="10" t="s">
        <v>16</v>
      </c>
    </row>
    <row r="13" spans="1:19" ht="15.75" customHeight="1" x14ac:dyDescent="0.2"/>
    <row r="14" spans="1:19" ht="15.75" customHeight="1" x14ac:dyDescent="0.2">
      <c r="A14" s="10">
        <v>52</v>
      </c>
      <c r="B14" s="10" t="s">
        <v>41</v>
      </c>
      <c r="C14" s="10" t="s">
        <v>46</v>
      </c>
      <c r="D14" s="10" t="s">
        <v>47</v>
      </c>
      <c r="E14" s="10" t="s">
        <v>14</v>
      </c>
      <c r="F14" s="10" t="s">
        <v>15</v>
      </c>
      <c r="G14" s="10" t="s">
        <v>16</v>
      </c>
      <c r="H14" s="10">
        <v>104</v>
      </c>
      <c r="I14" s="10" t="s">
        <v>16</v>
      </c>
      <c r="J14" s="10" t="s">
        <v>16</v>
      </c>
      <c r="K14" s="10" t="s">
        <v>69</v>
      </c>
      <c r="L14" s="10">
        <v>16</v>
      </c>
      <c r="M14" s="10" t="s">
        <v>79</v>
      </c>
      <c r="N14" s="10">
        <v>373</v>
      </c>
      <c r="O14" s="10">
        <v>3</v>
      </c>
      <c r="P14" s="10">
        <v>-1</v>
      </c>
      <c r="Q14" s="10">
        <v>0</v>
      </c>
      <c r="R14" s="10" t="s">
        <v>35</v>
      </c>
      <c r="S14" s="10" t="s">
        <v>16</v>
      </c>
    </row>
    <row r="15" spans="1:19" ht="15.75" customHeight="1" x14ac:dyDescent="0.2">
      <c r="A15" s="10">
        <v>47</v>
      </c>
      <c r="B15" s="10" t="s">
        <v>11</v>
      </c>
      <c r="C15" s="10" t="s">
        <v>50</v>
      </c>
      <c r="D15" s="10" t="s">
        <v>51</v>
      </c>
      <c r="E15" s="10" t="s">
        <v>14</v>
      </c>
      <c r="F15" s="10" t="s">
        <v>15</v>
      </c>
      <c r="G15" s="10" t="s">
        <v>16</v>
      </c>
      <c r="H15" s="10">
        <v>328</v>
      </c>
      <c r="I15" s="10" t="s">
        <v>18</v>
      </c>
      <c r="J15" s="10" t="s">
        <v>16</v>
      </c>
      <c r="K15" s="10" t="s">
        <v>69</v>
      </c>
      <c r="L15" s="10">
        <v>16</v>
      </c>
      <c r="M15" s="10" t="s">
        <v>79</v>
      </c>
      <c r="N15" s="10">
        <v>373</v>
      </c>
      <c r="O15" s="10">
        <v>3</v>
      </c>
      <c r="P15" s="10">
        <v>-1</v>
      </c>
      <c r="Q15" s="10">
        <v>0</v>
      </c>
      <c r="R15" s="10" t="s">
        <v>35</v>
      </c>
      <c r="S15" s="10" t="s">
        <v>18</v>
      </c>
    </row>
    <row r="16" spans="1:19" ht="15.75" customHeight="1" x14ac:dyDescent="0.2"/>
    <row r="17" spans="1:19" ht="15.75" customHeight="1" x14ac:dyDescent="0.2"/>
    <row r="18" spans="1:19" ht="15.75" customHeight="1" x14ac:dyDescent="0.2"/>
    <row r="19" spans="1:19" ht="15.75" customHeight="1" x14ac:dyDescent="0.2">
      <c r="A19" s="10">
        <v>63</v>
      </c>
      <c r="B19" s="10" t="s">
        <v>31</v>
      </c>
      <c r="C19" s="10" t="s">
        <v>38</v>
      </c>
      <c r="D19" s="10" t="s">
        <v>35</v>
      </c>
      <c r="E19" s="10" t="s">
        <v>22</v>
      </c>
      <c r="F19" s="10" t="s">
        <v>15</v>
      </c>
      <c r="G19" s="10" t="s">
        <v>16</v>
      </c>
      <c r="H19" s="10">
        <v>1043</v>
      </c>
      <c r="I19" s="10" t="s">
        <v>16</v>
      </c>
      <c r="J19" s="10" t="s">
        <v>16</v>
      </c>
      <c r="K19" s="10" t="s">
        <v>69</v>
      </c>
      <c r="L19" s="10">
        <v>16</v>
      </c>
      <c r="M19" s="10" t="s">
        <v>79</v>
      </c>
      <c r="N19" s="10">
        <v>373</v>
      </c>
      <c r="O19" s="10">
        <v>3</v>
      </c>
      <c r="P19" s="10">
        <v>-1</v>
      </c>
      <c r="Q19" s="10">
        <v>0</v>
      </c>
      <c r="R19" s="10" t="s">
        <v>35</v>
      </c>
      <c r="S19" s="10" t="s">
        <v>16</v>
      </c>
    </row>
    <row r="20" spans="1:19" ht="15.75" customHeight="1" x14ac:dyDescent="0.2">
      <c r="A20" s="10">
        <v>36</v>
      </c>
      <c r="B20" s="10" t="s">
        <v>11</v>
      </c>
      <c r="C20" s="10" t="s">
        <v>32</v>
      </c>
      <c r="D20" s="10" t="s">
        <v>51</v>
      </c>
      <c r="E20" s="10" t="s">
        <v>22</v>
      </c>
      <c r="F20" s="10" t="s">
        <v>15</v>
      </c>
      <c r="G20" s="10" t="s">
        <v>16</v>
      </c>
      <c r="H20" s="10">
        <v>97</v>
      </c>
      <c r="I20" s="10" t="s">
        <v>16</v>
      </c>
      <c r="J20" s="10" t="s">
        <v>16</v>
      </c>
      <c r="K20" s="10" t="s">
        <v>69</v>
      </c>
      <c r="L20" s="10">
        <v>16</v>
      </c>
      <c r="M20" s="10" t="s">
        <v>79</v>
      </c>
      <c r="N20" s="10">
        <v>373</v>
      </c>
      <c r="O20" s="10">
        <v>3</v>
      </c>
      <c r="P20" s="10">
        <v>-1</v>
      </c>
      <c r="Q20" s="10">
        <v>0</v>
      </c>
      <c r="R20" s="10" t="s">
        <v>35</v>
      </c>
      <c r="S20" s="10" t="s">
        <v>18</v>
      </c>
    </row>
    <row r="21" spans="1:19" ht="15.75" customHeight="1" x14ac:dyDescent="0.2"/>
    <row r="22" spans="1:19" ht="15.75" customHeight="1" x14ac:dyDescent="0.2">
      <c r="A22" s="10">
        <v>32</v>
      </c>
      <c r="B22" s="10" t="s">
        <v>11</v>
      </c>
      <c r="C22" s="10" t="s">
        <v>32</v>
      </c>
      <c r="D22" s="10" t="s">
        <v>47</v>
      </c>
      <c r="E22" s="10" t="s">
        <v>22</v>
      </c>
      <c r="F22" s="10" t="s">
        <v>15</v>
      </c>
      <c r="G22" s="10" t="s">
        <v>16</v>
      </c>
      <c r="H22" s="10">
        <v>-192</v>
      </c>
      <c r="I22" s="10" t="s">
        <v>16</v>
      </c>
      <c r="J22" s="10" t="s">
        <v>16</v>
      </c>
      <c r="K22" s="10" t="s">
        <v>69</v>
      </c>
      <c r="L22" s="10">
        <v>16</v>
      </c>
      <c r="M22" s="10" t="s">
        <v>79</v>
      </c>
      <c r="N22" s="10">
        <v>373</v>
      </c>
      <c r="O22" s="10">
        <v>3</v>
      </c>
      <c r="P22" s="10">
        <v>-1</v>
      </c>
      <c r="Q22" s="10">
        <v>0</v>
      </c>
      <c r="R22" s="10" t="s">
        <v>35</v>
      </c>
      <c r="S22" s="10" t="s">
        <v>18</v>
      </c>
    </row>
    <row r="23" spans="1:19" ht="15.75" customHeight="1" x14ac:dyDescent="0.2">
      <c r="A23" s="10">
        <v>53</v>
      </c>
      <c r="B23" s="10" t="s">
        <v>41</v>
      </c>
      <c r="C23" s="10" t="s">
        <v>20</v>
      </c>
      <c r="D23" s="10" t="s">
        <v>60</v>
      </c>
      <c r="E23" s="10" t="s">
        <v>22</v>
      </c>
      <c r="F23" s="10" t="s">
        <v>15</v>
      </c>
      <c r="G23" s="10" t="s">
        <v>16</v>
      </c>
      <c r="H23" s="10">
        <v>441</v>
      </c>
      <c r="I23" s="10" t="s">
        <v>16</v>
      </c>
      <c r="J23" s="10" t="s">
        <v>16</v>
      </c>
      <c r="K23" s="10" t="s">
        <v>69</v>
      </c>
      <c r="L23" s="10">
        <v>16</v>
      </c>
      <c r="M23" s="10" t="s">
        <v>79</v>
      </c>
      <c r="N23" s="10">
        <v>373</v>
      </c>
      <c r="O23" s="10">
        <v>3</v>
      </c>
      <c r="P23" s="10">
        <v>-1</v>
      </c>
      <c r="Q23" s="10">
        <v>0</v>
      </c>
      <c r="R23" s="10" t="s">
        <v>35</v>
      </c>
      <c r="S23" s="10" t="s">
        <v>18</v>
      </c>
    </row>
    <row r="24" spans="1:19" ht="15.75" customHeight="1" x14ac:dyDescent="0.2">
      <c r="A24" s="10">
        <v>51</v>
      </c>
      <c r="B24" s="10" t="s">
        <v>25</v>
      </c>
      <c r="C24" s="10" t="s">
        <v>12</v>
      </c>
      <c r="D24" s="10" t="s">
        <v>43</v>
      </c>
      <c r="E24" s="10" t="s">
        <v>14</v>
      </c>
      <c r="F24" s="10" t="s">
        <v>15</v>
      </c>
      <c r="G24" s="10" t="s">
        <v>16</v>
      </c>
      <c r="H24" s="10">
        <v>2462</v>
      </c>
      <c r="I24" s="10" t="s">
        <v>16</v>
      </c>
      <c r="J24" s="10" t="s">
        <v>16</v>
      </c>
      <c r="K24" s="10" t="s">
        <v>69</v>
      </c>
      <c r="L24" s="10">
        <v>16</v>
      </c>
      <c r="M24" s="10" t="s">
        <v>79</v>
      </c>
      <c r="N24" s="10">
        <v>373</v>
      </c>
      <c r="O24" s="10">
        <v>3</v>
      </c>
      <c r="P24" s="10">
        <v>-1</v>
      </c>
      <c r="Q24" s="10">
        <v>0</v>
      </c>
      <c r="R24" s="10" t="s">
        <v>35</v>
      </c>
      <c r="S24" s="10" t="s">
        <v>18</v>
      </c>
    </row>
    <row r="25" spans="1:19" ht="15.75" customHeight="1" x14ac:dyDescent="0.2">
      <c r="A25" s="10">
        <v>27</v>
      </c>
      <c r="B25" s="10" t="s">
        <v>11</v>
      </c>
      <c r="C25" s="10" t="s">
        <v>58</v>
      </c>
      <c r="D25" s="10" t="s">
        <v>51</v>
      </c>
      <c r="E25" s="10" t="s">
        <v>22</v>
      </c>
      <c r="F25" s="10" t="s">
        <v>15</v>
      </c>
      <c r="G25" s="10" t="s">
        <v>16</v>
      </c>
      <c r="H25" s="10">
        <v>219</v>
      </c>
      <c r="I25" s="10" t="s">
        <v>18</v>
      </c>
      <c r="J25" s="10" t="s">
        <v>16</v>
      </c>
      <c r="K25" s="10" t="s">
        <v>69</v>
      </c>
      <c r="L25" s="10">
        <v>16</v>
      </c>
      <c r="M25" s="10" t="s">
        <v>79</v>
      </c>
      <c r="N25" s="10">
        <v>373</v>
      </c>
      <c r="O25" s="10">
        <v>3</v>
      </c>
      <c r="P25" s="10">
        <v>-1</v>
      </c>
      <c r="Q25" s="10">
        <v>0</v>
      </c>
      <c r="R25" s="10" t="s">
        <v>35</v>
      </c>
      <c r="S25" s="10" t="s">
        <v>18</v>
      </c>
    </row>
    <row r="26" spans="1:19" ht="15.75" customHeight="1" x14ac:dyDescent="0.2">
      <c r="A26" s="10">
        <v>29</v>
      </c>
      <c r="B26" s="10" t="s">
        <v>41</v>
      </c>
      <c r="C26" s="10" t="s">
        <v>32</v>
      </c>
      <c r="D26" s="10" t="s">
        <v>43</v>
      </c>
      <c r="E26" s="10" t="s">
        <v>14</v>
      </c>
      <c r="F26" s="10" t="s">
        <v>15</v>
      </c>
      <c r="G26" s="10" t="s">
        <v>16</v>
      </c>
      <c r="H26" s="10">
        <v>220</v>
      </c>
      <c r="I26" s="10" t="s">
        <v>18</v>
      </c>
      <c r="J26" s="10" t="s">
        <v>18</v>
      </c>
      <c r="K26" s="10" t="s">
        <v>69</v>
      </c>
      <c r="L26" s="10">
        <v>16</v>
      </c>
      <c r="M26" s="10" t="s">
        <v>79</v>
      </c>
      <c r="N26" s="10">
        <v>373</v>
      </c>
      <c r="O26" s="10">
        <v>3</v>
      </c>
      <c r="P26" s="10">
        <v>-1</v>
      </c>
      <c r="Q26" s="10">
        <v>0</v>
      </c>
      <c r="R26" s="10" t="s">
        <v>35</v>
      </c>
      <c r="S26" s="10" t="s">
        <v>16</v>
      </c>
    </row>
    <row r="27" spans="1:19" ht="15.75" customHeight="1" x14ac:dyDescent="0.2"/>
    <row r="28" spans="1:19" ht="15.75" customHeight="1" x14ac:dyDescent="0.2">
      <c r="A28" s="10">
        <v>31</v>
      </c>
      <c r="B28" s="10" t="s">
        <v>41</v>
      </c>
      <c r="C28" s="10" t="s">
        <v>20</v>
      </c>
      <c r="D28" s="10" t="s">
        <v>33</v>
      </c>
      <c r="E28" s="10" t="s">
        <v>22</v>
      </c>
      <c r="F28" s="10" t="s">
        <v>15</v>
      </c>
      <c r="G28" s="10" t="s">
        <v>16</v>
      </c>
      <c r="H28" s="10">
        <v>121</v>
      </c>
      <c r="I28" s="10" t="s">
        <v>16</v>
      </c>
      <c r="J28" s="10" t="s">
        <v>16</v>
      </c>
      <c r="K28" s="10" t="s">
        <v>69</v>
      </c>
      <c r="L28" s="10">
        <v>16</v>
      </c>
      <c r="M28" s="10" t="s">
        <v>79</v>
      </c>
      <c r="N28" s="10">
        <v>373</v>
      </c>
      <c r="O28" s="10">
        <v>3</v>
      </c>
      <c r="P28" s="10">
        <v>-1</v>
      </c>
      <c r="Q28" s="10">
        <v>0</v>
      </c>
      <c r="R28" s="10" t="s">
        <v>35</v>
      </c>
      <c r="S28" s="10" t="s">
        <v>18</v>
      </c>
    </row>
    <row r="29" spans="1:19" ht="15.75" customHeight="1" x14ac:dyDescent="0.2">
      <c r="A29" s="10">
        <v>51</v>
      </c>
      <c r="B29" s="10" t="s">
        <v>57</v>
      </c>
      <c r="C29" s="10" t="s">
        <v>12</v>
      </c>
      <c r="D29" s="10" t="s">
        <v>35</v>
      </c>
      <c r="E29" s="10" t="s">
        <v>14</v>
      </c>
      <c r="F29" s="10" t="s">
        <v>15</v>
      </c>
      <c r="G29" s="10" t="s">
        <v>16</v>
      </c>
      <c r="H29" s="10">
        <v>2457</v>
      </c>
      <c r="I29" s="10" t="s">
        <v>16</v>
      </c>
      <c r="J29" s="10" t="s">
        <v>16</v>
      </c>
      <c r="K29" s="10" t="s">
        <v>69</v>
      </c>
      <c r="L29" s="10">
        <v>16</v>
      </c>
      <c r="M29" s="10" t="s">
        <v>79</v>
      </c>
      <c r="N29" s="10">
        <v>373</v>
      </c>
      <c r="O29" s="10">
        <v>3</v>
      </c>
      <c r="P29" s="10">
        <v>-1</v>
      </c>
      <c r="Q29" s="10">
        <v>0</v>
      </c>
      <c r="R29" s="10" t="s">
        <v>35</v>
      </c>
      <c r="S29" s="10" t="s">
        <v>18</v>
      </c>
    </row>
    <row r="30" spans="1:19" ht="15.75" customHeight="1" x14ac:dyDescent="0.2"/>
    <row r="31" spans="1:19" ht="15.75" customHeight="1" x14ac:dyDescent="0.2">
      <c r="A31" s="10">
        <v>35</v>
      </c>
      <c r="B31" s="10" t="s">
        <v>49</v>
      </c>
      <c r="C31" s="10" t="s">
        <v>12</v>
      </c>
      <c r="D31" s="10" t="s">
        <v>60</v>
      </c>
      <c r="E31" s="10" t="s">
        <v>14</v>
      </c>
      <c r="F31" s="10" t="s">
        <v>15</v>
      </c>
      <c r="G31" s="10" t="s">
        <v>16</v>
      </c>
      <c r="H31" s="10">
        <v>2866</v>
      </c>
      <c r="I31" s="10" t="s">
        <v>16</v>
      </c>
      <c r="J31" s="10" t="s">
        <v>16</v>
      </c>
      <c r="K31" s="10" t="s">
        <v>69</v>
      </c>
      <c r="L31" s="10">
        <v>16</v>
      </c>
      <c r="M31" s="10" t="s">
        <v>79</v>
      </c>
      <c r="N31" s="10">
        <v>373</v>
      </c>
      <c r="O31" s="10">
        <v>3</v>
      </c>
      <c r="P31" s="10">
        <v>-1</v>
      </c>
      <c r="Q31" s="10">
        <v>0</v>
      </c>
      <c r="R31" s="10" t="s">
        <v>35</v>
      </c>
      <c r="S31" s="10" t="s">
        <v>16</v>
      </c>
    </row>
    <row r="32" spans="1:19" ht="15.75" customHeight="1" x14ac:dyDescent="0.2"/>
    <row r="33" spans="1:19" ht="15.75" customHeight="1" x14ac:dyDescent="0.2"/>
    <row r="34" spans="1:19" ht="15.75" customHeight="1" x14ac:dyDescent="0.2">
      <c r="A34" s="10">
        <v>51</v>
      </c>
      <c r="B34" s="10" t="s">
        <v>57</v>
      </c>
      <c r="C34" s="10" t="s">
        <v>12</v>
      </c>
      <c r="D34" s="10" t="s">
        <v>27</v>
      </c>
      <c r="E34" s="10" t="s">
        <v>14</v>
      </c>
      <c r="F34" s="10" t="s">
        <v>15</v>
      </c>
      <c r="G34" s="10" t="s">
        <v>16</v>
      </c>
      <c r="H34" s="10">
        <v>2803</v>
      </c>
      <c r="I34" s="10" t="s">
        <v>16</v>
      </c>
      <c r="J34" s="10" t="s">
        <v>16</v>
      </c>
      <c r="K34" s="10" t="s">
        <v>69</v>
      </c>
      <c r="L34" s="10">
        <v>16</v>
      </c>
      <c r="M34" s="10" t="s">
        <v>79</v>
      </c>
      <c r="N34" s="10">
        <v>373</v>
      </c>
      <c r="O34" s="10">
        <v>3</v>
      </c>
      <c r="P34" s="10">
        <v>-1</v>
      </c>
      <c r="Q34" s="10">
        <v>0</v>
      </c>
      <c r="R34" s="10" t="s">
        <v>35</v>
      </c>
      <c r="S34" s="10" t="s">
        <v>18</v>
      </c>
    </row>
    <row r="35" spans="1:19" ht="15.75" customHeight="1" x14ac:dyDescent="0.2"/>
    <row r="36" spans="1:19" ht="15.75" customHeight="1" x14ac:dyDescent="0.2">
      <c r="A36" s="10">
        <v>32</v>
      </c>
      <c r="B36" s="10" t="s">
        <v>19</v>
      </c>
      <c r="C36" s="10" t="s">
        <v>20</v>
      </c>
      <c r="D36" s="10" t="s">
        <v>47</v>
      </c>
      <c r="E36" s="10" t="s">
        <v>14</v>
      </c>
      <c r="F36" s="10" t="s">
        <v>15</v>
      </c>
      <c r="G36" s="10" t="s">
        <v>16</v>
      </c>
      <c r="H36" s="10">
        <v>721</v>
      </c>
      <c r="I36" s="10" t="s">
        <v>18</v>
      </c>
      <c r="J36" s="10" t="s">
        <v>16</v>
      </c>
      <c r="K36" s="10" t="s">
        <v>69</v>
      </c>
      <c r="L36" s="10">
        <v>16</v>
      </c>
      <c r="M36" s="10" t="s">
        <v>79</v>
      </c>
      <c r="N36" s="10">
        <v>373</v>
      </c>
      <c r="O36" s="10">
        <v>3</v>
      </c>
      <c r="P36" s="10">
        <v>-1</v>
      </c>
      <c r="Q36" s="10">
        <v>0</v>
      </c>
      <c r="R36" s="10" t="s">
        <v>35</v>
      </c>
      <c r="S36" s="10" t="s">
        <v>18</v>
      </c>
    </row>
    <row r="37" spans="1:19" ht="15.75" customHeight="1" x14ac:dyDescent="0.2">
      <c r="A37" s="10">
        <v>29</v>
      </c>
      <c r="B37" s="10" t="s">
        <v>11</v>
      </c>
      <c r="C37" s="10" t="s">
        <v>58</v>
      </c>
      <c r="D37" s="10" t="s">
        <v>47</v>
      </c>
      <c r="E37" s="10" t="s">
        <v>22</v>
      </c>
      <c r="F37" s="10" t="s">
        <v>15</v>
      </c>
      <c r="G37" s="10" t="s">
        <v>16</v>
      </c>
      <c r="H37" s="10">
        <v>-403</v>
      </c>
      <c r="I37" s="10" t="s">
        <v>16</v>
      </c>
      <c r="J37" s="10" t="s">
        <v>16</v>
      </c>
      <c r="K37" s="10" t="s">
        <v>69</v>
      </c>
      <c r="L37" s="10">
        <v>16</v>
      </c>
      <c r="M37" s="10" t="s">
        <v>79</v>
      </c>
      <c r="N37" s="10">
        <v>373</v>
      </c>
      <c r="O37" s="10">
        <v>3</v>
      </c>
      <c r="P37" s="10">
        <v>-1</v>
      </c>
      <c r="Q37" s="10">
        <v>0</v>
      </c>
      <c r="R37" s="10" t="s">
        <v>35</v>
      </c>
      <c r="S37" s="10" t="s">
        <v>16</v>
      </c>
    </row>
    <row r="38" spans="1:19" ht="15.75" customHeight="1" x14ac:dyDescent="0.2"/>
    <row r="39" spans="1:19" ht="15.75" customHeight="1" x14ac:dyDescent="0.2"/>
    <row r="40" spans="1:19" ht="15.75" customHeight="1" x14ac:dyDescent="0.2"/>
    <row r="41" spans="1:19" ht="15.75" customHeight="1" x14ac:dyDescent="0.2">
      <c r="A41" s="10">
        <v>29</v>
      </c>
      <c r="B41" s="10" t="s">
        <v>11</v>
      </c>
      <c r="C41" s="10" t="s">
        <v>38</v>
      </c>
      <c r="D41" s="10" t="s">
        <v>51</v>
      </c>
      <c r="E41" s="10" t="s">
        <v>14</v>
      </c>
      <c r="F41" s="10" t="s">
        <v>15</v>
      </c>
      <c r="G41" s="10" t="s">
        <v>16</v>
      </c>
      <c r="H41" s="10">
        <v>230</v>
      </c>
      <c r="I41" s="10" t="s">
        <v>18</v>
      </c>
      <c r="J41" s="10" t="s">
        <v>16</v>
      </c>
      <c r="K41" s="10" t="s">
        <v>69</v>
      </c>
      <c r="L41" s="10">
        <v>16</v>
      </c>
      <c r="M41" s="10" t="s">
        <v>79</v>
      </c>
      <c r="N41" s="10">
        <v>373</v>
      </c>
      <c r="O41" s="10">
        <v>3</v>
      </c>
      <c r="P41" s="10">
        <v>-1</v>
      </c>
      <c r="Q41" s="10">
        <v>0</v>
      </c>
      <c r="R41" s="10" t="s">
        <v>35</v>
      </c>
      <c r="S41" s="10" t="s">
        <v>16</v>
      </c>
    </row>
    <row r="42" spans="1:19" ht="15.75" customHeight="1" x14ac:dyDescent="0.2">
      <c r="A42" s="10">
        <v>32</v>
      </c>
      <c r="B42" s="10" t="s">
        <v>11</v>
      </c>
      <c r="C42" s="10" t="s">
        <v>58</v>
      </c>
      <c r="D42" s="10" t="s">
        <v>43</v>
      </c>
      <c r="E42" s="10" t="s">
        <v>22</v>
      </c>
      <c r="F42" s="10" t="s">
        <v>15</v>
      </c>
      <c r="G42" s="10" t="s">
        <v>16</v>
      </c>
      <c r="H42" s="10">
        <v>463</v>
      </c>
      <c r="I42" s="10" t="s">
        <v>18</v>
      </c>
      <c r="J42" s="10" t="s">
        <v>16</v>
      </c>
      <c r="K42" s="10" t="s">
        <v>69</v>
      </c>
      <c r="L42" s="10">
        <v>16</v>
      </c>
      <c r="M42" s="10" t="s">
        <v>79</v>
      </c>
      <c r="N42" s="10">
        <v>373</v>
      </c>
      <c r="O42" s="10">
        <v>3</v>
      </c>
      <c r="P42" s="10">
        <v>-1</v>
      </c>
      <c r="Q42" s="10">
        <v>0</v>
      </c>
      <c r="R42" s="10" t="s">
        <v>35</v>
      </c>
      <c r="S42" s="10" t="s">
        <v>18</v>
      </c>
    </row>
    <row r="43" spans="1:19" ht="15.75" customHeight="1" x14ac:dyDescent="0.2">
      <c r="A43" s="10">
        <v>51</v>
      </c>
      <c r="B43" s="10" t="s">
        <v>57</v>
      </c>
      <c r="C43" s="10" t="s">
        <v>12</v>
      </c>
      <c r="D43" s="10" t="s">
        <v>33</v>
      </c>
      <c r="E43" s="10" t="s">
        <v>14</v>
      </c>
      <c r="F43" s="10" t="s">
        <v>15</v>
      </c>
      <c r="G43" s="10" t="s">
        <v>16</v>
      </c>
      <c r="H43" s="10">
        <v>2358</v>
      </c>
      <c r="I43" s="10" t="s">
        <v>16</v>
      </c>
      <c r="J43" s="10" t="s">
        <v>16</v>
      </c>
      <c r="K43" s="10" t="s">
        <v>69</v>
      </c>
      <c r="L43" s="10">
        <v>16</v>
      </c>
      <c r="M43" s="10" t="s">
        <v>79</v>
      </c>
      <c r="N43" s="10">
        <v>373</v>
      </c>
      <c r="O43" s="10">
        <v>3</v>
      </c>
      <c r="P43" s="10">
        <v>-1</v>
      </c>
      <c r="Q43" s="10">
        <v>0</v>
      </c>
      <c r="R43" s="10" t="s">
        <v>35</v>
      </c>
      <c r="S43" s="10" t="s">
        <v>18</v>
      </c>
    </row>
    <row r="44" spans="1:19" ht="15.75" customHeight="1" x14ac:dyDescent="0.2"/>
    <row r="45" spans="1:19" ht="15.75" customHeight="1" x14ac:dyDescent="0.2"/>
    <row r="46" spans="1:19" ht="15.75" customHeight="1" x14ac:dyDescent="0.2">
      <c r="A46" s="10">
        <v>32</v>
      </c>
      <c r="B46" s="10" t="s">
        <v>11</v>
      </c>
      <c r="C46" s="10" t="s">
        <v>20</v>
      </c>
      <c r="D46" s="10" t="s">
        <v>13</v>
      </c>
      <c r="E46" s="10" t="s">
        <v>22</v>
      </c>
      <c r="F46" s="10" t="s">
        <v>15</v>
      </c>
      <c r="G46" s="10" t="s">
        <v>16</v>
      </c>
      <c r="H46" s="10">
        <v>-65</v>
      </c>
      <c r="I46" s="10" t="s">
        <v>16</v>
      </c>
      <c r="J46" s="10" t="s">
        <v>16</v>
      </c>
      <c r="K46" s="10" t="s">
        <v>69</v>
      </c>
      <c r="L46" s="10">
        <v>16</v>
      </c>
      <c r="M46" s="10" t="s">
        <v>79</v>
      </c>
      <c r="N46" s="10">
        <v>373</v>
      </c>
      <c r="O46" s="10">
        <v>3</v>
      </c>
      <c r="P46" s="10">
        <v>-1</v>
      </c>
      <c r="Q46" s="10">
        <v>0</v>
      </c>
      <c r="R46" s="10" t="s">
        <v>35</v>
      </c>
      <c r="S46" s="10" t="s">
        <v>18</v>
      </c>
    </row>
    <row r="47" spans="1:19" ht="15.75" customHeight="1" x14ac:dyDescent="0.2"/>
    <row r="48" spans="1:19" ht="15.75" customHeight="1" x14ac:dyDescent="0.2"/>
    <row r="49" spans="1:19" ht="15.75" customHeight="1" x14ac:dyDescent="0.2">
      <c r="A49" s="10">
        <v>32</v>
      </c>
      <c r="B49" s="10" t="s">
        <v>49</v>
      </c>
      <c r="C49" s="10" t="s">
        <v>26</v>
      </c>
      <c r="D49" s="10" t="s">
        <v>39</v>
      </c>
      <c r="E49" s="10" t="s">
        <v>14</v>
      </c>
      <c r="F49" s="10" t="s">
        <v>15</v>
      </c>
      <c r="G49" s="10" t="s">
        <v>16</v>
      </c>
      <c r="H49" s="10">
        <v>2183</v>
      </c>
      <c r="I49" s="10" t="s">
        <v>16</v>
      </c>
      <c r="J49" s="10" t="s">
        <v>16</v>
      </c>
      <c r="K49" s="10" t="s">
        <v>69</v>
      </c>
      <c r="L49" s="10">
        <v>16</v>
      </c>
      <c r="M49" s="10" t="s">
        <v>79</v>
      </c>
      <c r="N49" s="10">
        <v>373</v>
      </c>
      <c r="O49" s="10">
        <v>3</v>
      </c>
      <c r="P49" s="10">
        <v>-1</v>
      </c>
      <c r="Q49" s="10">
        <v>0</v>
      </c>
      <c r="R49" s="10" t="s">
        <v>35</v>
      </c>
      <c r="S49" s="10" t="s">
        <v>18</v>
      </c>
    </row>
    <row r="50" spans="1:19" ht="15.75" customHeight="1" x14ac:dyDescent="0.2"/>
    <row r="51" spans="1:19" ht="15.75" customHeight="1" x14ac:dyDescent="0.2"/>
    <row r="52" spans="1:19" ht="15.75" customHeight="1" x14ac:dyDescent="0.2">
      <c r="A52" s="10">
        <v>55</v>
      </c>
      <c r="B52" s="10" t="s">
        <v>25</v>
      </c>
      <c r="C52" s="10" t="s">
        <v>54</v>
      </c>
      <c r="D52" s="10" t="s">
        <v>55</v>
      </c>
      <c r="E52" s="10" t="s">
        <v>22</v>
      </c>
      <c r="F52" s="10" t="s">
        <v>15</v>
      </c>
      <c r="G52" s="10" t="s">
        <v>16</v>
      </c>
      <c r="H52" s="10">
        <v>2500</v>
      </c>
      <c r="I52" s="10" t="s">
        <v>18</v>
      </c>
      <c r="J52" s="10" t="s">
        <v>18</v>
      </c>
      <c r="K52" s="10" t="s">
        <v>69</v>
      </c>
      <c r="L52" s="10">
        <v>16</v>
      </c>
      <c r="M52" s="10" t="s">
        <v>79</v>
      </c>
      <c r="N52" s="10">
        <v>373</v>
      </c>
      <c r="O52" s="10">
        <v>3</v>
      </c>
      <c r="P52" s="10">
        <v>-1</v>
      </c>
      <c r="Q52" s="10">
        <v>0</v>
      </c>
      <c r="R52" s="10" t="s">
        <v>35</v>
      </c>
      <c r="S52" s="10" t="s">
        <v>18</v>
      </c>
    </row>
    <row r="53" spans="1:19" ht="15.75" customHeight="1" x14ac:dyDescent="0.2">
      <c r="A53" s="10">
        <v>49</v>
      </c>
      <c r="B53" s="10" t="s">
        <v>25</v>
      </c>
      <c r="C53" s="10" t="s">
        <v>88</v>
      </c>
      <c r="D53" s="10" t="s">
        <v>27</v>
      </c>
      <c r="E53" s="10" t="s">
        <v>14</v>
      </c>
      <c r="F53" s="10" t="s">
        <v>15</v>
      </c>
      <c r="G53" s="10" t="s">
        <v>16</v>
      </c>
      <c r="H53" s="10">
        <v>2171</v>
      </c>
      <c r="I53" s="10" t="s">
        <v>16</v>
      </c>
      <c r="J53" s="10" t="s">
        <v>16</v>
      </c>
      <c r="K53" s="10" t="s">
        <v>69</v>
      </c>
      <c r="L53" s="10">
        <v>16</v>
      </c>
      <c r="M53" s="10" t="s">
        <v>79</v>
      </c>
      <c r="N53" s="10">
        <v>373</v>
      </c>
      <c r="O53" s="10">
        <v>3</v>
      </c>
      <c r="P53" s="10">
        <v>-1</v>
      </c>
      <c r="Q53" s="10">
        <v>0</v>
      </c>
      <c r="R53" s="10" t="s">
        <v>35</v>
      </c>
      <c r="S53" s="10" t="s">
        <v>18</v>
      </c>
    </row>
    <row r="54" spans="1:19" ht="15.75" customHeight="1" x14ac:dyDescent="0.2">
      <c r="A54" s="10">
        <v>49</v>
      </c>
      <c r="B54" s="10" t="s">
        <v>41</v>
      </c>
      <c r="C54" s="10" t="s">
        <v>26</v>
      </c>
      <c r="D54" s="10" t="s">
        <v>33</v>
      </c>
      <c r="E54" s="10" t="s">
        <v>14</v>
      </c>
      <c r="F54" s="10" t="s">
        <v>15</v>
      </c>
      <c r="G54" s="10" t="s">
        <v>16</v>
      </c>
      <c r="H54" s="10">
        <v>2128</v>
      </c>
      <c r="I54" s="10" t="s">
        <v>18</v>
      </c>
      <c r="J54" s="10" t="s">
        <v>16</v>
      </c>
      <c r="K54" s="10" t="s">
        <v>69</v>
      </c>
      <c r="L54" s="10">
        <v>16</v>
      </c>
      <c r="M54" s="10" t="s">
        <v>79</v>
      </c>
      <c r="N54" s="10">
        <v>373</v>
      </c>
      <c r="O54" s="10">
        <v>3</v>
      </c>
      <c r="P54" s="10">
        <v>-1</v>
      </c>
      <c r="Q54" s="10">
        <v>0</v>
      </c>
      <c r="R54" s="10" t="s">
        <v>35</v>
      </c>
      <c r="S54" s="10" t="s">
        <v>18</v>
      </c>
    </row>
    <row r="55" spans="1:19" ht="15.75" customHeight="1" x14ac:dyDescent="0.2">
      <c r="A55" s="10">
        <v>51</v>
      </c>
      <c r="B55" s="10" t="s">
        <v>31</v>
      </c>
      <c r="C55" s="10" t="s">
        <v>58</v>
      </c>
      <c r="D55" s="10" t="s">
        <v>47</v>
      </c>
      <c r="E55" s="10" t="s">
        <v>14</v>
      </c>
      <c r="F55" s="10" t="s">
        <v>15</v>
      </c>
      <c r="G55" s="10" t="s">
        <v>16</v>
      </c>
      <c r="H55" s="10">
        <v>-167</v>
      </c>
      <c r="I55" s="10" t="s">
        <v>16</v>
      </c>
      <c r="J55" s="10" t="s">
        <v>18</v>
      </c>
      <c r="K55" s="10" t="s">
        <v>69</v>
      </c>
      <c r="L55" s="10">
        <v>16</v>
      </c>
      <c r="M55" s="10" t="s">
        <v>79</v>
      </c>
      <c r="N55" s="10">
        <v>373</v>
      </c>
      <c r="O55" s="10">
        <v>3</v>
      </c>
      <c r="P55" s="10">
        <v>-1</v>
      </c>
      <c r="Q55" s="10">
        <v>0</v>
      </c>
      <c r="R55" s="10" t="s">
        <v>35</v>
      </c>
      <c r="S55" s="10" t="s">
        <v>16</v>
      </c>
    </row>
    <row r="56" spans="1:19" ht="15.75" customHeight="1" x14ac:dyDescent="0.2"/>
    <row r="57" spans="1:19" ht="15.75" customHeight="1" x14ac:dyDescent="0.2">
      <c r="A57" s="10">
        <v>53</v>
      </c>
      <c r="B57" s="10" t="s">
        <v>11</v>
      </c>
      <c r="C57" s="10" t="s">
        <v>88</v>
      </c>
      <c r="D57" s="10" t="s">
        <v>59</v>
      </c>
      <c r="E57" s="10" t="s">
        <v>14</v>
      </c>
      <c r="F57" s="10" t="s">
        <v>15</v>
      </c>
      <c r="G57" s="10" t="s">
        <v>16</v>
      </c>
      <c r="H57" s="10">
        <v>443</v>
      </c>
      <c r="I57" s="10" t="s">
        <v>16</v>
      </c>
      <c r="J57" s="10" t="s">
        <v>16</v>
      </c>
      <c r="K57" s="10" t="s">
        <v>69</v>
      </c>
      <c r="L57" s="10">
        <v>16</v>
      </c>
      <c r="M57" s="10" t="s">
        <v>79</v>
      </c>
      <c r="N57" s="10">
        <v>373</v>
      </c>
      <c r="O57" s="10">
        <v>3</v>
      </c>
      <c r="P57" s="10">
        <v>-1</v>
      </c>
      <c r="Q57" s="10">
        <v>0</v>
      </c>
      <c r="R57" s="10" t="s">
        <v>35</v>
      </c>
      <c r="S57" s="10" t="s">
        <v>18</v>
      </c>
    </row>
    <row r="58" spans="1:19" ht="15.75" customHeight="1" x14ac:dyDescent="0.2">
      <c r="A58" s="10">
        <v>33</v>
      </c>
      <c r="B58" s="10" t="s">
        <v>49</v>
      </c>
      <c r="C58" s="10" t="s">
        <v>12</v>
      </c>
      <c r="D58" s="10" t="s">
        <v>60</v>
      </c>
      <c r="E58" s="10" t="s">
        <v>14</v>
      </c>
      <c r="F58" s="10" t="s">
        <v>15</v>
      </c>
      <c r="G58" s="10" t="s">
        <v>16</v>
      </c>
      <c r="H58" s="10">
        <v>2333</v>
      </c>
      <c r="I58" s="10" t="s">
        <v>18</v>
      </c>
      <c r="J58" s="10" t="s">
        <v>16</v>
      </c>
      <c r="K58" s="10" t="s">
        <v>69</v>
      </c>
      <c r="L58" s="10">
        <v>16</v>
      </c>
      <c r="M58" s="10" t="s">
        <v>79</v>
      </c>
      <c r="N58" s="10">
        <v>373</v>
      </c>
      <c r="O58" s="10">
        <v>3</v>
      </c>
      <c r="P58" s="10">
        <v>-1</v>
      </c>
      <c r="Q58" s="10">
        <v>0</v>
      </c>
      <c r="R58" s="10" t="s">
        <v>35</v>
      </c>
      <c r="S58" s="10" t="s">
        <v>16</v>
      </c>
    </row>
    <row r="59" spans="1:19" ht="15.75" customHeight="1" x14ac:dyDescent="0.2">
      <c r="A59" s="10">
        <v>53</v>
      </c>
      <c r="B59" s="10" t="s">
        <v>57</v>
      </c>
      <c r="C59" s="10" t="s">
        <v>12</v>
      </c>
      <c r="D59" s="10" t="s">
        <v>27</v>
      </c>
      <c r="E59" s="10" t="s">
        <v>22</v>
      </c>
      <c r="F59" s="10" t="s">
        <v>15</v>
      </c>
      <c r="G59" s="10" t="s">
        <v>16</v>
      </c>
      <c r="H59" s="10">
        <v>1942</v>
      </c>
      <c r="I59" s="10" t="s">
        <v>16</v>
      </c>
      <c r="J59" s="10" t="s">
        <v>16</v>
      </c>
      <c r="K59" s="10" t="s">
        <v>69</v>
      </c>
      <c r="L59" s="10">
        <v>16</v>
      </c>
      <c r="M59" s="10" t="s">
        <v>79</v>
      </c>
      <c r="N59" s="10">
        <v>373</v>
      </c>
      <c r="O59" s="10">
        <v>3</v>
      </c>
      <c r="P59" s="10">
        <v>-1</v>
      </c>
      <c r="Q59" s="10">
        <v>0</v>
      </c>
      <c r="R59" s="10" t="s">
        <v>35</v>
      </c>
      <c r="S59" s="10" t="s">
        <v>18</v>
      </c>
    </row>
    <row r="60" spans="1:19" ht="15.75" customHeight="1" x14ac:dyDescent="0.2">
      <c r="A60" s="10">
        <v>32</v>
      </c>
      <c r="B60" s="10" t="s">
        <v>11</v>
      </c>
      <c r="C60" s="10" t="s">
        <v>38</v>
      </c>
      <c r="D60" s="10" t="s">
        <v>55</v>
      </c>
      <c r="E60" s="10" t="s">
        <v>14</v>
      </c>
      <c r="F60" s="10" t="s">
        <v>15</v>
      </c>
      <c r="G60" s="10" t="s">
        <v>16</v>
      </c>
      <c r="H60" s="10">
        <v>294</v>
      </c>
      <c r="I60" s="10" t="s">
        <v>18</v>
      </c>
      <c r="J60" s="10" t="s">
        <v>16</v>
      </c>
      <c r="K60" s="10" t="s">
        <v>69</v>
      </c>
      <c r="L60" s="10">
        <v>16</v>
      </c>
      <c r="M60" s="10" t="s">
        <v>79</v>
      </c>
      <c r="N60" s="10">
        <v>373</v>
      </c>
      <c r="O60" s="10">
        <v>3</v>
      </c>
      <c r="P60" s="10">
        <v>-1</v>
      </c>
      <c r="Q60" s="10">
        <v>0</v>
      </c>
      <c r="R60" s="10" t="s">
        <v>35</v>
      </c>
      <c r="S60" s="10" t="s">
        <v>18</v>
      </c>
    </row>
    <row r="61" spans="1:19" ht="15.75" customHeight="1" x14ac:dyDescent="0.2"/>
    <row r="62" spans="1:19" ht="15.75" customHeight="1" x14ac:dyDescent="0.2">
      <c r="A62" s="10">
        <v>51</v>
      </c>
      <c r="B62" s="10" t="s">
        <v>57</v>
      </c>
      <c r="C62" s="10" t="s">
        <v>26</v>
      </c>
      <c r="D62" s="10" t="s">
        <v>13</v>
      </c>
      <c r="E62" s="10" t="s">
        <v>14</v>
      </c>
      <c r="F62" s="10" t="s">
        <v>15</v>
      </c>
      <c r="G62" s="10" t="s">
        <v>16</v>
      </c>
      <c r="H62" s="10">
        <v>2860</v>
      </c>
      <c r="I62" s="10" t="s">
        <v>16</v>
      </c>
      <c r="J62" s="10" t="s">
        <v>16</v>
      </c>
      <c r="K62" s="10" t="s">
        <v>69</v>
      </c>
      <c r="L62" s="10">
        <v>16</v>
      </c>
      <c r="M62" s="10" t="s">
        <v>79</v>
      </c>
      <c r="N62" s="10">
        <v>373</v>
      </c>
      <c r="O62" s="10">
        <v>3</v>
      </c>
      <c r="P62" s="10">
        <v>-1</v>
      </c>
      <c r="Q62" s="10">
        <v>0</v>
      </c>
      <c r="R62" s="10" t="s">
        <v>35</v>
      </c>
      <c r="S62" s="10" t="s">
        <v>18</v>
      </c>
    </row>
    <row r="63" spans="1:19" ht="15.75" customHeight="1" x14ac:dyDescent="0.2"/>
    <row r="64" spans="1:19" ht="15.75" customHeight="1" x14ac:dyDescent="0.2">
      <c r="A64" s="10">
        <v>34</v>
      </c>
      <c r="B64" s="10" t="s">
        <v>31</v>
      </c>
      <c r="C64" s="10" t="s">
        <v>42</v>
      </c>
      <c r="D64" s="10" t="s">
        <v>43</v>
      </c>
      <c r="E64" s="10" t="s">
        <v>22</v>
      </c>
      <c r="F64" s="10" t="s">
        <v>15</v>
      </c>
      <c r="G64" s="10" t="s">
        <v>16</v>
      </c>
      <c r="H64" s="10">
        <v>88</v>
      </c>
      <c r="I64" s="10" t="s">
        <v>18</v>
      </c>
      <c r="J64" s="10" t="s">
        <v>16</v>
      </c>
      <c r="K64" s="10" t="s">
        <v>69</v>
      </c>
      <c r="L64" s="10">
        <v>16</v>
      </c>
      <c r="M64" s="10" t="s">
        <v>79</v>
      </c>
      <c r="N64" s="10">
        <v>373</v>
      </c>
      <c r="O64" s="10">
        <v>3</v>
      </c>
      <c r="P64" s="10">
        <v>-1</v>
      </c>
      <c r="Q64" s="10">
        <v>0</v>
      </c>
      <c r="R64" s="10" t="s">
        <v>35</v>
      </c>
      <c r="S64" s="10" t="s">
        <v>16</v>
      </c>
    </row>
    <row r="65" spans="1:19" ht="15.75" customHeight="1" x14ac:dyDescent="0.2"/>
    <row r="66" spans="1:19" ht="15.75" customHeight="1" x14ac:dyDescent="0.2">
      <c r="A66" s="10">
        <v>32</v>
      </c>
      <c r="B66" s="10" t="s">
        <v>41</v>
      </c>
      <c r="C66" s="10" t="s">
        <v>12</v>
      </c>
      <c r="D66" s="10" t="s">
        <v>27</v>
      </c>
      <c r="E66" s="10" t="s">
        <v>14</v>
      </c>
      <c r="F66" s="10" t="s">
        <v>15</v>
      </c>
      <c r="G66" s="10" t="s">
        <v>16</v>
      </c>
      <c r="H66" s="10">
        <v>2308</v>
      </c>
      <c r="I66" s="10" t="s">
        <v>18</v>
      </c>
      <c r="J66" s="10" t="s">
        <v>16</v>
      </c>
      <c r="K66" s="10" t="s">
        <v>69</v>
      </c>
      <c r="L66" s="10">
        <v>16</v>
      </c>
      <c r="M66" s="10" t="s">
        <v>79</v>
      </c>
      <c r="N66" s="10">
        <v>373</v>
      </c>
      <c r="O66" s="10">
        <v>3</v>
      </c>
      <c r="P66" s="10">
        <v>-1</v>
      </c>
      <c r="Q66" s="10">
        <v>0</v>
      </c>
      <c r="R66" s="10" t="s">
        <v>35</v>
      </c>
      <c r="S66" s="10" t="s">
        <v>18</v>
      </c>
    </row>
    <row r="67" spans="1:19" ht="15.75" customHeight="1" x14ac:dyDescent="0.2">
      <c r="A67" s="10">
        <v>28</v>
      </c>
      <c r="B67" s="10" t="s">
        <v>49</v>
      </c>
      <c r="C67" s="10" t="s">
        <v>26</v>
      </c>
      <c r="D67" s="10" t="s">
        <v>13</v>
      </c>
      <c r="E67" s="10" t="s">
        <v>22</v>
      </c>
      <c r="F67" s="10" t="s">
        <v>15</v>
      </c>
      <c r="G67" s="10" t="s">
        <v>16</v>
      </c>
      <c r="H67" s="10">
        <v>2426</v>
      </c>
      <c r="I67" s="10" t="s">
        <v>16</v>
      </c>
      <c r="J67" s="10" t="s">
        <v>16</v>
      </c>
      <c r="K67" s="10" t="s">
        <v>69</v>
      </c>
      <c r="L67" s="10">
        <v>16</v>
      </c>
      <c r="M67" s="10" t="s">
        <v>79</v>
      </c>
      <c r="N67" s="10">
        <v>373</v>
      </c>
      <c r="O67" s="10">
        <v>3</v>
      </c>
      <c r="P67" s="10">
        <v>-1</v>
      </c>
      <c r="Q67" s="10">
        <v>0</v>
      </c>
      <c r="R67" s="10" t="s">
        <v>35</v>
      </c>
      <c r="S67" s="10" t="s">
        <v>18</v>
      </c>
    </row>
    <row r="68" spans="1:19" ht="15.75" customHeight="1" x14ac:dyDescent="0.2">
      <c r="A68" s="10">
        <v>29</v>
      </c>
      <c r="B68" s="10" t="s">
        <v>19</v>
      </c>
      <c r="C68" s="10" t="s">
        <v>12</v>
      </c>
      <c r="D68" s="10" t="s">
        <v>13</v>
      </c>
      <c r="E68" s="10" t="s">
        <v>14</v>
      </c>
      <c r="F68" s="10" t="s">
        <v>15</v>
      </c>
      <c r="G68" s="10" t="s">
        <v>16</v>
      </c>
      <c r="H68" s="10">
        <v>2758</v>
      </c>
      <c r="I68" s="10" t="s">
        <v>16</v>
      </c>
      <c r="J68" s="10" t="s">
        <v>16</v>
      </c>
      <c r="K68" s="10" t="s">
        <v>69</v>
      </c>
      <c r="L68" s="10">
        <v>16</v>
      </c>
      <c r="M68" s="10" t="s">
        <v>79</v>
      </c>
      <c r="N68" s="10">
        <v>373</v>
      </c>
      <c r="O68" s="10">
        <v>3</v>
      </c>
      <c r="P68" s="10">
        <v>-1</v>
      </c>
      <c r="Q68" s="10">
        <v>0</v>
      </c>
      <c r="R68" s="10" t="s">
        <v>35</v>
      </c>
      <c r="S68" s="10" t="s">
        <v>18</v>
      </c>
    </row>
    <row r="69" spans="1:19" ht="15.75" customHeight="1" x14ac:dyDescent="0.2"/>
    <row r="70" spans="1:19" ht="15.75" customHeight="1" x14ac:dyDescent="0.2">
      <c r="A70" s="10">
        <v>49</v>
      </c>
      <c r="B70" s="10" t="s">
        <v>11</v>
      </c>
      <c r="C70" s="10" t="s">
        <v>46</v>
      </c>
      <c r="D70" s="10" t="s">
        <v>47</v>
      </c>
      <c r="E70" s="10" t="s">
        <v>14</v>
      </c>
      <c r="F70" s="10" t="s">
        <v>15</v>
      </c>
      <c r="G70" s="10" t="s">
        <v>16</v>
      </c>
      <c r="H70" s="10">
        <v>2532</v>
      </c>
      <c r="I70" s="10" t="s">
        <v>18</v>
      </c>
      <c r="J70" s="10" t="s">
        <v>16</v>
      </c>
      <c r="K70" s="10" t="s">
        <v>69</v>
      </c>
      <c r="L70" s="10">
        <v>16</v>
      </c>
      <c r="M70" s="10" t="s">
        <v>79</v>
      </c>
      <c r="N70" s="10">
        <v>373</v>
      </c>
      <c r="O70" s="10">
        <v>3</v>
      </c>
      <c r="P70" s="10">
        <v>-1</v>
      </c>
      <c r="Q70" s="10">
        <v>0</v>
      </c>
      <c r="R70" s="10" t="s">
        <v>35</v>
      </c>
      <c r="S70" s="10" t="s">
        <v>18</v>
      </c>
    </row>
    <row r="71" spans="1:19" ht="15.75" customHeight="1" x14ac:dyDescent="0.2">
      <c r="A71" s="10">
        <v>32</v>
      </c>
      <c r="B71" s="10" t="s">
        <v>11</v>
      </c>
      <c r="C71" s="10" t="s">
        <v>20</v>
      </c>
      <c r="D71" s="10" t="s">
        <v>35</v>
      </c>
      <c r="E71" s="10" t="s">
        <v>22</v>
      </c>
      <c r="F71" s="10" t="s">
        <v>15</v>
      </c>
      <c r="G71" s="10" t="s">
        <v>16</v>
      </c>
      <c r="H71" s="10">
        <v>-372</v>
      </c>
      <c r="I71" s="10" t="s">
        <v>16</v>
      </c>
      <c r="J71" s="10" t="s">
        <v>16</v>
      </c>
      <c r="K71" s="10" t="s">
        <v>69</v>
      </c>
      <c r="L71" s="10">
        <v>16</v>
      </c>
      <c r="M71" s="10" t="s">
        <v>79</v>
      </c>
      <c r="N71" s="10">
        <v>373</v>
      </c>
      <c r="O71" s="10">
        <v>3</v>
      </c>
      <c r="P71" s="10">
        <v>-1</v>
      </c>
      <c r="Q71" s="10">
        <v>0</v>
      </c>
      <c r="R71" s="10" t="s">
        <v>35</v>
      </c>
      <c r="S71" s="10" t="s">
        <v>18</v>
      </c>
    </row>
    <row r="72" spans="1:19" ht="15.75" customHeight="1" x14ac:dyDescent="0.2">
      <c r="A72" s="10">
        <v>35</v>
      </c>
      <c r="B72" s="10" t="s">
        <v>57</v>
      </c>
      <c r="C72" s="10" t="s">
        <v>26</v>
      </c>
      <c r="D72" s="10" t="s">
        <v>39</v>
      </c>
      <c r="E72" s="10" t="s">
        <v>14</v>
      </c>
      <c r="F72" s="10" t="s">
        <v>15</v>
      </c>
      <c r="G72" s="10" t="s">
        <v>16</v>
      </c>
      <c r="H72" s="10">
        <v>2400</v>
      </c>
      <c r="I72" s="10" t="s">
        <v>18</v>
      </c>
      <c r="J72" s="10" t="s">
        <v>16</v>
      </c>
      <c r="K72" s="10" t="s">
        <v>69</v>
      </c>
      <c r="L72" s="10">
        <v>16</v>
      </c>
      <c r="M72" s="10" t="s">
        <v>79</v>
      </c>
      <c r="N72" s="10">
        <v>373</v>
      </c>
      <c r="O72" s="10">
        <v>3</v>
      </c>
      <c r="P72" s="10">
        <v>-1</v>
      </c>
      <c r="Q72" s="10">
        <v>0</v>
      </c>
      <c r="R72" s="10" t="s">
        <v>35</v>
      </c>
      <c r="S72" s="10" t="s">
        <v>18</v>
      </c>
    </row>
    <row r="73" spans="1:19" ht="15.75" customHeight="1" x14ac:dyDescent="0.2"/>
    <row r="74" spans="1:19" ht="15.75" customHeight="1" x14ac:dyDescent="0.2">
      <c r="A74" s="10">
        <v>50</v>
      </c>
      <c r="B74" s="10" t="s">
        <v>19</v>
      </c>
      <c r="C74" s="10" t="s">
        <v>46</v>
      </c>
      <c r="D74" s="10" t="s">
        <v>60</v>
      </c>
      <c r="E74" s="10" t="s">
        <v>14</v>
      </c>
      <c r="F74" s="10" t="s">
        <v>15</v>
      </c>
      <c r="G74" s="10" t="s">
        <v>16</v>
      </c>
      <c r="H74" s="10">
        <v>829</v>
      </c>
      <c r="I74" s="10" t="s">
        <v>18</v>
      </c>
      <c r="J74" s="10" t="s">
        <v>16</v>
      </c>
      <c r="K74" s="10" t="s">
        <v>69</v>
      </c>
      <c r="L74" s="10">
        <v>16</v>
      </c>
      <c r="M74" s="10" t="s">
        <v>79</v>
      </c>
      <c r="N74" s="10">
        <v>373</v>
      </c>
      <c r="O74" s="10">
        <v>3</v>
      </c>
      <c r="P74" s="10">
        <v>-1</v>
      </c>
      <c r="Q74" s="10">
        <v>0</v>
      </c>
      <c r="R74" s="10" t="s">
        <v>35</v>
      </c>
      <c r="S74" s="10" t="s">
        <v>18</v>
      </c>
    </row>
    <row r="75" spans="1:19" ht="15.75" customHeight="1" x14ac:dyDescent="0.2">
      <c r="A75" s="10">
        <v>33</v>
      </c>
      <c r="B75" s="10" t="s">
        <v>41</v>
      </c>
      <c r="C75" s="10" t="s">
        <v>20</v>
      </c>
      <c r="D75" s="10" t="s">
        <v>33</v>
      </c>
      <c r="E75" s="10" t="s">
        <v>14</v>
      </c>
      <c r="F75" s="10" t="s">
        <v>15</v>
      </c>
      <c r="G75" s="10" t="s">
        <v>16</v>
      </c>
      <c r="H75" s="10">
        <v>239</v>
      </c>
      <c r="I75" s="10" t="s">
        <v>16</v>
      </c>
      <c r="J75" s="10" t="s">
        <v>16</v>
      </c>
      <c r="K75" s="10" t="s">
        <v>69</v>
      </c>
      <c r="L75" s="10">
        <v>16</v>
      </c>
      <c r="M75" s="10" t="s">
        <v>79</v>
      </c>
      <c r="N75" s="10">
        <v>373</v>
      </c>
      <c r="O75" s="10">
        <v>3</v>
      </c>
      <c r="P75" s="10">
        <v>-1</v>
      </c>
      <c r="Q75" s="10">
        <v>0</v>
      </c>
      <c r="R75" s="10" t="s">
        <v>35</v>
      </c>
      <c r="S75" s="10" t="s">
        <v>18</v>
      </c>
    </row>
    <row r="76" spans="1:19" ht="15.75" customHeight="1" x14ac:dyDescent="0.2"/>
    <row r="77" spans="1:19" ht="15.75" customHeight="1" x14ac:dyDescent="0.2">
      <c r="A77" s="10">
        <v>55</v>
      </c>
      <c r="B77" s="10" t="s">
        <v>11</v>
      </c>
      <c r="C77" s="10" t="s">
        <v>38</v>
      </c>
      <c r="D77" s="10" t="s">
        <v>51</v>
      </c>
      <c r="E77" s="10" t="s">
        <v>14</v>
      </c>
      <c r="F77" s="10" t="s">
        <v>15</v>
      </c>
      <c r="G77" s="10" t="s">
        <v>16</v>
      </c>
      <c r="H77" s="10">
        <v>384</v>
      </c>
      <c r="I77" s="10" t="s">
        <v>16</v>
      </c>
      <c r="J77" s="10" t="s">
        <v>16</v>
      </c>
      <c r="K77" s="10" t="s">
        <v>69</v>
      </c>
      <c r="L77" s="10">
        <v>16</v>
      </c>
      <c r="M77" s="10" t="s">
        <v>79</v>
      </c>
      <c r="N77" s="10">
        <v>373</v>
      </c>
      <c r="O77" s="10">
        <v>3</v>
      </c>
      <c r="P77" s="10">
        <v>-1</v>
      </c>
      <c r="Q77" s="10">
        <v>0</v>
      </c>
      <c r="R77" s="10" t="s">
        <v>35</v>
      </c>
      <c r="S77" s="10" t="s">
        <v>16</v>
      </c>
    </row>
    <row r="78" spans="1:19" ht="15.75" customHeight="1" x14ac:dyDescent="0.2">
      <c r="A78" s="10">
        <v>52</v>
      </c>
      <c r="B78" s="10" t="s">
        <v>25</v>
      </c>
      <c r="C78" s="10" t="s">
        <v>20</v>
      </c>
      <c r="D78" s="10" t="s">
        <v>13</v>
      </c>
      <c r="E78" s="10" t="s">
        <v>22</v>
      </c>
      <c r="F78" s="10" t="s">
        <v>15</v>
      </c>
      <c r="G78" s="10" t="s">
        <v>16</v>
      </c>
      <c r="H78" s="10">
        <v>3032</v>
      </c>
      <c r="I78" s="10" t="s">
        <v>16</v>
      </c>
      <c r="J78" s="10" t="s">
        <v>16</v>
      </c>
      <c r="K78" s="10" t="s">
        <v>69</v>
      </c>
      <c r="L78" s="10">
        <v>16</v>
      </c>
      <c r="M78" s="10" t="s">
        <v>79</v>
      </c>
      <c r="N78" s="10">
        <v>373</v>
      </c>
      <c r="O78" s="10">
        <v>3</v>
      </c>
      <c r="P78" s="10">
        <v>-1</v>
      </c>
      <c r="Q78" s="10">
        <v>0</v>
      </c>
      <c r="R78" s="10" t="s">
        <v>35</v>
      </c>
      <c r="S78" s="10" t="s">
        <v>18</v>
      </c>
    </row>
    <row r="79" spans="1:19" ht="15.75" customHeight="1" x14ac:dyDescent="0.2"/>
    <row r="80" spans="1:19" ht="15.75" customHeight="1" x14ac:dyDescent="0.2"/>
    <row r="81" spans="1:19" ht="15.75" customHeight="1" x14ac:dyDescent="0.2">
      <c r="A81" s="10">
        <v>21</v>
      </c>
      <c r="B81" s="10" t="s">
        <v>49</v>
      </c>
      <c r="C81" s="10" t="s">
        <v>38</v>
      </c>
      <c r="D81" s="10" t="s">
        <v>27</v>
      </c>
      <c r="E81" s="10" t="s">
        <v>14</v>
      </c>
      <c r="F81" s="10" t="s">
        <v>15</v>
      </c>
      <c r="G81" s="10" t="s">
        <v>16</v>
      </c>
      <c r="H81" s="10">
        <v>2032</v>
      </c>
      <c r="I81" s="10" t="s">
        <v>18</v>
      </c>
      <c r="J81" s="10" t="s">
        <v>16</v>
      </c>
      <c r="K81" s="10" t="s">
        <v>69</v>
      </c>
      <c r="L81" s="10">
        <v>16</v>
      </c>
      <c r="M81" s="10" t="s">
        <v>79</v>
      </c>
      <c r="N81" s="10">
        <v>373</v>
      </c>
      <c r="O81" s="10">
        <v>3</v>
      </c>
      <c r="P81" s="10">
        <v>-1</v>
      </c>
      <c r="Q81" s="10">
        <v>0</v>
      </c>
      <c r="R81" s="10" t="s">
        <v>35</v>
      </c>
      <c r="S81" s="10" t="s">
        <v>16</v>
      </c>
    </row>
    <row r="82" spans="1:19" ht="15.75" customHeight="1" x14ac:dyDescent="0.2">
      <c r="A82" s="10">
        <v>51</v>
      </c>
      <c r="B82" s="10" t="s">
        <v>49</v>
      </c>
      <c r="C82" s="10" t="s">
        <v>88</v>
      </c>
      <c r="D82" s="10" t="s">
        <v>39</v>
      </c>
      <c r="E82" s="10" t="s">
        <v>14</v>
      </c>
      <c r="F82" s="10" t="s">
        <v>15</v>
      </c>
      <c r="G82" s="10" t="s">
        <v>16</v>
      </c>
      <c r="H82" s="10">
        <v>2057</v>
      </c>
      <c r="I82" s="10" t="s">
        <v>18</v>
      </c>
      <c r="J82" s="10" t="s">
        <v>16</v>
      </c>
      <c r="K82" s="10" t="s">
        <v>69</v>
      </c>
      <c r="L82" s="10">
        <v>16</v>
      </c>
      <c r="M82" s="10" t="s">
        <v>79</v>
      </c>
      <c r="N82" s="10">
        <v>373</v>
      </c>
      <c r="O82" s="10">
        <v>3</v>
      </c>
      <c r="P82" s="10">
        <v>-1</v>
      </c>
      <c r="Q82" s="10">
        <v>0</v>
      </c>
      <c r="R82" s="10" t="s">
        <v>35</v>
      </c>
      <c r="S82" s="10" t="s">
        <v>18</v>
      </c>
    </row>
    <row r="83" spans="1:19" ht="15.75" customHeight="1" x14ac:dyDescent="0.2">
      <c r="A83" s="10">
        <v>29</v>
      </c>
      <c r="B83" s="10" t="s">
        <v>25</v>
      </c>
      <c r="C83" s="10" t="s">
        <v>46</v>
      </c>
      <c r="D83" s="10" t="s">
        <v>51</v>
      </c>
      <c r="E83" s="10" t="s">
        <v>14</v>
      </c>
      <c r="F83" s="10" t="s">
        <v>15</v>
      </c>
      <c r="G83" s="10" t="s">
        <v>16</v>
      </c>
      <c r="H83" s="10">
        <v>2298</v>
      </c>
      <c r="I83" s="10" t="s">
        <v>18</v>
      </c>
      <c r="J83" s="10" t="s">
        <v>18</v>
      </c>
      <c r="K83" s="10" t="s">
        <v>69</v>
      </c>
      <c r="L83" s="10">
        <v>16</v>
      </c>
      <c r="M83" s="10" t="s">
        <v>79</v>
      </c>
      <c r="N83" s="10">
        <v>373</v>
      </c>
      <c r="O83" s="10">
        <v>3</v>
      </c>
      <c r="P83" s="10">
        <v>-1</v>
      </c>
      <c r="Q83" s="10">
        <v>0</v>
      </c>
      <c r="R83" s="10" t="s">
        <v>35</v>
      </c>
      <c r="S83" s="10" t="s">
        <v>16</v>
      </c>
    </row>
    <row r="84" spans="1:19" ht="15.75" customHeight="1" x14ac:dyDescent="0.2">
      <c r="A84" s="10">
        <v>32</v>
      </c>
      <c r="B84" s="10" t="s">
        <v>25</v>
      </c>
      <c r="C84" s="10" t="s">
        <v>32</v>
      </c>
      <c r="D84" s="10" t="s">
        <v>39</v>
      </c>
      <c r="E84" s="10" t="s">
        <v>14</v>
      </c>
      <c r="F84" s="10" t="s">
        <v>15</v>
      </c>
      <c r="G84" s="10" t="s">
        <v>16</v>
      </c>
      <c r="H84" s="10">
        <v>1866</v>
      </c>
      <c r="I84" s="10" t="s">
        <v>16</v>
      </c>
      <c r="J84" s="10" t="s">
        <v>16</v>
      </c>
      <c r="K84" s="10" t="s">
        <v>69</v>
      </c>
      <c r="L84" s="10">
        <v>16</v>
      </c>
      <c r="M84" s="10" t="s">
        <v>79</v>
      </c>
      <c r="N84" s="10">
        <v>373</v>
      </c>
      <c r="O84" s="10">
        <v>3</v>
      </c>
      <c r="P84" s="10">
        <v>-1</v>
      </c>
      <c r="Q84" s="10">
        <v>0</v>
      </c>
      <c r="R84" s="10" t="s">
        <v>35</v>
      </c>
      <c r="S84" s="10" t="s">
        <v>16</v>
      </c>
    </row>
    <row r="85" spans="1:19" ht="15.75" customHeight="1" x14ac:dyDescent="0.2"/>
    <row r="86" spans="1:19" ht="15.75" customHeight="1" x14ac:dyDescent="0.2"/>
    <row r="87" spans="1:19" ht="15.75" customHeight="1" x14ac:dyDescent="0.2">
      <c r="A87" s="10">
        <v>31</v>
      </c>
      <c r="B87" s="10" t="s">
        <v>41</v>
      </c>
      <c r="C87" s="10" t="s">
        <v>58</v>
      </c>
      <c r="D87" s="10" t="s">
        <v>55</v>
      </c>
      <c r="E87" s="10" t="s">
        <v>22</v>
      </c>
      <c r="F87" s="10" t="s">
        <v>15</v>
      </c>
      <c r="G87" s="10" t="s">
        <v>16</v>
      </c>
      <c r="H87" s="10">
        <v>1152</v>
      </c>
      <c r="I87" s="10" t="s">
        <v>18</v>
      </c>
      <c r="J87" s="10" t="s">
        <v>16</v>
      </c>
      <c r="K87" s="10" t="s">
        <v>69</v>
      </c>
      <c r="L87" s="10">
        <v>16</v>
      </c>
      <c r="M87" s="10" t="s">
        <v>79</v>
      </c>
      <c r="N87" s="10">
        <v>373</v>
      </c>
      <c r="O87" s="10">
        <v>3</v>
      </c>
      <c r="P87" s="10">
        <v>-1</v>
      </c>
      <c r="Q87" s="10">
        <v>0</v>
      </c>
      <c r="R87" s="10" t="s">
        <v>35</v>
      </c>
      <c r="S87" s="10" t="s">
        <v>18</v>
      </c>
    </row>
    <row r="88" spans="1:19" ht="15.75" customHeight="1" x14ac:dyDescent="0.2">
      <c r="A88" s="10">
        <v>34</v>
      </c>
      <c r="B88" s="10" t="s">
        <v>45</v>
      </c>
      <c r="C88" s="10" t="s">
        <v>38</v>
      </c>
      <c r="D88" s="10" t="s">
        <v>51</v>
      </c>
      <c r="E88" s="10" t="s">
        <v>14</v>
      </c>
      <c r="F88" s="10" t="s">
        <v>15</v>
      </c>
      <c r="G88" s="10" t="s">
        <v>16</v>
      </c>
      <c r="H88" s="10">
        <v>261</v>
      </c>
      <c r="I88" s="10" t="s">
        <v>18</v>
      </c>
      <c r="J88" s="10" t="s">
        <v>16</v>
      </c>
      <c r="K88" s="10" t="s">
        <v>69</v>
      </c>
      <c r="L88" s="10">
        <v>16</v>
      </c>
      <c r="M88" s="10" t="s">
        <v>79</v>
      </c>
      <c r="N88" s="10">
        <v>373</v>
      </c>
      <c r="O88" s="10">
        <v>3</v>
      </c>
      <c r="P88" s="10">
        <v>-1</v>
      </c>
      <c r="Q88" s="10">
        <v>0</v>
      </c>
      <c r="R88" s="10" t="s">
        <v>35</v>
      </c>
      <c r="S88" s="10" t="s">
        <v>16</v>
      </c>
    </row>
    <row r="89" spans="1:19" ht="15.75" customHeight="1" x14ac:dyDescent="0.2">
      <c r="A89" s="10">
        <v>33</v>
      </c>
      <c r="B89" s="10" t="s">
        <v>41</v>
      </c>
      <c r="C89" s="10" t="s">
        <v>20</v>
      </c>
      <c r="D89" s="10" t="s">
        <v>13</v>
      </c>
      <c r="E89" s="10" t="s">
        <v>14</v>
      </c>
      <c r="F89" s="10" t="s">
        <v>15</v>
      </c>
      <c r="G89" s="10" t="s">
        <v>16</v>
      </c>
      <c r="H89" s="10">
        <v>-43</v>
      </c>
      <c r="I89" s="10" t="s">
        <v>18</v>
      </c>
      <c r="J89" s="10" t="s">
        <v>18</v>
      </c>
      <c r="K89" s="10" t="s">
        <v>69</v>
      </c>
      <c r="L89" s="10">
        <v>16</v>
      </c>
      <c r="M89" s="10" t="s">
        <v>79</v>
      </c>
      <c r="N89" s="10">
        <v>373</v>
      </c>
      <c r="O89" s="10">
        <v>3</v>
      </c>
      <c r="P89" s="10">
        <v>-1</v>
      </c>
      <c r="Q89" s="10">
        <v>0</v>
      </c>
      <c r="R89" s="10" t="s">
        <v>35</v>
      </c>
      <c r="S89" s="10" t="s">
        <v>18</v>
      </c>
    </row>
    <row r="90" spans="1:19" ht="15.75" customHeight="1" x14ac:dyDescent="0.2"/>
    <row r="91" spans="1:19" ht="15.75" customHeight="1" x14ac:dyDescent="0.2">
      <c r="A91" s="10">
        <v>45</v>
      </c>
      <c r="B91" s="10" t="s">
        <v>11</v>
      </c>
      <c r="C91" s="10" t="s">
        <v>42</v>
      </c>
      <c r="D91" s="10" t="s">
        <v>47</v>
      </c>
      <c r="E91" s="10" t="s">
        <v>14</v>
      </c>
      <c r="F91" s="10" t="s">
        <v>15</v>
      </c>
      <c r="G91" s="10" t="s">
        <v>16</v>
      </c>
      <c r="H91" s="10">
        <v>393</v>
      </c>
      <c r="I91" s="10" t="s">
        <v>18</v>
      </c>
      <c r="J91" s="10" t="s">
        <v>16</v>
      </c>
      <c r="K91" s="10" t="s">
        <v>69</v>
      </c>
      <c r="L91" s="10">
        <v>16</v>
      </c>
      <c r="M91" s="10" t="s">
        <v>79</v>
      </c>
      <c r="N91" s="10">
        <v>373</v>
      </c>
      <c r="O91" s="10">
        <v>3</v>
      </c>
      <c r="P91" s="10">
        <v>-1</v>
      </c>
      <c r="Q91" s="10">
        <v>0</v>
      </c>
      <c r="R91" s="10" t="s">
        <v>35</v>
      </c>
      <c r="S91" s="10" t="s">
        <v>16</v>
      </c>
    </row>
    <row r="92" spans="1:19" ht="15.75" customHeight="1" x14ac:dyDescent="0.2">
      <c r="A92" s="10">
        <v>32</v>
      </c>
      <c r="B92" s="10" t="s">
        <v>11</v>
      </c>
      <c r="C92" s="10" t="s">
        <v>50</v>
      </c>
      <c r="D92" s="10" t="s">
        <v>35</v>
      </c>
      <c r="E92" s="10" t="s">
        <v>14</v>
      </c>
      <c r="F92" s="10" t="s">
        <v>15</v>
      </c>
      <c r="G92" s="10" t="s">
        <v>16</v>
      </c>
      <c r="H92" s="10">
        <v>440</v>
      </c>
      <c r="I92" s="10" t="s">
        <v>18</v>
      </c>
      <c r="J92" s="10" t="s">
        <v>16</v>
      </c>
      <c r="K92" s="10" t="s">
        <v>69</v>
      </c>
      <c r="L92" s="10">
        <v>16</v>
      </c>
      <c r="M92" s="10" t="s">
        <v>79</v>
      </c>
      <c r="N92" s="10">
        <v>373</v>
      </c>
      <c r="O92" s="10">
        <v>3</v>
      </c>
      <c r="P92" s="10">
        <v>-1</v>
      </c>
      <c r="Q92" s="10">
        <v>0</v>
      </c>
      <c r="R92" s="10" t="s">
        <v>35</v>
      </c>
      <c r="S92" s="10" t="s">
        <v>18</v>
      </c>
    </row>
    <row r="93" spans="1:19" ht="15.75" customHeight="1" x14ac:dyDescent="0.2"/>
    <row r="94" spans="1:19" ht="15.75" customHeight="1" x14ac:dyDescent="0.2">
      <c r="A94" s="10">
        <v>52</v>
      </c>
      <c r="B94" s="10" t="s">
        <v>11</v>
      </c>
      <c r="C94" s="10" t="s">
        <v>54</v>
      </c>
      <c r="D94" s="10" t="s">
        <v>43</v>
      </c>
      <c r="E94" s="10" t="s">
        <v>14</v>
      </c>
      <c r="F94" s="10" t="s">
        <v>15</v>
      </c>
      <c r="G94" s="10" t="s">
        <v>16</v>
      </c>
      <c r="H94" s="10">
        <v>3438</v>
      </c>
      <c r="I94" s="10" t="s">
        <v>16</v>
      </c>
      <c r="J94" s="10" t="s">
        <v>16</v>
      </c>
      <c r="K94" s="10" t="s">
        <v>69</v>
      </c>
      <c r="L94" s="10">
        <v>16</v>
      </c>
      <c r="M94" s="10" t="s">
        <v>79</v>
      </c>
      <c r="N94" s="10">
        <v>373</v>
      </c>
      <c r="O94" s="10">
        <v>3</v>
      </c>
      <c r="P94" s="10">
        <v>-1</v>
      </c>
      <c r="Q94" s="10">
        <v>0</v>
      </c>
      <c r="R94" s="10" t="s">
        <v>35</v>
      </c>
      <c r="S94" s="10" t="s">
        <v>18</v>
      </c>
    </row>
    <row r="95" spans="1:19" ht="15.75" customHeight="1" x14ac:dyDescent="0.2">
      <c r="A95" s="10">
        <v>32</v>
      </c>
      <c r="B95" s="10" t="s">
        <v>19</v>
      </c>
      <c r="C95" s="10" t="s">
        <v>38</v>
      </c>
      <c r="D95" s="10" t="s">
        <v>55</v>
      </c>
      <c r="E95" s="10" t="s">
        <v>14</v>
      </c>
      <c r="F95" s="10" t="s">
        <v>15</v>
      </c>
      <c r="G95" s="10" t="s">
        <v>16</v>
      </c>
      <c r="H95" s="10">
        <v>-1</v>
      </c>
      <c r="I95" s="10" t="s">
        <v>16</v>
      </c>
      <c r="J95" s="10" t="s">
        <v>16</v>
      </c>
      <c r="K95" s="10" t="s">
        <v>69</v>
      </c>
      <c r="L95" s="10">
        <v>16</v>
      </c>
      <c r="M95" s="10" t="s">
        <v>79</v>
      </c>
      <c r="N95" s="10">
        <v>373</v>
      </c>
      <c r="O95" s="10">
        <v>3</v>
      </c>
      <c r="P95" s="10">
        <v>-1</v>
      </c>
      <c r="Q95" s="10">
        <v>0</v>
      </c>
      <c r="R95" s="10" t="s">
        <v>35</v>
      </c>
      <c r="S95" s="10" t="s">
        <v>16</v>
      </c>
    </row>
    <row r="96" spans="1:19" ht="15.75" customHeight="1" x14ac:dyDescent="0.2"/>
    <row r="97" spans="1:19" ht="15.75" customHeight="1" x14ac:dyDescent="0.2"/>
    <row r="98" spans="1:19" ht="15.75" customHeight="1" x14ac:dyDescent="0.2"/>
    <row r="99" spans="1:19" ht="15.75" customHeight="1" x14ac:dyDescent="0.2">
      <c r="A99" s="10">
        <v>54</v>
      </c>
      <c r="B99" s="10" t="s">
        <v>25</v>
      </c>
      <c r="C99" s="10" t="s">
        <v>12</v>
      </c>
      <c r="D99" s="10" t="s">
        <v>21</v>
      </c>
      <c r="E99" s="10" t="s">
        <v>14</v>
      </c>
      <c r="F99" s="10" t="s">
        <v>15</v>
      </c>
      <c r="G99" s="10" t="s">
        <v>16</v>
      </c>
      <c r="H99" s="10">
        <v>2460</v>
      </c>
      <c r="I99" s="10" t="s">
        <v>18</v>
      </c>
      <c r="J99" s="10" t="s">
        <v>16</v>
      </c>
      <c r="K99" s="10" t="s">
        <v>69</v>
      </c>
      <c r="L99" s="10">
        <v>16</v>
      </c>
      <c r="M99" s="10" t="s">
        <v>79</v>
      </c>
      <c r="N99" s="10">
        <v>373</v>
      </c>
      <c r="O99" s="10">
        <v>3</v>
      </c>
      <c r="P99" s="10">
        <v>-1</v>
      </c>
      <c r="Q99" s="10">
        <v>0</v>
      </c>
      <c r="R99" s="10" t="s">
        <v>35</v>
      </c>
      <c r="S99" s="10" t="s">
        <v>18</v>
      </c>
    </row>
    <row r="100" spans="1:19" ht="15.75" customHeight="1" x14ac:dyDescent="0.2">
      <c r="A100" s="10">
        <v>33</v>
      </c>
      <c r="B100" s="10" t="s">
        <v>53</v>
      </c>
      <c r="C100" s="10" t="s">
        <v>20</v>
      </c>
      <c r="D100" s="10" t="s">
        <v>47</v>
      </c>
      <c r="E100" s="10" t="s">
        <v>14</v>
      </c>
      <c r="F100" s="10" t="s">
        <v>15</v>
      </c>
      <c r="G100" s="10" t="s">
        <v>16</v>
      </c>
      <c r="H100" s="10">
        <v>341</v>
      </c>
      <c r="I100" s="10" t="s">
        <v>18</v>
      </c>
      <c r="J100" s="10" t="s">
        <v>16</v>
      </c>
      <c r="K100" s="10" t="s">
        <v>69</v>
      </c>
      <c r="L100" s="10">
        <v>16</v>
      </c>
      <c r="M100" s="10" t="s">
        <v>79</v>
      </c>
      <c r="N100" s="10">
        <v>373</v>
      </c>
      <c r="O100" s="10">
        <v>3</v>
      </c>
      <c r="P100" s="10">
        <v>-1</v>
      </c>
      <c r="Q100" s="10">
        <v>0</v>
      </c>
      <c r="R100" s="10" t="s">
        <v>35</v>
      </c>
      <c r="S100" s="10" t="s">
        <v>16</v>
      </c>
    </row>
    <row r="101" spans="1:19" ht="15.75" customHeight="1" x14ac:dyDescent="0.2"/>
    <row r="102" spans="1:19" ht="15.75" customHeight="1" x14ac:dyDescent="0.2"/>
    <row r="103" spans="1:19" ht="15.75" customHeight="1" x14ac:dyDescent="0.2"/>
    <row r="104" spans="1:19" ht="15.75" customHeight="1" x14ac:dyDescent="0.2"/>
    <row r="105" spans="1:19" ht="15.75" customHeight="1" x14ac:dyDescent="0.2"/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6" width="12.5703125" customWidth="1"/>
  </cols>
  <sheetData>
    <row r="1" spans="1:26" ht="18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86</v>
      </c>
      <c r="I1" s="11" t="s">
        <v>8</v>
      </c>
      <c r="J1" s="11" t="s">
        <v>9</v>
      </c>
      <c r="K1" s="11" t="s">
        <v>61</v>
      </c>
      <c r="L1" s="11" t="s">
        <v>62</v>
      </c>
      <c r="M1" s="11" t="s">
        <v>63</v>
      </c>
      <c r="N1" s="11" t="s">
        <v>87</v>
      </c>
      <c r="O1" s="11" t="s">
        <v>65</v>
      </c>
      <c r="P1" s="11" t="s">
        <v>66</v>
      </c>
      <c r="Q1" s="11" t="s">
        <v>67</v>
      </c>
      <c r="R1" s="11" t="s">
        <v>68</v>
      </c>
      <c r="S1" s="12" t="s">
        <v>10</v>
      </c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4">
        <v>31</v>
      </c>
      <c r="B2" s="11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4">
        <v>865</v>
      </c>
      <c r="I2" s="11" t="s">
        <v>18</v>
      </c>
      <c r="J2" s="11" t="s">
        <v>16</v>
      </c>
      <c r="K2" s="11" t="s">
        <v>35</v>
      </c>
      <c r="L2" s="14">
        <v>19</v>
      </c>
      <c r="M2" s="11" t="s">
        <v>81</v>
      </c>
      <c r="N2" s="14">
        <v>585</v>
      </c>
      <c r="O2" s="14">
        <v>1</v>
      </c>
      <c r="P2" s="14">
        <v>-1</v>
      </c>
      <c r="Q2" s="14">
        <v>0</v>
      </c>
      <c r="R2" s="11" t="s">
        <v>35</v>
      </c>
      <c r="S2" s="11" t="s">
        <v>18</v>
      </c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4">
        <v>42</v>
      </c>
      <c r="B3" s="11" t="s">
        <v>19</v>
      </c>
      <c r="C3" s="11" t="s">
        <v>20</v>
      </c>
      <c r="D3" s="11" t="s">
        <v>13</v>
      </c>
      <c r="E3" s="11" t="s">
        <v>14</v>
      </c>
      <c r="F3" s="11" t="s">
        <v>15</v>
      </c>
      <c r="G3" s="11" t="s">
        <v>16</v>
      </c>
      <c r="H3" s="14">
        <v>-598</v>
      </c>
      <c r="I3" s="11" t="s">
        <v>16</v>
      </c>
      <c r="J3" s="11" t="s">
        <v>16</v>
      </c>
      <c r="K3" s="11" t="s">
        <v>69</v>
      </c>
      <c r="L3" s="14">
        <v>16</v>
      </c>
      <c r="M3" s="11" t="s">
        <v>80</v>
      </c>
      <c r="N3" s="14">
        <v>430</v>
      </c>
      <c r="O3" s="14">
        <v>2</v>
      </c>
      <c r="P3" s="14">
        <v>-1</v>
      </c>
      <c r="Q3" s="14">
        <v>0</v>
      </c>
      <c r="R3" s="11" t="s">
        <v>35</v>
      </c>
      <c r="S3" s="11" t="s">
        <v>18</v>
      </c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4">
        <v>27</v>
      </c>
      <c r="B4" s="11" t="s">
        <v>11</v>
      </c>
      <c r="C4" s="11" t="s">
        <v>12</v>
      </c>
      <c r="D4" s="11" t="s">
        <v>13</v>
      </c>
      <c r="E4" s="11" t="s">
        <v>14</v>
      </c>
      <c r="F4" s="11" t="s">
        <v>23</v>
      </c>
      <c r="G4" s="11" t="s">
        <v>16</v>
      </c>
      <c r="H4" s="14">
        <v>582</v>
      </c>
      <c r="I4" s="11" t="s">
        <v>18</v>
      </c>
      <c r="J4" s="11" t="s">
        <v>16</v>
      </c>
      <c r="K4" s="11" t="s">
        <v>69</v>
      </c>
      <c r="L4" s="14">
        <v>14</v>
      </c>
      <c r="M4" s="11" t="s">
        <v>76</v>
      </c>
      <c r="N4" s="14">
        <v>191</v>
      </c>
      <c r="O4" s="14">
        <v>1</v>
      </c>
      <c r="P4" s="14">
        <v>-1</v>
      </c>
      <c r="Q4" s="14">
        <v>0</v>
      </c>
      <c r="R4" s="11" t="s">
        <v>35</v>
      </c>
      <c r="S4" s="11" t="s">
        <v>18</v>
      </c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4">
        <v>27</v>
      </c>
      <c r="B5" s="11" t="s">
        <v>25</v>
      </c>
      <c r="C5" s="11" t="s">
        <v>12</v>
      </c>
      <c r="D5" s="11" t="s">
        <v>13</v>
      </c>
      <c r="E5" s="11" t="s">
        <v>22</v>
      </c>
      <c r="F5" s="11" t="s">
        <v>15</v>
      </c>
      <c r="G5" s="11" t="s">
        <v>16</v>
      </c>
      <c r="H5" s="14">
        <v>3916</v>
      </c>
      <c r="I5" s="11" t="s">
        <v>18</v>
      </c>
      <c r="J5" s="11" t="s">
        <v>16</v>
      </c>
      <c r="K5" s="11" t="s">
        <v>69</v>
      </c>
      <c r="L5" s="14">
        <v>22</v>
      </c>
      <c r="M5" s="11" t="s">
        <v>78</v>
      </c>
      <c r="N5" s="14">
        <v>409</v>
      </c>
      <c r="O5" s="14">
        <v>1</v>
      </c>
      <c r="P5" s="14">
        <v>-1</v>
      </c>
      <c r="Q5" s="14">
        <v>0</v>
      </c>
      <c r="R5" s="11" t="s">
        <v>35</v>
      </c>
      <c r="S5" s="11" t="s">
        <v>18</v>
      </c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4">
        <v>32</v>
      </c>
      <c r="B6" s="11" t="s">
        <v>31</v>
      </c>
      <c r="C6" s="11" t="s">
        <v>26</v>
      </c>
      <c r="D6" s="11" t="s">
        <v>13</v>
      </c>
      <c r="E6" s="11" t="s">
        <v>22</v>
      </c>
      <c r="F6" s="11" t="s">
        <v>15</v>
      </c>
      <c r="G6" s="11" t="s">
        <v>16</v>
      </c>
      <c r="H6" s="14">
        <v>171</v>
      </c>
      <c r="I6" s="11" t="s">
        <v>16</v>
      </c>
      <c r="J6" s="11" t="s">
        <v>16</v>
      </c>
      <c r="K6" s="11" t="s">
        <v>35</v>
      </c>
      <c r="L6" s="14">
        <v>29</v>
      </c>
      <c r="M6" s="11" t="s">
        <v>82</v>
      </c>
      <c r="N6" s="14">
        <v>-161</v>
      </c>
      <c r="O6" s="14">
        <v>1</v>
      </c>
      <c r="P6" s="14">
        <v>-1</v>
      </c>
      <c r="Q6" s="14">
        <v>0</v>
      </c>
      <c r="R6" s="11" t="s">
        <v>35</v>
      </c>
      <c r="S6" s="11" t="s">
        <v>16</v>
      </c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5">
        <v>53</v>
      </c>
      <c r="B7" s="13" t="s">
        <v>37</v>
      </c>
      <c r="C7" s="13" t="s">
        <v>32</v>
      </c>
      <c r="D7" s="13" t="s">
        <v>59</v>
      </c>
      <c r="E7" s="13" t="s">
        <v>14</v>
      </c>
      <c r="F7" s="13" t="s">
        <v>23</v>
      </c>
      <c r="G7" s="13" t="s">
        <v>16</v>
      </c>
      <c r="H7" s="15">
        <v>24</v>
      </c>
      <c r="I7" s="13" t="s">
        <v>18</v>
      </c>
      <c r="J7" s="13" t="s">
        <v>16</v>
      </c>
      <c r="K7" s="13" t="s">
        <v>35</v>
      </c>
      <c r="L7" s="15">
        <v>9</v>
      </c>
      <c r="M7" s="13" t="s">
        <v>78</v>
      </c>
      <c r="N7" s="15">
        <v>14</v>
      </c>
      <c r="O7" s="15">
        <v>3</v>
      </c>
      <c r="P7" s="15">
        <v>-1</v>
      </c>
      <c r="Q7" s="15">
        <v>0</v>
      </c>
      <c r="R7" s="13" t="s">
        <v>74</v>
      </c>
      <c r="S7" s="13" t="s">
        <v>16</v>
      </c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4">
        <v>35</v>
      </c>
      <c r="B8" s="11" t="s">
        <v>31</v>
      </c>
      <c r="C8" s="11" t="s">
        <v>38</v>
      </c>
      <c r="D8" s="11" t="s">
        <v>33</v>
      </c>
      <c r="E8" s="11" t="s">
        <v>14</v>
      </c>
      <c r="F8" s="11" t="s">
        <v>15</v>
      </c>
      <c r="G8" s="11" t="s">
        <v>16</v>
      </c>
      <c r="H8" s="14">
        <v>-12</v>
      </c>
      <c r="I8" s="11" t="s">
        <v>18</v>
      </c>
      <c r="J8" s="11" t="s">
        <v>16</v>
      </c>
      <c r="K8" s="11" t="s">
        <v>69</v>
      </c>
      <c r="L8" s="14">
        <v>28</v>
      </c>
      <c r="M8" s="11" t="s">
        <v>78</v>
      </c>
      <c r="N8" s="14">
        <v>-152</v>
      </c>
      <c r="O8" s="14">
        <v>2</v>
      </c>
      <c r="P8" s="14">
        <v>-1</v>
      </c>
      <c r="Q8" s="14">
        <v>0</v>
      </c>
      <c r="R8" s="11" t="s">
        <v>35</v>
      </c>
      <c r="S8" s="11" t="s">
        <v>16</v>
      </c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4">
        <v>34</v>
      </c>
      <c r="B9" s="11" t="s">
        <v>41</v>
      </c>
      <c r="C9" s="11" t="s">
        <v>38</v>
      </c>
      <c r="D9" s="11" t="s">
        <v>13</v>
      </c>
      <c r="E9" s="11" t="s">
        <v>14</v>
      </c>
      <c r="F9" s="11" t="s">
        <v>23</v>
      </c>
      <c r="G9" s="11" t="s">
        <v>16</v>
      </c>
      <c r="H9" s="14">
        <v>833</v>
      </c>
      <c r="I9" s="11" t="s">
        <v>16</v>
      </c>
      <c r="J9" s="11" t="s">
        <v>16</v>
      </c>
      <c r="K9" s="11" t="s">
        <v>69</v>
      </c>
      <c r="L9" s="14">
        <v>8</v>
      </c>
      <c r="M9" s="11" t="s">
        <v>81</v>
      </c>
      <c r="N9" s="14">
        <v>592</v>
      </c>
      <c r="O9" s="14">
        <v>4</v>
      </c>
      <c r="P9" s="14">
        <v>-1</v>
      </c>
      <c r="Q9" s="14">
        <v>0</v>
      </c>
      <c r="R9" s="11" t="s">
        <v>35</v>
      </c>
      <c r="S9" s="11" t="s">
        <v>18</v>
      </c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4">
        <v>49</v>
      </c>
      <c r="B10" s="11" t="s">
        <v>41</v>
      </c>
      <c r="C10" s="11" t="s">
        <v>42</v>
      </c>
      <c r="D10" s="11" t="s">
        <v>39</v>
      </c>
      <c r="E10" s="11" t="s">
        <v>14</v>
      </c>
      <c r="F10" s="11" t="s">
        <v>23</v>
      </c>
      <c r="G10" s="11" t="s">
        <v>16</v>
      </c>
      <c r="H10" s="14">
        <v>390</v>
      </c>
      <c r="I10" s="11" t="s">
        <v>16</v>
      </c>
      <c r="J10" s="11" t="s">
        <v>16</v>
      </c>
      <c r="K10" s="11" t="s">
        <v>69</v>
      </c>
      <c r="L10" s="14">
        <v>21</v>
      </c>
      <c r="M10" s="11" t="s">
        <v>84</v>
      </c>
      <c r="N10" s="14">
        <v>226</v>
      </c>
      <c r="O10" s="14">
        <v>2</v>
      </c>
      <c r="P10" s="14">
        <v>117</v>
      </c>
      <c r="Q10" s="14">
        <v>0</v>
      </c>
      <c r="R10" s="11" t="s">
        <v>35</v>
      </c>
      <c r="S10" s="11" t="s">
        <v>16</v>
      </c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24</v>
      </c>
      <c r="B11" s="11" t="s">
        <v>11</v>
      </c>
      <c r="C11" s="11" t="s">
        <v>12</v>
      </c>
      <c r="D11" s="11" t="s">
        <v>33</v>
      </c>
      <c r="E11" s="11" t="s">
        <v>22</v>
      </c>
      <c r="F11" s="11" t="s">
        <v>23</v>
      </c>
      <c r="G11" s="11" t="s">
        <v>16</v>
      </c>
      <c r="H11" s="14">
        <v>602</v>
      </c>
      <c r="I11" s="11" t="s">
        <v>18</v>
      </c>
      <c r="J11" s="11" t="s">
        <v>16</v>
      </c>
      <c r="K11" s="11" t="s">
        <v>69</v>
      </c>
      <c r="L11" s="14">
        <v>15</v>
      </c>
      <c r="M11" s="11" t="s">
        <v>76</v>
      </c>
      <c r="N11" s="14">
        <v>1083</v>
      </c>
      <c r="O11" s="14">
        <v>2</v>
      </c>
      <c r="P11" s="14">
        <v>-1</v>
      </c>
      <c r="Q11" s="14">
        <v>0</v>
      </c>
      <c r="R11" s="11" t="s">
        <v>35</v>
      </c>
      <c r="S11" s="11" t="s">
        <v>18</v>
      </c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4">
        <v>38</v>
      </c>
      <c r="B12" s="11" t="s">
        <v>49</v>
      </c>
      <c r="C12" s="11" t="s">
        <v>20</v>
      </c>
      <c r="D12" s="11" t="s">
        <v>39</v>
      </c>
      <c r="E12" s="11" t="s">
        <v>14</v>
      </c>
      <c r="F12" s="11" t="s">
        <v>23</v>
      </c>
      <c r="G12" s="11" t="s">
        <v>16</v>
      </c>
      <c r="H12" s="14">
        <v>783</v>
      </c>
      <c r="I12" s="11" t="s">
        <v>16</v>
      </c>
      <c r="J12" s="11" t="s">
        <v>16</v>
      </c>
      <c r="K12" s="11" t="s">
        <v>69</v>
      </c>
      <c r="L12" s="14">
        <v>16</v>
      </c>
      <c r="M12" s="11" t="s">
        <v>80</v>
      </c>
      <c r="N12" s="14">
        <v>72</v>
      </c>
      <c r="O12" s="14">
        <v>2</v>
      </c>
      <c r="P12" s="14">
        <v>-1</v>
      </c>
      <c r="Q12" s="14">
        <v>0</v>
      </c>
      <c r="R12" s="11" t="s">
        <v>35</v>
      </c>
      <c r="S12" s="11" t="s">
        <v>16</v>
      </c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5">
        <v>54</v>
      </c>
      <c r="B13" s="13" t="s">
        <v>45</v>
      </c>
      <c r="C13" s="13" t="s">
        <v>20</v>
      </c>
      <c r="D13" s="13" t="s">
        <v>43</v>
      </c>
      <c r="E13" s="13" t="s">
        <v>22</v>
      </c>
      <c r="F13" s="13" t="s">
        <v>23</v>
      </c>
      <c r="G13" s="13" t="s">
        <v>16</v>
      </c>
      <c r="H13" s="15">
        <v>199</v>
      </c>
      <c r="I13" s="13" t="s">
        <v>18</v>
      </c>
      <c r="J13" s="13" t="s">
        <v>16</v>
      </c>
      <c r="K13" s="13" t="s">
        <v>69</v>
      </c>
      <c r="L13" s="15">
        <v>31</v>
      </c>
      <c r="M13" s="13" t="s">
        <v>73</v>
      </c>
      <c r="N13" s="15">
        <v>173</v>
      </c>
      <c r="O13" s="15">
        <v>1</v>
      </c>
      <c r="P13" s="15">
        <v>-1</v>
      </c>
      <c r="Q13" s="15">
        <v>0</v>
      </c>
      <c r="R13" s="13" t="s">
        <v>77</v>
      </c>
      <c r="S13" s="13" t="s">
        <v>18</v>
      </c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4">
        <v>52</v>
      </c>
      <c r="B14" s="11" t="s">
        <v>31</v>
      </c>
      <c r="C14" s="11" t="s">
        <v>20</v>
      </c>
      <c r="D14" s="11" t="s">
        <v>13</v>
      </c>
      <c r="E14" s="11" t="s">
        <v>14</v>
      </c>
      <c r="F14" s="11" t="s">
        <v>23</v>
      </c>
      <c r="G14" s="11" t="s">
        <v>16</v>
      </c>
      <c r="H14" s="14">
        <v>304</v>
      </c>
      <c r="I14" s="11" t="s">
        <v>16</v>
      </c>
      <c r="J14" s="11" t="s">
        <v>18</v>
      </c>
      <c r="K14" s="11" t="s">
        <v>69</v>
      </c>
      <c r="L14" s="14">
        <v>27</v>
      </c>
      <c r="M14" s="11" t="s">
        <v>80</v>
      </c>
      <c r="N14" s="14">
        <v>-47</v>
      </c>
      <c r="O14" s="14">
        <v>3</v>
      </c>
      <c r="P14" s="14">
        <v>-1</v>
      </c>
      <c r="Q14" s="14">
        <v>0</v>
      </c>
      <c r="R14" s="11" t="s">
        <v>74</v>
      </c>
      <c r="S14" s="11" t="s">
        <v>16</v>
      </c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4">
        <v>30</v>
      </c>
      <c r="B15" s="11" t="s">
        <v>25</v>
      </c>
      <c r="C15" s="11" t="s">
        <v>46</v>
      </c>
      <c r="D15" s="11" t="s">
        <v>13</v>
      </c>
      <c r="E15" s="11" t="s">
        <v>22</v>
      </c>
      <c r="F15" s="11" t="s">
        <v>29</v>
      </c>
      <c r="G15" s="11" t="s">
        <v>16</v>
      </c>
      <c r="H15" s="14">
        <v>6268</v>
      </c>
      <c r="I15" s="11" t="s">
        <v>16</v>
      </c>
      <c r="J15" s="11" t="s">
        <v>16</v>
      </c>
      <c r="K15" s="11" t="s">
        <v>69</v>
      </c>
      <c r="L15" s="14">
        <v>11</v>
      </c>
      <c r="M15" s="11" t="s">
        <v>81</v>
      </c>
      <c r="N15" s="14">
        <v>166</v>
      </c>
      <c r="O15" s="14">
        <v>5</v>
      </c>
      <c r="P15" s="14">
        <v>-1</v>
      </c>
      <c r="Q15" s="14">
        <v>0</v>
      </c>
      <c r="R15" s="11" t="s">
        <v>35</v>
      </c>
      <c r="S15" s="11" t="s">
        <v>16</v>
      </c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5">
        <v>55</v>
      </c>
      <c r="B16" s="13" t="s">
        <v>11</v>
      </c>
      <c r="C16" s="13" t="s">
        <v>20</v>
      </c>
      <c r="D16" s="13" t="s">
        <v>43</v>
      </c>
      <c r="E16" s="13" t="s">
        <v>22</v>
      </c>
      <c r="F16" s="13" t="s">
        <v>29</v>
      </c>
      <c r="G16" s="13" t="s">
        <v>16</v>
      </c>
      <c r="H16" s="15">
        <v>1875</v>
      </c>
      <c r="I16" s="13" t="s">
        <v>18</v>
      </c>
      <c r="J16" s="13" t="s">
        <v>18</v>
      </c>
      <c r="K16" s="13" t="s">
        <v>35</v>
      </c>
      <c r="L16" s="15">
        <v>14</v>
      </c>
      <c r="M16" s="13" t="s">
        <v>78</v>
      </c>
      <c r="N16" s="15">
        <v>1164</v>
      </c>
      <c r="O16" s="15">
        <v>2</v>
      </c>
      <c r="P16" s="15">
        <v>330</v>
      </c>
      <c r="Q16" s="15">
        <v>0</v>
      </c>
      <c r="R16" s="13" t="s">
        <v>35</v>
      </c>
      <c r="S16" s="13" t="s">
        <v>18</v>
      </c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5">
        <v>25</v>
      </c>
      <c r="B17" s="13" t="s">
        <v>25</v>
      </c>
      <c r="C17" s="13" t="s">
        <v>20</v>
      </c>
      <c r="D17" s="13" t="s">
        <v>33</v>
      </c>
      <c r="E17" s="13" t="s">
        <v>14</v>
      </c>
      <c r="F17" s="13" t="s">
        <v>23</v>
      </c>
      <c r="G17" s="13" t="s">
        <v>16</v>
      </c>
      <c r="H17" s="15">
        <v>2750</v>
      </c>
      <c r="I17" s="13" t="s">
        <v>18</v>
      </c>
      <c r="J17" s="13" t="s">
        <v>16</v>
      </c>
      <c r="K17" s="13" t="s">
        <v>69</v>
      </c>
      <c r="L17" s="15">
        <v>9</v>
      </c>
      <c r="M17" s="13" t="s">
        <v>76</v>
      </c>
      <c r="N17" s="15">
        <v>885</v>
      </c>
      <c r="O17" s="15">
        <v>1</v>
      </c>
      <c r="P17" s="15">
        <v>127</v>
      </c>
      <c r="Q17" s="15">
        <v>0</v>
      </c>
      <c r="R17" s="13" t="s">
        <v>35</v>
      </c>
      <c r="S17" s="13" t="s">
        <v>18</v>
      </c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5">
        <v>49</v>
      </c>
      <c r="B18" s="13" t="s">
        <v>41</v>
      </c>
      <c r="C18" s="13" t="s">
        <v>20</v>
      </c>
      <c r="D18" s="13" t="s">
        <v>47</v>
      </c>
      <c r="E18" s="13" t="s">
        <v>22</v>
      </c>
      <c r="F18" s="13" t="s">
        <v>23</v>
      </c>
      <c r="G18" s="13" t="s">
        <v>16</v>
      </c>
      <c r="H18" s="15">
        <v>639</v>
      </c>
      <c r="I18" s="13" t="s">
        <v>18</v>
      </c>
      <c r="J18" s="13" t="s">
        <v>16</v>
      </c>
      <c r="K18" s="13" t="s">
        <v>69</v>
      </c>
      <c r="L18" s="15">
        <v>13</v>
      </c>
      <c r="M18" s="13" t="s">
        <v>76</v>
      </c>
      <c r="N18" s="15">
        <v>177</v>
      </c>
      <c r="O18" s="15">
        <v>3</v>
      </c>
      <c r="P18" s="15">
        <v>-1</v>
      </c>
      <c r="Q18" s="15">
        <v>0</v>
      </c>
      <c r="R18" s="13" t="s">
        <v>35</v>
      </c>
      <c r="S18" s="13" t="s">
        <v>16</v>
      </c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4">
        <v>34</v>
      </c>
      <c r="B19" s="11" t="s">
        <v>41</v>
      </c>
      <c r="C19" s="11" t="s">
        <v>12</v>
      </c>
      <c r="D19" s="11" t="s">
        <v>47</v>
      </c>
      <c r="E19" s="11" t="s">
        <v>14</v>
      </c>
      <c r="F19" s="11" t="s">
        <v>23</v>
      </c>
      <c r="G19" s="11" t="s">
        <v>16</v>
      </c>
      <c r="H19" s="14">
        <v>2162</v>
      </c>
      <c r="I19" s="11" t="s">
        <v>18</v>
      </c>
      <c r="J19" s="11" t="s">
        <v>16</v>
      </c>
      <c r="K19" s="11" t="s">
        <v>69</v>
      </c>
      <c r="L19" s="14">
        <v>30</v>
      </c>
      <c r="M19" s="11" t="s">
        <v>76</v>
      </c>
      <c r="N19" s="14">
        <v>336</v>
      </c>
      <c r="O19" s="14">
        <v>1</v>
      </c>
      <c r="P19" s="14">
        <v>128</v>
      </c>
      <c r="Q19" s="14">
        <v>0</v>
      </c>
      <c r="R19" s="11" t="s">
        <v>74</v>
      </c>
      <c r="S19" s="11" t="s">
        <v>18</v>
      </c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4">
        <v>25</v>
      </c>
      <c r="B20" s="11" t="s">
        <v>41</v>
      </c>
      <c r="C20" s="11" t="s">
        <v>50</v>
      </c>
      <c r="D20" s="11" t="s">
        <v>39</v>
      </c>
      <c r="E20" s="11" t="s">
        <v>22</v>
      </c>
      <c r="F20" s="11" t="s">
        <v>23</v>
      </c>
      <c r="G20" s="11" t="s">
        <v>16</v>
      </c>
      <c r="H20" s="14">
        <v>216</v>
      </c>
      <c r="I20" s="11" t="s">
        <v>18</v>
      </c>
      <c r="J20" s="11" t="s">
        <v>16</v>
      </c>
      <c r="K20" s="11" t="s">
        <v>69</v>
      </c>
      <c r="L20" s="14">
        <v>17</v>
      </c>
      <c r="M20" s="11" t="s">
        <v>76</v>
      </c>
      <c r="N20" s="14">
        <v>1105</v>
      </c>
      <c r="O20" s="14">
        <v>1</v>
      </c>
      <c r="P20" s="14">
        <v>-1</v>
      </c>
      <c r="Q20" s="14">
        <v>0</v>
      </c>
      <c r="R20" s="11" t="s">
        <v>74</v>
      </c>
      <c r="S20" s="11" t="s">
        <v>18</v>
      </c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5">
        <v>32</v>
      </c>
      <c r="B21" s="13" t="s">
        <v>25</v>
      </c>
      <c r="C21" s="13" t="s">
        <v>12</v>
      </c>
      <c r="D21" s="13" t="s">
        <v>13</v>
      </c>
      <c r="E21" s="13" t="s">
        <v>14</v>
      </c>
      <c r="F21" s="13" t="s">
        <v>15</v>
      </c>
      <c r="G21" s="13" t="s">
        <v>16</v>
      </c>
      <c r="H21" s="15">
        <v>2102</v>
      </c>
      <c r="I21" s="13" t="s">
        <v>16</v>
      </c>
      <c r="J21" s="13" t="s">
        <v>16</v>
      </c>
      <c r="K21" s="13" t="s">
        <v>69</v>
      </c>
      <c r="L21" s="15">
        <v>9</v>
      </c>
      <c r="M21" s="13" t="s">
        <v>82</v>
      </c>
      <c r="N21" s="15">
        <v>635</v>
      </c>
      <c r="O21" s="15">
        <v>3</v>
      </c>
      <c r="P21" s="15">
        <v>-1</v>
      </c>
      <c r="Q21" s="15">
        <v>0</v>
      </c>
      <c r="R21" s="13" t="s">
        <v>35</v>
      </c>
      <c r="S21" s="13" t="s">
        <v>18</v>
      </c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4">
        <v>48</v>
      </c>
      <c r="B22" s="11" t="s">
        <v>25</v>
      </c>
      <c r="C22" s="11" t="s">
        <v>12</v>
      </c>
      <c r="D22" s="11" t="s">
        <v>47</v>
      </c>
      <c r="E22" s="11" t="s">
        <v>14</v>
      </c>
      <c r="F22" s="11" t="s">
        <v>15</v>
      </c>
      <c r="G22" s="11" t="s">
        <v>16</v>
      </c>
      <c r="H22" s="14">
        <v>2278</v>
      </c>
      <c r="I22" s="11" t="s">
        <v>18</v>
      </c>
      <c r="J22" s="11" t="s">
        <v>16</v>
      </c>
      <c r="K22" s="11" t="s">
        <v>69</v>
      </c>
      <c r="L22" s="14">
        <v>2</v>
      </c>
      <c r="M22" s="11" t="s">
        <v>73</v>
      </c>
      <c r="N22" s="14">
        <v>659</v>
      </c>
      <c r="O22" s="14">
        <v>1</v>
      </c>
      <c r="P22" s="14">
        <v>-1</v>
      </c>
      <c r="Q22" s="14">
        <v>0</v>
      </c>
      <c r="R22" s="11" t="s">
        <v>35</v>
      </c>
      <c r="S22" s="11" t="s">
        <v>18</v>
      </c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4">
        <v>26</v>
      </c>
      <c r="B23" s="11" t="s">
        <v>25</v>
      </c>
      <c r="C23" s="11" t="s">
        <v>38</v>
      </c>
      <c r="D23" s="11" t="s">
        <v>33</v>
      </c>
      <c r="E23" s="11" t="s">
        <v>22</v>
      </c>
      <c r="F23" s="11" t="s">
        <v>23</v>
      </c>
      <c r="G23" s="11" t="s">
        <v>16</v>
      </c>
      <c r="H23" s="14">
        <v>4555</v>
      </c>
      <c r="I23" s="11" t="s">
        <v>16</v>
      </c>
      <c r="J23" s="11" t="s">
        <v>16</v>
      </c>
      <c r="K23" s="11" t="s">
        <v>69</v>
      </c>
      <c r="L23" s="14">
        <v>24</v>
      </c>
      <c r="M23" s="11" t="s">
        <v>80</v>
      </c>
      <c r="N23" s="14">
        <v>789</v>
      </c>
      <c r="O23" s="14">
        <v>1</v>
      </c>
      <c r="P23" s="14">
        <v>-1</v>
      </c>
      <c r="Q23" s="14">
        <v>0</v>
      </c>
      <c r="R23" s="11" t="s">
        <v>35</v>
      </c>
      <c r="S23" s="11" t="s">
        <v>18</v>
      </c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4">
        <v>41</v>
      </c>
      <c r="B24" s="11" t="s">
        <v>25</v>
      </c>
      <c r="C24" s="11" t="s">
        <v>12</v>
      </c>
      <c r="D24" s="11" t="s">
        <v>13</v>
      </c>
      <c r="E24" s="11" t="s">
        <v>14</v>
      </c>
      <c r="F24" s="11" t="s">
        <v>29</v>
      </c>
      <c r="G24" s="11" t="s">
        <v>16</v>
      </c>
      <c r="H24" s="14">
        <v>4337</v>
      </c>
      <c r="I24" s="11" t="s">
        <v>16</v>
      </c>
      <c r="J24" s="11" t="s">
        <v>16</v>
      </c>
      <c r="K24" s="11" t="s">
        <v>69</v>
      </c>
      <c r="L24" s="14">
        <v>4</v>
      </c>
      <c r="M24" s="11" t="s">
        <v>73</v>
      </c>
      <c r="N24" s="14">
        <v>424</v>
      </c>
      <c r="O24" s="14">
        <v>6</v>
      </c>
      <c r="P24" s="14">
        <v>186</v>
      </c>
      <c r="Q24" s="14">
        <v>0</v>
      </c>
      <c r="R24" s="11" t="s">
        <v>35</v>
      </c>
      <c r="S24" s="11" t="s">
        <v>16</v>
      </c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4">
        <v>41</v>
      </c>
      <c r="B25" s="11" t="s">
        <v>49</v>
      </c>
      <c r="C25" s="11" t="s">
        <v>42</v>
      </c>
      <c r="D25" s="11" t="s">
        <v>13</v>
      </c>
      <c r="E25" s="11" t="s">
        <v>14</v>
      </c>
      <c r="F25" s="11" t="s">
        <v>29</v>
      </c>
      <c r="G25" s="11" t="s">
        <v>16</v>
      </c>
      <c r="H25" s="14">
        <v>5713</v>
      </c>
      <c r="I25" s="11" t="s">
        <v>18</v>
      </c>
      <c r="J25" s="11" t="s">
        <v>18</v>
      </c>
      <c r="K25" s="11" t="s">
        <v>69</v>
      </c>
      <c r="L25" s="14">
        <v>24</v>
      </c>
      <c r="M25" s="11" t="s">
        <v>75</v>
      </c>
      <c r="N25" s="14">
        <v>235</v>
      </c>
      <c r="O25" s="14">
        <v>1</v>
      </c>
      <c r="P25" s="14">
        <v>-1</v>
      </c>
      <c r="Q25" s="14">
        <v>2</v>
      </c>
      <c r="R25" s="11" t="s">
        <v>35</v>
      </c>
      <c r="S25" s="11" t="s">
        <v>16</v>
      </c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4">
        <v>41</v>
      </c>
      <c r="B26" s="11" t="s">
        <v>49</v>
      </c>
      <c r="C26" s="11" t="s">
        <v>12</v>
      </c>
      <c r="D26" s="11" t="s">
        <v>47</v>
      </c>
      <c r="E26" s="11" t="s">
        <v>14</v>
      </c>
      <c r="F26" s="11" t="s">
        <v>23</v>
      </c>
      <c r="G26" s="11" t="s">
        <v>16</v>
      </c>
      <c r="H26" s="14">
        <v>3285</v>
      </c>
      <c r="I26" s="11" t="s">
        <v>18</v>
      </c>
      <c r="J26" s="11" t="s">
        <v>16</v>
      </c>
      <c r="K26" s="11" t="s">
        <v>69</v>
      </c>
      <c r="L26" s="14">
        <v>3</v>
      </c>
      <c r="M26" s="11" t="s">
        <v>79</v>
      </c>
      <c r="N26" s="14">
        <v>777</v>
      </c>
      <c r="O26" s="14">
        <v>1</v>
      </c>
      <c r="P26" s="14">
        <v>190</v>
      </c>
      <c r="Q26" s="14">
        <v>0</v>
      </c>
      <c r="R26" s="11" t="s">
        <v>35</v>
      </c>
      <c r="S26" s="11" t="s">
        <v>18</v>
      </c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5">
        <v>46</v>
      </c>
      <c r="B27" s="13" t="s">
        <v>11</v>
      </c>
      <c r="C27" s="13" t="s">
        <v>26</v>
      </c>
      <c r="D27" s="13" t="s">
        <v>13</v>
      </c>
      <c r="E27" s="13" t="s">
        <v>14</v>
      </c>
      <c r="F27" s="13" t="s">
        <v>29</v>
      </c>
      <c r="G27" s="13" t="s">
        <v>16</v>
      </c>
      <c r="H27" s="15">
        <v>-574</v>
      </c>
      <c r="I27" s="13" t="s">
        <v>18</v>
      </c>
      <c r="J27" s="13" t="s">
        <v>18</v>
      </c>
      <c r="K27" s="13" t="s">
        <v>69</v>
      </c>
      <c r="L27" s="15">
        <v>24</v>
      </c>
      <c r="M27" s="13" t="s">
        <v>80</v>
      </c>
      <c r="N27" s="15">
        <v>175</v>
      </c>
      <c r="O27" s="15">
        <v>6</v>
      </c>
      <c r="P27" s="15">
        <v>-1</v>
      </c>
      <c r="Q27" s="15">
        <v>0</v>
      </c>
      <c r="R27" s="13" t="s">
        <v>35</v>
      </c>
      <c r="S27" s="13" t="s">
        <v>16</v>
      </c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4">
        <v>22</v>
      </c>
      <c r="B28" s="11" t="s">
        <v>41</v>
      </c>
      <c r="C28" s="11" t="s">
        <v>32</v>
      </c>
      <c r="D28" s="11" t="s">
        <v>33</v>
      </c>
      <c r="E28" s="11" t="s">
        <v>14</v>
      </c>
      <c r="F28" s="11" t="s">
        <v>23</v>
      </c>
      <c r="G28" s="11" t="s">
        <v>16</v>
      </c>
      <c r="H28" s="14">
        <v>609</v>
      </c>
      <c r="I28" s="11" t="s">
        <v>18</v>
      </c>
      <c r="J28" s="11" t="s">
        <v>16</v>
      </c>
      <c r="K28" s="11" t="s">
        <v>69</v>
      </c>
      <c r="L28" s="14">
        <v>20</v>
      </c>
      <c r="M28" s="11" t="s">
        <v>81</v>
      </c>
      <c r="N28" s="14">
        <v>785</v>
      </c>
      <c r="O28" s="14">
        <v>2</v>
      </c>
      <c r="P28" s="14">
        <v>-1</v>
      </c>
      <c r="Q28" s="14">
        <v>0</v>
      </c>
      <c r="R28" s="11" t="s">
        <v>35</v>
      </c>
      <c r="S28" s="11" t="s">
        <v>18</v>
      </c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4">
        <v>22</v>
      </c>
      <c r="B29" s="11" t="s">
        <v>25</v>
      </c>
      <c r="C29" s="11" t="s">
        <v>12</v>
      </c>
      <c r="D29" s="11" t="s">
        <v>59</v>
      </c>
      <c r="E29" s="11" t="s">
        <v>22</v>
      </c>
      <c r="F29" s="11" t="s">
        <v>29</v>
      </c>
      <c r="G29" s="11" t="s">
        <v>16</v>
      </c>
      <c r="H29" s="14">
        <v>4538</v>
      </c>
      <c r="I29" s="11" t="s">
        <v>16</v>
      </c>
      <c r="J29" s="11" t="s">
        <v>16</v>
      </c>
      <c r="K29" s="11" t="s">
        <v>69</v>
      </c>
      <c r="L29" s="14">
        <v>20</v>
      </c>
      <c r="M29" s="11" t="s">
        <v>83</v>
      </c>
      <c r="N29" s="14">
        <v>372</v>
      </c>
      <c r="O29" s="14">
        <v>1</v>
      </c>
      <c r="P29" s="14">
        <v>-1</v>
      </c>
      <c r="Q29" s="14">
        <v>0</v>
      </c>
      <c r="R29" s="11" t="s">
        <v>35</v>
      </c>
      <c r="S29" s="11" t="s">
        <v>18</v>
      </c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5">
        <v>31</v>
      </c>
      <c r="B30" s="13" t="s">
        <v>25</v>
      </c>
      <c r="C30" s="13" t="s">
        <v>46</v>
      </c>
      <c r="D30" s="13" t="s">
        <v>13</v>
      </c>
      <c r="E30" s="13" t="s">
        <v>22</v>
      </c>
      <c r="F30" s="13" t="s">
        <v>15</v>
      </c>
      <c r="G30" s="13" t="s">
        <v>16</v>
      </c>
      <c r="H30" s="15">
        <v>5041</v>
      </c>
      <c r="I30" s="13" t="s">
        <v>16</v>
      </c>
      <c r="J30" s="13" t="s">
        <v>16</v>
      </c>
      <c r="K30" s="13" t="s">
        <v>69</v>
      </c>
      <c r="L30" s="15">
        <v>26</v>
      </c>
      <c r="M30" s="13" t="s">
        <v>81</v>
      </c>
      <c r="N30" s="15">
        <v>30</v>
      </c>
      <c r="O30" s="15">
        <v>19</v>
      </c>
      <c r="P30" s="15">
        <v>-1</v>
      </c>
      <c r="Q30" s="15">
        <v>0</v>
      </c>
      <c r="R30" s="13" t="s">
        <v>77</v>
      </c>
      <c r="S30" s="13" t="s">
        <v>18</v>
      </c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4">
        <v>38</v>
      </c>
      <c r="B31" s="11" t="s">
        <v>19</v>
      </c>
      <c r="C31" s="11" t="s">
        <v>20</v>
      </c>
      <c r="D31" s="11" t="s">
        <v>47</v>
      </c>
      <c r="E31" s="11" t="s">
        <v>22</v>
      </c>
      <c r="F31" s="11" t="s">
        <v>29</v>
      </c>
      <c r="G31" s="11" t="s">
        <v>16</v>
      </c>
      <c r="H31" s="14">
        <v>-535</v>
      </c>
      <c r="I31" s="11" t="s">
        <v>18</v>
      </c>
      <c r="J31" s="11" t="s">
        <v>18</v>
      </c>
      <c r="K31" s="11" t="s">
        <v>69</v>
      </c>
      <c r="L31" s="14">
        <v>11</v>
      </c>
      <c r="M31" s="11" t="s">
        <v>78</v>
      </c>
      <c r="N31" s="14">
        <v>5</v>
      </c>
      <c r="O31" s="14">
        <v>2</v>
      </c>
      <c r="P31" s="14">
        <v>-1</v>
      </c>
      <c r="Q31" s="14">
        <v>0</v>
      </c>
      <c r="R31" s="11" t="s">
        <v>35</v>
      </c>
      <c r="S31" s="11" t="s">
        <v>16</v>
      </c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5">
        <v>35</v>
      </c>
      <c r="B32" s="13" t="s">
        <v>41</v>
      </c>
      <c r="C32" s="13" t="s">
        <v>12</v>
      </c>
      <c r="D32" s="13" t="s">
        <v>59</v>
      </c>
      <c r="E32" s="13" t="s">
        <v>22</v>
      </c>
      <c r="F32" s="13" t="s">
        <v>15</v>
      </c>
      <c r="G32" s="13" t="s">
        <v>16</v>
      </c>
      <c r="H32" s="15">
        <v>3337</v>
      </c>
      <c r="I32" s="13" t="s">
        <v>16</v>
      </c>
      <c r="J32" s="13" t="s">
        <v>16</v>
      </c>
      <c r="K32" s="13" t="s">
        <v>69</v>
      </c>
      <c r="L32" s="15">
        <v>25</v>
      </c>
      <c r="M32" s="13" t="s">
        <v>78</v>
      </c>
      <c r="N32" s="15">
        <v>552</v>
      </c>
      <c r="O32" s="15">
        <v>1</v>
      </c>
      <c r="P32" s="15">
        <v>-1</v>
      </c>
      <c r="Q32" s="15">
        <v>0</v>
      </c>
      <c r="R32" s="13" t="s">
        <v>35</v>
      </c>
      <c r="S32" s="13" t="s">
        <v>18</v>
      </c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5">
        <v>29</v>
      </c>
      <c r="B33" s="13" t="s">
        <v>45</v>
      </c>
      <c r="C33" s="13" t="s">
        <v>38</v>
      </c>
      <c r="D33" s="13" t="s">
        <v>33</v>
      </c>
      <c r="E33" s="13" t="s">
        <v>22</v>
      </c>
      <c r="F33" s="13" t="s">
        <v>15</v>
      </c>
      <c r="G33" s="13" t="s">
        <v>16</v>
      </c>
      <c r="H33" s="15">
        <v>-3</v>
      </c>
      <c r="I33" s="13" t="s">
        <v>16</v>
      </c>
      <c r="J33" s="13" t="s">
        <v>18</v>
      </c>
      <c r="K33" s="13" t="s">
        <v>35</v>
      </c>
      <c r="L33" s="15">
        <v>19</v>
      </c>
      <c r="M33" s="13" t="s">
        <v>80</v>
      </c>
      <c r="N33" s="15">
        <v>404</v>
      </c>
      <c r="O33" s="15">
        <v>6</v>
      </c>
      <c r="P33" s="15">
        <v>-1</v>
      </c>
      <c r="Q33" s="15">
        <v>0</v>
      </c>
      <c r="R33" s="13" t="s">
        <v>35</v>
      </c>
      <c r="S33" s="13" t="s">
        <v>16</v>
      </c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4">
        <v>36</v>
      </c>
      <c r="B34" s="11" t="s">
        <v>19</v>
      </c>
      <c r="C34" s="11" t="s">
        <v>46</v>
      </c>
      <c r="D34" s="11" t="s">
        <v>33</v>
      </c>
      <c r="E34" s="11" t="s">
        <v>22</v>
      </c>
      <c r="F34" s="11" t="s">
        <v>23</v>
      </c>
      <c r="G34" s="11" t="s">
        <v>16</v>
      </c>
      <c r="H34" s="14">
        <v>452</v>
      </c>
      <c r="I34" s="11" t="s">
        <v>16</v>
      </c>
      <c r="J34" s="11" t="s">
        <v>16</v>
      </c>
      <c r="K34" s="11" t="s">
        <v>69</v>
      </c>
      <c r="L34" s="14">
        <v>23</v>
      </c>
      <c r="M34" s="11" t="s">
        <v>83</v>
      </c>
      <c r="N34" s="14">
        <v>243</v>
      </c>
      <c r="O34" s="14">
        <v>1</v>
      </c>
      <c r="P34" s="14">
        <v>-1</v>
      </c>
      <c r="Q34" s="14">
        <v>1</v>
      </c>
      <c r="R34" s="11" t="s">
        <v>35</v>
      </c>
      <c r="S34" s="11" t="s">
        <v>18</v>
      </c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5">
        <v>26</v>
      </c>
      <c r="B35" s="13" t="s">
        <v>25</v>
      </c>
      <c r="C35" s="13" t="s">
        <v>12</v>
      </c>
      <c r="D35" s="13" t="s">
        <v>33</v>
      </c>
      <c r="E35" s="13" t="s">
        <v>14</v>
      </c>
      <c r="F35" s="13" t="s">
        <v>15</v>
      </c>
      <c r="G35" s="13" t="s">
        <v>16</v>
      </c>
      <c r="H35" s="15">
        <v>2507</v>
      </c>
      <c r="I35" s="13" t="s">
        <v>16</v>
      </c>
      <c r="J35" s="13" t="s">
        <v>16</v>
      </c>
      <c r="K35" s="13" t="s">
        <v>69</v>
      </c>
      <c r="L35" s="15">
        <v>8</v>
      </c>
      <c r="M35" s="13" t="s">
        <v>81</v>
      </c>
      <c r="N35" s="15">
        <v>122</v>
      </c>
      <c r="O35" s="15">
        <v>2</v>
      </c>
      <c r="P35" s="15">
        <v>270</v>
      </c>
      <c r="Q35" s="15">
        <v>0</v>
      </c>
      <c r="R35" s="13" t="s">
        <v>77</v>
      </c>
      <c r="S35" s="13" t="s">
        <v>16</v>
      </c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4">
        <v>51</v>
      </c>
      <c r="B36" s="11" t="s">
        <v>31</v>
      </c>
      <c r="C36" s="11" t="s">
        <v>12</v>
      </c>
      <c r="D36" s="11" t="s">
        <v>13</v>
      </c>
      <c r="E36" s="11" t="s">
        <v>22</v>
      </c>
      <c r="F36" s="11" t="s">
        <v>15</v>
      </c>
      <c r="G36" s="11" t="s">
        <v>16</v>
      </c>
      <c r="H36" s="14">
        <v>2329</v>
      </c>
      <c r="I36" s="11" t="s">
        <v>16</v>
      </c>
      <c r="J36" s="11" t="s">
        <v>16</v>
      </c>
      <c r="K36" s="11" t="s">
        <v>69</v>
      </c>
      <c r="L36" s="14">
        <v>4</v>
      </c>
      <c r="M36" s="11" t="s">
        <v>81</v>
      </c>
      <c r="N36" s="14">
        <v>123</v>
      </c>
      <c r="O36" s="14">
        <v>2</v>
      </c>
      <c r="P36" s="14">
        <v>-1</v>
      </c>
      <c r="Q36" s="14">
        <v>0</v>
      </c>
      <c r="R36" s="11" t="s">
        <v>35</v>
      </c>
      <c r="S36" s="11" t="s">
        <v>16</v>
      </c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4">
        <v>23</v>
      </c>
      <c r="B37" s="11" t="s">
        <v>25</v>
      </c>
      <c r="C37" s="11" t="s">
        <v>12</v>
      </c>
      <c r="D37" s="11" t="s">
        <v>47</v>
      </c>
      <c r="E37" s="11" t="s">
        <v>14</v>
      </c>
      <c r="F37" s="11" t="s">
        <v>23</v>
      </c>
      <c r="G37" s="11" t="s">
        <v>16</v>
      </c>
      <c r="H37" s="14">
        <v>4280</v>
      </c>
      <c r="I37" s="11" t="s">
        <v>16</v>
      </c>
      <c r="J37" s="11" t="s">
        <v>16</v>
      </c>
      <c r="K37" s="11" t="s">
        <v>69</v>
      </c>
      <c r="L37" s="14">
        <v>20</v>
      </c>
      <c r="M37" s="11" t="s">
        <v>76</v>
      </c>
      <c r="N37" s="14">
        <v>154</v>
      </c>
      <c r="O37" s="14">
        <v>1</v>
      </c>
      <c r="P37" s="14">
        <v>-1</v>
      </c>
      <c r="Q37" s="14">
        <v>0</v>
      </c>
      <c r="R37" s="11" t="s">
        <v>35</v>
      </c>
      <c r="S37" s="11" t="s">
        <v>18</v>
      </c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5">
        <v>39</v>
      </c>
      <c r="B38" s="13" t="s">
        <v>25</v>
      </c>
      <c r="C38" s="13" t="s">
        <v>12</v>
      </c>
      <c r="D38" s="13" t="s">
        <v>33</v>
      </c>
      <c r="E38" s="13" t="s">
        <v>22</v>
      </c>
      <c r="F38" s="13" t="s">
        <v>15</v>
      </c>
      <c r="G38" s="13" t="s">
        <v>16</v>
      </c>
      <c r="H38" s="15">
        <v>3098</v>
      </c>
      <c r="I38" s="13" t="s">
        <v>18</v>
      </c>
      <c r="J38" s="13" t="s">
        <v>16</v>
      </c>
      <c r="K38" s="13" t="s">
        <v>69</v>
      </c>
      <c r="L38" s="15">
        <v>8</v>
      </c>
      <c r="M38" s="13" t="s">
        <v>81</v>
      </c>
      <c r="N38" s="15">
        <v>121</v>
      </c>
      <c r="O38" s="15">
        <v>2</v>
      </c>
      <c r="P38" s="15">
        <v>10</v>
      </c>
      <c r="Q38" s="15">
        <v>2</v>
      </c>
      <c r="R38" s="13" t="s">
        <v>74</v>
      </c>
      <c r="S38" s="13" t="s">
        <v>16</v>
      </c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5">
        <v>43</v>
      </c>
      <c r="B39" s="13" t="s">
        <v>49</v>
      </c>
      <c r="C39" s="13" t="s">
        <v>46</v>
      </c>
      <c r="D39" s="13" t="s">
        <v>13</v>
      </c>
      <c r="E39" s="13" t="s">
        <v>14</v>
      </c>
      <c r="F39" s="13" t="s">
        <v>15</v>
      </c>
      <c r="G39" s="13" t="s">
        <v>16</v>
      </c>
      <c r="H39" s="15">
        <v>6528.8366416782601</v>
      </c>
      <c r="I39" s="13" t="s">
        <v>18</v>
      </c>
      <c r="J39" s="13" t="s">
        <v>16</v>
      </c>
      <c r="K39" s="13" t="s">
        <v>69</v>
      </c>
      <c r="L39" s="15">
        <v>19</v>
      </c>
      <c r="M39" s="13" t="s">
        <v>84</v>
      </c>
      <c r="N39" s="15">
        <v>93</v>
      </c>
      <c r="O39" s="15">
        <v>1</v>
      </c>
      <c r="P39" s="15">
        <v>-1</v>
      </c>
      <c r="Q39" s="15">
        <v>0</v>
      </c>
      <c r="R39" s="13" t="s">
        <v>35</v>
      </c>
      <c r="S39" s="13" t="s">
        <v>16</v>
      </c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5">
        <v>43</v>
      </c>
      <c r="B40" s="13" t="s">
        <v>25</v>
      </c>
      <c r="C40" s="13" t="s">
        <v>12</v>
      </c>
      <c r="D40" s="13" t="s">
        <v>33</v>
      </c>
      <c r="E40" s="13" t="s">
        <v>14</v>
      </c>
      <c r="F40" s="13" t="s">
        <v>29</v>
      </c>
      <c r="G40" s="13" t="s">
        <v>16</v>
      </c>
      <c r="H40" s="15">
        <v>4976</v>
      </c>
      <c r="I40" s="13" t="s">
        <v>18</v>
      </c>
      <c r="J40" s="13" t="s">
        <v>16</v>
      </c>
      <c r="K40" s="13" t="s">
        <v>35</v>
      </c>
      <c r="L40" s="15">
        <v>15</v>
      </c>
      <c r="M40" s="13" t="s">
        <v>78</v>
      </c>
      <c r="N40" s="15">
        <v>1111</v>
      </c>
      <c r="O40" s="15">
        <v>2</v>
      </c>
      <c r="P40" s="15">
        <v>-1</v>
      </c>
      <c r="Q40" s="15">
        <v>0</v>
      </c>
      <c r="R40" s="13" t="s">
        <v>35</v>
      </c>
      <c r="S40" s="13" t="s">
        <v>18</v>
      </c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4">
        <v>48</v>
      </c>
      <c r="B41" s="11" t="s">
        <v>49</v>
      </c>
      <c r="C41" s="11" t="s">
        <v>20</v>
      </c>
      <c r="D41" s="11" t="s">
        <v>59</v>
      </c>
      <c r="E41" s="11" t="s">
        <v>22</v>
      </c>
      <c r="F41" s="11" t="s">
        <v>23</v>
      </c>
      <c r="G41" s="11" t="s">
        <v>16</v>
      </c>
      <c r="H41" s="14">
        <v>30</v>
      </c>
      <c r="I41" s="11" t="s">
        <v>16</v>
      </c>
      <c r="J41" s="11" t="s">
        <v>16</v>
      </c>
      <c r="K41" s="11" t="s">
        <v>35</v>
      </c>
      <c r="L41" s="14">
        <v>22</v>
      </c>
      <c r="M41" s="11" t="s">
        <v>79</v>
      </c>
      <c r="N41" s="14">
        <v>145</v>
      </c>
      <c r="O41" s="14">
        <v>3</v>
      </c>
      <c r="P41" s="14">
        <v>-1</v>
      </c>
      <c r="Q41" s="14">
        <v>0</v>
      </c>
      <c r="R41" s="11" t="s">
        <v>74</v>
      </c>
      <c r="S41" s="11" t="s">
        <v>18</v>
      </c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4">
        <v>53</v>
      </c>
      <c r="B42" s="11" t="s">
        <v>25</v>
      </c>
      <c r="C42" s="11" t="s">
        <v>46</v>
      </c>
      <c r="D42" s="11" t="s">
        <v>13</v>
      </c>
      <c r="E42" s="11" t="s">
        <v>14</v>
      </c>
      <c r="F42" s="11" t="s">
        <v>15</v>
      </c>
      <c r="G42" s="11" t="s">
        <v>16</v>
      </c>
      <c r="H42" s="14">
        <v>3647</v>
      </c>
      <c r="I42" s="11" t="s">
        <v>18</v>
      </c>
      <c r="J42" s="11" t="s">
        <v>16</v>
      </c>
      <c r="K42" s="11" t="s">
        <v>69</v>
      </c>
      <c r="L42" s="14">
        <v>12</v>
      </c>
      <c r="M42" s="11" t="s">
        <v>76</v>
      </c>
      <c r="N42" s="14">
        <v>183</v>
      </c>
      <c r="O42" s="14">
        <v>2</v>
      </c>
      <c r="P42" s="14">
        <v>-1</v>
      </c>
      <c r="Q42" s="14">
        <v>0</v>
      </c>
      <c r="R42" s="11" t="s">
        <v>35</v>
      </c>
      <c r="S42" s="11" t="s">
        <v>18</v>
      </c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4">
        <v>62</v>
      </c>
      <c r="B43" s="11" t="s">
        <v>41</v>
      </c>
      <c r="C43" s="11" t="s">
        <v>20</v>
      </c>
      <c r="D43" s="11" t="s">
        <v>43</v>
      </c>
      <c r="E43" s="11" t="s">
        <v>14</v>
      </c>
      <c r="F43" s="11" t="s">
        <v>29</v>
      </c>
      <c r="G43" s="11" t="s">
        <v>16</v>
      </c>
      <c r="H43" s="14">
        <v>1321</v>
      </c>
      <c r="I43" s="11" t="s">
        <v>16</v>
      </c>
      <c r="J43" s="11" t="s">
        <v>16</v>
      </c>
      <c r="K43" s="11" t="s">
        <v>69</v>
      </c>
      <c r="L43" s="14">
        <v>4</v>
      </c>
      <c r="M43" s="11" t="s">
        <v>81</v>
      </c>
      <c r="N43" s="14">
        <v>150</v>
      </c>
      <c r="O43" s="14">
        <v>2</v>
      </c>
      <c r="P43" s="14">
        <v>-1</v>
      </c>
      <c r="Q43" s="14">
        <v>0</v>
      </c>
      <c r="R43" s="11" t="s">
        <v>35</v>
      </c>
      <c r="S43" s="11" t="s">
        <v>16</v>
      </c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5">
        <v>39</v>
      </c>
      <c r="B44" s="13" t="s">
        <v>19</v>
      </c>
      <c r="C44" s="13" t="s">
        <v>26</v>
      </c>
      <c r="D44" s="13" t="s">
        <v>59</v>
      </c>
      <c r="E44" s="13" t="s">
        <v>14</v>
      </c>
      <c r="F44" s="13" t="s">
        <v>23</v>
      </c>
      <c r="G44" s="13" t="s">
        <v>16</v>
      </c>
      <c r="H44" s="15">
        <v>2018</v>
      </c>
      <c r="I44" s="13" t="s">
        <v>18</v>
      </c>
      <c r="J44" s="13" t="s">
        <v>16</v>
      </c>
      <c r="K44" s="13" t="s">
        <v>69</v>
      </c>
      <c r="L44" s="15">
        <v>20</v>
      </c>
      <c r="M44" s="13" t="s">
        <v>84</v>
      </c>
      <c r="N44" s="15">
        <v>212</v>
      </c>
      <c r="O44" s="15">
        <v>1</v>
      </c>
      <c r="P44" s="15">
        <v>-1</v>
      </c>
      <c r="Q44" s="15">
        <v>0</v>
      </c>
      <c r="R44" s="13" t="s">
        <v>35</v>
      </c>
      <c r="S44" s="13" t="s">
        <v>16</v>
      </c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5">
        <v>50</v>
      </c>
      <c r="B45" s="13" t="s">
        <v>25</v>
      </c>
      <c r="C45" s="13" t="s">
        <v>42</v>
      </c>
      <c r="D45" s="13" t="s">
        <v>59</v>
      </c>
      <c r="E45" s="13" t="s">
        <v>14</v>
      </c>
      <c r="F45" s="13" t="s">
        <v>23</v>
      </c>
      <c r="G45" s="13" t="s">
        <v>16</v>
      </c>
      <c r="H45" s="15">
        <v>686</v>
      </c>
      <c r="I45" s="13" t="s">
        <v>16</v>
      </c>
      <c r="J45" s="13" t="s">
        <v>18</v>
      </c>
      <c r="K45" s="13" t="s">
        <v>69</v>
      </c>
      <c r="L45" s="15">
        <v>11</v>
      </c>
      <c r="M45" s="13" t="s">
        <v>80</v>
      </c>
      <c r="N45" s="15">
        <v>107</v>
      </c>
      <c r="O45" s="15">
        <v>2</v>
      </c>
      <c r="P45" s="15">
        <v>-1</v>
      </c>
      <c r="Q45" s="15">
        <v>0</v>
      </c>
      <c r="R45" s="13" t="s">
        <v>35</v>
      </c>
      <c r="S45" s="13" t="s">
        <v>16</v>
      </c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4">
        <v>24</v>
      </c>
      <c r="B46" s="11" t="s">
        <v>41</v>
      </c>
      <c r="C46" s="11" t="s">
        <v>12</v>
      </c>
      <c r="D46" s="11" t="s">
        <v>59</v>
      </c>
      <c r="E46" s="11" t="s">
        <v>22</v>
      </c>
      <c r="F46" s="11" t="s">
        <v>15</v>
      </c>
      <c r="G46" s="11" t="s">
        <v>16</v>
      </c>
      <c r="H46" s="14">
        <v>819</v>
      </c>
      <c r="I46" s="11" t="s">
        <v>16</v>
      </c>
      <c r="J46" s="11" t="s">
        <v>16</v>
      </c>
      <c r="K46" s="11" t="s">
        <v>69</v>
      </c>
      <c r="L46" s="14">
        <v>4</v>
      </c>
      <c r="M46" s="11" t="s">
        <v>81</v>
      </c>
      <c r="N46" s="14">
        <v>273</v>
      </c>
      <c r="O46" s="14">
        <v>1</v>
      </c>
      <c r="P46" s="14">
        <v>-1</v>
      </c>
      <c r="Q46" s="14">
        <v>0</v>
      </c>
      <c r="R46" s="11" t="s">
        <v>35</v>
      </c>
      <c r="S46" s="11" t="s">
        <v>18</v>
      </c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5">
        <v>45</v>
      </c>
      <c r="B47" s="13" t="s">
        <v>25</v>
      </c>
      <c r="C47" s="13" t="s">
        <v>32</v>
      </c>
      <c r="D47" s="13" t="s">
        <v>33</v>
      </c>
      <c r="E47" s="13" t="s">
        <v>14</v>
      </c>
      <c r="F47" s="13" t="s">
        <v>29</v>
      </c>
      <c r="G47" s="13" t="s">
        <v>16</v>
      </c>
      <c r="H47" s="15">
        <v>4777</v>
      </c>
      <c r="I47" s="13" t="s">
        <v>16</v>
      </c>
      <c r="J47" s="13" t="s">
        <v>16</v>
      </c>
      <c r="K47" s="13" t="s">
        <v>69</v>
      </c>
      <c r="L47" s="15">
        <v>29</v>
      </c>
      <c r="M47" s="13" t="s">
        <v>80</v>
      </c>
      <c r="N47" s="15">
        <v>215</v>
      </c>
      <c r="O47" s="15">
        <v>3</v>
      </c>
      <c r="P47" s="15">
        <v>278</v>
      </c>
      <c r="Q47" s="15">
        <v>0</v>
      </c>
      <c r="R47" s="13" t="s">
        <v>35</v>
      </c>
      <c r="S47" s="13" t="s">
        <v>16</v>
      </c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5">
        <v>36</v>
      </c>
      <c r="B48" s="13" t="s">
        <v>41</v>
      </c>
      <c r="C48" s="13" t="s">
        <v>20</v>
      </c>
      <c r="D48" s="13" t="s">
        <v>33</v>
      </c>
      <c r="E48" s="13" t="s">
        <v>14</v>
      </c>
      <c r="F48" s="13" t="s">
        <v>15</v>
      </c>
      <c r="G48" s="13" t="s">
        <v>16</v>
      </c>
      <c r="H48" s="15">
        <v>483</v>
      </c>
      <c r="I48" s="13" t="s">
        <v>16</v>
      </c>
      <c r="J48" s="13" t="s">
        <v>16</v>
      </c>
      <c r="K48" s="13" t="s">
        <v>69</v>
      </c>
      <c r="L48" s="15">
        <v>11</v>
      </c>
      <c r="M48" s="13" t="s">
        <v>81</v>
      </c>
      <c r="N48" s="15">
        <v>-98</v>
      </c>
      <c r="O48" s="15">
        <v>4</v>
      </c>
      <c r="P48" s="15">
        <v>-1</v>
      </c>
      <c r="Q48" s="15">
        <v>0</v>
      </c>
      <c r="R48" s="13" t="s">
        <v>35</v>
      </c>
      <c r="S48" s="13" t="s">
        <v>16</v>
      </c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4">
        <v>23</v>
      </c>
      <c r="B49" s="11" t="s">
        <v>37</v>
      </c>
      <c r="C49" s="11" t="s">
        <v>38</v>
      </c>
      <c r="D49" s="11" t="s">
        <v>33</v>
      </c>
      <c r="E49" s="11" t="s">
        <v>22</v>
      </c>
      <c r="F49" s="11" t="s">
        <v>15</v>
      </c>
      <c r="G49" s="11" t="s">
        <v>16</v>
      </c>
      <c r="H49" s="14">
        <v>-109</v>
      </c>
      <c r="I49" s="11" t="s">
        <v>16</v>
      </c>
      <c r="J49" s="11" t="s">
        <v>18</v>
      </c>
      <c r="K49" s="11" t="s">
        <v>69</v>
      </c>
      <c r="L49" s="14">
        <v>31</v>
      </c>
      <c r="M49" s="11" t="s">
        <v>80</v>
      </c>
      <c r="N49" s="14">
        <v>-35</v>
      </c>
      <c r="O49" s="14">
        <v>2</v>
      </c>
      <c r="P49" s="14">
        <v>-1</v>
      </c>
      <c r="Q49" s="14">
        <v>0</v>
      </c>
      <c r="R49" s="11" t="s">
        <v>35</v>
      </c>
      <c r="S49" s="11" t="s">
        <v>16</v>
      </c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5">
        <v>29</v>
      </c>
      <c r="B50" s="13" t="s">
        <v>11</v>
      </c>
      <c r="C50" s="13" t="s">
        <v>26</v>
      </c>
      <c r="D50" s="13" t="s">
        <v>43</v>
      </c>
      <c r="E50" s="13" t="s">
        <v>22</v>
      </c>
      <c r="F50" s="13" t="s">
        <v>23</v>
      </c>
      <c r="G50" s="13" t="s">
        <v>16</v>
      </c>
      <c r="H50" s="15">
        <v>356</v>
      </c>
      <c r="I50" s="13" t="s">
        <v>18</v>
      </c>
      <c r="J50" s="13" t="s">
        <v>16</v>
      </c>
      <c r="K50" s="13" t="s">
        <v>69</v>
      </c>
      <c r="L50" s="15">
        <v>18</v>
      </c>
      <c r="M50" s="13" t="s">
        <v>83</v>
      </c>
      <c r="N50" s="15">
        <v>465</v>
      </c>
      <c r="O50" s="15">
        <v>4</v>
      </c>
      <c r="P50" s="15">
        <v>605</v>
      </c>
      <c r="Q50" s="15">
        <v>0</v>
      </c>
      <c r="R50" s="13" t="s">
        <v>35</v>
      </c>
      <c r="S50" s="13" t="s">
        <v>18</v>
      </c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5">
        <v>34</v>
      </c>
      <c r="B51" s="13" t="s">
        <v>45</v>
      </c>
      <c r="C51" s="13" t="s">
        <v>42</v>
      </c>
      <c r="D51" s="13" t="s">
        <v>33</v>
      </c>
      <c r="E51" s="13" t="s">
        <v>22</v>
      </c>
      <c r="F51" s="13" t="s">
        <v>23</v>
      </c>
      <c r="G51" s="13" t="s">
        <v>16</v>
      </c>
      <c r="H51" s="15">
        <v>-304</v>
      </c>
      <c r="I51" s="13" t="s">
        <v>16</v>
      </c>
      <c r="J51" s="13" t="s">
        <v>18</v>
      </c>
      <c r="K51" s="13" t="s">
        <v>69</v>
      </c>
      <c r="L51" s="15">
        <v>29</v>
      </c>
      <c r="M51" s="13" t="s">
        <v>80</v>
      </c>
      <c r="N51" s="15">
        <v>156</v>
      </c>
      <c r="O51" s="15">
        <v>6</v>
      </c>
      <c r="P51" s="15">
        <v>-1</v>
      </c>
      <c r="Q51" s="15">
        <v>0</v>
      </c>
      <c r="R51" s="13" t="s">
        <v>35</v>
      </c>
      <c r="S51" s="13" t="s">
        <v>16</v>
      </c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4">
        <v>46</v>
      </c>
      <c r="B52" s="11" t="s">
        <v>19</v>
      </c>
      <c r="C52" s="11" t="s">
        <v>50</v>
      </c>
      <c r="D52" s="11" t="s">
        <v>47</v>
      </c>
      <c r="E52" s="11" t="s">
        <v>22</v>
      </c>
      <c r="F52" s="11" t="s">
        <v>23</v>
      </c>
      <c r="G52" s="11" t="s">
        <v>16</v>
      </c>
      <c r="H52" s="14">
        <v>25</v>
      </c>
      <c r="I52" s="11" t="s">
        <v>18</v>
      </c>
      <c r="J52" s="11" t="s">
        <v>16</v>
      </c>
      <c r="K52" s="11" t="s">
        <v>69</v>
      </c>
      <c r="L52" s="14">
        <v>9</v>
      </c>
      <c r="M52" s="11" t="s">
        <v>80</v>
      </c>
      <c r="N52" s="14">
        <v>320</v>
      </c>
      <c r="O52" s="14">
        <v>1</v>
      </c>
      <c r="P52" s="14">
        <v>346</v>
      </c>
      <c r="Q52" s="14">
        <v>0</v>
      </c>
      <c r="R52" s="11" t="s">
        <v>35</v>
      </c>
      <c r="S52" s="11" t="s">
        <v>16</v>
      </c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4">
        <v>46</v>
      </c>
      <c r="B53" s="11" t="s">
        <v>49</v>
      </c>
      <c r="C53" s="11" t="s">
        <v>26</v>
      </c>
      <c r="D53" s="11" t="s">
        <v>33</v>
      </c>
      <c r="E53" s="11" t="s">
        <v>22</v>
      </c>
      <c r="F53" s="11" t="s">
        <v>23</v>
      </c>
      <c r="G53" s="11" t="s">
        <v>16</v>
      </c>
      <c r="H53" s="14">
        <v>3928</v>
      </c>
      <c r="I53" s="11" t="s">
        <v>18</v>
      </c>
      <c r="J53" s="11" t="s">
        <v>16</v>
      </c>
      <c r="K53" s="11" t="s">
        <v>69</v>
      </c>
      <c r="L53" s="14">
        <v>4</v>
      </c>
      <c r="M53" s="11" t="s">
        <v>81</v>
      </c>
      <c r="N53" s="14">
        <v>264</v>
      </c>
      <c r="O53" s="14">
        <v>3</v>
      </c>
      <c r="P53" s="14">
        <v>-1</v>
      </c>
      <c r="Q53" s="14">
        <v>0</v>
      </c>
      <c r="R53" s="11" t="s">
        <v>35</v>
      </c>
      <c r="S53" s="11" t="s">
        <v>18</v>
      </c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4">
        <v>38</v>
      </c>
      <c r="B54" s="11" t="s">
        <v>45</v>
      </c>
      <c r="C54" s="11" t="s">
        <v>46</v>
      </c>
      <c r="D54" s="11" t="s">
        <v>33</v>
      </c>
      <c r="E54" s="11" t="s">
        <v>14</v>
      </c>
      <c r="F54" s="11" t="s">
        <v>23</v>
      </c>
      <c r="G54" s="11" t="s">
        <v>16</v>
      </c>
      <c r="H54" s="14">
        <v>700</v>
      </c>
      <c r="I54" s="11" t="s">
        <v>18</v>
      </c>
      <c r="J54" s="11" t="s">
        <v>16</v>
      </c>
      <c r="K54" s="11" t="s">
        <v>35</v>
      </c>
      <c r="L54" s="14">
        <v>13</v>
      </c>
      <c r="M54" s="11" t="s">
        <v>78</v>
      </c>
      <c r="N54" s="14">
        <v>-142</v>
      </c>
      <c r="O54" s="14">
        <v>1</v>
      </c>
      <c r="P54" s="14">
        <v>-1</v>
      </c>
      <c r="Q54" s="14">
        <v>0</v>
      </c>
      <c r="R54" s="11" t="s">
        <v>35</v>
      </c>
      <c r="S54" s="11" t="s">
        <v>16</v>
      </c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4">
        <v>30</v>
      </c>
      <c r="B55" s="11" t="s">
        <v>41</v>
      </c>
      <c r="C55" s="11" t="s">
        <v>26</v>
      </c>
      <c r="D55" s="11" t="s">
        <v>39</v>
      </c>
      <c r="E55" s="11" t="s">
        <v>14</v>
      </c>
      <c r="F55" s="11" t="s">
        <v>23</v>
      </c>
      <c r="G55" s="11" t="s">
        <v>16</v>
      </c>
      <c r="H55" s="14">
        <v>105</v>
      </c>
      <c r="I55" s="11" t="s">
        <v>18</v>
      </c>
      <c r="J55" s="11" t="s">
        <v>16</v>
      </c>
      <c r="K55" s="11" t="s">
        <v>69</v>
      </c>
      <c r="L55" s="14">
        <v>18</v>
      </c>
      <c r="M55" s="11" t="s">
        <v>84</v>
      </c>
      <c r="N55" s="14">
        <v>2015</v>
      </c>
      <c r="O55" s="14">
        <v>1</v>
      </c>
      <c r="P55" s="14">
        <v>-1</v>
      </c>
      <c r="Q55" s="14">
        <v>0</v>
      </c>
      <c r="R55" s="11" t="s">
        <v>35</v>
      </c>
      <c r="S55" s="11" t="s">
        <v>18</v>
      </c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5">
        <v>37</v>
      </c>
      <c r="B56" s="13" t="s">
        <v>41</v>
      </c>
      <c r="C56" s="13" t="s">
        <v>26</v>
      </c>
      <c r="D56" s="13" t="s">
        <v>39</v>
      </c>
      <c r="E56" s="13" t="s">
        <v>22</v>
      </c>
      <c r="F56" s="13" t="s">
        <v>15</v>
      </c>
      <c r="G56" s="13" t="s">
        <v>16</v>
      </c>
      <c r="H56" s="15">
        <v>457</v>
      </c>
      <c r="I56" s="13" t="s">
        <v>16</v>
      </c>
      <c r="J56" s="13" t="s">
        <v>16</v>
      </c>
      <c r="K56" s="13" t="s">
        <v>69</v>
      </c>
      <c r="L56" s="15">
        <v>9</v>
      </c>
      <c r="M56" s="13" t="s">
        <v>78</v>
      </c>
      <c r="N56" s="15">
        <v>46</v>
      </c>
      <c r="O56" s="15">
        <v>1</v>
      </c>
      <c r="P56" s="15">
        <v>-1</v>
      </c>
      <c r="Q56" s="15">
        <v>0</v>
      </c>
      <c r="R56" s="13" t="s">
        <v>35</v>
      </c>
      <c r="S56" s="13" t="s">
        <v>18</v>
      </c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4">
        <v>34</v>
      </c>
      <c r="B57" s="11" t="s">
        <v>41</v>
      </c>
      <c r="C57" s="11" t="s">
        <v>38</v>
      </c>
      <c r="D57" s="11" t="s">
        <v>59</v>
      </c>
      <c r="E57" s="11" t="s">
        <v>14</v>
      </c>
      <c r="F57" s="11" t="s">
        <v>15</v>
      </c>
      <c r="G57" s="11" t="s">
        <v>16</v>
      </c>
      <c r="H57" s="14">
        <v>18</v>
      </c>
      <c r="I57" s="11" t="s">
        <v>16</v>
      </c>
      <c r="J57" s="11" t="s">
        <v>16</v>
      </c>
      <c r="K57" s="11" t="s">
        <v>35</v>
      </c>
      <c r="L57" s="14">
        <v>2</v>
      </c>
      <c r="M57" s="11" t="s">
        <v>73</v>
      </c>
      <c r="N57" s="14">
        <v>1352</v>
      </c>
      <c r="O57" s="14">
        <v>3</v>
      </c>
      <c r="P57" s="14">
        <v>-1</v>
      </c>
      <c r="Q57" s="14">
        <v>0</v>
      </c>
      <c r="R57" s="11" t="s">
        <v>77</v>
      </c>
      <c r="S57" s="11" t="s">
        <v>18</v>
      </c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4">
        <v>41</v>
      </c>
      <c r="B58" s="11" t="s">
        <v>37</v>
      </c>
      <c r="C58" s="11" t="s">
        <v>32</v>
      </c>
      <c r="D58" s="11" t="s">
        <v>47</v>
      </c>
      <c r="E58" s="11" t="s">
        <v>14</v>
      </c>
      <c r="F58" s="11" t="s">
        <v>15</v>
      </c>
      <c r="G58" s="11" t="s">
        <v>16</v>
      </c>
      <c r="H58" s="14">
        <v>616</v>
      </c>
      <c r="I58" s="11" t="s">
        <v>18</v>
      </c>
      <c r="J58" s="11" t="s">
        <v>16</v>
      </c>
      <c r="K58" s="11" t="s">
        <v>69</v>
      </c>
      <c r="L58" s="14">
        <v>7</v>
      </c>
      <c r="M58" s="11" t="s">
        <v>78</v>
      </c>
      <c r="N58" s="14">
        <v>780</v>
      </c>
      <c r="O58" s="14">
        <v>1</v>
      </c>
      <c r="P58" s="14">
        <v>-1</v>
      </c>
      <c r="Q58" s="14">
        <v>0</v>
      </c>
      <c r="R58" s="11" t="s">
        <v>74</v>
      </c>
      <c r="S58" s="11" t="s">
        <v>16</v>
      </c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4">
        <v>35</v>
      </c>
      <c r="B59" s="11" t="s">
        <v>49</v>
      </c>
      <c r="C59" s="11" t="s">
        <v>38</v>
      </c>
      <c r="D59" s="11" t="s">
        <v>33</v>
      </c>
      <c r="E59" s="11" t="s">
        <v>14</v>
      </c>
      <c r="F59" s="11" t="s">
        <v>23</v>
      </c>
      <c r="G59" s="11" t="s">
        <v>16</v>
      </c>
      <c r="H59" s="14">
        <v>2554</v>
      </c>
      <c r="I59" s="11" t="s">
        <v>18</v>
      </c>
      <c r="J59" s="11" t="s">
        <v>16</v>
      </c>
      <c r="K59" s="11" t="s">
        <v>69</v>
      </c>
      <c r="L59" s="14">
        <v>5</v>
      </c>
      <c r="M59" s="11" t="s">
        <v>75</v>
      </c>
      <c r="N59" s="14">
        <v>85</v>
      </c>
      <c r="O59" s="14">
        <v>1</v>
      </c>
      <c r="P59" s="14">
        <v>-1</v>
      </c>
      <c r="Q59" s="14">
        <v>0</v>
      </c>
      <c r="R59" s="11" t="s">
        <v>35</v>
      </c>
      <c r="S59" s="11" t="s">
        <v>18</v>
      </c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4">
        <v>35</v>
      </c>
      <c r="B60" s="11" t="s">
        <v>19</v>
      </c>
      <c r="C60" s="11" t="s">
        <v>46</v>
      </c>
      <c r="D60" s="11" t="s">
        <v>47</v>
      </c>
      <c r="E60" s="11" t="s">
        <v>22</v>
      </c>
      <c r="F60" s="11" t="s">
        <v>23</v>
      </c>
      <c r="G60" s="11" t="s">
        <v>16</v>
      </c>
      <c r="H60" s="14">
        <v>145</v>
      </c>
      <c r="I60" s="11" t="s">
        <v>16</v>
      </c>
      <c r="J60" s="11" t="s">
        <v>16</v>
      </c>
      <c r="K60" s="11" t="s">
        <v>69</v>
      </c>
      <c r="L60" s="14">
        <v>19</v>
      </c>
      <c r="M60" s="11" t="s">
        <v>84</v>
      </c>
      <c r="N60" s="14">
        <v>87</v>
      </c>
      <c r="O60" s="14">
        <v>3</v>
      </c>
      <c r="P60" s="14">
        <v>-1</v>
      </c>
      <c r="Q60" s="14">
        <v>0</v>
      </c>
      <c r="R60" s="11" t="s">
        <v>35</v>
      </c>
      <c r="S60" s="11" t="s">
        <v>16</v>
      </c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5">
        <v>38</v>
      </c>
      <c r="B61" s="13" t="s">
        <v>37</v>
      </c>
      <c r="C61" s="13" t="s">
        <v>26</v>
      </c>
      <c r="D61" s="13" t="s">
        <v>59</v>
      </c>
      <c r="E61" s="13" t="s">
        <v>14</v>
      </c>
      <c r="F61" s="13" t="s">
        <v>15</v>
      </c>
      <c r="G61" s="13" t="s">
        <v>16</v>
      </c>
      <c r="H61" s="15">
        <v>353</v>
      </c>
      <c r="I61" s="13" t="s">
        <v>16</v>
      </c>
      <c r="J61" s="13" t="s">
        <v>16</v>
      </c>
      <c r="K61" s="13" t="s">
        <v>69</v>
      </c>
      <c r="L61" s="15">
        <v>28</v>
      </c>
      <c r="M61" s="13" t="s">
        <v>80</v>
      </c>
      <c r="N61" s="15">
        <v>-141</v>
      </c>
      <c r="O61" s="15">
        <v>13</v>
      </c>
      <c r="P61" s="15">
        <v>-1</v>
      </c>
      <c r="Q61" s="15">
        <v>0</v>
      </c>
      <c r="R61" s="13" t="s">
        <v>35</v>
      </c>
      <c r="S61" s="13" t="s">
        <v>16</v>
      </c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4">
        <v>23</v>
      </c>
      <c r="B62" s="11" t="s">
        <v>37</v>
      </c>
      <c r="C62" s="11" t="s">
        <v>42</v>
      </c>
      <c r="D62" s="11" t="s">
        <v>59</v>
      </c>
      <c r="E62" s="11" t="s">
        <v>14</v>
      </c>
      <c r="F62" s="11" t="s">
        <v>29</v>
      </c>
      <c r="G62" s="11" t="s">
        <v>16</v>
      </c>
      <c r="H62" s="14">
        <v>1447</v>
      </c>
      <c r="I62" s="11" t="s">
        <v>18</v>
      </c>
      <c r="J62" s="11" t="s">
        <v>18</v>
      </c>
      <c r="K62" s="11" t="s">
        <v>35</v>
      </c>
      <c r="L62" s="14">
        <v>20</v>
      </c>
      <c r="M62" s="11" t="s">
        <v>78</v>
      </c>
      <c r="N62" s="14">
        <v>153</v>
      </c>
      <c r="O62" s="14">
        <v>2</v>
      </c>
      <c r="P62" s="14">
        <v>-1</v>
      </c>
      <c r="Q62" s="14">
        <v>0</v>
      </c>
      <c r="R62" s="11" t="s">
        <v>35</v>
      </c>
      <c r="S62" s="11" t="s">
        <v>16</v>
      </c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5">
        <v>37</v>
      </c>
      <c r="B63" s="13" t="s">
        <v>41</v>
      </c>
      <c r="C63" s="13" t="s">
        <v>38</v>
      </c>
      <c r="D63" s="13" t="s">
        <v>39</v>
      </c>
      <c r="E63" s="13" t="s">
        <v>14</v>
      </c>
      <c r="F63" s="13" t="s">
        <v>23</v>
      </c>
      <c r="G63" s="13" t="s">
        <v>16</v>
      </c>
      <c r="H63" s="15">
        <v>349</v>
      </c>
      <c r="I63" s="13" t="s">
        <v>18</v>
      </c>
      <c r="J63" s="13" t="s">
        <v>16</v>
      </c>
      <c r="K63" s="13" t="s">
        <v>35</v>
      </c>
      <c r="L63" s="15">
        <v>20</v>
      </c>
      <c r="M63" s="13" t="s">
        <v>78</v>
      </c>
      <c r="N63" s="15">
        <v>191</v>
      </c>
      <c r="O63" s="15">
        <v>1</v>
      </c>
      <c r="P63" s="15">
        <v>-1</v>
      </c>
      <c r="Q63" s="15">
        <v>0</v>
      </c>
      <c r="R63" s="13" t="s">
        <v>35</v>
      </c>
      <c r="S63" s="13" t="s">
        <v>16</v>
      </c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4">
        <v>26</v>
      </c>
      <c r="B64" s="11" t="s">
        <v>31</v>
      </c>
      <c r="C64" s="11" t="s">
        <v>46</v>
      </c>
      <c r="D64" s="11" t="s">
        <v>47</v>
      </c>
      <c r="E64" s="11" t="s">
        <v>22</v>
      </c>
      <c r="F64" s="11" t="s">
        <v>23</v>
      </c>
      <c r="G64" s="11" t="s">
        <v>16</v>
      </c>
      <c r="H64" s="14">
        <v>99</v>
      </c>
      <c r="I64" s="11" t="s">
        <v>18</v>
      </c>
      <c r="J64" s="11" t="s">
        <v>16</v>
      </c>
      <c r="K64" s="11" t="s">
        <v>69</v>
      </c>
      <c r="L64" s="14">
        <v>15</v>
      </c>
      <c r="M64" s="11" t="s">
        <v>84</v>
      </c>
      <c r="N64" s="14">
        <v>476</v>
      </c>
      <c r="O64" s="14">
        <v>1</v>
      </c>
      <c r="P64" s="14">
        <v>-1</v>
      </c>
      <c r="Q64" s="14">
        <v>0</v>
      </c>
      <c r="R64" s="11" t="s">
        <v>35</v>
      </c>
      <c r="S64" s="11" t="s">
        <v>16</v>
      </c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5">
        <v>22</v>
      </c>
      <c r="B65" s="13" t="s">
        <v>25</v>
      </c>
      <c r="C65" s="13" t="s">
        <v>12</v>
      </c>
      <c r="D65" s="13" t="s">
        <v>47</v>
      </c>
      <c r="E65" s="13" t="s">
        <v>22</v>
      </c>
      <c r="F65" s="13" t="s">
        <v>29</v>
      </c>
      <c r="G65" s="13" t="s">
        <v>16</v>
      </c>
      <c r="H65" s="15">
        <v>4796</v>
      </c>
      <c r="I65" s="13" t="s">
        <v>18</v>
      </c>
      <c r="J65" s="13" t="s">
        <v>16</v>
      </c>
      <c r="K65" s="13" t="s">
        <v>35</v>
      </c>
      <c r="L65" s="15">
        <v>23</v>
      </c>
      <c r="M65" s="13" t="s">
        <v>78</v>
      </c>
      <c r="N65" s="15">
        <v>460</v>
      </c>
      <c r="O65" s="15">
        <v>4</v>
      </c>
      <c r="P65" s="15">
        <v>127</v>
      </c>
      <c r="Q65" s="15">
        <v>0</v>
      </c>
      <c r="R65" s="13" t="s">
        <v>74</v>
      </c>
      <c r="S65" s="13" t="s">
        <v>16</v>
      </c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4">
        <v>35</v>
      </c>
      <c r="B66" s="11" t="s">
        <v>45</v>
      </c>
      <c r="C66" s="11" t="s">
        <v>42</v>
      </c>
      <c r="D66" s="11" t="s">
        <v>13</v>
      </c>
      <c r="E66" s="11" t="s">
        <v>14</v>
      </c>
      <c r="F66" s="11" t="s">
        <v>15</v>
      </c>
      <c r="G66" s="11" t="s">
        <v>16</v>
      </c>
      <c r="H66" s="14">
        <v>-12</v>
      </c>
      <c r="I66" s="11" t="s">
        <v>16</v>
      </c>
      <c r="J66" s="11" t="s">
        <v>18</v>
      </c>
      <c r="K66" s="11" t="s">
        <v>69</v>
      </c>
      <c r="L66" s="14">
        <v>20</v>
      </c>
      <c r="M66" s="11" t="s">
        <v>78</v>
      </c>
      <c r="N66" s="14">
        <v>119</v>
      </c>
      <c r="O66" s="14">
        <v>2</v>
      </c>
      <c r="P66" s="14">
        <v>-1</v>
      </c>
      <c r="Q66" s="14">
        <v>0</v>
      </c>
      <c r="R66" s="11" t="s">
        <v>35</v>
      </c>
      <c r="S66" s="11" t="s">
        <v>16</v>
      </c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4">
        <v>30</v>
      </c>
      <c r="B67" s="11" t="s">
        <v>45</v>
      </c>
      <c r="C67" s="11" t="s">
        <v>42</v>
      </c>
      <c r="D67" s="11" t="s">
        <v>47</v>
      </c>
      <c r="E67" s="11" t="s">
        <v>22</v>
      </c>
      <c r="F67" s="11" t="s">
        <v>23</v>
      </c>
      <c r="G67" s="11" t="s">
        <v>16</v>
      </c>
      <c r="H67" s="14">
        <v>-528</v>
      </c>
      <c r="I67" s="11" t="s">
        <v>18</v>
      </c>
      <c r="J67" s="11" t="s">
        <v>16</v>
      </c>
      <c r="K67" s="11" t="s">
        <v>69</v>
      </c>
      <c r="L67" s="14">
        <v>15</v>
      </c>
      <c r="M67" s="11" t="s">
        <v>78</v>
      </c>
      <c r="N67" s="14">
        <v>652</v>
      </c>
      <c r="O67" s="14">
        <v>4</v>
      </c>
      <c r="P67" s="14">
        <v>-1</v>
      </c>
      <c r="Q67" s="14">
        <v>0</v>
      </c>
      <c r="R67" s="11" t="s">
        <v>77</v>
      </c>
      <c r="S67" s="11" t="s">
        <v>16</v>
      </c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4">
        <v>37</v>
      </c>
      <c r="B68" s="11" t="s">
        <v>41</v>
      </c>
      <c r="C68" s="11" t="s">
        <v>20</v>
      </c>
      <c r="D68" s="11" t="s">
        <v>13</v>
      </c>
      <c r="E68" s="11" t="s">
        <v>22</v>
      </c>
      <c r="F68" s="11" t="s">
        <v>15</v>
      </c>
      <c r="G68" s="11" t="s">
        <v>16</v>
      </c>
      <c r="H68" s="14">
        <v>588</v>
      </c>
      <c r="I68" s="11" t="s">
        <v>16</v>
      </c>
      <c r="J68" s="11" t="s">
        <v>16</v>
      </c>
      <c r="K68" s="11" t="s">
        <v>69</v>
      </c>
      <c r="L68" s="14">
        <v>2</v>
      </c>
      <c r="M68" s="11" t="s">
        <v>75</v>
      </c>
      <c r="N68" s="14">
        <v>257</v>
      </c>
      <c r="O68" s="14">
        <v>5</v>
      </c>
      <c r="P68" s="14">
        <v>-1</v>
      </c>
      <c r="Q68" s="14">
        <v>0</v>
      </c>
      <c r="R68" s="11" t="s">
        <v>74</v>
      </c>
      <c r="S68" s="11" t="s">
        <v>18</v>
      </c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5">
        <v>31</v>
      </c>
      <c r="B69" s="13" t="s">
        <v>41</v>
      </c>
      <c r="C69" s="13" t="s">
        <v>50</v>
      </c>
      <c r="D69" s="13" t="s">
        <v>47</v>
      </c>
      <c r="E69" s="13" t="s">
        <v>22</v>
      </c>
      <c r="F69" s="13" t="s">
        <v>23</v>
      </c>
      <c r="G69" s="13" t="s">
        <v>16</v>
      </c>
      <c r="H69" s="15">
        <v>233</v>
      </c>
      <c r="I69" s="13" t="s">
        <v>18</v>
      </c>
      <c r="J69" s="13" t="s">
        <v>16</v>
      </c>
      <c r="K69" s="13" t="s">
        <v>69</v>
      </c>
      <c r="L69" s="15">
        <v>23</v>
      </c>
      <c r="M69" s="13" t="s">
        <v>81</v>
      </c>
      <c r="N69" s="15">
        <v>390</v>
      </c>
      <c r="O69" s="15">
        <v>2</v>
      </c>
      <c r="P69" s="15">
        <v>-1</v>
      </c>
      <c r="Q69" s="15">
        <v>0</v>
      </c>
      <c r="R69" s="13" t="s">
        <v>74</v>
      </c>
      <c r="S69" s="13" t="s">
        <v>18</v>
      </c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4">
        <v>68</v>
      </c>
      <c r="B70" s="11" t="s">
        <v>41</v>
      </c>
      <c r="C70" s="11" t="s">
        <v>46</v>
      </c>
      <c r="D70" s="11" t="s">
        <v>43</v>
      </c>
      <c r="E70" s="11" t="s">
        <v>14</v>
      </c>
      <c r="F70" s="11" t="s">
        <v>29</v>
      </c>
      <c r="G70" s="11" t="s">
        <v>16</v>
      </c>
      <c r="H70" s="14">
        <v>199</v>
      </c>
      <c r="I70" s="11" t="s">
        <v>16</v>
      </c>
      <c r="J70" s="11" t="s">
        <v>16</v>
      </c>
      <c r="K70" s="11" t="s">
        <v>69</v>
      </c>
      <c r="L70" s="14">
        <v>17</v>
      </c>
      <c r="M70" s="11" t="s">
        <v>73</v>
      </c>
      <c r="N70" s="14">
        <v>706</v>
      </c>
      <c r="O70" s="14">
        <v>1</v>
      </c>
      <c r="P70" s="14">
        <v>-1</v>
      </c>
      <c r="Q70" s="14">
        <v>0</v>
      </c>
      <c r="R70" s="11" t="s">
        <v>35</v>
      </c>
      <c r="S70" s="11" t="s">
        <v>18</v>
      </c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4">
        <v>47</v>
      </c>
      <c r="B71" s="11" t="s">
        <v>37</v>
      </c>
      <c r="C71" s="11" t="s">
        <v>12</v>
      </c>
      <c r="D71" s="11" t="s">
        <v>39</v>
      </c>
      <c r="E71" s="11" t="s">
        <v>22</v>
      </c>
      <c r="F71" s="11" t="s">
        <v>23</v>
      </c>
      <c r="G71" s="11" t="s">
        <v>16</v>
      </c>
      <c r="H71" s="14">
        <v>1600</v>
      </c>
      <c r="I71" s="11" t="s">
        <v>16</v>
      </c>
      <c r="J71" s="11" t="s">
        <v>16</v>
      </c>
      <c r="K71" s="11" t="s">
        <v>69</v>
      </c>
      <c r="L71" s="14">
        <v>25</v>
      </c>
      <c r="M71" s="11" t="s">
        <v>80</v>
      </c>
      <c r="N71" s="14">
        <v>386</v>
      </c>
      <c r="O71" s="14">
        <v>1</v>
      </c>
      <c r="P71" s="14">
        <v>-1</v>
      </c>
      <c r="Q71" s="14">
        <v>0</v>
      </c>
      <c r="R71" s="11" t="s">
        <v>35</v>
      </c>
      <c r="S71" s="11" t="s">
        <v>16</v>
      </c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4">
        <v>65</v>
      </c>
      <c r="B72" s="11" t="s">
        <v>49</v>
      </c>
      <c r="C72" s="11" t="s">
        <v>12</v>
      </c>
      <c r="D72" s="11" t="s">
        <v>43</v>
      </c>
      <c r="E72" s="11" t="s">
        <v>14</v>
      </c>
      <c r="F72" s="11" t="s">
        <v>29</v>
      </c>
      <c r="G72" s="11" t="s">
        <v>16</v>
      </c>
      <c r="H72" s="14">
        <v>3825</v>
      </c>
      <c r="I72" s="11" t="s">
        <v>16</v>
      </c>
      <c r="J72" s="11" t="s">
        <v>16</v>
      </c>
      <c r="K72" s="11" t="s">
        <v>69</v>
      </c>
      <c r="L72" s="14">
        <v>15</v>
      </c>
      <c r="M72" s="11" t="s">
        <v>75</v>
      </c>
      <c r="N72" s="14">
        <v>544</v>
      </c>
      <c r="O72" s="14">
        <v>7</v>
      </c>
      <c r="P72" s="14">
        <v>401</v>
      </c>
      <c r="Q72" s="14">
        <v>0</v>
      </c>
      <c r="R72" s="11" t="s">
        <v>35</v>
      </c>
      <c r="S72" s="11" t="s">
        <v>18</v>
      </c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5">
        <v>30</v>
      </c>
      <c r="B73" s="13" t="s">
        <v>41</v>
      </c>
      <c r="C73" s="13" t="s">
        <v>38</v>
      </c>
      <c r="D73" s="13" t="s">
        <v>33</v>
      </c>
      <c r="E73" s="13" t="s">
        <v>14</v>
      </c>
      <c r="F73" s="13" t="s">
        <v>23</v>
      </c>
      <c r="G73" s="13" t="s">
        <v>16</v>
      </c>
      <c r="H73" s="15">
        <v>926</v>
      </c>
      <c r="I73" s="13" t="s">
        <v>18</v>
      </c>
      <c r="J73" s="13" t="s">
        <v>16</v>
      </c>
      <c r="K73" s="13" t="s">
        <v>35</v>
      </c>
      <c r="L73" s="15">
        <v>18</v>
      </c>
      <c r="M73" s="13" t="s">
        <v>79</v>
      </c>
      <c r="N73" s="15">
        <v>1014</v>
      </c>
      <c r="O73" s="15">
        <v>3</v>
      </c>
      <c r="P73" s="15">
        <v>-1</v>
      </c>
      <c r="Q73" s="15">
        <v>0</v>
      </c>
      <c r="R73" s="13" t="s">
        <v>35</v>
      </c>
      <c r="S73" s="13" t="s">
        <v>18</v>
      </c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4">
        <v>37</v>
      </c>
      <c r="B74" s="11" t="s">
        <v>41</v>
      </c>
      <c r="C74" s="11" t="s">
        <v>12</v>
      </c>
      <c r="D74" s="11" t="s">
        <v>47</v>
      </c>
      <c r="E74" s="11" t="s">
        <v>22</v>
      </c>
      <c r="F74" s="11" t="s">
        <v>23</v>
      </c>
      <c r="G74" s="11" t="s">
        <v>16</v>
      </c>
      <c r="H74" s="14">
        <v>614</v>
      </c>
      <c r="I74" s="11" t="s">
        <v>18</v>
      </c>
      <c r="J74" s="11" t="s">
        <v>16</v>
      </c>
      <c r="K74" s="11" t="s">
        <v>69</v>
      </c>
      <c r="L74" s="14">
        <v>11</v>
      </c>
      <c r="M74" s="11" t="s">
        <v>73</v>
      </c>
      <c r="N74" s="14">
        <v>98</v>
      </c>
      <c r="O74" s="14">
        <v>2</v>
      </c>
      <c r="P74" s="14">
        <v>309</v>
      </c>
      <c r="Q74" s="14">
        <v>0</v>
      </c>
      <c r="R74" s="11" t="s">
        <v>35</v>
      </c>
      <c r="S74" s="11" t="s">
        <v>18</v>
      </c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4">
        <v>39</v>
      </c>
      <c r="B75" s="11" t="s">
        <v>11</v>
      </c>
      <c r="C75" s="11" t="s">
        <v>12</v>
      </c>
      <c r="D75" s="11" t="s">
        <v>59</v>
      </c>
      <c r="E75" s="11" t="s">
        <v>22</v>
      </c>
      <c r="F75" s="11" t="s">
        <v>29</v>
      </c>
      <c r="G75" s="11" t="s">
        <v>16</v>
      </c>
      <c r="H75" s="14">
        <v>664</v>
      </c>
      <c r="I75" s="11" t="s">
        <v>18</v>
      </c>
      <c r="J75" s="11" t="s">
        <v>16</v>
      </c>
      <c r="K75" s="11" t="s">
        <v>35</v>
      </c>
      <c r="L75" s="14">
        <v>15</v>
      </c>
      <c r="M75" s="11" t="s">
        <v>73</v>
      </c>
      <c r="N75" s="14">
        <v>647</v>
      </c>
      <c r="O75" s="14">
        <v>1</v>
      </c>
      <c r="P75" s="14">
        <v>-1</v>
      </c>
      <c r="Q75" s="14">
        <v>0</v>
      </c>
      <c r="R75" s="11" t="s">
        <v>35</v>
      </c>
      <c r="S75" s="11" t="s">
        <v>16</v>
      </c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5">
        <v>45</v>
      </c>
      <c r="B76" s="13" t="s">
        <v>31</v>
      </c>
      <c r="C76" s="13" t="s">
        <v>42</v>
      </c>
      <c r="D76" s="13" t="s">
        <v>59</v>
      </c>
      <c r="E76" s="13" t="s">
        <v>14</v>
      </c>
      <c r="F76" s="13" t="s">
        <v>23</v>
      </c>
      <c r="G76" s="13" t="s">
        <v>16</v>
      </c>
      <c r="H76" s="15">
        <v>1235</v>
      </c>
      <c r="I76" s="13" t="s">
        <v>18</v>
      </c>
      <c r="J76" s="13" t="s">
        <v>18</v>
      </c>
      <c r="K76" s="13" t="s">
        <v>35</v>
      </c>
      <c r="L76" s="15">
        <v>29</v>
      </c>
      <c r="M76" s="13" t="s">
        <v>78</v>
      </c>
      <c r="N76" s="15">
        <v>-128</v>
      </c>
      <c r="O76" s="15">
        <v>15</v>
      </c>
      <c r="P76" s="15">
        <v>-1</v>
      </c>
      <c r="Q76" s="15">
        <v>0</v>
      </c>
      <c r="R76" s="13" t="s">
        <v>35</v>
      </c>
      <c r="S76" s="13" t="s">
        <v>16</v>
      </c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4">
        <v>35</v>
      </c>
      <c r="B77" s="11" t="s">
        <v>11</v>
      </c>
      <c r="C77" s="11" t="s">
        <v>32</v>
      </c>
      <c r="D77" s="11" t="s">
        <v>13</v>
      </c>
      <c r="E77" s="11" t="s">
        <v>22</v>
      </c>
      <c r="F77" s="11" t="s">
        <v>15</v>
      </c>
      <c r="G77" s="11" t="s">
        <v>16</v>
      </c>
      <c r="H77" s="14">
        <v>606</v>
      </c>
      <c r="I77" s="11" t="s">
        <v>16</v>
      </c>
      <c r="J77" s="11" t="s">
        <v>16</v>
      </c>
      <c r="K77" s="11" t="s">
        <v>69</v>
      </c>
      <c r="L77" s="14">
        <v>3</v>
      </c>
      <c r="M77" s="11" t="s">
        <v>73</v>
      </c>
      <c r="N77" s="14">
        <v>393</v>
      </c>
      <c r="O77" s="14">
        <v>2</v>
      </c>
      <c r="P77" s="14">
        <v>-1</v>
      </c>
      <c r="Q77" s="14">
        <v>0</v>
      </c>
      <c r="R77" s="11" t="s">
        <v>35</v>
      </c>
      <c r="S77" s="11" t="s">
        <v>18</v>
      </c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4">
        <v>22</v>
      </c>
      <c r="B78" s="11" t="s">
        <v>19</v>
      </c>
      <c r="C78" s="11" t="s">
        <v>12</v>
      </c>
      <c r="D78" s="11" t="s">
        <v>13</v>
      </c>
      <c r="E78" s="11" t="s">
        <v>22</v>
      </c>
      <c r="F78" s="11" t="s">
        <v>15</v>
      </c>
      <c r="G78" s="11" t="s">
        <v>16</v>
      </c>
      <c r="H78" s="14">
        <v>275</v>
      </c>
      <c r="I78" s="11" t="s">
        <v>16</v>
      </c>
      <c r="J78" s="11" t="s">
        <v>16</v>
      </c>
      <c r="K78" s="11" t="s">
        <v>69</v>
      </c>
      <c r="L78" s="14">
        <v>16</v>
      </c>
      <c r="M78" s="11" t="s">
        <v>84</v>
      </c>
      <c r="N78" s="14">
        <v>457</v>
      </c>
      <c r="O78" s="14">
        <v>1</v>
      </c>
      <c r="P78" s="14">
        <v>-1</v>
      </c>
      <c r="Q78" s="14">
        <v>0</v>
      </c>
      <c r="R78" s="11" t="s">
        <v>35</v>
      </c>
      <c r="S78" s="11" t="s">
        <v>18</v>
      </c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5">
        <v>29</v>
      </c>
      <c r="B79" s="13" t="s">
        <v>41</v>
      </c>
      <c r="C79" s="13" t="s">
        <v>50</v>
      </c>
      <c r="D79" s="13" t="s">
        <v>33</v>
      </c>
      <c r="E79" s="13" t="s">
        <v>14</v>
      </c>
      <c r="F79" s="13" t="s">
        <v>23</v>
      </c>
      <c r="G79" s="13" t="s">
        <v>16</v>
      </c>
      <c r="H79" s="15">
        <v>22</v>
      </c>
      <c r="I79" s="13" t="s">
        <v>18</v>
      </c>
      <c r="J79" s="13" t="s">
        <v>16</v>
      </c>
      <c r="K79" s="13" t="s">
        <v>69</v>
      </c>
      <c r="L79" s="15">
        <v>16</v>
      </c>
      <c r="M79" s="13" t="s">
        <v>76</v>
      </c>
      <c r="N79" s="15">
        <v>1112</v>
      </c>
      <c r="O79" s="15">
        <v>1</v>
      </c>
      <c r="P79" s="15">
        <v>-1</v>
      </c>
      <c r="Q79" s="15">
        <v>0</v>
      </c>
      <c r="R79" s="13" t="s">
        <v>35</v>
      </c>
      <c r="S79" s="13" t="s">
        <v>18</v>
      </c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5">
        <v>33</v>
      </c>
      <c r="B80" s="13" t="s">
        <v>49</v>
      </c>
      <c r="C80" s="13" t="s">
        <v>32</v>
      </c>
      <c r="D80" s="13" t="s">
        <v>33</v>
      </c>
      <c r="E80" s="13" t="s">
        <v>22</v>
      </c>
      <c r="F80" s="13" t="s">
        <v>15</v>
      </c>
      <c r="G80" s="13" t="s">
        <v>16</v>
      </c>
      <c r="H80" s="15">
        <v>3360</v>
      </c>
      <c r="I80" s="13" t="s">
        <v>18</v>
      </c>
      <c r="J80" s="13" t="s">
        <v>16</v>
      </c>
      <c r="K80" s="13" t="s">
        <v>69</v>
      </c>
      <c r="L80" s="15">
        <v>30</v>
      </c>
      <c r="M80" s="13" t="s">
        <v>76</v>
      </c>
      <c r="N80" s="15">
        <v>990</v>
      </c>
      <c r="O80" s="15">
        <v>1</v>
      </c>
      <c r="P80" s="15">
        <v>-1</v>
      </c>
      <c r="Q80" s="15">
        <v>0</v>
      </c>
      <c r="R80" s="13" t="s">
        <v>35</v>
      </c>
      <c r="S80" s="13" t="s">
        <v>18</v>
      </c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4">
        <v>37</v>
      </c>
      <c r="B81" s="11" t="s">
        <v>11</v>
      </c>
      <c r="C81" s="11" t="s">
        <v>26</v>
      </c>
      <c r="D81" s="11" t="s">
        <v>33</v>
      </c>
      <c r="E81" s="11" t="s">
        <v>14</v>
      </c>
      <c r="F81" s="11" t="s">
        <v>15</v>
      </c>
      <c r="G81" s="11" t="s">
        <v>16</v>
      </c>
      <c r="H81" s="14">
        <v>206</v>
      </c>
      <c r="I81" s="11" t="s">
        <v>18</v>
      </c>
      <c r="J81" s="11" t="s">
        <v>16</v>
      </c>
      <c r="K81" s="11" t="s">
        <v>69</v>
      </c>
      <c r="L81" s="14">
        <v>9</v>
      </c>
      <c r="M81" s="11" t="s">
        <v>73</v>
      </c>
      <c r="N81" s="14">
        <v>903</v>
      </c>
      <c r="O81" s="14">
        <v>3</v>
      </c>
      <c r="P81" s="14">
        <v>-1</v>
      </c>
      <c r="Q81" s="14">
        <v>0</v>
      </c>
      <c r="R81" s="11" t="s">
        <v>74</v>
      </c>
      <c r="S81" s="11" t="s">
        <v>18</v>
      </c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4">
        <v>26</v>
      </c>
      <c r="B82" s="11" t="s">
        <v>25</v>
      </c>
      <c r="C82" s="11" t="s">
        <v>12</v>
      </c>
      <c r="D82" s="11" t="s">
        <v>59</v>
      </c>
      <c r="E82" s="11" t="s">
        <v>14</v>
      </c>
      <c r="F82" s="11" t="s">
        <v>23</v>
      </c>
      <c r="G82" s="11" t="s">
        <v>16</v>
      </c>
      <c r="H82" s="14">
        <v>539</v>
      </c>
      <c r="I82" s="11" t="s">
        <v>16</v>
      </c>
      <c r="J82" s="11" t="s">
        <v>16</v>
      </c>
      <c r="K82" s="11" t="s">
        <v>35</v>
      </c>
      <c r="L82" s="14">
        <v>4</v>
      </c>
      <c r="M82" s="11" t="s">
        <v>79</v>
      </c>
      <c r="N82" s="14">
        <v>189</v>
      </c>
      <c r="O82" s="14">
        <v>4</v>
      </c>
      <c r="P82" s="14">
        <v>-1</v>
      </c>
      <c r="Q82" s="14">
        <v>0</v>
      </c>
      <c r="R82" s="11" t="s">
        <v>35</v>
      </c>
      <c r="S82" s="11" t="s">
        <v>18</v>
      </c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4">
        <v>40</v>
      </c>
      <c r="B83" s="11" t="s">
        <v>11</v>
      </c>
      <c r="C83" s="11" t="s">
        <v>12</v>
      </c>
      <c r="D83" s="11" t="s">
        <v>33</v>
      </c>
      <c r="E83" s="11" t="s">
        <v>22</v>
      </c>
      <c r="F83" s="11" t="s">
        <v>23</v>
      </c>
      <c r="G83" s="11" t="s">
        <v>16</v>
      </c>
      <c r="H83" s="14">
        <v>625</v>
      </c>
      <c r="I83" s="11" t="s">
        <v>18</v>
      </c>
      <c r="J83" s="11" t="s">
        <v>16</v>
      </c>
      <c r="K83" s="11" t="s">
        <v>69</v>
      </c>
      <c r="L83" s="14">
        <v>23</v>
      </c>
      <c r="M83" s="11" t="s">
        <v>80</v>
      </c>
      <c r="N83" s="14">
        <v>984</v>
      </c>
      <c r="O83" s="14">
        <v>3</v>
      </c>
      <c r="P83" s="14">
        <v>-1</v>
      </c>
      <c r="Q83" s="14">
        <v>0</v>
      </c>
      <c r="R83" s="11" t="s">
        <v>35</v>
      </c>
      <c r="S83" s="11" t="s">
        <v>18</v>
      </c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4">
        <v>55</v>
      </c>
      <c r="B84" s="11" t="s">
        <v>31</v>
      </c>
      <c r="C84" s="11" t="s">
        <v>12</v>
      </c>
      <c r="D84" s="11" t="s">
        <v>13</v>
      </c>
      <c r="E84" s="11" t="s">
        <v>14</v>
      </c>
      <c r="F84" s="11" t="s">
        <v>15</v>
      </c>
      <c r="G84" s="11" t="s">
        <v>16</v>
      </c>
      <c r="H84" s="14">
        <v>1359</v>
      </c>
      <c r="I84" s="11" t="s">
        <v>16</v>
      </c>
      <c r="J84" s="11" t="s">
        <v>16</v>
      </c>
      <c r="K84" s="11" t="s">
        <v>69</v>
      </c>
      <c r="L84" s="14">
        <v>28</v>
      </c>
      <c r="M84" s="11" t="s">
        <v>75</v>
      </c>
      <c r="N84" s="14">
        <v>721</v>
      </c>
      <c r="O84" s="14">
        <v>1</v>
      </c>
      <c r="P84" s="14">
        <v>1165</v>
      </c>
      <c r="Q84" s="14">
        <v>0</v>
      </c>
      <c r="R84" s="11" t="s">
        <v>35</v>
      </c>
      <c r="S84" s="11" t="s">
        <v>18</v>
      </c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5">
        <v>35</v>
      </c>
      <c r="B85" s="13" t="s">
        <v>45</v>
      </c>
      <c r="C85" s="13" t="s">
        <v>42</v>
      </c>
      <c r="D85" s="13" t="s">
        <v>47</v>
      </c>
      <c r="E85" s="13" t="s">
        <v>14</v>
      </c>
      <c r="F85" s="13" t="s">
        <v>23</v>
      </c>
      <c r="G85" s="13" t="s">
        <v>16</v>
      </c>
      <c r="H85" s="15">
        <v>611</v>
      </c>
      <c r="I85" s="13" t="s">
        <v>18</v>
      </c>
      <c r="J85" s="13" t="s">
        <v>16</v>
      </c>
      <c r="K85" s="13" t="s">
        <v>35</v>
      </c>
      <c r="L85" s="15">
        <v>8</v>
      </c>
      <c r="M85" s="13" t="s">
        <v>84</v>
      </c>
      <c r="N85" s="15">
        <v>179</v>
      </c>
      <c r="O85" s="15">
        <v>1</v>
      </c>
      <c r="P85" s="15">
        <v>-1</v>
      </c>
      <c r="Q85" s="15">
        <v>0</v>
      </c>
      <c r="R85" s="13" t="s">
        <v>35</v>
      </c>
      <c r="S85" s="13" t="s">
        <v>18</v>
      </c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5">
        <v>38</v>
      </c>
      <c r="B86" s="13" t="s">
        <v>45</v>
      </c>
      <c r="C86" s="13" t="s">
        <v>20</v>
      </c>
      <c r="D86" s="13" t="s">
        <v>47</v>
      </c>
      <c r="E86" s="13" t="s">
        <v>22</v>
      </c>
      <c r="F86" s="13" t="s">
        <v>23</v>
      </c>
      <c r="G86" s="13" t="s">
        <v>16</v>
      </c>
      <c r="H86" s="15">
        <v>-785</v>
      </c>
      <c r="I86" s="13" t="s">
        <v>18</v>
      </c>
      <c r="J86" s="13" t="s">
        <v>18</v>
      </c>
      <c r="K86" s="13" t="s">
        <v>35</v>
      </c>
      <c r="L86" s="15">
        <v>8</v>
      </c>
      <c r="M86" s="13" t="s">
        <v>78</v>
      </c>
      <c r="N86" s="15">
        <v>458</v>
      </c>
      <c r="O86" s="15">
        <v>3</v>
      </c>
      <c r="P86" s="15">
        <v>-1</v>
      </c>
      <c r="Q86" s="15">
        <v>0</v>
      </c>
      <c r="R86" s="13" t="s">
        <v>35</v>
      </c>
      <c r="S86" s="13" t="s">
        <v>16</v>
      </c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4">
        <v>20</v>
      </c>
      <c r="B87" s="11" t="s">
        <v>41</v>
      </c>
      <c r="C87" s="11" t="s">
        <v>20</v>
      </c>
      <c r="D87" s="11" t="s">
        <v>59</v>
      </c>
      <c r="E87" s="11" t="s">
        <v>22</v>
      </c>
      <c r="F87" s="11" t="s">
        <v>15</v>
      </c>
      <c r="G87" s="11" t="s">
        <v>16</v>
      </c>
      <c r="H87" s="14">
        <v>331</v>
      </c>
      <c r="I87" s="11" t="s">
        <v>16</v>
      </c>
      <c r="J87" s="11" t="s">
        <v>16</v>
      </c>
      <c r="K87" s="11" t="s">
        <v>69</v>
      </c>
      <c r="L87" s="14">
        <v>17</v>
      </c>
      <c r="M87" s="11" t="s">
        <v>76</v>
      </c>
      <c r="N87" s="14">
        <v>51</v>
      </c>
      <c r="O87" s="14">
        <v>1</v>
      </c>
      <c r="P87" s="14">
        <v>-1</v>
      </c>
      <c r="Q87" s="14">
        <v>0</v>
      </c>
      <c r="R87" s="11" t="s">
        <v>74</v>
      </c>
      <c r="S87" s="11" t="s">
        <v>18</v>
      </c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4">
        <v>47</v>
      </c>
      <c r="B88" s="11" t="s">
        <v>25</v>
      </c>
      <c r="C88" s="11" t="s">
        <v>12</v>
      </c>
      <c r="D88" s="11" t="s">
        <v>47</v>
      </c>
      <c r="E88" s="11" t="s">
        <v>22</v>
      </c>
      <c r="F88" s="11" t="s">
        <v>29</v>
      </c>
      <c r="G88" s="11" t="s">
        <v>16</v>
      </c>
      <c r="H88" s="14">
        <v>2061</v>
      </c>
      <c r="I88" s="11" t="s">
        <v>16</v>
      </c>
      <c r="J88" s="11" t="s">
        <v>16</v>
      </c>
      <c r="K88" s="11" t="s">
        <v>69</v>
      </c>
      <c r="L88" s="14">
        <v>21</v>
      </c>
      <c r="M88" s="11" t="s">
        <v>84</v>
      </c>
      <c r="N88" s="14">
        <v>332</v>
      </c>
      <c r="O88" s="14">
        <v>2</v>
      </c>
      <c r="P88" s="14">
        <v>-1</v>
      </c>
      <c r="Q88" s="14">
        <v>0</v>
      </c>
      <c r="R88" s="11" t="s">
        <v>77</v>
      </c>
      <c r="S88" s="11" t="s">
        <v>16</v>
      </c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4">
        <v>30</v>
      </c>
      <c r="B89" s="11" t="s">
        <v>41</v>
      </c>
      <c r="C89" s="11" t="s">
        <v>38</v>
      </c>
      <c r="D89" s="11" t="s">
        <v>39</v>
      </c>
      <c r="E89" s="11" t="s">
        <v>14</v>
      </c>
      <c r="F89" s="11" t="s">
        <v>15</v>
      </c>
      <c r="G89" s="11" t="s">
        <v>16</v>
      </c>
      <c r="H89" s="14">
        <v>652</v>
      </c>
      <c r="I89" s="11" t="s">
        <v>16</v>
      </c>
      <c r="J89" s="11" t="s">
        <v>16</v>
      </c>
      <c r="K89" s="11" t="s">
        <v>69</v>
      </c>
      <c r="L89" s="14">
        <v>25</v>
      </c>
      <c r="M89" s="11" t="s">
        <v>79</v>
      </c>
      <c r="N89" s="14">
        <v>151</v>
      </c>
      <c r="O89" s="14">
        <v>1</v>
      </c>
      <c r="P89" s="14">
        <v>38</v>
      </c>
      <c r="Q89" s="14">
        <v>0</v>
      </c>
      <c r="R89" s="11" t="s">
        <v>77</v>
      </c>
      <c r="S89" s="11" t="s">
        <v>18</v>
      </c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5">
        <v>29</v>
      </c>
      <c r="B90" s="13" t="s">
        <v>11</v>
      </c>
      <c r="C90" s="13" t="s">
        <v>38</v>
      </c>
      <c r="D90" s="13" t="s">
        <v>13</v>
      </c>
      <c r="E90" s="13" t="s">
        <v>22</v>
      </c>
      <c r="F90" s="13" t="s">
        <v>15</v>
      </c>
      <c r="G90" s="13" t="s">
        <v>16</v>
      </c>
      <c r="H90" s="15">
        <v>764</v>
      </c>
      <c r="I90" s="13" t="s">
        <v>18</v>
      </c>
      <c r="J90" s="13" t="s">
        <v>18</v>
      </c>
      <c r="K90" s="13" t="s">
        <v>69</v>
      </c>
      <c r="L90" s="15">
        <v>18</v>
      </c>
      <c r="M90" s="13" t="s">
        <v>80</v>
      </c>
      <c r="N90" s="15">
        <v>1212</v>
      </c>
      <c r="O90" s="15">
        <v>2</v>
      </c>
      <c r="P90" s="15">
        <v>-1</v>
      </c>
      <c r="Q90" s="15">
        <v>0</v>
      </c>
      <c r="R90" s="13" t="s">
        <v>35</v>
      </c>
      <c r="S90" s="13" t="s">
        <v>18</v>
      </c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4">
        <v>58</v>
      </c>
      <c r="B91" s="11" t="s">
        <v>25</v>
      </c>
      <c r="C91" s="11" t="s">
        <v>46</v>
      </c>
      <c r="D91" s="11" t="s">
        <v>13</v>
      </c>
      <c r="E91" s="11" t="s">
        <v>22</v>
      </c>
      <c r="F91" s="11" t="s">
        <v>23</v>
      </c>
      <c r="G91" s="11" t="s">
        <v>16</v>
      </c>
      <c r="H91" s="14">
        <v>5983</v>
      </c>
      <c r="I91" s="11" t="s">
        <v>18</v>
      </c>
      <c r="J91" s="11" t="s">
        <v>16</v>
      </c>
      <c r="K91" s="11" t="s">
        <v>69</v>
      </c>
      <c r="L91" s="14">
        <v>21</v>
      </c>
      <c r="M91" s="11" t="s">
        <v>84</v>
      </c>
      <c r="N91" s="14">
        <v>193</v>
      </c>
      <c r="O91" s="14">
        <v>3</v>
      </c>
      <c r="P91" s="14">
        <v>120</v>
      </c>
      <c r="Q91" s="14">
        <v>0</v>
      </c>
      <c r="R91" s="11" t="s">
        <v>35</v>
      </c>
      <c r="S91" s="11" t="s">
        <v>16</v>
      </c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4">
        <v>40</v>
      </c>
      <c r="B92" s="11" t="s">
        <v>19</v>
      </c>
      <c r="C92" s="11" t="s">
        <v>50</v>
      </c>
      <c r="D92" s="11" t="s">
        <v>13</v>
      </c>
      <c r="E92" s="11" t="s">
        <v>14</v>
      </c>
      <c r="F92" s="11" t="s">
        <v>23</v>
      </c>
      <c r="G92" s="11" t="s">
        <v>16</v>
      </c>
      <c r="H92" s="14">
        <v>295</v>
      </c>
      <c r="I92" s="11" t="s">
        <v>16</v>
      </c>
      <c r="J92" s="11" t="s">
        <v>16</v>
      </c>
      <c r="K92" s="11" t="s">
        <v>69</v>
      </c>
      <c r="L92" s="14">
        <v>12</v>
      </c>
      <c r="M92" s="11" t="s">
        <v>75</v>
      </c>
      <c r="N92" s="14">
        <v>2191</v>
      </c>
      <c r="O92" s="14">
        <v>5</v>
      </c>
      <c r="P92" s="14">
        <v>127</v>
      </c>
      <c r="Q92" s="14">
        <v>0</v>
      </c>
      <c r="R92" s="11" t="s">
        <v>35</v>
      </c>
      <c r="S92" s="11" t="s">
        <v>18</v>
      </c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5">
        <v>33</v>
      </c>
      <c r="B93" s="13" t="s">
        <v>19</v>
      </c>
      <c r="C93" s="13" t="s">
        <v>38</v>
      </c>
      <c r="D93" s="13" t="s">
        <v>33</v>
      </c>
      <c r="E93" s="13" t="s">
        <v>14</v>
      </c>
      <c r="F93" s="13" t="s">
        <v>15</v>
      </c>
      <c r="G93" s="13" t="s">
        <v>16</v>
      </c>
      <c r="H93" s="15">
        <v>-115</v>
      </c>
      <c r="I93" s="13" t="s">
        <v>16</v>
      </c>
      <c r="J93" s="13" t="s">
        <v>18</v>
      </c>
      <c r="K93" s="13" t="s">
        <v>69</v>
      </c>
      <c r="L93" s="15">
        <v>18</v>
      </c>
      <c r="M93" s="13" t="s">
        <v>84</v>
      </c>
      <c r="N93" s="15">
        <v>157</v>
      </c>
      <c r="O93" s="15">
        <v>1</v>
      </c>
      <c r="P93" s="15">
        <v>-1</v>
      </c>
      <c r="Q93" s="15">
        <v>0</v>
      </c>
      <c r="R93" s="13" t="s">
        <v>35</v>
      </c>
      <c r="S93" s="13" t="s">
        <v>18</v>
      </c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4">
        <v>30</v>
      </c>
      <c r="B94" s="11" t="s">
        <v>45</v>
      </c>
      <c r="C94" s="11" t="s">
        <v>42</v>
      </c>
      <c r="D94" s="11" t="s">
        <v>33</v>
      </c>
      <c r="E94" s="11" t="s">
        <v>14</v>
      </c>
      <c r="F94" s="11" t="s">
        <v>23</v>
      </c>
      <c r="G94" s="11" t="s">
        <v>16</v>
      </c>
      <c r="H94" s="14">
        <v>612</v>
      </c>
      <c r="I94" s="11" t="s">
        <v>18</v>
      </c>
      <c r="J94" s="11" t="s">
        <v>16</v>
      </c>
      <c r="K94" s="11" t="s">
        <v>69</v>
      </c>
      <c r="L94" s="14">
        <v>12</v>
      </c>
      <c r="M94" s="11" t="s">
        <v>78</v>
      </c>
      <c r="N94" s="14">
        <v>89</v>
      </c>
      <c r="O94" s="14">
        <v>6</v>
      </c>
      <c r="P94" s="14">
        <v>-1</v>
      </c>
      <c r="Q94" s="14">
        <v>0</v>
      </c>
      <c r="R94" s="11" t="s">
        <v>35</v>
      </c>
      <c r="S94" s="11" t="s">
        <v>16</v>
      </c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4">
        <v>45</v>
      </c>
      <c r="B95" s="11" t="s">
        <v>41</v>
      </c>
      <c r="C95" s="11" t="s">
        <v>12</v>
      </c>
      <c r="D95" s="11" t="s">
        <v>13</v>
      </c>
      <c r="E95" s="11" t="s">
        <v>14</v>
      </c>
      <c r="F95" s="11" t="s">
        <v>15</v>
      </c>
      <c r="G95" s="11" t="s">
        <v>16</v>
      </c>
      <c r="H95" s="14">
        <v>1036</v>
      </c>
      <c r="I95" s="11" t="s">
        <v>16</v>
      </c>
      <c r="J95" s="11" t="s">
        <v>16</v>
      </c>
      <c r="K95" s="11" t="s">
        <v>35</v>
      </c>
      <c r="L95" s="14">
        <v>16</v>
      </c>
      <c r="M95" s="11" t="s">
        <v>78</v>
      </c>
      <c r="N95" s="14">
        <v>82</v>
      </c>
      <c r="O95" s="14">
        <v>1</v>
      </c>
      <c r="P95" s="14">
        <v>324</v>
      </c>
      <c r="Q95" s="14">
        <v>0</v>
      </c>
      <c r="R95" s="11" t="s">
        <v>35</v>
      </c>
      <c r="S95" s="11" t="s">
        <v>16</v>
      </c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5">
        <v>35</v>
      </c>
      <c r="B96" s="13" t="s">
        <v>41</v>
      </c>
      <c r="C96" s="13" t="s">
        <v>26</v>
      </c>
      <c r="D96" s="13" t="s">
        <v>47</v>
      </c>
      <c r="E96" s="13" t="s">
        <v>14</v>
      </c>
      <c r="F96" s="13" t="s">
        <v>23</v>
      </c>
      <c r="G96" s="13" t="s">
        <v>16</v>
      </c>
      <c r="H96" s="15">
        <v>630</v>
      </c>
      <c r="I96" s="13" t="s">
        <v>18</v>
      </c>
      <c r="J96" s="13" t="s">
        <v>16</v>
      </c>
      <c r="K96" s="13" t="s">
        <v>35</v>
      </c>
      <c r="L96" s="15">
        <v>14</v>
      </c>
      <c r="M96" s="13" t="s">
        <v>78</v>
      </c>
      <c r="N96" s="15">
        <v>207</v>
      </c>
      <c r="O96" s="15">
        <v>1</v>
      </c>
      <c r="P96" s="15">
        <v>-1</v>
      </c>
      <c r="Q96" s="15">
        <v>0</v>
      </c>
      <c r="R96" s="13" t="s">
        <v>35</v>
      </c>
      <c r="S96" s="13" t="s">
        <v>16</v>
      </c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5">
        <v>58</v>
      </c>
      <c r="B97" s="13" t="s">
        <v>25</v>
      </c>
      <c r="C97" s="13" t="s">
        <v>46</v>
      </c>
      <c r="D97" s="13" t="s">
        <v>13</v>
      </c>
      <c r="E97" s="13" t="s">
        <v>22</v>
      </c>
      <c r="F97" s="13" t="s">
        <v>23</v>
      </c>
      <c r="G97" s="13" t="s">
        <v>16</v>
      </c>
      <c r="H97" s="15">
        <v>1081</v>
      </c>
      <c r="I97" s="13" t="s">
        <v>16</v>
      </c>
      <c r="J97" s="13" t="s">
        <v>16</v>
      </c>
      <c r="K97" s="13" t="s">
        <v>35</v>
      </c>
      <c r="L97" s="15">
        <v>30</v>
      </c>
      <c r="M97" s="13" t="s">
        <v>78</v>
      </c>
      <c r="N97" s="15">
        <v>187</v>
      </c>
      <c r="O97" s="15">
        <v>1</v>
      </c>
      <c r="P97" s="15">
        <v>-1</v>
      </c>
      <c r="Q97" s="15">
        <v>0</v>
      </c>
      <c r="R97" s="13" t="s">
        <v>35</v>
      </c>
      <c r="S97" s="13" t="s">
        <v>16</v>
      </c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5">
        <v>56</v>
      </c>
      <c r="B98" s="13" t="s">
        <v>41</v>
      </c>
      <c r="C98" s="13" t="s">
        <v>42</v>
      </c>
      <c r="D98" s="13" t="s">
        <v>39</v>
      </c>
      <c r="E98" s="13" t="s">
        <v>14</v>
      </c>
      <c r="F98" s="13" t="s">
        <v>23</v>
      </c>
      <c r="G98" s="13" t="s">
        <v>16</v>
      </c>
      <c r="H98" s="15">
        <v>1402</v>
      </c>
      <c r="I98" s="13" t="s">
        <v>16</v>
      </c>
      <c r="J98" s="13" t="s">
        <v>16</v>
      </c>
      <c r="K98" s="13" t="s">
        <v>69</v>
      </c>
      <c r="L98" s="15">
        <v>30</v>
      </c>
      <c r="M98" s="13" t="s">
        <v>76</v>
      </c>
      <c r="N98" s="15">
        <v>1331</v>
      </c>
      <c r="O98" s="15">
        <v>1</v>
      </c>
      <c r="P98" s="15">
        <v>-1</v>
      </c>
      <c r="Q98" s="15">
        <v>0</v>
      </c>
      <c r="R98" s="13" t="s">
        <v>35</v>
      </c>
      <c r="S98" s="13" t="s">
        <v>18</v>
      </c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4">
        <v>78</v>
      </c>
      <c r="B99" s="11" t="s">
        <v>41</v>
      </c>
      <c r="C99" s="11" t="s">
        <v>42</v>
      </c>
      <c r="D99" s="11" t="s">
        <v>43</v>
      </c>
      <c r="E99" s="11" t="s">
        <v>14</v>
      </c>
      <c r="F99" s="11" t="s">
        <v>23</v>
      </c>
      <c r="G99" s="11" t="s">
        <v>16</v>
      </c>
      <c r="H99" s="14">
        <v>729</v>
      </c>
      <c r="I99" s="11" t="s">
        <v>16</v>
      </c>
      <c r="J99" s="11" t="s">
        <v>16</v>
      </c>
      <c r="K99" s="11" t="s">
        <v>69</v>
      </c>
      <c r="L99" s="14">
        <v>22</v>
      </c>
      <c r="M99" s="11" t="s">
        <v>83</v>
      </c>
      <c r="N99" s="14">
        <v>213</v>
      </c>
      <c r="O99" s="14">
        <v>1</v>
      </c>
      <c r="P99" s="14">
        <v>-1</v>
      </c>
      <c r="Q99" s="14">
        <v>0</v>
      </c>
      <c r="R99" s="11" t="s">
        <v>35</v>
      </c>
      <c r="S99" s="11" t="s">
        <v>18</v>
      </c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4">
        <v>33</v>
      </c>
      <c r="B100" s="11" t="s">
        <v>37</v>
      </c>
      <c r="C100" s="11" t="s">
        <v>20</v>
      </c>
      <c r="D100" s="11" t="s">
        <v>13</v>
      </c>
      <c r="E100" s="11" t="s">
        <v>14</v>
      </c>
      <c r="F100" s="11" t="s">
        <v>15</v>
      </c>
      <c r="G100" s="11" t="s">
        <v>16</v>
      </c>
      <c r="H100" s="14">
        <v>-67</v>
      </c>
      <c r="I100" s="11" t="s">
        <v>18</v>
      </c>
      <c r="J100" s="11" t="s">
        <v>16</v>
      </c>
      <c r="K100" s="11" t="s">
        <v>69</v>
      </c>
      <c r="L100" s="14">
        <v>21</v>
      </c>
      <c r="M100" s="11" t="s">
        <v>81</v>
      </c>
      <c r="N100" s="14">
        <v>-63</v>
      </c>
      <c r="O100" s="14">
        <v>8</v>
      </c>
      <c r="P100" s="14">
        <v>-1</v>
      </c>
      <c r="Q100" s="14">
        <v>0</v>
      </c>
      <c r="R100" s="11" t="s">
        <v>35</v>
      </c>
      <c r="S100" s="11" t="s">
        <v>18</v>
      </c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5">
        <v>56</v>
      </c>
      <c r="B101" s="13" t="s">
        <v>19</v>
      </c>
      <c r="C101" s="13" t="s">
        <v>38</v>
      </c>
      <c r="D101" s="13" t="s">
        <v>33</v>
      </c>
      <c r="E101" s="13" t="s">
        <v>14</v>
      </c>
      <c r="F101" s="13" t="s">
        <v>23</v>
      </c>
      <c r="G101" s="13" t="s">
        <v>16</v>
      </c>
      <c r="H101" s="15">
        <v>651</v>
      </c>
      <c r="I101" s="13" t="s">
        <v>18</v>
      </c>
      <c r="J101" s="13" t="s">
        <v>16</v>
      </c>
      <c r="K101" s="13" t="s">
        <v>35</v>
      </c>
      <c r="L101" s="15">
        <v>23</v>
      </c>
      <c r="M101" s="13" t="s">
        <v>78</v>
      </c>
      <c r="N101" s="15">
        <v>641</v>
      </c>
      <c r="O101" s="15">
        <v>5</v>
      </c>
      <c r="P101" s="15">
        <v>-1</v>
      </c>
      <c r="Q101" s="15">
        <v>0</v>
      </c>
      <c r="R101" s="13" t="s">
        <v>35</v>
      </c>
      <c r="S101" s="13" t="s">
        <v>18</v>
      </c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86</v>
      </c>
      <c r="I1" s="10" t="s">
        <v>8</v>
      </c>
      <c r="J1" s="10" t="s">
        <v>9</v>
      </c>
      <c r="K1" s="10" t="s">
        <v>61</v>
      </c>
      <c r="L1" s="10" t="s">
        <v>62</v>
      </c>
      <c r="M1" s="10" t="s">
        <v>63</v>
      </c>
      <c r="N1" s="10" t="s">
        <v>87</v>
      </c>
      <c r="O1" s="10" t="s">
        <v>65</v>
      </c>
      <c r="P1" s="10" t="s">
        <v>66</v>
      </c>
      <c r="Q1" s="10" t="s">
        <v>67</v>
      </c>
      <c r="R1" s="10" t="s">
        <v>68</v>
      </c>
      <c r="S1" s="10" t="s">
        <v>10</v>
      </c>
    </row>
    <row r="2" spans="1:19" ht="15.75" customHeight="1" x14ac:dyDescent="0.2">
      <c r="A2" s="10">
        <v>26</v>
      </c>
      <c r="B2" s="10" t="s">
        <v>11</v>
      </c>
      <c r="C2" s="10" t="s">
        <v>38</v>
      </c>
      <c r="D2" s="10" t="s">
        <v>21</v>
      </c>
      <c r="E2" s="10" t="s">
        <v>22</v>
      </c>
      <c r="F2" s="10" t="s">
        <v>35</v>
      </c>
      <c r="G2" s="10" t="s">
        <v>16</v>
      </c>
      <c r="H2" s="10">
        <v>-348</v>
      </c>
      <c r="I2" s="10" t="s">
        <v>18</v>
      </c>
      <c r="J2" s="10" t="s">
        <v>18</v>
      </c>
      <c r="K2" s="10" t="s">
        <v>69</v>
      </c>
      <c r="L2" s="10">
        <v>7</v>
      </c>
      <c r="M2" s="10" t="s">
        <v>78</v>
      </c>
      <c r="N2" s="10">
        <v>2016</v>
      </c>
      <c r="O2" s="10">
        <v>2</v>
      </c>
      <c r="P2" s="10">
        <v>-1</v>
      </c>
      <c r="Q2" s="10">
        <v>0</v>
      </c>
      <c r="R2" s="10" t="s">
        <v>35</v>
      </c>
      <c r="S2" s="10" t="s">
        <v>18</v>
      </c>
    </row>
    <row r="3" spans="1:19" ht="15.75" customHeight="1" x14ac:dyDescent="0.2">
      <c r="A3" s="10">
        <v>36</v>
      </c>
      <c r="B3" s="10" t="s">
        <v>41</v>
      </c>
      <c r="C3" s="10" t="s">
        <v>42</v>
      </c>
      <c r="D3" s="10" t="s">
        <v>59</v>
      </c>
      <c r="E3" s="10" t="s">
        <v>14</v>
      </c>
      <c r="F3" s="10" t="s">
        <v>35</v>
      </c>
      <c r="G3" s="10" t="s">
        <v>16</v>
      </c>
      <c r="H3" s="10">
        <v>-305</v>
      </c>
      <c r="I3" s="10" t="s">
        <v>18</v>
      </c>
      <c r="J3" s="10" t="s">
        <v>18</v>
      </c>
      <c r="K3" s="10" t="s">
        <v>69</v>
      </c>
      <c r="L3" s="10">
        <v>15</v>
      </c>
      <c r="M3" s="10" t="s">
        <v>80</v>
      </c>
      <c r="N3" s="10">
        <v>1008</v>
      </c>
      <c r="O3" s="10">
        <v>2</v>
      </c>
      <c r="P3" s="10">
        <v>-1</v>
      </c>
      <c r="Q3" s="10">
        <v>0</v>
      </c>
      <c r="R3" s="10" t="s">
        <v>35</v>
      </c>
      <c r="S3" s="10" t="s">
        <v>18</v>
      </c>
    </row>
    <row r="4" spans="1:19" ht="15.75" customHeight="1" x14ac:dyDescent="0.2">
      <c r="A4" s="10">
        <v>58</v>
      </c>
      <c r="B4" s="10" t="s">
        <v>11</v>
      </c>
      <c r="C4" s="10" t="s">
        <v>46</v>
      </c>
      <c r="D4" s="10" t="s">
        <v>55</v>
      </c>
      <c r="E4" s="10" t="s">
        <v>14</v>
      </c>
      <c r="F4" s="10" t="s">
        <v>29</v>
      </c>
      <c r="G4" s="10" t="s">
        <v>16</v>
      </c>
      <c r="H4" s="10">
        <v>1468</v>
      </c>
      <c r="I4" s="10" t="s">
        <v>16</v>
      </c>
      <c r="J4" s="10" t="s">
        <v>16</v>
      </c>
      <c r="K4" s="10" t="s">
        <v>69</v>
      </c>
      <c r="L4" s="10">
        <v>3</v>
      </c>
      <c r="M4" s="10" t="s">
        <v>73</v>
      </c>
      <c r="N4" s="10">
        <v>1635</v>
      </c>
      <c r="O4" s="10">
        <v>1</v>
      </c>
      <c r="P4" s="10">
        <v>-1</v>
      </c>
      <c r="Q4" s="10">
        <v>0</v>
      </c>
      <c r="R4" s="10" t="s">
        <v>35</v>
      </c>
      <c r="S4" s="10" t="s">
        <v>18</v>
      </c>
    </row>
    <row r="5" spans="1:19" ht="15.75" customHeight="1" x14ac:dyDescent="0.2">
      <c r="A5" s="10">
        <v>56</v>
      </c>
      <c r="B5" s="10" t="s">
        <v>53</v>
      </c>
      <c r="C5" s="10" t="s">
        <v>20</v>
      </c>
      <c r="D5" s="10" t="s">
        <v>55</v>
      </c>
      <c r="E5" s="10" t="s">
        <v>14</v>
      </c>
      <c r="F5" s="10" t="s">
        <v>23</v>
      </c>
      <c r="G5" s="10" t="s">
        <v>16</v>
      </c>
      <c r="H5" s="10">
        <v>202</v>
      </c>
      <c r="I5" s="10" t="s">
        <v>18</v>
      </c>
      <c r="J5" s="10" t="s">
        <v>18</v>
      </c>
      <c r="K5" s="10" t="s">
        <v>69</v>
      </c>
      <c r="L5" s="10">
        <v>28</v>
      </c>
      <c r="M5" s="10" t="s">
        <v>80</v>
      </c>
      <c r="N5" s="10">
        <v>87</v>
      </c>
      <c r="O5" s="10">
        <v>4</v>
      </c>
      <c r="P5" s="10">
        <v>-1</v>
      </c>
      <c r="Q5" s="10">
        <v>0</v>
      </c>
      <c r="R5" s="10" t="s">
        <v>35</v>
      </c>
      <c r="S5" s="10" t="s">
        <v>16</v>
      </c>
    </row>
    <row r="6" spans="1:19" ht="15.75" customHeight="1" x14ac:dyDescent="0.2">
      <c r="A6" s="10">
        <v>27</v>
      </c>
      <c r="B6" s="10" t="s">
        <v>41</v>
      </c>
      <c r="C6" s="10" t="s">
        <v>26</v>
      </c>
      <c r="D6" s="10" t="s">
        <v>39</v>
      </c>
      <c r="E6" s="10" t="s">
        <v>14</v>
      </c>
      <c r="F6" s="10" t="s">
        <v>29</v>
      </c>
      <c r="G6" s="10" t="s">
        <v>16</v>
      </c>
      <c r="H6" s="10">
        <v>-279</v>
      </c>
      <c r="I6" s="10" t="s">
        <v>16</v>
      </c>
      <c r="J6" s="10" t="s">
        <v>16</v>
      </c>
      <c r="K6" s="10" t="s">
        <v>69</v>
      </c>
      <c r="L6" s="10">
        <v>5</v>
      </c>
      <c r="M6" s="10" t="s">
        <v>79</v>
      </c>
      <c r="N6" s="10">
        <v>182</v>
      </c>
      <c r="O6" s="10">
        <v>1</v>
      </c>
      <c r="P6" s="10">
        <v>-1</v>
      </c>
      <c r="Q6" s="10">
        <v>0</v>
      </c>
      <c r="R6" s="10" t="s">
        <v>35</v>
      </c>
      <c r="S6" s="10" t="s">
        <v>18</v>
      </c>
    </row>
    <row r="7" spans="1:19" ht="15.75" customHeight="1" x14ac:dyDescent="0.2">
      <c r="A7" s="10">
        <v>41</v>
      </c>
      <c r="B7" s="10" t="s">
        <v>41</v>
      </c>
      <c r="C7" s="10" t="s">
        <v>12</v>
      </c>
      <c r="D7" s="10" t="s">
        <v>51</v>
      </c>
      <c r="E7" s="10" t="s">
        <v>14</v>
      </c>
      <c r="F7" s="10" t="s">
        <v>23</v>
      </c>
      <c r="G7" s="10" t="s">
        <v>16</v>
      </c>
      <c r="H7" s="10">
        <v>1615</v>
      </c>
      <c r="I7" s="10" t="s">
        <v>16</v>
      </c>
      <c r="J7" s="10" t="s">
        <v>16</v>
      </c>
      <c r="K7" s="10" t="s">
        <v>69</v>
      </c>
      <c r="L7" s="10">
        <v>16</v>
      </c>
      <c r="M7" s="10" t="s">
        <v>84</v>
      </c>
      <c r="N7" s="10">
        <v>558</v>
      </c>
      <c r="O7" s="10">
        <v>1</v>
      </c>
      <c r="P7" s="10">
        <v>-1</v>
      </c>
      <c r="Q7" s="10">
        <v>0</v>
      </c>
      <c r="R7" s="10" t="s">
        <v>35</v>
      </c>
      <c r="S7" s="10" t="s">
        <v>18</v>
      </c>
    </row>
    <row r="8" spans="1:19" ht="15.75" customHeight="1" x14ac:dyDescent="0.2">
      <c r="A8" s="10">
        <v>33</v>
      </c>
      <c r="B8" s="10" t="s">
        <v>41</v>
      </c>
      <c r="C8" s="10" t="s">
        <v>50</v>
      </c>
      <c r="D8" s="10" t="s">
        <v>51</v>
      </c>
      <c r="E8" s="10" t="s">
        <v>22</v>
      </c>
      <c r="F8" s="10" t="s">
        <v>29</v>
      </c>
      <c r="G8" s="10" t="s">
        <v>16</v>
      </c>
      <c r="H8" s="10">
        <v>-93</v>
      </c>
      <c r="I8" s="10" t="s">
        <v>18</v>
      </c>
      <c r="J8" s="10" t="s">
        <v>18</v>
      </c>
      <c r="K8" s="10" t="s">
        <v>69</v>
      </c>
      <c r="L8" s="10">
        <v>24</v>
      </c>
      <c r="M8" s="10" t="s">
        <v>78</v>
      </c>
      <c r="N8" s="10">
        <v>167</v>
      </c>
      <c r="O8" s="10">
        <v>1</v>
      </c>
      <c r="P8" s="10">
        <v>-1</v>
      </c>
      <c r="Q8" s="10">
        <v>0</v>
      </c>
      <c r="R8" s="10" t="s">
        <v>35</v>
      </c>
      <c r="S8" s="10" t="s">
        <v>16</v>
      </c>
    </row>
    <row r="9" spans="1:19" ht="15.75" customHeight="1" x14ac:dyDescent="0.2">
      <c r="A9" s="10">
        <v>24</v>
      </c>
      <c r="B9" s="10" t="s">
        <v>37</v>
      </c>
      <c r="C9" s="10" t="s">
        <v>20</v>
      </c>
      <c r="D9" s="10" t="s">
        <v>59</v>
      </c>
      <c r="E9" s="10" t="s">
        <v>14</v>
      </c>
      <c r="F9" s="10" t="s">
        <v>35</v>
      </c>
      <c r="G9" s="10" t="s">
        <v>16</v>
      </c>
      <c r="H9" s="10">
        <v>39</v>
      </c>
      <c r="I9" s="10" t="s">
        <v>16</v>
      </c>
      <c r="J9" s="10" t="s">
        <v>16</v>
      </c>
      <c r="K9" s="10" t="s">
        <v>69</v>
      </c>
      <c r="L9" s="10">
        <v>3</v>
      </c>
      <c r="M9" s="10" t="s">
        <v>79</v>
      </c>
      <c r="N9" s="10">
        <v>148</v>
      </c>
      <c r="O9" s="10">
        <v>11</v>
      </c>
      <c r="P9" s="10">
        <v>-1</v>
      </c>
      <c r="Q9" s="10">
        <v>0</v>
      </c>
      <c r="R9" s="10" t="s">
        <v>35</v>
      </c>
      <c r="S9" s="10" t="s">
        <v>16</v>
      </c>
    </row>
    <row r="10" spans="1:19" ht="15.75" customHeight="1" x14ac:dyDescent="0.2">
      <c r="A10" s="10">
        <v>47</v>
      </c>
      <c r="B10" s="10" t="s">
        <v>31</v>
      </c>
      <c r="C10" s="10" t="s">
        <v>42</v>
      </c>
      <c r="D10" s="10" t="s">
        <v>39</v>
      </c>
      <c r="E10" s="10" t="s">
        <v>22</v>
      </c>
      <c r="F10" s="10" t="s">
        <v>35</v>
      </c>
      <c r="G10" s="10" t="s">
        <v>16</v>
      </c>
      <c r="H10" s="10">
        <v>-84</v>
      </c>
      <c r="I10" s="10" t="s">
        <v>16</v>
      </c>
      <c r="J10" s="10" t="s">
        <v>16</v>
      </c>
      <c r="K10" s="10" t="s">
        <v>69</v>
      </c>
      <c r="L10" s="10">
        <v>7</v>
      </c>
      <c r="M10" s="10" t="s">
        <v>78</v>
      </c>
      <c r="N10" s="10">
        <v>120</v>
      </c>
      <c r="O10" s="10">
        <v>1</v>
      </c>
      <c r="P10" s="10">
        <v>-1</v>
      </c>
      <c r="Q10" s="10">
        <v>0</v>
      </c>
      <c r="R10" s="10" t="s">
        <v>35</v>
      </c>
      <c r="S10" s="10" t="s">
        <v>16</v>
      </c>
    </row>
    <row r="11" spans="1:19" ht="15.75" customHeight="1" x14ac:dyDescent="0.2">
      <c r="A11" s="10">
        <v>29</v>
      </c>
      <c r="B11" s="10" t="s">
        <v>19</v>
      </c>
      <c r="C11" s="10" t="s">
        <v>54</v>
      </c>
      <c r="D11" s="10" t="s">
        <v>47</v>
      </c>
      <c r="E11" s="10" t="s">
        <v>14</v>
      </c>
      <c r="F11" s="10" t="s">
        <v>23</v>
      </c>
      <c r="G11" s="10" t="s">
        <v>16</v>
      </c>
      <c r="H11" s="10">
        <v>200</v>
      </c>
      <c r="I11" s="10" t="s">
        <v>18</v>
      </c>
      <c r="J11" s="10" t="s">
        <v>18</v>
      </c>
      <c r="K11" s="10" t="s">
        <v>69</v>
      </c>
      <c r="L11" s="10">
        <v>10</v>
      </c>
      <c r="M11" s="10" t="s">
        <v>78</v>
      </c>
      <c r="N11" s="10">
        <v>87</v>
      </c>
      <c r="O11" s="10">
        <v>1</v>
      </c>
      <c r="P11" s="10">
        <v>-1</v>
      </c>
      <c r="Q11" s="10">
        <v>0</v>
      </c>
      <c r="R11" s="10" t="s">
        <v>35</v>
      </c>
      <c r="S11" s="10" t="s">
        <v>16</v>
      </c>
    </row>
    <row r="12" spans="1:19" ht="15.75" customHeight="1" x14ac:dyDescent="0.2">
      <c r="A12" s="10">
        <v>56</v>
      </c>
      <c r="B12" s="10" t="s">
        <v>25</v>
      </c>
      <c r="C12" s="10" t="s">
        <v>12</v>
      </c>
      <c r="D12" s="10" t="s">
        <v>13</v>
      </c>
      <c r="E12" s="10" t="s">
        <v>14</v>
      </c>
      <c r="F12" s="10" t="s">
        <v>23</v>
      </c>
      <c r="G12" s="10" t="s">
        <v>16</v>
      </c>
      <c r="H12" s="10">
        <v>824</v>
      </c>
      <c r="I12" s="10" t="s">
        <v>18</v>
      </c>
      <c r="J12" s="10" t="s">
        <v>18</v>
      </c>
      <c r="K12" s="10" t="s">
        <v>69</v>
      </c>
      <c r="L12" s="10">
        <v>29</v>
      </c>
      <c r="M12" s="10" t="s">
        <v>80</v>
      </c>
      <c r="N12" s="10">
        <v>222</v>
      </c>
      <c r="O12" s="10">
        <v>3</v>
      </c>
      <c r="P12" s="10">
        <v>-1</v>
      </c>
      <c r="Q12" s="10">
        <v>0</v>
      </c>
      <c r="R12" s="10" t="s">
        <v>35</v>
      </c>
      <c r="S12" s="10" t="s">
        <v>16</v>
      </c>
    </row>
    <row r="13" spans="1:19" ht="15.75" customHeight="1" x14ac:dyDescent="0.2">
      <c r="A13" s="10">
        <v>50</v>
      </c>
      <c r="B13" s="10" t="s">
        <v>37</v>
      </c>
      <c r="C13" s="10" t="s">
        <v>42</v>
      </c>
      <c r="D13" s="10" t="s">
        <v>33</v>
      </c>
      <c r="E13" s="10" t="s">
        <v>14</v>
      </c>
      <c r="F13" s="10" t="s">
        <v>15</v>
      </c>
      <c r="G13" s="10" t="s">
        <v>16</v>
      </c>
      <c r="H13" s="10">
        <v>200</v>
      </c>
      <c r="I13" s="10" t="s">
        <v>18</v>
      </c>
      <c r="J13" s="10" t="s">
        <v>18</v>
      </c>
      <c r="K13" s="10" t="s">
        <v>69</v>
      </c>
      <c r="L13" s="10">
        <v>30</v>
      </c>
      <c r="M13" s="10" t="s">
        <v>80</v>
      </c>
      <c r="N13" s="10">
        <v>173</v>
      </c>
      <c r="O13" s="10">
        <v>4</v>
      </c>
      <c r="P13" s="10">
        <v>-1</v>
      </c>
      <c r="Q13" s="10">
        <v>0</v>
      </c>
      <c r="R13" s="10" t="s">
        <v>35</v>
      </c>
      <c r="S13" s="10" t="s">
        <v>16</v>
      </c>
    </row>
    <row r="14" spans="1:19" ht="15.75" customHeight="1" x14ac:dyDescent="0.2">
      <c r="A14" s="10">
        <v>34</v>
      </c>
      <c r="B14" s="10" t="s">
        <v>25</v>
      </c>
      <c r="C14" s="10" t="s">
        <v>38</v>
      </c>
      <c r="D14" s="10" t="s">
        <v>21</v>
      </c>
      <c r="E14" s="10" t="s">
        <v>22</v>
      </c>
      <c r="F14" s="10" t="s">
        <v>35</v>
      </c>
      <c r="G14" s="10" t="s">
        <v>16</v>
      </c>
      <c r="H14" s="10">
        <v>1351</v>
      </c>
      <c r="I14" s="10" t="s">
        <v>16</v>
      </c>
      <c r="J14" s="10" t="s">
        <v>16</v>
      </c>
      <c r="K14" s="10" t="s">
        <v>69</v>
      </c>
      <c r="L14" s="10">
        <v>19</v>
      </c>
      <c r="M14" s="10" t="s">
        <v>76</v>
      </c>
      <c r="N14" s="10">
        <v>70</v>
      </c>
      <c r="O14" s="10">
        <v>3</v>
      </c>
      <c r="P14" s="10">
        <v>-1</v>
      </c>
      <c r="Q14" s="10">
        <v>0</v>
      </c>
      <c r="R14" s="10" t="s">
        <v>35</v>
      </c>
      <c r="S14" s="10" t="s">
        <v>16</v>
      </c>
    </row>
    <row r="15" spans="1:19" ht="15.75" customHeight="1" x14ac:dyDescent="0.2">
      <c r="A15" s="10">
        <v>32</v>
      </c>
      <c r="B15" s="10" t="s">
        <v>53</v>
      </c>
      <c r="C15" s="10" t="s">
        <v>12</v>
      </c>
      <c r="D15" s="10" t="s">
        <v>51</v>
      </c>
      <c r="E15" s="10" t="s">
        <v>22</v>
      </c>
      <c r="F15" s="10" t="s">
        <v>23</v>
      </c>
      <c r="G15" s="10" t="s">
        <v>16</v>
      </c>
      <c r="H15" s="10">
        <v>1340</v>
      </c>
      <c r="I15" s="10" t="s">
        <v>16</v>
      </c>
      <c r="J15" s="10" t="s">
        <v>16</v>
      </c>
      <c r="K15" s="10" t="s">
        <v>69</v>
      </c>
      <c r="L15" s="10">
        <v>31</v>
      </c>
      <c r="M15" s="10" t="s">
        <v>70</v>
      </c>
      <c r="N15" s="10">
        <v>283</v>
      </c>
      <c r="O15" s="10">
        <v>1</v>
      </c>
      <c r="P15" s="10">
        <v>-1</v>
      </c>
      <c r="Q15" s="10">
        <v>0</v>
      </c>
      <c r="R15" s="10" t="s">
        <v>35</v>
      </c>
      <c r="S15" s="10" t="s">
        <v>16</v>
      </c>
    </row>
    <row r="16" spans="1:19" ht="15.75" customHeight="1" x14ac:dyDescent="0.2">
      <c r="A16" s="10">
        <v>44</v>
      </c>
      <c r="B16" s="10" t="s">
        <v>57</v>
      </c>
      <c r="C16" s="10" t="s">
        <v>42</v>
      </c>
      <c r="D16" s="10" t="s">
        <v>21</v>
      </c>
      <c r="E16" s="10" t="s">
        <v>14</v>
      </c>
      <c r="F16" s="10" t="s">
        <v>35</v>
      </c>
      <c r="G16" s="10" t="s">
        <v>16</v>
      </c>
      <c r="H16" s="10">
        <v>-19</v>
      </c>
      <c r="I16" s="10" t="s">
        <v>16</v>
      </c>
      <c r="J16" s="10" t="s">
        <v>16</v>
      </c>
      <c r="K16" s="10" t="s">
        <v>69</v>
      </c>
      <c r="L16" s="10">
        <v>20</v>
      </c>
      <c r="M16" s="10" t="s">
        <v>81</v>
      </c>
      <c r="N16" s="10">
        <v>65</v>
      </c>
      <c r="O16" s="10">
        <v>2</v>
      </c>
      <c r="P16" s="10">
        <v>-1</v>
      </c>
      <c r="Q16" s="10">
        <v>0</v>
      </c>
      <c r="R16" s="10" t="s">
        <v>35</v>
      </c>
      <c r="S16" s="10" t="s">
        <v>16</v>
      </c>
    </row>
    <row r="17" spans="1:19" ht="15.75" customHeight="1" x14ac:dyDescent="0.2">
      <c r="A17" s="10">
        <v>55</v>
      </c>
      <c r="B17" s="10" t="s">
        <v>19</v>
      </c>
      <c r="C17" s="10" t="s">
        <v>42</v>
      </c>
      <c r="D17" s="10" t="s">
        <v>43</v>
      </c>
      <c r="E17" s="10" t="s">
        <v>22</v>
      </c>
      <c r="F17" s="10" t="s">
        <v>35</v>
      </c>
      <c r="G17" s="10" t="s">
        <v>16</v>
      </c>
      <c r="H17" s="10">
        <v>1767</v>
      </c>
      <c r="I17" s="10" t="s">
        <v>16</v>
      </c>
      <c r="J17" s="10" t="s">
        <v>16</v>
      </c>
      <c r="K17" s="10" t="s">
        <v>69</v>
      </c>
      <c r="L17" s="10">
        <v>23</v>
      </c>
      <c r="M17" s="10" t="s">
        <v>85</v>
      </c>
      <c r="N17" s="10">
        <v>415</v>
      </c>
      <c r="O17" s="10">
        <v>7</v>
      </c>
      <c r="P17" s="10">
        <v>-1</v>
      </c>
      <c r="Q17" s="10">
        <v>0</v>
      </c>
      <c r="R17" s="10" t="s">
        <v>35</v>
      </c>
      <c r="S17" s="10" t="s">
        <v>18</v>
      </c>
    </row>
    <row r="18" spans="1:19" ht="15.75" customHeight="1" x14ac:dyDescent="0.2">
      <c r="A18" s="10">
        <v>31</v>
      </c>
      <c r="B18" s="10" t="s">
        <v>57</v>
      </c>
      <c r="C18" s="10" t="s">
        <v>46</v>
      </c>
      <c r="D18" s="10" t="s">
        <v>43</v>
      </c>
      <c r="E18" s="10" t="s">
        <v>14</v>
      </c>
      <c r="F18" s="10" t="s">
        <v>29</v>
      </c>
      <c r="G18" s="10" t="s">
        <v>16</v>
      </c>
      <c r="H18" s="10">
        <v>814</v>
      </c>
      <c r="I18" s="10" t="s">
        <v>16</v>
      </c>
      <c r="J18" s="10" t="s">
        <v>16</v>
      </c>
      <c r="K18" s="10" t="s">
        <v>69</v>
      </c>
      <c r="L18" s="10">
        <v>23</v>
      </c>
      <c r="M18" s="10" t="s">
        <v>81</v>
      </c>
      <c r="N18" s="10">
        <v>252</v>
      </c>
      <c r="O18" s="10">
        <v>4</v>
      </c>
      <c r="P18" s="10">
        <v>-1</v>
      </c>
      <c r="Q18" s="10">
        <v>0</v>
      </c>
      <c r="R18" s="10" t="s">
        <v>35</v>
      </c>
      <c r="S18" s="10" t="s">
        <v>18</v>
      </c>
    </row>
    <row r="19" spans="1:19" ht="15.75" customHeight="1" x14ac:dyDescent="0.2">
      <c r="A19" s="10">
        <v>52</v>
      </c>
      <c r="B19" s="10" t="s">
        <v>19</v>
      </c>
      <c r="C19" s="10" t="s">
        <v>20</v>
      </c>
      <c r="D19" s="10" t="s">
        <v>47</v>
      </c>
      <c r="E19" s="10" t="s">
        <v>14</v>
      </c>
      <c r="F19" s="10" t="s">
        <v>29</v>
      </c>
      <c r="G19" s="10" t="s">
        <v>16</v>
      </c>
      <c r="H19" s="10">
        <v>-376</v>
      </c>
      <c r="I19" s="10" t="s">
        <v>18</v>
      </c>
      <c r="J19" s="10" t="s">
        <v>18</v>
      </c>
      <c r="K19" s="10" t="s">
        <v>69</v>
      </c>
      <c r="L19" s="10">
        <v>13</v>
      </c>
      <c r="M19" s="10" t="s">
        <v>78</v>
      </c>
      <c r="N19" s="10">
        <v>863</v>
      </c>
      <c r="O19" s="10">
        <v>3</v>
      </c>
      <c r="P19" s="10">
        <v>-1</v>
      </c>
      <c r="Q19" s="10">
        <v>0</v>
      </c>
      <c r="R19" s="10" t="s">
        <v>35</v>
      </c>
      <c r="S19" s="10" t="s">
        <v>18</v>
      </c>
    </row>
    <row r="20" spans="1:19" ht="15.75" customHeight="1" x14ac:dyDescent="0.2">
      <c r="A20" s="10">
        <v>30</v>
      </c>
      <c r="B20" s="10" t="s">
        <v>25</v>
      </c>
      <c r="C20" s="10" t="s">
        <v>38</v>
      </c>
      <c r="D20" s="10" t="s">
        <v>13</v>
      </c>
      <c r="E20" s="10" t="s">
        <v>22</v>
      </c>
      <c r="F20" s="10" t="s">
        <v>35</v>
      </c>
      <c r="G20" s="10" t="s">
        <v>16</v>
      </c>
      <c r="H20" s="10">
        <v>1179</v>
      </c>
      <c r="I20" s="10" t="s">
        <v>18</v>
      </c>
      <c r="J20" s="10" t="s">
        <v>18</v>
      </c>
      <c r="K20" s="10" t="s">
        <v>69</v>
      </c>
      <c r="L20" s="10">
        <v>18</v>
      </c>
      <c r="M20" s="10" t="s">
        <v>78</v>
      </c>
      <c r="N20" s="10">
        <v>253</v>
      </c>
      <c r="O20" s="10">
        <v>1</v>
      </c>
      <c r="P20" s="10">
        <v>-1</v>
      </c>
      <c r="Q20" s="10">
        <v>0</v>
      </c>
      <c r="R20" s="10" t="s">
        <v>35</v>
      </c>
      <c r="S20" s="10" t="s">
        <v>16</v>
      </c>
    </row>
    <row r="21" spans="1:19" ht="15.75" customHeight="1" x14ac:dyDescent="0.2">
      <c r="A21" s="10">
        <v>35</v>
      </c>
      <c r="B21" s="10" t="s">
        <v>49</v>
      </c>
      <c r="C21" s="10" t="s">
        <v>58</v>
      </c>
      <c r="D21" s="10" t="s">
        <v>51</v>
      </c>
      <c r="E21" s="10" t="s">
        <v>22</v>
      </c>
      <c r="F21" s="10" t="s">
        <v>29</v>
      </c>
      <c r="G21" s="10" t="s">
        <v>16</v>
      </c>
      <c r="H21" s="10">
        <v>1517</v>
      </c>
      <c r="I21" s="10" t="s">
        <v>18</v>
      </c>
      <c r="J21" s="10" t="s">
        <v>18</v>
      </c>
      <c r="K21" s="10" t="s">
        <v>69</v>
      </c>
      <c r="L21" s="10">
        <v>20</v>
      </c>
      <c r="M21" s="10" t="s">
        <v>84</v>
      </c>
      <c r="N21" s="10">
        <v>220</v>
      </c>
      <c r="O21" s="10">
        <v>2</v>
      </c>
      <c r="P21" s="10">
        <v>-1</v>
      </c>
      <c r="Q21" s="10">
        <v>0</v>
      </c>
      <c r="R21" s="10" t="s">
        <v>35</v>
      </c>
      <c r="S21" s="10" t="s">
        <v>16</v>
      </c>
    </row>
    <row r="22" spans="1:19" ht="15.75" customHeight="1" x14ac:dyDescent="0.2">
      <c r="A22" s="10">
        <v>32</v>
      </c>
      <c r="B22" s="10" t="s">
        <v>19</v>
      </c>
      <c r="C22" s="10" t="s">
        <v>50</v>
      </c>
      <c r="D22" s="10" t="s">
        <v>33</v>
      </c>
      <c r="E22" s="10" t="s">
        <v>22</v>
      </c>
      <c r="F22" s="10" t="s">
        <v>29</v>
      </c>
      <c r="G22" s="10" t="s">
        <v>16</v>
      </c>
      <c r="H22" s="10">
        <v>1461</v>
      </c>
      <c r="I22" s="10" t="s">
        <v>16</v>
      </c>
      <c r="J22" s="10" t="s">
        <v>16</v>
      </c>
      <c r="K22" s="10" t="s">
        <v>69</v>
      </c>
      <c r="L22" s="10">
        <v>9</v>
      </c>
      <c r="M22" s="10" t="s">
        <v>81</v>
      </c>
      <c r="N22" s="10">
        <v>161</v>
      </c>
      <c r="O22" s="10">
        <v>2</v>
      </c>
      <c r="P22" s="10">
        <v>375</v>
      </c>
      <c r="Q22" s="10">
        <v>5</v>
      </c>
      <c r="R22" s="10" t="s">
        <v>74</v>
      </c>
      <c r="S22" s="10" t="s">
        <v>18</v>
      </c>
    </row>
    <row r="23" spans="1:19" ht="15.75" customHeight="1" x14ac:dyDescent="0.2">
      <c r="A23" s="10">
        <v>37</v>
      </c>
      <c r="B23" s="10" t="s">
        <v>53</v>
      </c>
      <c r="C23" s="10" t="s">
        <v>46</v>
      </c>
      <c r="D23" s="10" t="s">
        <v>43</v>
      </c>
      <c r="E23" s="10" t="s">
        <v>14</v>
      </c>
      <c r="F23" s="10" t="s">
        <v>29</v>
      </c>
      <c r="G23" s="10" t="s">
        <v>16</v>
      </c>
      <c r="H23" s="10">
        <v>-73</v>
      </c>
      <c r="I23" s="10" t="s">
        <v>16</v>
      </c>
      <c r="J23" s="10" t="s">
        <v>16</v>
      </c>
      <c r="K23" s="10" t="s">
        <v>69</v>
      </c>
      <c r="L23" s="10">
        <v>7</v>
      </c>
      <c r="M23" s="10" t="s">
        <v>81</v>
      </c>
      <c r="N23" s="10">
        <v>75</v>
      </c>
      <c r="O23" s="10">
        <v>2</v>
      </c>
      <c r="P23" s="10">
        <v>-1</v>
      </c>
      <c r="Q23" s="10">
        <v>0</v>
      </c>
      <c r="R23" s="10" t="s">
        <v>35</v>
      </c>
      <c r="S23" s="10" t="s">
        <v>16</v>
      </c>
    </row>
    <row r="24" spans="1:19" ht="15.75" customHeight="1" x14ac:dyDescent="0.2">
      <c r="A24" s="10">
        <v>37</v>
      </c>
      <c r="B24" s="10" t="s">
        <v>11</v>
      </c>
      <c r="C24" s="10" t="s">
        <v>42</v>
      </c>
      <c r="D24" s="10" t="s">
        <v>27</v>
      </c>
      <c r="E24" s="10" t="s">
        <v>22</v>
      </c>
      <c r="F24" s="10" t="s">
        <v>29</v>
      </c>
      <c r="G24" s="10" t="s">
        <v>16</v>
      </c>
      <c r="H24" s="10">
        <v>-125</v>
      </c>
      <c r="I24" s="10" t="s">
        <v>16</v>
      </c>
      <c r="J24" s="10" t="s">
        <v>16</v>
      </c>
      <c r="K24" s="10" t="s">
        <v>69</v>
      </c>
      <c r="L24" s="10">
        <v>32</v>
      </c>
      <c r="M24" s="10" t="s">
        <v>80</v>
      </c>
      <c r="N24" s="10">
        <v>509</v>
      </c>
      <c r="O24" s="10">
        <v>2</v>
      </c>
      <c r="P24" s="10">
        <v>-1</v>
      </c>
      <c r="Q24" s="10">
        <v>0</v>
      </c>
      <c r="R24" s="10" t="s">
        <v>35</v>
      </c>
      <c r="S24" s="10" t="s">
        <v>18</v>
      </c>
    </row>
    <row r="25" spans="1:19" ht="15.75" customHeight="1" x14ac:dyDescent="0.2">
      <c r="A25" s="10">
        <v>37</v>
      </c>
      <c r="B25" s="10" t="s">
        <v>41</v>
      </c>
      <c r="C25" s="10" t="s">
        <v>32</v>
      </c>
      <c r="D25" s="10" t="s">
        <v>13</v>
      </c>
      <c r="E25" s="10" t="s">
        <v>22</v>
      </c>
      <c r="F25" s="10" t="s">
        <v>29</v>
      </c>
      <c r="G25" s="10" t="s">
        <v>16</v>
      </c>
      <c r="H25" s="10">
        <v>131</v>
      </c>
      <c r="I25" s="10" t="s">
        <v>16</v>
      </c>
      <c r="J25" s="10" t="s">
        <v>16</v>
      </c>
      <c r="K25" s="10" t="s">
        <v>69</v>
      </c>
      <c r="L25" s="10">
        <v>19</v>
      </c>
      <c r="M25" s="10" t="s">
        <v>81</v>
      </c>
      <c r="N25" s="10">
        <v>284</v>
      </c>
      <c r="O25" s="10">
        <v>2</v>
      </c>
      <c r="P25" s="10">
        <v>-1</v>
      </c>
      <c r="Q25" s="10">
        <v>0</v>
      </c>
      <c r="R25" s="10" t="s">
        <v>35</v>
      </c>
      <c r="S25" s="10" t="s">
        <v>16</v>
      </c>
    </row>
    <row r="26" spans="1:19" ht="15.75" customHeight="1" x14ac:dyDescent="0.2">
      <c r="A26" s="10">
        <v>51</v>
      </c>
      <c r="B26" s="10" t="s">
        <v>45</v>
      </c>
      <c r="C26" s="10" t="s">
        <v>54</v>
      </c>
      <c r="D26" s="10" t="s">
        <v>51</v>
      </c>
      <c r="E26" s="10" t="s">
        <v>22</v>
      </c>
      <c r="F26" s="10" t="s">
        <v>29</v>
      </c>
      <c r="G26" s="10" t="s">
        <v>16</v>
      </c>
      <c r="H26" s="10">
        <v>-33</v>
      </c>
      <c r="I26" s="10" t="s">
        <v>18</v>
      </c>
      <c r="J26" s="10" t="s">
        <v>18</v>
      </c>
      <c r="K26" s="10" t="s">
        <v>69</v>
      </c>
      <c r="L26" s="10">
        <v>28</v>
      </c>
      <c r="M26" s="10" t="s">
        <v>70</v>
      </c>
      <c r="N26" s="10">
        <v>46</v>
      </c>
      <c r="O26" s="10">
        <v>1</v>
      </c>
      <c r="P26" s="10">
        <v>-1</v>
      </c>
      <c r="Q26" s="10">
        <v>0</v>
      </c>
      <c r="R26" s="10" t="s">
        <v>35</v>
      </c>
      <c r="S26" s="10" t="s">
        <v>16</v>
      </c>
    </row>
    <row r="27" spans="1:19" ht="15.75" customHeight="1" x14ac:dyDescent="0.2">
      <c r="A27" s="10">
        <v>54</v>
      </c>
      <c r="B27" s="10" t="s">
        <v>45</v>
      </c>
      <c r="C27" s="10" t="s">
        <v>38</v>
      </c>
      <c r="D27" s="10" t="s">
        <v>21</v>
      </c>
      <c r="E27" s="10" t="s">
        <v>14</v>
      </c>
      <c r="F27" s="10" t="s">
        <v>23</v>
      </c>
      <c r="G27" s="10" t="s">
        <v>16</v>
      </c>
      <c r="H27" s="10">
        <v>-224</v>
      </c>
      <c r="I27" s="10" t="s">
        <v>18</v>
      </c>
      <c r="J27" s="10" t="s">
        <v>18</v>
      </c>
      <c r="K27" s="10" t="s">
        <v>69</v>
      </c>
      <c r="L27" s="10">
        <v>26</v>
      </c>
      <c r="M27" s="10" t="s">
        <v>78</v>
      </c>
      <c r="N27" s="10">
        <v>322</v>
      </c>
      <c r="O27" s="10">
        <v>1</v>
      </c>
      <c r="P27" s="10">
        <v>-1</v>
      </c>
      <c r="Q27" s="10">
        <v>0</v>
      </c>
      <c r="R27" s="10" t="s">
        <v>35</v>
      </c>
      <c r="S27" s="10" t="s">
        <v>16</v>
      </c>
    </row>
    <row r="28" spans="1:19" ht="15.75" customHeight="1" x14ac:dyDescent="0.2">
      <c r="A28" s="10">
        <v>30</v>
      </c>
      <c r="B28" s="10" t="s">
        <v>11</v>
      </c>
      <c r="C28" s="10" t="s">
        <v>50</v>
      </c>
      <c r="D28" s="10" t="s">
        <v>13</v>
      </c>
      <c r="E28" s="10" t="s">
        <v>22</v>
      </c>
      <c r="F28" s="10" t="s">
        <v>15</v>
      </c>
      <c r="G28" s="10" t="s">
        <v>16</v>
      </c>
      <c r="H28" s="10">
        <v>199</v>
      </c>
      <c r="I28" s="10" t="s">
        <v>18</v>
      </c>
      <c r="J28" s="10" t="s">
        <v>18</v>
      </c>
      <c r="K28" s="10" t="s">
        <v>69</v>
      </c>
      <c r="L28" s="10">
        <v>27</v>
      </c>
      <c r="M28" s="10" t="s">
        <v>78</v>
      </c>
      <c r="N28" s="10">
        <v>25</v>
      </c>
      <c r="O28" s="10">
        <v>1</v>
      </c>
      <c r="P28" s="10">
        <v>-1</v>
      </c>
      <c r="Q28" s="10">
        <v>0</v>
      </c>
      <c r="R28" s="10" t="s">
        <v>35</v>
      </c>
      <c r="S28" s="10" t="s">
        <v>16</v>
      </c>
    </row>
    <row r="29" spans="1:19" ht="15.75" customHeight="1" x14ac:dyDescent="0.2">
      <c r="A29" s="10">
        <v>58</v>
      </c>
      <c r="B29" s="10" t="s">
        <v>19</v>
      </c>
      <c r="C29" s="10" t="s">
        <v>12</v>
      </c>
      <c r="D29" s="10" t="s">
        <v>47</v>
      </c>
      <c r="E29" s="10" t="s">
        <v>14</v>
      </c>
      <c r="F29" s="10" t="s">
        <v>23</v>
      </c>
      <c r="G29" s="10" t="s">
        <v>16</v>
      </c>
      <c r="H29" s="10">
        <v>1601</v>
      </c>
      <c r="I29" s="10" t="s">
        <v>18</v>
      </c>
      <c r="J29" s="10" t="s">
        <v>18</v>
      </c>
      <c r="K29" s="10" t="s">
        <v>69</v>
      </c>
      <c r="L29" s="10">
        <v>28</v>
      </c>
      <c r="M29" s="10" t="s">
        <v>81</v>
      </c>
      <c r="N29" s="10">
        <v>186</v>
      </c>
      <c r="O29" s="10">
        <v>3</v>
      </c>
      <c r="P29" s="10">
        <v>101</v>
      </c>
      <c r="Q29" s="10">
        <v>2</v>
      </c>
      <c r="R29" s="10" t="s">
        <v>71</v>
      </c>
      <c r="S29" s="10" t="s">
        <v>18</v>
      </c>
    </row>
    <row r="30" spans="1:19" ht="15.75" customHeight="1" x14ac:dyDescent="0.2">
      <c r="A30" s="10">
        <v>30</v>
      </c>
      <c r="B30" s="10" t="s">
        <v>19</v>
      </c>
      <c r="C30" s="10" t="s">
        <v>26</v>
      </c>
      <c r="D30" s="10" t="s">
        <v>43</v>
      </c>
      <c r="E30" s="10" t="s">
        <v>22</v>
      </c>
      <c r="F30" s="10" t="s">
        <v>23</v>
      </c>
      <c r="G30" s="10" t="s">
        <v>16</v>
      </c>
      <c r="H30" s="10">
        <v>158</v>
      </c>
      <c r="I30" s="10" t="s">
        <v>16</v>
      </c>
      <c r="J30" s="10" t="s">
        <v>16</v>
      </c>
      <c r="K30" s="10" t="s">
        <v>69</v>
      </c>
      <c r="L30" s="10">
        <v>0</v>
      </c>
      <c r="M30" s="10" t="s">
        <v>75</v>
      </c>
      <c r="N30" s="10">
        <v>141</v>
      </c>
      <c r="O30" s="10">
        <v>1</v>
      </c>
      <c r="P30" s="10">
        <v>180</v>
      </c>
      <c r="Q30" s="10">
        <v>2</v>
      </c>
      <c r="R30" s="10" t="s">
        <v>74</v>
      </c>
      <c r="S30" s="10" t="s">
        <v>18</v>
      </c>
    </row>
    <row r="31" spans="1:19" ht="15.75" customHeight="1" x14ac:dyDescent="0.2">
      <c r="A31" s="10">
        <v>31</v>
      </c>
      <c r="B31" s="10" t="s">
        <v>37</v>
      </c>
      <c r="C31" s="10" t="s">
        <v>20</v>
      </c>
      <c r="D31" s="10" t="s">
        <v>13</v>
      </c>
      <c r="E31" s="10" t="s">
        <v>14</v>
      </c>
      <c r="F31" s="10" t="s">
        <v>35</v>
      </c>
      <c r="G31" s="10" t="s">
        <v>16</v>
      </c>
      <c r="H31" s="10">
        <v>-313</v>
      </c>
      <c r="I31" s="10" t="s">
        <v>18</v>
      </c>
      <c r="J31" s="10" t="s">
        <v>18</v>
      </c>
      <c r="K31" s="10" t="s">
        <v>69</v>
      </c>
      <c r="L31" s="10">
        <v>23</v>
      </c>
      <c r="M31" s="10" t="s">
        <v>78</v>
      </c>
      <c r="N31" s="10">
        <v>193</v>
      </c>
      <c r="O31" s="10">
        <v>2</v>
      </c>
      <c r="P31" s="10">
        <v>-1</v>
      </c>
      <c r="Q31" s="10">
        <v>0</v>
      </c>
      <c r="R31" s="10" t="s">
        <v>35</v>
      </c>
      <c r="S31" s="10" t="s">
        <v>16</v>
      </c>
    </row>
    <row r="32" spans="1:19" ht="15.75" customHeight="1" x14ac:dyDescent="0.2">
      <c r="A32" s="10">
        <v>37</v>
      </c>
      <c r="B32" s="10" t="s">
        <v>19</v>
      </c>
      <c r="C32" s="10" t="s">
        <v>38</v>
      </c>
      <c r="D32" s="10" t="s">
        <v>27</v>
      </c>
      <c r="E32" s="10" t="s">
        <v>14</v>
      </c>
      <c r="F32" s="10" t="s">
        <v>23</v>
      </c>
      <c r="G32" s="10" t="s">
        <v>16</v>
      </c>
      <c r="H32" s="10">
        <v>346</v>
      </c>
      <c r="I32" s="10" t="s">
        <v>16</v>
      </c>
      <c r="J32" s="10" t="s">
        <v>16</v>
      </c>
      <c r="K32" s="10" t="s">
        <v>69</v>
      </c>
      <c r="L32" s="10">
        <v>19</v>
      </c>
      <c r="M32" s="10" t="s">
        <v>81</v>
      </c>
      <c r="N32" s="10">
        <v>471</v>
      </c>
      <c r="O32" s="10">
        <v>2</v>
      </c>
      <c r="P32" s="10">
        <v>-1</v>
      </c>
      <c r="Q32" s="10">
        <v>0</v>
      </c>
      <c r="R32" s="10" t="s">
        <v>35</v>
      </c>
      <c r="S32" s="10" t="s">
        <v>16</v>
      </c>
    </row>
    <row r="33" spans="1:19" ht="15.75" customHeight="1" x14ac:dyDescent="0.2">
      <c r="A33" s="10">
        <v>29</v>
      </c>
      <c r="B33" s="10" t="s">
        <v>25</v>
      </c>
      <c r="C33" s="10" t="s">
        <v>32</v>
      </c>
      <c r="D33" s="10" t="s">
        <v>47</v>
      </c>
      <c r="E33" s="10" t="s">
        <v>14</v>
      </c>
      <c r="F33" s="10" t="s">
        <v>29</v>
      </c>
      <c r="G33" s="10" t="s">
        <v>16</v>
      </c>
      <c r="H33" s="10">
        <v>1361</v>
      </c>
      <c r="I33" s="10" t="s">
        <v>18</v>
      </c>
      <c r="J33" s="10" t="s">
        <v>18</v>
      </c>
      <c r="K33" s="10" t="s">
        <v>69</v>
      </c>
      <c r="L33" s="10">
        <v>1</v>
      </c>
      <c r="M33" s="10" t="s">
        <v>79</v>
      </c>
      <c r="N33" s="10">
        <v>680</v>
      </c>
      <c r="O33" s="10">
        <v>2</v>
      </c>
      <c r="P33" s="10">
        <v>-1</v>
      </c>
      <c r="Q33" s="10">
        <v>0</v>
      </c>
      <c r="R33" s="10" t="s">
        <v>35</v>
      </c>
      <c r="S33" s="10" t="s">
        <v>16</v>
      </c>
    </row>
    <row r="34" spans="1:19" ht="15.75" customHeight="1" x14ac:dyDescent="0.2">
      <c r="A34" s="10">
        <v>35</v>
      </c>
      <c r="B34" s="10" t="s">
        <v>19</v>
      </c>
      <c r="C34" s="10" t="s">
        <v>26</v>
      </c>
      <c r="D34" s="10" t="s">
        <v>33</v>
      </c>
      <c r="E34" s="10" t="s">
        <v>22</v>
      </c>
      <c r="F34" s="10" t="s">
        <v>15</v>
      </c>
      <c r="G34" s="10" t="s">
        <v>16</v>
      </c>
      <c r="H34" s="10">
        <v>503</v>
      </c>
      <c r="I34" s="10" t="s">
        <v>16</v>
      </c>
      <c r="J34" s="10" t="s">
        <v>16</v>
      </c>
      <c r="K34" s="10" t="s">
        <v>69</v>
      </c>
      <c r="L34" s="10">
        <v>23</v>
      </c>
      <c r="M34" s="10" t="s">
        <v>83</v>
      </c>
      <c r="N34" s="10">
        <v>344</v>
      </c>
      <c r="O34" s="10">
        <v>2</v>
      </c>
      <c r="P34" s="10">
        <v>182</v>
      </c>
      <c r="Q34" s="10">
        <v>8</v>
      </c>
      <c r="R34" s="10" t="s">
        <v>77</v>
      </c>
      <c r="S34" s="10" t="s">
        <v>18</v>
      </c>
    </row>
    <row r="35" spans="1:19" ht="15.75" customHeight="1" x14ac:dyDescent="0.2">
      <c r="A35" s="10">
        <v>47</v>
      </c>
      <c r="B35" s="10" t="s">
        <v>49</v>
      </c>
      <c r="C35" s="10" t="s">
        <v>12</v>
      </c>
      <c r="D35" s="10" t="s">
        <v>59</v>
      </c>
      <c r="E35" s="10" t="s">
        <v>14</v>
      </c>
      <c r="F35" s="10" t="s">
        <v>15</v>
      </c>
      <c r="G35" s="10" t="s">
        <v>16</v>
      </c>
      <c r="H35" s="10">
        <v>1570</v>
      </c>
      <c r="I35" s="10" t="s">
        <v>18</v>
      </c>
      <c r="J35" s="10" t="s">
        <v>18</v>
      </c>
      <c r="K35" s="10" t="s">
        <v>69</v>
      </c>
      <c r="L35" s="10">
        <v>10</v>
      </c>
      <c r="M35" s="10" t="s">
        <v>78</v>
      </c>
      <c r="N35" s="10">
        <v>109</v>
      </c>
      <c r="O35" s="10">
        <v>1</v>
      </c>
      <c r="P35" s="10">
        <v>360</v>
      </c>
      <c r="Q35" s="10">
        <v>2</v>
      </c>
      <c r="R35" s="10" t="s">
        <v>74</v>
      </c>
      <c r="S35" s="10" t="s">
        <v>16</v>
      </c>
    </row>
    <row r="36" spans="1:19" ht="15.75" customHeight="1" x14ac:dyDescent="0.2">
      <c r="A36" s="10">
        <v>29</v>
      </c>
      <c r="B36" s="10" t="s">
        <v>41</v>
      </c>
      <c r="C36" s="10" t="s">
        <v>20</v>
      </c>
      <c r="D36" s="10" t="s">
        <v>13</v>
      </c>
      <c r="E36" s="10" t="s">
        <v>14</v>
      </c>
      <c r="F36" s="10" t="s">
        <v>35</v>
      </c>
      <c r="G36" s="10" t="s">
        <v>16</v>
      </c>
      <c r="H36" s="10">
        <v>272</v>
      </c>
      <c r="I36" s="10" t="s">
        <v>18</v>
      </c>
      <c r="J36" s="10" t="s">
        <v>18</v>
      </c>
      <c r="K36" s="10" t="s">
        <v>69</v>
      </c>
      <c r="L36" s="10">
        <v>29</v>
      </c>
      <c r="M36" s="10" t="s">
        <v>76</v>
      </c>
      <c r="N36" s="10">
        <v>571</v>
      </c>
      <c r="O36" s="10">
        <v>1</v>
      </c>
      <c r="P36" s="10">
        <v>-1</v>
      </c>
      <c r="Q36" s="10">
        <v>0</v>
      </c>
      <c r="R36" s="10" t="s">
        <v>35</v>
      </c>
      <c r="S36" s="10" t="s">
        <v>18</v>
      </c>
    </row>
    <row r="37" spans="1:19" ht="15.75" customHeight="1" x14ac:dyDescent="0.2">
      <c r="A37" s="10">
        <v>57</v>
      </c>
      <c r="B37" s="10" t="s">
        <v>19</v>
      </c>
      <c r="C37" s="10" t="s">
        <v>12</v>
      </c>
      <c r="D37" s="10" t="s">
        <v>33</v>
      </c>
      <c r="E37" s="10" t="s">
        <v>14</v>
      </c>
      <c r="F37" s="10" t="s">
        <v>35</v>
      </c>
      <c r="G37" s="10" t="s">
        <v>16</v>
      </c>
      <c r="H37" s="10">
        <v>1550</v>
      </c>
      <c r="I37" s="10" t="s">
        <v>18</v>
      </c>
      <c r="J37" s="10" t="s">
        <v>18</v>
      </c>
      <c r="K37" s="10" t="s">
        <v>69</v>
      </c>
      <c r="L37" s="10">
        <v>32</v>
      </c>
      <c r="M37" s="10" t="s">
        <v>76</v>
      </c>
      <c r="N37" s="10">
        <v>341</v>
      </c>
      <c r="O37" s="10">
        <v>2</v>
      </c>
      <c r="P37" s="10">
        <v>-1</v>
      </c>
      <c r="Q37" s="10">
        <v>0</v>
      </c>
      <c r="R37" s="10" t="s">
        <v>35</v>
      </c>
      <c r="S37" s="10" t="s">
        <v>18</v>
      </c>
    </row>
    <row r="38" spans="1:19" ht="15.75" customHeight="1" x14ac:dyDescent="0.2">
      <c r="A38" s="10">
        <v>59</v>
      </c>
      <c r="B38" s="10" t="s">
        <v>57</v>
      </c>
      <c r="C38" s="10" t="s">
        <v>12</v>
      </c>
      <c r="D38" s="10" t="s">
        <v>43</v>
      </c>
      <c r="E38" s="10" t="s">
        <v>14</v>
      </c>
      <c r="F38" s="10" t="s">
        <v>35</v>
      </c>
      <c r="G38" s="10" t="s">
        <v>16</v>
      </c>
      <c r="H38" s="10">
        <v>1552</v>
      </c>
      <c r="I38" s="10" t="s">
        <v>16</v>
      </c>
      <c r="J38" s="10" t="s">
        <v>16</v>
      </c>
      <c r="K38" s="10" t="s">
        <v>69</v>
      </c>
      <c r="L38" s="10">
        <v>22</v>
      </c>
      <c r="M38" s="10" t="s">
        <v>84</v>
      </c>
      <c r="N38" s="10">
        <v>1025</v>
      </c>
      <c r="O38" s="10">
        <v>2</v>
      </c>
      <c r="P38" s="10">
        <v>-1</v>
      </c>
      <c r="Q38" s="10">
        <v>0</v>
      </c>
      <c r="R38" s="10" t="s">
        <v>35</v>
      </c>
      <c r="S38" s="10" t="s">
        <v>18</v>
      </c>
    </row>
    <row r="39" spans="1:19" ht="15.75" customHeight="1" x14ac:dyDescent="0.2">
      <c r="A39" s="10">
        <v>34</v>
      </c>
      <c r="B39" s="10" t="s">
        <v>25</v>
      </c>
      <c r="C39" s="10" t="s">
        <v>26</v>
      </c>
      <c r="D39" s="10" t="s">
        <v>60</v>
      </c>
      <c r="E39" s="10" t="s">
        <v>14</v>
      </c>
      <c r="F39" s="10" t="s">
        <v>29</v>
      </c>
      <c r="G39" s="10" t="s">
        <v>16</v>
      </c>
      <c r="H39" s="10">
        <v>1389</v>
      </c>
      <c r="I39" s="10" t="s">
        <v>18</v>
      </c>
      <c r="J39" s="10" t="s">
        <v>18</v>
      </c>
      <c r="K39" s="10" t="s">
        <v>69</v>
      </c>
      <c r="L39" s="10">
        <v>12</v>
      </c>
      <c r="M39" s="10" t="s">
        <v>78</v>
      </c>
      <c r="N39" s="10">
        <v>152</v>
      </c>
      <c r="O39" s="10">
        <v>2</v>
      </c>
      <c r="P39" s="10">
        <v>-1</v>
      </c>
      <c r="Q39" s="10">
        <v>0</v>
      </c>
      <c r="R39" s="10" t="s">
        <v>35</v>
      </c>
      <c r="S39" s="10" t="s">
        <v>16</v>
      </c>
    </row>
    <row r="40" spans="1:19" ht="15.75" customHeight="1" x14ac:dyDescent="0.2">
      <c r="A40" s="10">
        <v>55</v>
      </c>
      <c r="B40" s="10" t="s">
        <v>19</v>
      </c>
      <c r="C40" s="10" t="s">
        <v>42</v>
      </c>
      <c r="D40" s="10" t="s">
        <v>33</v>
      </c>
      <c r="E40" s="10" t="s">
        <v>22</v>
      </c>
      <c r="F40" s="10" t="s">
        <v>15</v>
      </c>
      <c r="G40" s="10" t="s">
        <v>16</v>
      </c>
      <c r="H40" s="10">
        <v>152</v>
      </c>
      <c r="I40" s="10" t="s">
        <v>16</v>
      </c>
      <c r="J40" s="10" t="s">
        <v>16</v>
      </c>
      <c r="K40" s="10" t="s">
        <v>69</v>
      </c>
      <c r="L40" s="10">
        <v>11</v>
      </c>
      <c r="M40" s="10" t="s">
        <v>75</v>
      </c>
      <c r="N40" s="10">
        <v>80</v>
      </c>
      <c r="O40" s="10">
        <v>2</v>
      </c>
      <c r="P40" s="10">
        <v>-1</v>
      </c>
      <c r="Q40" s="10">
        <v>0</v>
      </c>
      <c r="R40" s="10" t="s">
        <v>35</v>
      </c>
      <c r="S40" s="10" t="s">
        <v>18</v>
      </c>
    </row>
    <row r="41" spans="1:19" ht="15.75" customHeight="1" x14ac:dyDescent="0.2">
      <c r="A41" s="10">
        <v>53</v>
      </c>
      <c r="B41" s="10" t="s">
        <v>11</v>
      </c>
      <c r="C41" s="10" t="s">
        <v>42</v>
      </c>
      <c r="D41" s="10" t="s">
        <v>27</v>
      </c>
      <c r="E41" s="10" t="s">
        <v>22</v>
      </c>
      <c r="F41" s="10" t="s">
        <v>15</v>
      </c>
      <c r="G41" s="10" t="s">
        <v>16</v>
      </c>
      <c r="H41" s="10">
        <v>239</v>
      </c>
      <c r="I41" s="10" t="s">
        <v>18</v>
      </c>
      <c r="J41" s="10" t="s">
        <v>18</v>
      </c>
      <c r="K41" s="10" t="s">
        <v>69</v>
      </c>
      <c r="L41" s="10">
        <v>10</v>
      </c>
      <c r="M41" s="10" t="s">
        <v>78</v>
      </c>
      <c r="N41" s="10">
        <v>955</v>
      </c>
      <c r="O41" s="10">
        <v>2</v>
      </c>
      <c r="P41" s="10">
        <v>-1</v>
      </c>
      <c r="Q41" s="10">
        <v>0</v>
      </c>
      <c r="R41" s="10" t="s">
        <v>35</v>
      </c>
      <c r="S41" s="10" t="s">
        <v>18</v>
      </c>
    </row>
    <row r="42" spans="1:19" ht="15.75" customHeight="1" x14ac:dyDescent="0.2">
      <c r="A42" s="10">
        <v>37</v>
      </c>
      <c r="B42" s="10" t="s">
        <v>11</v>
      </c>
      <c r="C42" s="10" t="s">
        <v>38</v>
      </c>
      <c r="D42" s="10" t="s">
        <v>43</v>
      </c>
      <c r="E42" s="10" t="s">
        <v>14</v>
      </c>
      <c r="F42" s="10" t="s">
        <v>35</v>
      </c>
      <c r="G42" s="10" t="s">
        <v>16</v>
      </c>
      <c r="H42" s="10">
        <v>1563</v>
      </c>
      <c r="I42" s="10" t="s">
        <v>16</v>
      </c>
      <c r="J42" s="10" t="s">
        <v>16</v>
      </c>
      <c r="K42" s="10" t="s">
        <v>69</v>
      </c>
      <c r="L42" s="10">
        <v>11</v>
      </c>
      <c r="M42" s="10" t="s">
        <v>81</v>
      </c>
      <c r="N42" s="10">
        <v>768</v>
      </c>
      <c r="O42" s="10">
        <v>2</v>
      </c>
      <c r="P42" s="10">
        <v>-1</v>
      </c>
      <c r="Q42" s="10">
        <v>0</v>
      </c>
      <c r="R42" s="10" t="s">
        <v>35</v>
      </c>
      <c r="S42" s="10" t="s">
        <v>18</v>
      </c>
    </row>
    <row r="43" spans="1:19" ht="15.75" customHeight="1" x14ac:dyDescent="0.2">
      <c r="A43" s="10">
        <v>28</v>
      </c>
      <c r="B43" s="10" t="s">
        <v>11</v>
      </c>
      <c r="C43" s="10" t="s">
        <v>54</v>
      </c>
      <c r="D43" s="10" t="s">
        <v>43</v>
      </c>
      <c r="E43" s="10" t="s">
        <v>22</v>
      </c>
      <c r="F43" s="10" t="s">
        <v>23</v>
      </c>
      <c r="G43" s="10" t="s">
        <v>16</v>
      </c>
      <c r="H43" s="10">
        <v>272</v>
      </c>
      <c r="I43" s="10" t="s">
        <v>18</v>
      </c>
      <c r="J43" s="10" t="s">
        <v>18</v>
      </c>
      <c r="K43" s="10" t="s">
        <v>69</v>
      </c>
      <c r="L43" s="10">
        <v>8</v>
      </c>
      <c r="M43" s="10" t="s">
        <v>78</v>
      </c>
      <c r="N43" s="10">
        <v>1119</v>
      </c>
      <c r="O43" s="10">
        <v>2</v>
      </c>
      <c r="P43" s="10">
        <v>-1</v>
      </c>
      <c r="Q43" s="10">
        <v>0</v>
      </c>
      <c r="R43" s="10" t="s">
        <v>35</v>
      </c>
      <c r="S43" s="10" t="s">
        <v>18</v>
      </c>
    </row>
    <row r="44" spans="1:19" ht="15.75" customHeight="1" x14ac:dyDescent="0.2">
      <c r="A44" s="10">
        <v>28</v>
      </c>
      <c r="B44" s="10" t="s">
        <v>25</v>
      </c>
      <c r="C44" s="10" t="s">
        <v>26</v>
      </c>
      <c r="D44" s="10" t="s">
        <v>13</v>
      </c>
      <c r="E44" s="10" t="s">
        <v>14</v>
      </c>
      <c r="F44" s="10" t="s">
        <v>15</v>
      </c>
      <c r="G44" s="10" t="s">
        <v>16</v>
      </c>
      <c r="H44" s="10">
        <v>1491</v>
      </c>
      <c r="I44" s="10" t="s">
        <v>16</v>
      </c>
      <c r="J44" s="10" t="s">
        <v>16</v>
      </c>
      <c r="K44" s="10" t="s">
        <v>69</v>
      </c>
      <c r="L44" s="10">
        <v>25</v>
      </c>
      <c r="M44" s="10" t="s">
        <v>78</v>
      </c>
      <c r="N44" s="10">
        <v>323</v>
      </c>
      <c r="O44" s="10">
        <v>2</v>
      </c>
      <c r="P44" s="10">
        <v>353</v>
      </c>
      <c r="Q44" s="10">
        <v>3</v>
      </c>
      <c r="R44" s="10" t="s">
        <v>77</v>
      </c>
      <c r="S44" s="10" t="s">
        <v>18</v>
      </c>
    </row>
    <row r="45" spans="1:19" ht="15.75" customHeight="1" x14ac:dyDescent="0.2">
      <c r="A45" s="10">
        <v>26</v>
      </c>
      <c r="B45" s="10" t="s">
        <v>41</v>
      </c>
      <c r="C45" s="10" t="s">
        <v>54</v>
      </c>
      <c r="D45" s="10" t="s">
        <v>21</v>
      </c>
      <c r="E45" s="10" t="s">
        <v>14</v>
      </c>
      <c r="F45" s="10" t="s">
        <v>15</v>
      </c>
      <c r="G45" s="10" t="s">
        <v>16</v>
      </c>
      <c r="H45" s="10">
        <v>1623</v>
      </c>
      <c r="I45" s="10" t="s">
        <v>18</v>
      </c>
      <c r="J45" s="10" t="s">
        <v>18</v>
      </c>
      <c r="K45" s="10" t="s">
        <v>69</v>
      </c>
      <c r="L45" s="10">
        <v>19</v>
      </c>
      <c r="M45" s="10" t="s">
        <v>78</v>
      </c>
      <c r="N45" s="10">
        <v>351</v>
      </c>
      <c r="O45" s="10">
        <v>1</v>
      </c>
      <c r="P45" s="10">
        <v>-1</v>
      </c>
      <c r="Q45" s="10">
        <v>0</v>
      </c>
      <c r="R45" s="10" t="s">
        <v>35</v>
      </c>
      <c r="S45" s="10" t="s">
        <v>18</v>
      </c>
    </row>
    <row r="46" spans="1:19" ht="15.75" customHeight="1" x14ac:dyDescent="0.2">
      <c r="A46" s="10">
        <v>35</v>
      </c>
      <c r="B46" s="10" t="s">
        <v>19</v>
      </c>
      <c r="C46" s="10" t="s">
        <v>42</v>
      </c>
      <c r="D46" s="10" t="s">
        <v>47</v>
      </c>
      <c r="E46" s="10" t="s">
        <v>14</v>
      </c>
      <c r="F46" s="10" t="s">
        <v>23</v>
      </c>
      <c r="G46" s="10" t="s">
        <v>16</v>
      </c>
      <c r="H46" s="10">
        <v>-343</v>
      </c>
      <c r="I46" s="10" t="s">
        <v>18</v>
      </c>
      <c r="J46" s="10" t="s">
        <v>18</v>
      </c>
      <c r="K46" s="10" t="s">
        <v>69</v>
      </c>
      <c r="L46" s="10">
        <v>27</v>
      </c>
      <c r="M46" s="10" t="s">
        <v>78</v>
      </c>
      <c r="N46" s="10">
        <v>118</v>
      </c>
      <c r="O46" s="10">
        <v>2</v>
      </c>
      <c r="P46" s="10">
        <v>-1</v>
      </c>
      <c r="Q46" s="10">
        <v>0</v>
      </c>
      <c r="R46" s="10" t="s">
        <v>35</v>
      </c>
      <c r="S46" s="10" t="s">
        <v>16</v>
      </c>
    </row>
    <row r="47" spans="1:19" ht="15.75" customHeight="1" x14ac:dyDescent="0.2">
      <c r="A47" s="10">
        <v>36</v>
      </c>
      <c r="B47" s="10" t="s">
        <v>49</v>
      </c>
      <c r="C47" s="10" t="s">
        <v>20</v>
      </c>
      <c r="D47" s="10" t="s">
        <v>60</v>
      </c>
      <c r="E47" s="10" t="s">
        <v>14</v>
      </c>
      <c r="F47" s="10" t="s">
        <v>29</v>
      </c>
      <c r="G47" s="10" t="s">
        <v>16</v>
      </c>
      <c r="H47" s="10">
        <v>103</v>
      </c>
      <c r="I47" s="10" t="s">
        <v>16</v>
      </c>
      <c r="J47" s="10" t="s">
        <v>16</v>
      </c>
      <c r="K47" s="10" t="s">
        <v>69</v>
      </c>
      <c r="L47" s="10">
        <v>17</v>
      </c>
      <c r="M47" s="10" t="s">
        <v>78</v>
      </c>
      <c r="N47" s="10">
        <v>40</v>
      </c>
      <c r="O47" s="10">
        <v>8</v>
      </c>
      <c r="P47" s="10">
        <v>349</v>
      </c>
      <c r="Q47" s="10">
        <v>6</v>
      </c>
      <c r="R47" s="10" t="s">
        <v>74</v>
      </c>
      <c r="S47" s="10" t="s">
        <v>16</v>
      </c>
    </row>
    <row r="48" spans="1:19" ht="15.75" customHeight="1" x14ac:dyDescent="0.2">
      <c r="A48" s="10">
        <v>43</v>
      </c>
      <c r="B48" s="10" t="s">
        <v>41</v>
      </c>
      <c r="C48" s="10" t="s">
        <v>58</v>
      </c>
      <c r="D48" s="10" t="s">
        <v>39</v>
      </c>
      <c r="E48" s="10" t="s">
        <v>14</v>
      </c>
      <c r="F48" s="10" t="s">
        <v>23</v>
      </c>
      <c r="G48" s="10" t="s">
        <v>16</v>
      </c>
      <c r="H48" s="10">
        <v>-175</v>
      </c>
      <c r="I48" s="10" t="s">
        <v>18</v>
      </c>
      <c r="J48" s="10" t="s">
        <v>18</v>
      </c>
      <c r="K48" s="10" t="s">
        <v>69</v>
      </c>
      <c r="L48" s="10">
        <v>8</v>
      </c>
      <c r="M48" s="10" t="s">
        <v>81</v>
      </c>
      <c r="N48" s="10">
        <v>153</v>
      </c>
      <c r="O48" s="10">
        <v>3</v>
      </c>
      <c r="P48" s="10">
        <v>1</v>
      </c>
      <c r="Q48" s="10">
        <v>2</v>
      </c>
      <c r="R48" s="10" t="s">
        <v>71</v>
      </c>
      <c r="S48" s="10" t="s">
        <v>18</v>
      </c>
    </row>
    <row r="49" spans="1:19" ht="15.75" customHeight="1" x14ac:dyDescent="0.2">
      <c r="A49" s="10">
        <v>52</v>
      </c>
      <c r="B49" s="10" t="s">
        <v>53</v>
      </c>
      <c r="C49" s="10" t="s">
        <v>12</v>
      </c>
      <c r="D49" s="10" t="s">
        <v>39</v>
      </c>
      <c r="E49" s="10" t="s">
        <v>22</v>
      </c>
      <c r="F49" s="10" t="s">
        <v>15</v>
      </c>
      <c r="G49" s="10" t="s">
        <v>16</v>
      </c>
      <c r="H49" s="10">
        <v>1549</v>
      </c>
      <c r="I49" s="10" t="s">
        <v>18</v>
      </c>
      <c r="J49" s="10" t="s">
        <v>18</v>
      </c>
      <c r="K49" s="10" t="s">
        <v>69</v>
      </c>
      <c r="L49" s="10">
        <v>14</v>
      </c>
      <c r="M49" s="10" t="s">
        <v>78</v>
      </c>
      <c r="N49" s="10">
        <v>850</v>
      </c>
      <c r="O49" s="10">
        <v>6</v>
      </c>
      <c r="P49" s="10">
        <v>-1</v>
      </c>
      <c r="Q49" s="10">
        <v>0</v>
      </c>
      <c r="R49" s="10" t="s">
        <v>35</v>
      </c>
      <c r="S49" s="10" t="s">
        <v>16</v>
      </c>
    </row>
    <row r="50" spans="1:19" ht="15.75" customHeight="1" x14ac:dyDescent="0.2">
      <c r="A50" s="10">
        <v>60</v>
      </c>
      <c r="B50" s="10" t="s">
        <v>49</v>
      </c>
      <c r="C50" s="10" t="s">
        <v>20</v>
      </c>
      <c r="D50" s="10" t="s">
        <v>59</v>
      </c>
      <c r="E50" s="10" t="s">
        <v>14</v>
      </c>
      <c r="F50" s="10" t="s">
        <v>15</v>
      </c>
      <c r="G50" s="10" t="s">
        <v>16</v>
      </c>
      <c r="H50" s="10">
        <v>1503</v>
      </c>
      <c r="I50" s="10" t="s">
        <v>16</v>
      </c>
      <c r="J50" s="10" t="s">
        <v>16</v>
      </c>
      <c r="K50" s="10" t="s">
        <v>69</v>
      </c>
      <c r="L50" s="10">
        <v>17</v>
      </c>
      <c r="M50" s="10" t="s">
        <v>80</v>
      </c>
      <c r="N50" s="10">
        <v>1869</v>
      </c>
      <c r="O50" s="10">
        <v>1</v>
      </c>
      <c r="P50" s="10">
        <v>-1</v>
      </c>
      <c r="Q50" s="10">
        <v>0</v>
      </c>
      <c r="R50" s="10" t="s">
        <v>35</v>
      </c>
      <c r="S50" s="10" t="s">
        <v>16</v>
      </c>
    </row>
    <row r="51" spans="1:19" ht="15.75" customHeight="1" x14ac:dyDescent="0.2">
      <c r="A51" s="10">
        <v>55</v>
      </c>
      <c r="B51" s="10" t="s">
        <v>25</v>
      </c>
      <c r="C51" s="10" t="s">
        <v>54</v>
      </c>
      <c r="D51" s="10" t="s">
        <v>33</v>
      </c>
      <c r="E51" s="10" t="s">
        <v>22</v>
      </c>
      <c r="F51" s="10" t="s">
        <v>15</v>
      </c>
      <c r="G51" s="10" t="s">
        <v>16</v>
      </c>
      <c r="H51" s="10">
        <v>1559</v>
      </c>
      <c r="I51" s="10" t="s">
        <v>18</v>
      </c>
      <c r="J51" s="10" t="s">
        <v>18</v>
      </c>
      <c r="K51" s="10" t="s">
        <v>69</v>
      </c>
      <c r="L51" s="10">
        <v>1</v>
      </c>
      <c r="M51" s="10" t="s">
        <v>73</v>
      </c>
      <c r="N51" s="10">
        <v>438</v>
      </c>
      <c r="O51" s="10">
        <v>4</v>
      </c>
      <c r="P51" s="10">
        <v>-1</v>
      </c>
      <c r="Q51" s="10">
        <v>0</v>
      </c>
      <c r="R51" s="10" t="s">
        <v>35</v>
      </c>
      <c r="S51" s="10" t="s">
        <v>16</v>
      </c>
    </row>
    <row r="52" spans="1:19" ht="15.75" customHeight="1" x14ac:dyDescent="0.2">
      <c r="A52" s="10">
        <v>58</v>
      </c>
      <c r="B52" s="10" t="s">
        <v>57</v>
      </c>
      <c r="C52" s="10" t="s">
        <v>12</v>
      </c>
      <c r="D52" s="10" t="s">
        <v>33</v>
      </c>
      <c r="E52" s="10" t="s">
        <v>14</v>
      </c>
      <c r="F52" s="10" t="s">
        <v>15</v>
      </c>
      <c r="G52" s="10" t="s">
        <v>16</v>
      </c>
      <c r="H52" s="10">
        <v>2070</v>
      </c>
      <c r="I52" s="10" t="s">
        <v>18</v>
      </c>
      <c r="J52" s="10" t="s">
        <v>18</v>
      </c>
      <c r="K52" s="10" t="s">
        <v>69</v>
      </c>
      <c r="L52" s="10">
        <v>18</v>
      </c>
      <c r="M52" s="10" t="s">
        <v>82</v>
      </c>
      <c r="N52" s="10">
        <v>395</v>
      </c>
      <c r="O52" s="10">
        <v>1</v>
      </c>
      <c r="P52" s="10">
        <v>-1</v>
      </c>
      <c r="Q52" s="10">
        <v>0</v>
      </c>
      <c r="R52" s="10" t="s">
        <v>35</v>
      </c>
      <c r="S52" s="10" t="s">
        <v>18</v>
      </c>
    </row>
    <row r="53" spans="1:19" ht="15.75" customHeight="1" x14ac:dyDescent="0.2">
      <c r="A53" s="10">
        <v>45</v>
      </c>
      <c r="B53" s="10" t="s">
        <v>11</v>
      </c>
      <c r="C53" s="10" t="s">
        <v>38</v>
      </c>
      <c r="D53" s="10" t="s">
        <v>47</v>
      </c>
      <c r="E53" s="10" t="s">
        <v>14</v>
      </c>
      <c r="F53" s="10" t="s">
        <v>23</v>
      </c>
      <c r="G53" s="10" t="s">
        <v>16</v>
      </c>
      <c r="H53" s="10">
        <v>264</v>
      </c>
      <c r="I53" s="10" t="s">
        <v>16</v>
      </c>
      <c r="J53" s="10" t="s">
        <v>16</v>
      </c>
      <c r="K53" s="10" t="s">
        <v>69</v>
      </c>
      <c r="L53" s="10">
        <v>8</v>
      </c>
      <c r="M53" s="10" t="s">
        <v>85</v>
      </c>
      <c r="N53" s="10">
        <v>336</v>
      </c>
      <c r="O53" s="10">
        <v>5</v>
      </c>
      <c r="P53" s="10">
        <v>-1</v>
      </c>
      <c r="Q53" s="10">
        <v>0</v>
      </c>
      <c r="R53" s="10" t="s">
        <v>35</v>
      </c>
      <c r="S53" s="10" t="s">
        <v>18</v>
      </c>
    </row>
    <row r="54" spans="1:19" ht="15.75" customHeight="1" x14ac:dyDescent="0.2">
      <c r="A54" s="10">
        <v>31</v>
      </c>
      <c r="B54" s="10" t="s">
        <v>11</v>
      </c>
      <c r="C54" s="10" t="s">
        <v>42</v>
      </c>
      <c r="D54" s="10" t="s">
        <v>47</v>
      </c>
      <c r="E54" s="10" t="s">
        <v>14</v>
      </c>
      <c r="F54" s="10" t="s">
        <v>23</v>
      </c>
      <c r="G54" s="10" t="s">
        <v>16</v>
      </c>
      <c r="H54" s="10">
        <v>24</v>
      </c>
      <c r="I54" s="10" t="s">
        <v>18</v>
      </c>
      <c r="J54" s="10" t="s">
        <v>18</v>
      </c>
      <c r="K54" s="10" t="s">
        <v>69</v>
      </c>
      <c r="L54" s="10">
        <v>23</v>
      </c>
      <c r="M54" s="10" t="s">
        <v>82</v>
      </c>
      <c r="N54" s="10">
        <v>305</v>
      </c>
      <c r="O54" s="10">
        <v>2</v>
      </c>
      <c r="P54" s="10">
        <v>842</v>
      </c>
      <c r="Q54" s="10">
        <v>1</v>
      </c>
      <c r="R54" s="10" t="s">
        <v>74</v>
      </c>
      <c r="S54" s="10" t="s">
        <v>18</v>
      </c>
    </row>
    <row r="55" spans="1:19" ht="15.75" customHeight="1" x14ac:dyDescent="0.2">
      <c r="A55" s="10">
        <v>36</v>
      </c>
      <c r="B55" s="10" t="s">
        <v>49</v>
      </c>
      <c r="C55" s="10" t="s">
        <v>42</v>
      </c>
      <c r="D55" s="10" t="s">
        <v>21</v>
      </c>
      <c r="E55" s="10" t="s">
        <v>14</v>
      </c>
      <c r="F55" s="10" t="s">
        <v>23</v>
      </c>
      <c r="G55" s="10" t="s">
        <v>16</v>
      </c>
      <c r="H55" s="10">
        <v>2310</v>
      </c>
      <c r="I55" s="10" t="s">
        <v>16</v>
      </c>
      <c r="J55" s="10" t="s">
        <v>16</v>
      </c>
      <c r="K55" s="10" t="s">
        <v>69</v>
      </c>
      <c r="L55" s="10">
        <v>22</v>
      </c>
      <c r="M55" s="10" t="s">
        <v>83</v>
      </c>
      <c r="N55" s="10">
        <v>621</v>
      </c>
      <c r="O55" s="10">
        <v>1</v>
      </c>
      <c r="P55" s="10">
        <v>181</v>
      </c>
      <c r="Q55" s="10">
        <v>3</v>
      </c>
      <c r="R55" s="10" t="s">
        <v>74</v>
      </c>
      <c r="S55" s="10" t="s">
        <v>18</v>
      </c>
    </row>
    <row r="56" spans="1:19" ht="15.75" customHeight="1" x14ac:dyDescent="0.2">
      <c r="A56" s="10">
        <v>61</v>
      </c>
      <c r="B56" s="10" t="s">
        <v>49</v>
      </c>
      <c r="C56" s="10" t="s">
        <v>38</v>
      </c>
      <c r="D56" s="10" t="s">
        <v>13</v>
      </c>
      <c r="E56" s="10" t="s">
        <v>22</v>
      </c>
      <c r="F56" s="10" t="s">
        <v>15</v>
      </c>
      <c r="G56" s="10" t="s">
        <v>16</v>
      </c>
      <c r="H56" s="10">
        <v>1623</v>
      </c>
      <c r="I56" s="10" t="s">
        <v>16</v>
      </c>
      <c r="J56" s="10" t="s">
        <v>16</v>
      </c>
      <c r="K56" s="10" t="s">
        <v>69</v>
      </c>
      <c r="L56" s="10">
        <v>23</v>
      </c>
      <c r="M56" s="10" t="s">
        <v>82</v>
      </c>
      <c r="N56" s="10">
        <v>244</v>
      </c>
      <c r="O56" s="10">
        <v>1</v>
      </c>
      <c r="P56" s="10">
        <v>92</v>
      </c>
      <c r="Q56" s="10">
        <v>3</v>
      </c>
      <c r="R56" s="10" t="s">
        <v>71</v>
      </c>
      <c r="S56" s="10" t="s">
        <v>18</v>
      </c>
    </row>
    <row r="57" spans="1:19" ht="15.75" customHeight="1" x14ac:dyDescent="0.2">
      <c r="A57" s="10">
        <v>42</v>
      </c>
      <c r="B57" s="10" t="s">
        <v>53</v>
      </c>
      <c r="C57" s="10" t="s">
        <v>42</v>
      </c>
      <c r="D57" s="10" t="s">
        <v>60</v>
      </c>
      <c r="E57" s="10" t="s">
        <v>14</v>
      </c>
      <c r="F57" s="10" t="s">
        <v>23</v>
      </c>
      <c r="G57" s="10" t="s">
        <v>16</v>
      </c>
      <c r="H57" s="10">
        <v>1231</v>
      </c>
      <c r="I57" s="10" t="s">
        <v>18</v>
      </c>
      <c r="J57" s="10" t="s">
        <v>18</v>
      </c>
      <c r="K57" s="10" t="s">
        <v>69</v>
      </c>
      <c r="L57" s="10">
        <v>21</v>
      </c>
      <c r="M57" s="10" t="s">
        <v>76</v>
      </c>
      <c r="N57" s="10">
        <v>396</v>
      </c>
      <c r="O57" s="10">
        <v>3</v>
      </c>
      <c r="P57" s="10">
        <v>151</v>
      </c>
      <c r="Q57" s="10">
        <v>4</v>
      </c>
      <c r="R57" s="10" t="s">
        <v>77</v>
      </c>
      <c r="S57" s="10" t="s">
        <v>16</v>
      </c>
    </row>
    <row r="58" spans="1:19" ht="15.75" customHeight="1" x14ac:dyDescent="0.2">
      <c r="A58" s="10">
        <v>23</v>
      </c>
      <c r="B58" s="10" t="s">
        <v>19</v>
      </c>
      <c r="C58" s="10" t="s">
        <v>38</v>
      </c>
      <c r="D58" s="10" t="s">
        <v>60</v>
      </c>
      <c r="E58" s="10" t="s">
        <v>22</v>
      </c>
      <c r="F58" s="10" t="s">
        <v>29</v>
      </c>
      <c r="G58" s="10" t="s">
        <v>16</v>
      </c>
      <c r="H58" s="10">
        <v>1570</v>
      </c>
      <c r="I58" s="10" t="s">
        <v>16</v>
      </c>
      <c r="J58" s="10" t="s">
        <v>16</v>
      </c>
      <c r="K58" s="10" t="s">
        <v>69</v>
      </c>
      <c r="L58" s="10">
        <v>14</v>
      </c>
      <c r="M58" s="10" t="s">
        <v>81</v>
      </c>
      <c r="N58" s="10">
        <v>461</v>
      </c>
      <c r="O58" s="10">
        <v>1</v>
      </c>
      <c r="P58" s="10">
        <v>-1</v>
      </c>
      <c r="Q58" s="10">
        <v>0</v>
      </c>
      <c r="R58" s="10" t="s">
        <v>35</v>
      </c>
      <c r="S58" s="10" t="s">
        <v>18</v>
      </c>
    </row>
    <row r="59" spans="1:19" ht="15.75" customHeight="1" x14ac:dyDescent="0.2">
      <c r="A59" s="10">
        <v>32</v>
      </c>
      <c r="B59" s="10" t="s">
        <v>19</v>
      </c>
      <c r="C59" s="10" t="s">
        <v>42</v>
      </c>
      <c r="D59" s="10" t="s">
        <v>33</v>
      </c>
      <c r="E59" s="10" t="s">
        <v>22</v>
      </c>
      <c r="F59" s="10" t="s">
        <v>23</v>
      </c>
      <c r="G59" s="10" t="s">
        <v>16</v>
      </c>
      <c r="H59" s="10">
        <v>-271</v>
      </c>
      <c r="I59" s="10" t="s">
        <v>16</v>
      </c>
      <c r="J59" s="10" t="s">
        <v>16</v>
      </c>
      <c r="K59" s="10" t="s">
        <v>69</v>
      </c>
      <c r="L59" s="10">
        <v>31</v>
      </c>
      <c r="M59" s="10" t="s">
        <v>80</v>
      </c>
      <c r="N59" s="10">
        <v>641</v>
      </c>
      <c r="O59" s="10">
        <v>1</v>
      </c>
      <c r="P59" s="10">
        <v>-1</v>
      </c>
      <c r="Q59" s="10">
        <v>0</v>
      </c>
      <c r="R59" s="10" t="s">
        <v>35</v>
      </c>
      <c r="S59" s="10" t="s">
        <v>18</v>
      </c>
    </row>
    <row r="60" spans="1:19" ht="15.75" customHeight="1" x14ac:dyDescent="0.2">
      <c r="A60" s="10">
        <v>42</v>
      </c>
      <c r="B60" s="10" t="s">
        <v>57</v>
      </c>
      <c r="C60" s="10" t="s">
        <v>42</v>
      </c>
      <c r="D60" s="10" t="s">
        <v>55</v>
      </c>
      <c r="E60" s="10" t="s">
        <v>22</v>
      </c>
      <c r="F60" s="10" t="s">
        <v>29</v>
      </c>
      <c r="G60" s="10" t="s">
        <v>16</v>
      </c>
      <c r="H60" s="10">
        <v>1556</v>
      </c>
      <c r="I60" s="10" t="s">
        <v>16</v>
      </c>
      <c r="J60" s="10" t="s">
        <v>16</v>
      </c>
      <c r="K60" s="10" t="s">
        <v>69</v>
      </c>
      <c r="L60" s="10">
        <v>12</v>
      </c>
      <c r="M60" s="10" t="s">
        <v>84</v>
      </c>
      <c r="N60" s="10">
        <v>534</v>
      </c>
      <c r="O60" s="10">
        <v>2</v>
      </c>
      <c r="P60" s="10">
        <v>-1</v>
      </c>
      <c r="Q60" s="10">
        <v>0</v>
      </c>
      <c r="R60" s="10" t="s">
        <v>35</v>
      </c>
      <c r="S60" s="10" t="s">
        <v>18</v>
      </c>
    </row>
    <row r="61" spans="1:19" ht="15.75" customHeight="1" x14ac:dyDescent="0.2">
      <c r="A61" s="10">
        <v>51</v>
      </c>
      <c r="B61" s="10" t="s">
        <v>31</v>
      </c>
      <c r="C61" s="10" t="s">
        <v>46</v>
      </c>
      <c r="D61" s="10" t="s">
        <v>51</v>
      </c>
      <c r="E61" s="10" t="s">
        <v>14</v>
      </c>
      <c r="F61" s="10" t="s">
        <v>15</v>
      </c>
      <c r="G61" s="10" t="s">
        <v>16</v>
      </c>
      <c r="H61" s="10">
        <v>1912</v>
      </c>
      <c r="I61" s="10" t="s">
        <v>16</v>
      </c>
      <c r="J61" s="10" t="s">
        <v>16</v>
      </c>
      <c r="K61" s="10" t="s">
        <v>69</v>
      </c>
      <c r="L61" s="10">
        <v>8</v>
      </c>
      <c r="M61" s="10" t="s">
        <v>83</v>
      </c>
      <c r="N61" s="10">
        <v>200</v>
      </c>
      <c r="O61" s="10">
        <v>2</v>
      </c>
      <c r="P61" s="10">
        <v>-1</v>
      </c>
      <c r="Q61" s="10">
        <v>0</v>
      </c>
      <c r="R61" s="10" t="s">
        <v>35</v>
      </c>
      <c r="S61" s="10" t="s">
        <v>16</v>
      </c>
    </row>
    <row r="62" spans="1:19" ht="15.75" customHeight="1" x14ac:dyDescent="0.2">
      <c r="A62" s="10">
        <v>26</v>
      </c>
      <c r="B62" s="10" t="s">
        <v>41</v>
      </c>
      <c r="C62" s="10" t="s">
        <v>38</v>
      </c>
      <c r="D62" s="10" t="s">
        <v>55</v>
      </c>
      <c r="E62" s="10" t="s">
        <v>14</v>
      </c>
      <c r="F62" s="10" t="s">
        <v>35</v>
      </c>
      <c r="G62" s="10" t="s">
        <v>16</v>
      </c>
      <c r="H62" s="10">
        <v>267</v>
      </c>
      <c r="I62" s="10" t="s">
        <v>18</v>
      </c>
      <c r="J62" s="10" t="s">
        <v>18</v>
      </c>
      <c r="K62" s="10" t="s">
        <v>69</v>
      </c>
      <c r="L62" s="10">
        <v>10</v>
      </c>
      <c r="M62" s="10" t="s">
        <v>80</v>
      </c>
      <c r="N62" s="10">
        <v>627</v>
      </c>
      <c r="O62" s="10">
        <v>1</v>
      </c>
      <c r="P62" s="10">
        <v>-1</v>
      </c>
      <c r="Q62" s="10">
        <v>0</v>
      </c>
      <c r="R62" s="10" t="s">
        <v>35</v>
      </c>
      <c r="S62" s="10" t="s">
        <v>18</v>
      </c>
    </row>
    <row r="63" spans="1:19" ht="15.75" customHeight="1" x14ac:dyDescent="0.2">
      <c r="A63" s="10">
        <v>32</v>
      </c>
      <c r="B63" s="10" t="s">
        <v>11</v>
      </c>
      <c r="C63" s="10" t="s">
        <v>54</v>
      </c>
      <c r="D63" s="10" t="s">
        <v>59</v>
      </c>
      <c r="E63" s="10" t="s">
        <v>14</v>
      </c>
      <c r="F63" s="10" t="s">
        <v>29</v>
      </c>
      <c r="G63" s="10" t="s">
        <v>16</v>
      </c>
      <c r="H63" s="10">
        <v>1609</v>
      </c>
      <c r="I63" s="10" t="s">
        <v>16</v>
      </c>
      <c r="J63" s="10" t="s">
        <v>16</v>
      </c>
      <c r="K63" s="10" t="s">
        <v>69</v>
      </c>
      <c r="L63" s="10">
        <v>3</v>
      </c>
      <c r="M63" s="10" t="s">
        <v>84</v>
      </c>
      <c r="N63" s="10">
        <v>272</v>
      </c>
      <c r="O63" s="10">
        <v>1</v>
      </c>
      <c r="P63" s="10">
        <v>-1</v>
      </c>
      <c r="Q63" s="10">
        <v>0</v>
      </c>
      <c r="R63" s="10" t="s">
        <v>35</v>
      </c>
      <c r="S63" s="10" t="s">
        <v>16</v>
      </c>
    </row>
    <row r="64" spans="1:19" ht="15.75" customHeight="1" x14ac:dyDescent="0.2">
      <c r="A64" s="10">
        <v>25</v>
      </c>
      <c r="B64" s="10" t="s">
        <v>31</v>
      </c>
      <c r="C64" s="10" t="s">
        <v>42</v>
      </c>
      <c r="D64" s="10" t="s">
        <v>39</v>
      </c>
      <c r="E64" s="10" t="s">
        <v>14</v>
      </c>
      <c r="F64" s="10" t="s">
        <v>35</v>
      </c>
      <c r="G64" s="10" t="s">
        <v>16</v>
      </c>
      <c r="H64" s="10">
        <v>30</v>
      </c>
      <c r="I64" s="10" t="s">
        <v>18</v>
      </c>
      <c r="J64" s="10" t="s">
        <v>18</v>
      </c>
      <c r="K64" s="10" t="s">
        <v>69</v>
      </c>
      <c r="L64" s="10">
        <v>2</v>
      </c>
      <c r="M64" s="10" t="s">
        <v>78</v>
      </c>
      <c r="N64" s="10">
        <v>250</v>
      </c>
      <c r="O64" s="10">
        <v>1</v>
      </c>
      <c r="P64" s="10">
        <v>-1</v>
      </c>
      <c r="Q64" s="10">
        <v>0</v>
      </c>
      <c r="R64" s="10" t="s">
        <v>35</v>
      </c>
      <c r="S64" s="10" t="s">
        <v>16</v>
      </c>
    </row>
    <row r="65" spans="1:19" ht="15.75" customHeight="1" x14ac:dyDescent="0.2">
      <c r="A65" s="10">
        <v>55</v>
      </c>
      <c r="B65" s="10" t="s">
        <v>31</v>
      </c>
      <c r="C65" s="10" t="s">
        <v>12</v>
      </c>
      <c r="D65" s="10" t="s">
        <v>60</v>
      </c>
      <c r="E65" s="10" t="s">
        <v>22</v>
      </c>
      <c r="F65" s="10" t="s">
        <v>23</v>
      </c>
      <c r="G65" s="10" t="s">
        <v>16</v>
      </c>
      <c r="H65" s="10">
        <v>1603</v>
      </c>
      <c r="I65" s="10" t="s">
        <v>16</v>
      </c>
      <c r="J65" s="10" t="s">
        <v>16</v>
      </c>
      <c r="K65" s="10" t="s">
        <v>69</v>
      </c>
      <c r="L65" s="10">
        <v>15</v>
      </c>
      <c r="M65" s="10" t="s">
        <v>79</v>
      </c>
      <c r="N65" s="10">
        <v>39</v>
      </c>
      <c r="O65" s="10">
        <v>3</v>
      </c>
      <c r="P65" s="10">
        <v>-1</v>
      </c>
      <c r="Q65" s="10">
        <v>0</v>
      </c>
      <c r="R65" s="10" t="s">
        <v>35</v>
      </c>
      <c r="S65" s="10" t="s">
        <v>16</v>
      </c>
    </row>
    <row r="66" spans="1:19" ht="15.75" customHeight="1" x14ac:dyDescent="0.2">
      <c r="A66" s="10">
        <v>58</v>
      </c>
      <c r="B66" s="10" t="s">
        <v>37</v>
      </c>
      <c r="C66" s="10" t="s">
        <v>46</v>
      </c>
      <c r="D66" s="10" t="s">
        <v>47</v>
      </c>
      <c r="E66" s="10" t="s">
        <v>14</v>
      </c>
      <c r="F66" s="10" t="s">
        <v>29</v>
      </c>
      <c r="G66" s="10" t="s">
        <v>16</v>
      </c>
      <c r="H66" s="10">
        <v>296</v>
      </c>
      <c r="I66" s="10" t="s">
        <v>16</v>
      </c>
      <c r="J66" s="10" t="s">
        <v>16</v>
      </c>
      <c r="K66" s="10" t="s">
        <v>69</v>
      </c>
      <c r="L66" s="10">
        <v>16</v>
      </c>
      <c r="M66" s="10" t="s">
        <v>79</v>
      </c>
      <c r="N66" s="10">
        <v>187</v>
      </c>
      <c r="O66" s="10">
        <v>2</v>
      </c>
      <c r="P66" s="10">
        <v>-1</v>
      </c>
      <c r="Q66" s="10">
        <v>0</v>
      </c>
      <c r="R66" s="10" t="s">
        <v>35</v>
      </c>
      <c r="S66" s="10" t="s">
        <v>16</v>
      </c>
    </row>
    <row r="67" spans="1:19" ht="15.75" customHeight="1" x14ac:dyDescent="0.2">
      <c r="A67" s="10">
        <v>24</v>
      </c>
      <c r="B67" s="10" t="s">
        <v>11</v>
      </c>
      <c r="C67" s="10" t="s">
        <v>32</v>
      </c>
      <c r="D67" s="10" t="s">
        <v>13</v>
      </c>
      <c r="E67" s="10" t="s">
        <v>14</v>
      </c>
      <c r="F67" s="10" t="s">
        <v>15</v>
      </c>
      <c r="G67" s="10" t="s">
        <v>16</v>
      </c>
      <c r="H67" s="10">
        <v>119</v>
      </c>
      <c r="I67" s="10" t="s">
        <v>16</v>
      </c>
      <c r="J67" s="10" t="s">
        <v>16</v>
      </c>
      <c r="K67" s="10" t="s">
        <v>69</v>
      </c>
      <c r="L67" s="10">
        <v>25</v>
      </c>
      <c r="M67" s="10" t="s">
        <v>83</v>
      </c>
      <c r="N67" s="10">
        <v>759</v>
      </c>
      <c r="O67" s="10">
        <v>1</v>
      </c>
      <c r="P67" s="10">
        <v>90</v>
      </c>
      <c r="Q67" s="10">
        <v>5</v>
      </c>
      <c r="R67" s="10" t="s">
        <v>71</v>
      </c>
      <c r="S67" s="10" t="s">
        <v>18</v>
      </c>
    </row>
    <row r="68" spans="1:19" ht="15.75" customHeight="1" x14ac:dyDescent="0.2">
      <c r="A68" s="10">
        <v>27</v>
      </c>
      <c r="B68" s="10" t="s">
        <v>25</v>
      </c>
      <c r="C68" s="10" t="s">
        <v>32</v>
      </c>
      <c r="D68" s="10" t="s">
        <v>13</v>
      </c>
      <c r="E68" s="10" t="s">
        <v>22</v>
      </c>
      <c r="F68" s="10" t="s">
        <v>29</v>
      </c>
      <c r="G68" s="10" t="s">
        <v>16</v>
      </c>
      <c r="H68" s="10">
        <v>1404</v>
      </c>
      <c r="I68" s="10" t="s">
        <v>18</v>
      </c>
      <c r="J68" s="10" t="s">
        <v>18</v>
      </c>
      <c r="K68" s="10" t="s">
        <v>69</v>
      </c>
      <c r="L68" s="10">
        <v>4</v>
      </c>
      <c r="M68" s="10" t="s">
        <v>73</v>
      </c>
      <c r="N68" s="10">
        <v>154</v>
      </c>
      <c r="O68" s="10">
        <v>4</v>
      </c>
      <c r="P68" s="10">
        <v>-1</v>
      </c>
      <c r="Q68" s="10">
        <v>0</v>
      </c>
      <c r="R68" s="10" t="s">
        <v>35</v>
      </c>
      <c r="S68" s="10" t="s">
        <v>16</v>
      </c>
    </row>
    <row r="69" spans="1:19" ht="15.75" customHeight="1" x14ac:dyDescent="0.2">
      <c r="A69" s="10">
        <v>27</v>
      </c>
      <c r="B69" s="10" t="s">
        <v>57</v>
      </c>
      <c r="C69" s="10" t="s">
        <v>12</v>
      </c>
      <c r="D69" s="10" t="s">
        <v>60</v>
      </c>
      <c r="E69" s="10" t="s">
        <v>14</v>
      </c>
      <c r="F69" s="10" t="s">
        <v>29</v>
      </c>
      <c r="G69" s="10" t="s">
        <v>16</v>
      </c>
      <c r="H69" s="10">
        <v>-127</v>
      </c>
      <c r="I69" s="10" t="s">
        <v>18</v>
      </c>
      <c r="J69" s="10" t="s">
        <v>18</v>
      </c>
      <c r="K69" s="10" t="s">
        <v>69</v>
      </c>
      <c r="L69" s="10">
        <v>2</v>
      </c>
      <c r="M69" s="10" t="s">
        <v>79</v>
      </c>
      <c r="N69" s="10">
        <v>205</v>
      </c>
      <c r="O69" s="10">
        <v>3</v>
      </c>
      <c r="P69" s="10">
        <v>-1</v>
      </c>
      <c r="Q69" s="10">
        <v>0</v>
      </c>
      <c r="R69" s="10" t="s">
        <v>35</v>
      </c>
      <c r="S69" s="10" t="s">
        <v>16</v>
      </c>
    </row>
    <row r="70" spans="1:19" ht="15.75" customHeight="1" x14ac:dyDescent="0.2">
      <c r="A70" s="10">
        <v>35</v>
      </c>
      <c r="B70" s="10" t="s">
        <v>19</v>
      </c>
      <c r="C70" s="10" t="s">
        <v>42</v>
      </c>
      <c r="D70" s="10" t="s">
        <v>27</v>
      </c>
      <c r="E70" s="10" t="s">
        <v>14</v>
      </c>
      <c r="F70" s="10" t="s">
        <v>29</v>
      </c>
      <c r="G70" s="10" t="s">
        <v>16</v>
      </c>
      <c r="H70" s="10">
        <v>7</v>
      </c>
      <c r="I70" s="10" t="s">
        <v>16</v>
      </c>
      <c r="J70" s="10" t="s">
        <v>16</v>
      </c>
      <c r="K70" s="10" t="s">
        <v>69</v>
      </c>
      <c r="L70" s="10">
        <v>15</v>
      </c>
      <c r="M70" s="10" t="s">
        <v>80</v>
      </c>
      <c r="N70" s="10">
        <v>175</v>
      </c>
      <c r="O70" s="10">
        <v>4</v>
      </c>
      <c r="P70" s="10">
        <v>-1</v>
      </c>
      <c r="Q70" s="10">
        <v>0</v>
      </c>
      <c r="R70" s="10" t="s">
        <v>35</v>
      </c>
      <c r="S70" s="10" t="s">
        <v>16</v>
      </c>
    </row>
    <row r="71" spans="1:19" ht="15.75" customHeight="1" x14ac:dyDescent="0.2">
      <c r="A71" s="10">
        <v>30</v>
      </c>
      <c r="B71" s="10" t="s">
        <v>41</v>
      </c>
      <c r="C71" s="10" t="s">
        <v>38</v>
      </c>
      <c r="D71" s="10" t="s">
        <v>21</v>
      </c>
      <c r="E71" s="10" t="s">
        <v>14</v>
      </c>
      <c r="F71" s="10" t="s">
        <v>29</v>
      </c>
      <c r="G71" s="10" t="s">
        <v>16</v>
      </c>
      <c r="H71" s="10">
        <v>1361</v>
      </c>
      <c r="I71" s="10" t="s">
        <v>16</v>
      </c>
      <c r="J71" s="10" t="s">
        <v>16</v>
      </c>
      <c r="K71" s="10" t="s">
        <v>69</v>
      </c>
      <c r="L71" s="10">
        <v>30</v>
      </c>
      <c r="M71" s="10" t="s">
        <v>76</v>
      </c>
      <c r="N71" s="10">
        <v>104</v>
      </c>
      <c r="O71" s="10">
        <v>1</v>
      </c>
      <c r="P71" s="10">
        <v>183</v>
      </c>
      <c r="Q71" s="10">
        <v>4</v>
      </c>
      <c r="R71" s="10" t="s">
        <v>74</v>
      </c>
      <c r="S71" s="10" t="s">
        <v>18</v>
      </c>
    </row>
    <row r="72" spans="1:19" ht="15.75" customHeight="1" x14ac:dyDescent="0.2">
      <c r="A72" s="10">
        <v>52</v>
      </c>
      <c r="B72" s="10" t="s">
        <v>41</v>
      </c>
      <c r="C72" s="10" t="s">
        <v>20</v>
      </c>
      <c r="D72" s="10" t="s">
        <v>60</v>
      </c>
      <c r="E72" s="10" t="s">
        <v>14</v>
      </c>
      <c r="F72" s="10" t="s">
        <v>35</v>
      </c>
      <c r="G72" s="10" t="s">
        <v>16</v>
      </c>
      <c r="H72" s="10">
        <v>118</v>
      </c>
      <c r="I72" s="10" t="s">
        <v>16</v>
      </c>
      <c r="J72" s="10" t="s">
        <v>16</v>
      </c>
      <c r="K72" s="10" t="s">
        <v>69</v>
      </c>
      <c r="L72" s="10">
        <v>12</v>
      </c>
      <c r="M72" s="10" t="s">
        <v>81</v>
      </c>
      <c r="N72" s="10">
        <v>260</v>
      </c>
      <c r="O72" s="10">
        <v>7</v>
      </c>
      <c r="P72" s="10">
        <v>-1</v>
      </c>
      <c r="Q72" s="10">
        <v>0</v>
      </c>
      <c r="R72" s="10" t="s">
        <v>35</v>
      </c>
      <c r="S72" s="10" t="s">
        <v>16</v>
      </c>
    </row>
    <row r="73" spans="1:19" ht="15.75" customHeight="1" x14ac:dyDescent="0.2">
      <c r="A73" s="10">
        <v>56</v>
      </c>
      <c r="B73" s="10" t="s">
        <v>49</v>
      </c>
      <c r="C73" s="10" t="s">
        <v>46</v>
      </c>
      <c r="D73" s="10" t="s">
        <v>33</v>
      </c>
      <c r="E73" s="10" t="s">
        <v>22</v>
      </c>
      <c r="F73" s="10" t="s">
        <v>23</v>
      </c>
      <c r="G73" s="10" t="s">
        <v>16</v>
      </c>
      <c r="H73" s="10">
        <v>1826</v>
      </c>
      <c r="I73" s="10" t="s">
        <v>16</v>
      </c>
      <c r="J73" s="10" t="s">
        <v>16</v>
      </c>
      <c r="K73" s="10" t="s">
        <v>69</v>
      </c>
      <c r="L73" s="10">
        <v>8</v>
      </c>
      <c r="M73" s="10" t="s">
        <v>76</v>
      </c>
      <c r="N73" s="10">
        <v>327</v>
      </c>
      <c r="O73" s="10">
        <v>1</v>
      </c>
      <c r="P73" s="10">
        <v>-1</v>
      </c>
      <c r="Q73" s="10">
        <v>0</v>
      </c>
      <c r="R73" s="10" t="s">
        <v>35</v>
      </c>
      <c r="S73" s="10" t="s">
        <v>18</v>
      </c>
    </row>
    <row r="74" spans="1:19" ht="15.75" customHeight="1" x14ac:dyDescent="0.2">
      <c r="A74" s="10">
        <v>38</v>
      </c>
      <c r="B74" s="10" t="s">
        <v>41</v>
      </c>
      <c r="C74" s="10" t="s">
        <v>20</v>
      </c>
      <c r="D74" s="10" t="s">
        <v>51</v>
      </c>
      <c r="E74" s="10" t="s">
        <v>22</v>
      </c>
      <c r="F74" s="10" t="s">
        <v>29</v>
      </c>
      <c r="G74" s="10" t="s">
        <v>16</v>
      </c>
      <c r="H74" s="10">
        <v>428</v>
      </c>
      <c r="I74" s="10" t="s">
        <v>16</v>
      </c>
      <c r="J74" s="10" t="s">
        <v>16</v>
      </c>
      <c r="K74" s="10" t="s">
        <v>69</v>
      </c>
      <c r="L74" s="10">
        <v>10</v>
      </c>
      <c r="M74" s="10" t="s">
        <v>81</v>
      </c>
      <c r="N74" s="10">
        <v>361</v>
      </c>
      <c r="O74" s="10">
        <v>2</v>
      </c>
      <c r="P74" s="10">
        <v>181</v>
      </c>
      <c r="Q74" s="10">
        <v>2</v>
      </c>
      <c r="R74" s="10" t="s">
        <v>71</v>
      </c>
      <c r="S74" s="10" t="s">
        <v>18</v>
      </c>
    </row>
    <row r="75" spans="1:19" ht="15.75" customHeight="1" x14ac:dyDescent="0.2">
      <c r="A75" s="10">
        <v>26</v>
      </c>
      <c r="B75" s="10" t="s">
        <v>49</v>
      </c>
      <c r="C75" s="10" t="s">
        <v>26</v>
      </c>
      <c r="D75" s="10" t="s">
        <v>59</v>
      </c>
      <c r="E75" s="10" t="s">
        <v>14</v>
      </c>
      <c r="F75" s="10" t="s">
        <v>35</v>
      </c>
      <c r="G75" s="10" t="s">
        <v>16</v>
      </c>
      <c r="H75" s="10">
        <v>1748</v>
      </c>
      <c r="I75" s="10" t="s">
        <v>16</v>
      </c>
      <c r="J75" s="10" t="s">
        <v>16</v>
      </c>
      <c r="K75" s="10" t="s">
        <v>69</v>
      </c>
      <c r="L75" s="10">
        <v>10</v>
      </c>
      <c r="M75" s="10" t="s">
        <v>83</v>
      </c>
      <c r="N75" s="10">
        <v>201</v>
      </c>
      <c r="O75" s="10">
        <v>1</v>
      </c>
      <c r="P75" s="10">
        <v>58</v>
      </c>
      <c r="Q75" s="10">
        <v>3</v>
      </c>
      <c r="R75" s="10" t="s">
        <v>74</v>
      </c>
      <c r="S75" s="10" t="s">
        <v>18</v>
      </c>
    </row>
    <row r="76" spans="1:19" ht="15.75" customHeight="1" x14ac:dyDescent="0.2">
      <c r="A76" s="10">
        <v>35</v>
      </c>
      <c r="B76" s="10" t="s">
        <v>41</v>
      </c>
      <c r="C76" s="10" t="s">
        <v>42</v>
      </c>
      <c r="D76" s="10" t="s">
        <v>27</v>
      </c>
      <c r="E76" s="10" t="s">
        <v>22</v>
      </c>
      <c r="F76" s="10" t="s">
        <v>29</v>
      </c>
      <c r="G76" s="10" t="s">
        <v>16</v>
      </c>
      <c r="H76" s="10">
        <v>469</v>
      </c>
      <c r="I76" s="10" t="s">
        <v>18</v>
      </c>
      <c r="J76" s="10" t="s">
        <v>18</v>
      </c>
      <c r="K76" s="10" t="s">
        <v>69</v>
      </c>
      <c r="L76" s="10">
        <v>7</v>
      </c>
      <c r="M76" s="10" t="s">
        <v>78</v>
      </c>
      <c r="N76" s="10">
        <v>703</v>
      </c>
      <c r="O76" s="10">
        <v>1</v>
      </c>
      <c r="P76" s="10">
        <v>-1</v>
      </c>
      <c r="Q76" s="10">
        <v>0</v>
      </c>
      <c r="R76" s="10" t="s">
        <v>35</v>
      </c>
      <c r="S76" s="10" t="s">
        <v>18</v>
      </c>
    </row>
    <row r="77" spans="1:19" ht="15.75" customHeight="1" x14ac:dyDescent="0.2">
      <c r="A77" s="10">
        <v>34</v>
      </c>
      <c r="B77" s="10" t="s">
        <v>41</v>
      </c>
      <c r="C77" s="10" t="s">
        <v>54</v>
      </c>
      <c r="D77" s="10" t="s">
        <v>51</v>
      </c>
      <c r="E77" s="10" t="s">
        <v>22</v>
      </c>
      <c r="F77" s="10" t="s">
        <v>15</v>
      </c>
      <c r="G77" s="10" t="s">
        <v>16</v>
      </c>
      <c r="H77" s="10">
        <v>1455</v>
      </c>
      <c r="I77" s="10" t="s">
        <v>18</v>
      </c>
      <c r="J77" s="10" t="s">
        <v>18</v>
      </c>
      <c r="K77" s="10" t="s">
        <v>69</v>
      </c>
      <c r="L77" s="10">
        <v>16</v>
      </c>
      <c r="M77" s="10" t="s">
        <v>81</v>
      </c>
      <c r="N77" s="10">
        <v>67</v>
      </c>
      <c r="O77" s="10">
        <v>1</v>
      </c>
      <c r="P77" s="10">
        <v>-1</v>
      </c>
      <c r="Q77" s="10">
        <v>0</v>
      </c>
      <c r="R77" s="10" t="s">
        <v>35</v>
      </c>
      <c r="S77" s="10" t="s">
        <v>16</v>
      </c>
    </row>
    <row r="78" spans="1:19" ht="15.75" customHeight="1" x14ac:dyDescent="0.2">
      <c r="A78" s="10">
        <v>36</v>
      </c>
      <c r="B78" s="10" t="s">
        <v>11</v>
      </c>
      <c r="C78" s="10" t="s">
        <v>26</v>
      </c>
      <c r="D78" s="10" t="s">
        <v>43</v>
      </c>
      <c r="E78" s="10" t="s">
        <v>14</v>
      </c>
      <c r="F78" s="10" t="s">
        <v>23</v>
      </c>
      <c r="G78" s="10" t="s">
        <v>16</v>
      </c>
      <c r="H78" s="10">
        <v>1257</v>
      </c>
      <c r="I78" s="10" t="s">
        <v>18</v>
      </c>
      <c r="J78" s="10" t="s">
        <v>18</v>
      </c>
      <c r="K78" s="10" t="s">
        <v>69</v>
      </c>
      <c r="L78" s="10">
        <v>20</v>
      </c>
      <c r="M78" s="10" t="s">
        <v>79</v>
      </c>
      <c r="N78" s="10">
        <v>20</v>
      </c>
      <c r="O78" s="10">
        <v>3</v>
      </c>
      <c r="P78" s="10">
        <v>-1</v>
      </c>
      <c r="Q78" s="10">
        <v>0</v>
      </c>
      <c r="R78" s="10" t="s">
        <v>35</v>
      </c>
      <c r="S78" s="10" t="s">
        <v>16</v>
      </c>
    </row>
    <row r="79" spans="1:19" ht="15.75" customHeight="1" x14ac:dyDescent="0.2">
      <c r="A79" s="10">
        <v>47</v>
      </c>
      <c r="B79" s="10" t="s">
        <v>41</v>
      </c>
      <c r="C79" s="10" t="s">
        <v>54</v>
      </c>
      <c r="D79" s="10" t="s">
        <v>55</v>
      </c>
      <c r="E79" s="10" t="s">
        <v>22</v>
      </c>
      <c r="F79" s="10" t="s">
        <v>29</v>
      </c>
      <c r="G79" s="10" t="s">
        <v>16</v>
      </c>
      <c r="H79" s="10">
        <v>1484</v>
      </c>
      <c r="I79" s="10" t="s">
        <v>18</v>
      </c>
      <c r="J79" s="10" t="s">
        <v>18</v>
      </c>
      <c r="K79" s="10" t="s">
        <v>69</v>
      </c>
      <c r="L79" s="10">
        <v>11</v>
      </c>
      <c r="M79" s="10" t="s">
        <v>79</v>
      </c>
      <c r="N79" s="10">
        <v>207</v>
      </c>
      <c r="O79" s="10">
        <v>1</v>
      </c>
      <c r="P79" s="10">
        <v>-1</v>
      </c>
      <c r="Q79" s="10">
        <v>0</v>
      </c>
      <c r="R79" s="10" t="s">
        <v>35</v>
      </c>
      <c r="S79" s="10" t="s">
        <v>16</v>
      </c>
    </row>
    <row r="80" spans="1:19" ht="15.75" customHeight="1" x14ac:dyDescent="0.2">
      <c r="A80" s="10">
        <v>32</v>
      </c>
      <c r="B80" s="10" t="s">
        <v>41</v>
      </c>
      <c r="C80" s="10" t="s">
        <v>20</v>
      </c>
      <c r="D80" s="10" t="s">
        <v>13</v>
      </c>
      <c r="E80" s="10" t="s">
        <v>14</v>
      </c>
      <c r="F80" s="10" t="s">
        <v>15</v>
      </c>
      <c r="G80" s="10" t="s">
        <v>16</v>
      </c>
      <c r="H80" s="10">
        <v>1571</v>
      </c>
      <c r="I80" s="10" t="s">
        <v>18</v>
      </c>
      <c r="J80" s="10" t="s">
        <v>18</v>
      </c>
      <c r="K80" s="10" t="s">
        <v>69</v>
      </c>
      <c r="L80" s="10">
        <v>31</v>
      </c>
      <c r="M80" s="10" t="s">
        <v>78</v>
      </c>
      <c r="N80" s="10">
        <v>751</v>
      </c>
      <c r="O80" s="10">
        <v>3</v>
      </c>
      <c r="P80" s="10">
        <v>-1</v>
      </c>
      <c r="Q80" s="10">
        <v>0</v>
      </c>
      <c r="R80" s="10" t="s">
        <v>35</v>
      </c>
      <c r="S80" s="10" t="s">
        <v>18</v>
      </c>
    </row>
    <row r="81" spans="1:19" ht="15.75" customHeight="1" x14ac:dyDescent="0.2">
      <c r="A81" s="10">
        <v>43</v>
      </c>
      <c r="B81" s="10" t="s">
        <v>25</v>
      </c>
      <c r="C81" s="10" t="s">
        <v>12</v>
      </c>
      <c r="D81" s="10" t="s">
        <v>43</v>
      </c>
      <c r="E81" s="10" t="s">
        <v>22</v>
      </c>
      <c r="F81" s="10" t="s">
        <v>35</v>
      </c>
      <c r="G81" s="10" t="s">
        <v>16</v>
      </c>
      <c r="H81" s="10">
        <v>1576</v>
      </c>
      <c r="I81" s="10" t="s">
        <v>16</v>
      </c>
      <c r="J81" s="10" t="s">
        <v>16</v>
      </c>
      <c r="K81" s="10" t="s">
        <v>69</v>
      </c>
      <c r="L81" s="10">
        <v>20</v>
      </c>
      <c r="M81" s="10" t="s">
        <v>79</v>
      </c>
      <c r="N81" s="10">
        <v>361</v>
      </c>
      <c r="O81" s="10">
        <v>1</v>
      </c>
      <c r="P81" s="10">
        <v>-1</v>
      </c>
      <c r="Q81" s="10">
        <v>0</v>
      </c>
      <c r="R81" s="10" t="s">
        <v>35</v>
      </c>
      <c r="S81" s="10" t="s">
        <v>16</v>
      </c>
    </row>
    <row r="82" spans="1:19" ht="15.75" customHeight="1" x14ac:dyDescent="0.2">
      <c r="A82" s="10">
        <v>25</v>
      </c>
      <c r="B82" s="10" t="s">
        <v>19</v>
      </c>
      <c r="C82" s="10" t="s">
        <v>12</v>
      </c>
      <c r="D82" s="10" t="s">
        <v>59</v>
      </c>
      <c r="E82" s="10" t="s">
        <v>22</v>
      </c>
      <c r="F82" s="10" t="s">
        <v>29</v>
      </c>
      <c r="G82" s="10" t="s">
        <v>16</v>
      </c>
      <c r="H82" s="10">
        <v>989</v>
      </c>
      <c r="I82" s="10" t="s">
        <v>16</v>
      </c>
      <c r="J82" s="10" t="s">
        <v>16</v>
      </c>
      <c r="K82" s="10" t="s">
        <v>69</v>
      </c>
      <c r="L82" s="10">
        <v>6</v>
      </c>
      <c r="M82" s="10" t="s">
        <v>84</v>
      </c>
      <c r="N82" s="10">
        <v>131</v>
      </c>
      <c r="O82" s="10">
        <v>1</v>
      </c>
      <c r="P82" s="10">
        <v>96</v>
      </c>
      <c r="Q82" s="10">
        <v>5</v>
      </c>
      <c r="R82" s="10" t="s">
        <v>74</v>
      </c>
      <c r="S82" s="10" t="s">
        <v>18</v>
      </c>
    </row>
    <row r="83" spans="1:19" ht="15.75" customHeight="1" x14ac:dyDescent="0.2">
      <c r="A83" s="10">
        <v>30</v>
      </c>
      <c r="B83" s="10" t="s">
        <v>11</v>
      </c>
      <c r="C83" s="10" t="s">
        <v>26</v>
      </c>
      <c r="D83" s="10" t="s">
        <v>13</v>
      </c>
      <c r="E83" s="10" t="s">
        <v>22</v>
      </c>
      <c r="F83" s="10" t="s">
        <v>15</v>
      </c>
      <c r="G83" s="10" t="s">
        <v>16</v>
      </c>
      <c r="H83" s="10">
        <v>186</v>
      </c>
      <c r="I83" s="10" t="s">
        <v>18</v>
      </c>
      <c r="J83" s="10" t="s">
        <v>18</v>
      </c>
      <c r="K83" s="10" t="s">
        <v>69</v>
      </c>
      <c r="L83" s="10">
        <v>6</v>
      </c>
      <c r="M83" s="10" t="s">
        <v>80</v>
      </c>
      <c r="N83" s="10">
        <v>509</v>
      </c>
      <c r="O83" s="10">
        <v>4</v>
      </c>
      <c r="P83" s="10">
        <v>-1</v>
      </c>
      <c r="Q83" s="10">
        <v>0</v>
      </c>
      <c r="R83" s="10" t="s">
        <v>35</v>
      </c>
      <c r="S83" s="10" t="s">
        <v>18</v>
      </c>
    </row>
    <row r="84" spans="1:19" ht="15.75" customHeight="1" x14ac:dyDescent="0.2">
      <c r="A84" s="10">
        <v>30</v>
      </c>
      <c r="B84" s="10" t="s">
        <v>41</v>
      </c>
      <c r="C84" s="10" t="s">
        <v>38</v>
      </c>
      <c r="D84" s="10" t="s">
        <v>47</v>
      </c>
      <c r="E84" s="10" t="s">
        <v>14</v>
      </c>
      <c r="F84" s="10" t="s">
        <v>23</v>
      </c>
      <c r="G84" s="10" t="s">
        <v>16</v>
      </c>
      <c r="H84" s="10">
        <v>147</v>
      </c>
      <c r="I84" s="10" t="s">
        <v>16</v>
      </c>
      <c r="J84" s="10" t="s">
        <v>16</v>
      </c>
      <c r="K84" s="10" t="s">
        <v>69</v>
      </c>
      <c r="L84" s="10">
        <v>16</v>
      </c>
      <c r="M84" s="10" t="s">
        <v>78</v>
      </c>
      <c r="N84" s="10">
        <v>228</v>
      </c>
      <c r="O84" s="10">
        <v>2</v>
      </c>
      <c r="P84" s="10">
        <v>267</v>
      </c>
      <c r="Q84" s="10">
        <v>1</v>
      </c>
      <c r="R84" s="10" t="s">
        <v>74</v>
      </c>
      <c r="S84" s="10" t="s">
        <v>18</v>
      </c>
    </row>
    <row r="85" spans="1:19" ht="15.75" customHeight="1" x14ac:dyDescent="0.2">
      <c r="A85" s="10">
        <v>37</v>
      </c>
      <c r="B85" s="10" t="s">
        <v>45</v>
      </c>
      <c r="C85" s="10" t="s">
        <v>58</v>
      </c>
      <c r="D85" s="10" t="s">
        <v>60</v>
      </c>
      <c r="E85" s="10" t="s">
        <v>14</v>
      </c>
      <c r="F85" s="10" t="s">
        <v>23</v>
      </c>
      <c r="G85" s="10" t="s">
        <v>16</v>
      </c>
      <c r="H85" s="10">
        <v>1078</v>
      </c>
      <c r="I85" s="10" t="s">
        <v>18</v>
      </c>
      <c r="J85" s="10" t="s">
        <v>18</v>
      </c>
      <c r="K85" s="10" t="s">
        <v>69</v>
      </c>
      <c r="L85" s="10">
        <v>18</v>
      </c>
      <c r="M85" s="10" t="s">
        <v>84</v>
      </c>
      <c r="N85" s="10">
        <v>219</v>
      </c>
      <c r="O85" s="10">
        <v>2</v>
      </c>
      <c r="P85" s="10">
        <v>182</v>
      </c>
      <c r="Q85" s="10">
        <v>2</v>
      </c>
      <c r="R85" s="10" t="s">
        <v>74</v>
      </c>
      <c r="S85" s="10" t="s">
        <v>16</v>
      </c>
    </row>
    <row r="86" spans="1:19" ht="15.75" customHeight="1" x14ac:dyDescent="0.2">
      <c r="A86" s="10">
        <v>27</v>
      </c>
      <c r="B86" s="10" t="s">
        <v>11</v>
      </c>
      <c r="C86" s="10" t="s">
        <v>38</v>
      </c>
      <c r="D86" s="10" t="s">
        <v>13</v>
      </c>
      <c r="E86" s="10" t="s">
        <v>14</v>
      </c>
      <c r="F86" s="10" t="s">
        <v>15</v>
      </c>
      <c r="G86" s="10" t="s">
        <v>16</v>
      </c>
      <c r="H86" s="10">
        <v>-349</v>
      </c>
      <c r="I86" s="10" t="s">
        <v>16</v>
      </c>
      <c r="J86" s="10" t="s">
        <v>16</v>
      </c>
      <c r="K86" s="10" t="s">
        <v>69</v>
      </c>
      <c r="L86" s="10">
        <v>14</v>
      </c>
      <c r="M86" s="10" t="s">
        <v>80</v>
      </c>
      <c r="N86" s="10">
        <v>537</v>
      </c>
      <c r="O86" s="10">
        <v>1</v>
      </c>
      <c r="P86" s="10">
        <v>-1</v>
      </c>
      <c r="Q86" s="10">
        <v>0</v>
      </c>
      <c r="R86" s="10" t="s">
        <v>35</v>
      </c>
      <c r="S86" s="10" t="s">
        <v>18</v>
      </c>
    </row>
    <row r="87" spans="1:19" ht="15.75" customHeight="1" x14ac:dyDescent="0.2">
      <c r="A87" s="10">
        <v>34</v>
      </c>
      <c r="B87" s="10" t="s">
        <v>45</v>
      </c>
      <c r="C87" s="10" t="s">
        <v>54</v>
      </c>
      <c r="D87" s="10" t="s">
        <v>47</v>
      </c>
      <c r="E87" s="10" t="s">
        <v>14</v>
      </c>
      <c r="F87" s="10" t="s">
        <v>15</v>
      </c>
      <c r="G87" s="10" t="s">
        <v>16</v>
      </c>
      <c r="H87" s="10">
        <v>159</v>
      </c>
      <c r="I87" s="10" t="s">
        <v>16</v>
      </c>
      <c r="J87" s="10" t="s">
        <v>16</v>
      </c>
      <c r="K87" s="10" t="s">
        <v>69</v>
      </c>
      <c r="L87" s="10">
        <v>3</v>
      </c>
      <c r="M87" s="10" t="s">
        <v>78</v>
      </c>
      <c r="N87" s="10">
        <v>76</v>
      </c>
      <c r="O87" s="10">
        <v>4</v>
      </c>
      <c r="P87" s="10">
        <v>89</v>
      </c>
      <c r="Q87" s="10">
        <v>3</v>
      </c>
      <c r="R87" s="10" t="s">
        <v>71</v>
      </c>
      <c r="S87" s="10" t="s">
        <v>16</v>
      </c>
    </row>
    <row r="88" spans="1:19" ht="15.75" customHeight="1" x14ac:dyDescent="0.2">
      <c r="A88" s="10">
        <v>39</v>
      </c>
      <c r="B88" s="10" t="s">
        <v>11</v>
      </c>
      <c r="C88" s="10" t="s">
        <v>38</v>
      </c>
      <c r="D88" s="10" t="s">
        <v>55</v>
      </c>
      <c r="E88" s="10" t="s">
        <v>14</v>
      </c>
      <c r="F88" s="10" t="s">
        <v>15</v>
      </c>
      <c r="G88" s="10" t="s">
        <v>16</v>
      </c>
      <c r="H88" s="10">
        <v>1616</v>
      </c>
      <c r="I88" s="10" t="s">
        <v>16</v>
      </c>
      <c r="J88" s="10" t="s">
        <v>16</v>
      </c>
      <c r="K88" s="10" t="s">
        <v>69</v>
      </c>
      <c r="L88" s="10">
        <v>5</v>
      </c>
      <c r="M88" s="10" t="s">
        <v>73</v>
      </c>
      <c r="N88" s="10">
        <v>263</v>
      </c>
      <c r="O88" s="10">
        <v>8</v>
      </c>
      <c r="P88" s="10">
        <v>-1</v>
      </c>
      <c r="Q88" s="10">
        <v>0</v>
      </c>
      <c r="R88" s="10" t="s">
        <v>35</v>
      </c>
      <c r="S88" s="10" t="s">
        <v>18</v>
      </c>
    </row>
    <row r="89" spans="1:19" ht="15.75" customHeight="1" x14ac:dyDescent="0.2">
      <c r="A89" s="10">
        <v>33</v>
      </c>
      <c r="B89" s="10" t="s">
        <v>45</v>
      </c>
      <c r="C89" s="10" t="s">
        <v>42</v>
      </c>
      <c r="D89" s="10" t="s">
        <v>27</v>
      </c>
      <c r="E89" s="10" t="s">
        <v>14</v>
      </c>
      <c r="F89" s="10" t="s">
        <v>15</v>
      </c>
      <c r="G89" s="10" t="s">
        <v>16</v>
      </c>
      <c r="H89" s="10">
        <v>255</v>
      </c>
      <c r="I89" s="10" t="s">
        <v>18</v>
      </c>
      <c r="J89" s="10" t="s">
        <v>18</v>
      </c>
      <c r="K89" s="10" t="s">
        <v>69</v>
      </c>
      <c r="L89" s="10">
        <v>23</v>
      </c>
      <c r="M89" s="10" t="s">
        <v>82</v>
      </c>
      <c r="N89" s="10">
        <v>112</v>
      </c>
      <c r="O89" s="10">
        <v>1</v>
      </c>
      <c r="P89" s="10">
        <v>62</v>
      </c>
      <c r="Q89" s="10">
        <v>6</v>
      </c>
      <c r="R89" s="10" t="s">
        <v>77</v>
      </c>
      <c r="S89" s="10" t="s">
        <v>16</v>
      </c>
    </row>
    <row r="90" spans="1:19" ht="15.75" customHeight="1" x14ac:dyDescent="0.2">
      <c r="A90" s="10">
        <v>39</v>
      </c>
      <c r="B90" s="10" t="s">
        <v>41</v>
      </c>
      <c r="C90" s="10" t="s">
        <v>54</v>
      </c>
      <c r="D90" s="10" t="s">
        <v>59</v>
      </c>
      <c r="E90" s="10" t="s">
        <v>22</v>
      </c>
      <c r="F90" s="10" t="s">
        <v>29</v>
      </c>
      <c r="G90" s="10" t="s">
        <v>16</v>
      </c>
      <c r="H90" s="10">
        <v>1969</v>
      </c>
      <c r="I90" s="10" t="s">
        <v>18</v>
      </c>
      <c r="J90" s="10" t="s">
        <v>18</v>
      </c>
      <c r="K90" s="10" t="s">
        <v>69</v>
      </c>
      <c r="L90" s="10">
        <v>11</v>
      </c>
      <c r="M90" s="10" t="s">
        <v>78</v>
      </c>
      <c r="N90" s="10">
        <v>460</v>
      </c>
      <c r="O90" s="10">
        <v>2</v>
      </c>
      <c r="P90" s="10">
        <v>-1</v>
      </c>
      <c r="Q90" s="10">
        <v>0</v>
      </c>
      <c r="R90" s="10" t="s">
        <v>35</v>
      </c>
      <c r="S90" s="10" t="s">
        <v>18</v>
      </c>
    </row>
    <row r="91" spans="1:19" ht="15.75" customHeight="1" x14ac:dyDescent="0.2">
      <c r="A91" s="10">
        <v>45</v>
      </c>
      <c r="B91" s="10" t="s">
        <v>49</v>
      </c>
      <c r="C91" s="10" t="s">
        <v>42</v>
      </c>
      <c r="D91" s="10" t="s">
        <v>43</v>
      </c>
      <c r="E91" s="10" t="s">
        <v>14</v>
      </c>
      <c r="F91" s="10" t="s">
        <v>29</v>
      </c>
      <c r="G91" s="10" t="s">
        <v>16</v>
      </c>
      <c r="H91" s="10">
        <v>164</v>
      </c>
      <c r="I91" s="10" t="s">
        <v>18</v>
      </c>
      <c r="J91" s="10" t="s">
        <v>18</v>
      </c>
      <c r="K91" s="10" t="s">
        <v>69</v>
      </c>
      <c r="L91" s="10">
        <v>7</v>
      </c>
      <c r="M91" s="10" t="s">
        <v>78</v>
      </c>
      <c r="N91" s="10">
        <v>141</v>
      </c>
      <c r="O91" s="10">
        <v>1</v>
      </c>
      <c r="P91" s="10">
        <v>346</v>
      </c>
      <c r="Q91" s="10">
        <v>2</v>
      </c>
      <c r="R91" s="10" t="s">
        <v>77</v>
      </c>
      <c r="S91" s="10" t="s">
        <v>16</v>
      </c>
    </row>
    <row r="92" spans="1:19" ht="15.75" customHeight="1" x14ac:dyDescent="0.2">
      <c r="A92" s="10">
        <v>68</v>
      </c>
      <c r="B92" s="10" t="s">
        <v>11</v>
      </c>
      <c r="C92" s="10" t="s">
        <v>46</v>
      </c>
      <c r="D92" s="10" t="s">
        <v>33</v>
      </c>
      <c r="E92" s="10" t="s">
        <v>14</v>
      </c>
      <c r="F92" s="10" t="s">
        <v>23</v>
      </c>
      <c r="G92" s="10" t="s">
        <v>16</v>
      </c>
      <c r="H92" s="10">
        <v>509</v>
      </c>
      <c r="I92" s="10" t="s">
        <v>16</v>
      </c>
      <c r="J92" s="10" t="s">
        <v>16</v>
      </c>
      <c r="K92" s="10" t="s">
        <v>69</v>
      </c>
      <c r="L92" s="10">
        <v>4</v>
      </c>
      <c r="M92" s="10" t="s">
        <v>80</v>
      </c>
      <c r="N92" s="10">
        <v>478</v>
      </c>
      <c r="O92" s="10">
        <v>2</v>
      </c>
      <c r="P92" s="10">
        <v>-1</v>
      </c>
      <c r="Q92" s="10">
        <v>0</v>
      </c>
      <c r="R92" s="10" t="s">
        <v>35</v>
      </c>
      <c r="S92" s="10" t="s">
        <v>18</v>
      </c>
    </row>
    <row r="93" spans="1:19" ht="15.75" customHeight="1" x14ac:dyDescent="0.2">
      <c r="A93" s="10">
        <v>42</v>
      </c>
      <c r="B93" s="10" t="s">
        <v>57</v>
      </c>
      <c r="C93" s="10" t="s">
        <v>12</v>
      </c>
      <c r="D93" s="10" t="s">
        <v>13</v>
      </c>
      <c r="E93" s="10" t="s">
        <v>14</v>
      </c>
      <c r="F93" s="10" t="s">
        <v>23</v>
      </c>
      <c r="G93" s="10" t="s">
        <v>16</v>
      </c>
      <c r="H93" s="10">
        <v>1713</v>
      </c>
      <c r="I93" s="10" t="s">
        <v>16</v>
      </c>
      <c r="J93" s="10" t="s">
        <v>16</v>
      </c>
      <c r="K93" s="10" t="s">
        <v>69</v>
      </c>
      <c r="L93" s="10">
        <v>12</v>
      </c>
      <c r="M93" s="10" t="s">
        <v>81</v>
      </c>
      <c r="N93" s="10">
        <v>227</v>
      </c>
      <c r="O93" s="10">
        <v>2</v>
      </c>
      <c r="P93" s="10">
        <v>-1</v>
      </c>
      <c r="Q93" s="10">
        <v>0</v>
      </c>
      <c r="R93" s="10" t="s">
        <v>35</v>
      </c>
      <c r="S93" s="10" t="s">
        <v>16</v>
      </c>
    </row>
    <row r="94" spans="1:19" ht="15.75" customHeight="1" x14ac:dyDescent="0.2">
      <c r="A94" s="10">
        <v>57</v>
      </c>
      <c r="B94" s="10" t="s">
        <v>57</v>
      </c>
      <c r="C94" s="10" t="s">
        <v>42</v>
      </c>
      <c r="D94" s="10" t="s">
        <v>43</v>
      </c>
      <c r="E94" s="10" t="s">
        <v>22</v>
      </c>
      <c r="F94" s="10" t="s">
        <v>29</v>
      </c>
      <c r="G94" s="10" t="s">
        <v>16</v>
      </c>
      <c r="H94" s="10">
        <v>-117</v>
      </c>
      <c r="I94" s="10" t="s">
        <v>16</v>
      </c>
      <c r="J94" s="10" t="s">
        <v>16</v>
      </c>
      <c r="K94" s="10" t="s">
        <v>69</v>
      </c>
      <c r="L94" s="10">
        <v>12</v>
      </c>
      <c r="M94" s="10" t="s">
        <v>81</v>
      </c>
      <c r="N94" s="10">
        <v>213</v>
      </c>
      <c r="O94" s="10">
        <v>1</v>
      </c>
      <c r="P94" s="10">
        <v>-1</v>
      </c>
      <c r="Q94" s="10">
        <v>0</v>
      </c>
      <c r="R94" s="10" t="s">
        <v>35</v>
      </c>
      <c r="S94" s="10" t="s">
        <v>16</v>
      </c>
    </row>
    <row r="95" spans="1:19" ht="15.75" customHeight="1" x14ac:dyDescent="0.2">
      <c r="A95" s="10">
        <v>33</v>
      </c>
      <c r="B95" s="10" t="s">
        <v>53</v>
      </c>
      <c r="C95" s="10" t="s">
        <v>46</v>
      </c>
      <c r="D95" s="10" t="s">
        <v>55</v>
      </c>
      <c r="E95" s="10" t="s">
        <v>22</v>
      </c>
      <c r="F95" s="10" t="s">
        <v>29</v>
      </c>
      <c r="G95" s="10" t="s">
        <v>16</v>
      </c>
      <c r="H95" s="10">
        <v>538</v>
      </c>
      <c r="I95" s="10" t="s">
        <v>18</v>
      </c>
      <c r="J95" s="10" t="s">
        <v>18</v>
      </c>
      <c r="K95" s="10" t="s">
        <v>69</v>
      </c>
      <c r="L95" s="10">
        <v>12</v>
      </c>
      <c r="M95" s="10" t="s">
        <v>80</v>
      </c>
      <c r="N95" s="10">
        <v>80</v>
      </c>
      <c r="O95" s="10">
        <v>2</v>
      </c>
      <c r="P95" s="10">
        <v>-1</v>
      </c>
      <c r="Q95" s="10">
        <v>0</v>
      </c>
      <c r="R95" s="10" t="s">
        <v>35</v>
      </c>
      <c r="S95" s="10" t="s">
        <v>16</v>
      </c>
    </row>
    <row r="96" spans="1:19" ht="15.75" customHeight="1" x14ac:dyDescent="0.2">
      <c r="A96" s="10">
        <v>38</v>
      </c>
      <c r="B96" s="10" t="s">
        <v>41</v>
      </c>
      <c r="C96" s="10" t="s">
        <v>12</v>
      </c>
      <c r="D96" s="10" t="s">
        <v>27</v>
      </c>
      <c r="E96" s="10" t="s">
        <v>14</v>
      </c>
      <c r="F96" s="10" t="s">
        <v>35</v>
      </c>
      <c r="G96" s="10" t="s">
        <v>16</v>
      </c>
      <c r="H96" s="10">
        <v>1777</v>
      </c>
      <c r="I96" s="10" t="s">
        <v>16</v>
      </c>
      <c r="J96" s="10" t="s">
        <v>16</v>
      </c>
      <c r="K96" s="10" t="s">
        <v>69</v>
      </c>
      <c r="L96" s="10">
        <v>18</v>
      </c>
      <c r="M96" s="10" t="s">
        <v>79</v>
      </c>
      <c r="N96" s="10">
        <v>707</v>
      </c>
      <c r="O96" s="10">
        <v>1</v>
      </c>
      <c r="P96" s="10">
        <v>-1</v>
      </c>
      <c r="Q96" s="10">
        <v>0</v>
      </c>
      <c r="R96" s="10" t="s">
        <v>35</v>
      </c>
      <c r="S96" s="10" t="s">
        <v>18</v>
      </c>
    </row>
    <row r="97" spans="1:19" ht="15.75" customHeight="1" x14ac:dyDescent="0.2">
      <c r="A97" s="10">
        <v>45</v>
      </c>
      <c r="B97" s="10" t="s">
        <v>57</v>
      </c>
      <c r="C97" s="10" t="s">
        <v>46</v>
      </c>
      <c r="D97" s="10" t="s">
        <v>55</v>
      </c>
      <c r="E97" s="10" t="s">
        <v>14</v>
      </c>
      <c r="F97" s="10" t="s">
        <v>29</v>
      </c>
      <c r="G97" s="10" t="s">
        <v>16</v>
      </c>
      <c r="H97" s="10">
        <v>1418</v>
      </c>
      <c r="I97" s="10" t="s">
        <v>16</v>
      </c>
      <c r="J97" s="10" t="s">
        <v>16</v>
      </c>
      <c r="K97" s="10" t="s">
        <v>69</v>
      </c>
      <c r="L97" s="10">
        <v>34</v>
      </c>
      <c r="M97" s="10" t="s">
        <v>80</v>
      </c>
      <c r="N97" s="10">
        <v>219</v>
      </c>
      <c r="O97" s="10">
        <v>2</v>
      </c>
      <c r="P97" s="10">
        <v>-1</v>
      </c>
      <c r="Q97" s="10">
        <v>0</v>
      </c>
      <c r="R97" s="10" t="s">
        <v>35</v>
      </c>
      <c r="S97" s="10" t="s">
        <v>18</v>
      </c>
    </row>
    <row r="98" spans="1:19" ht="15.75" customHeight="1" x14ac:dyDescent="0.2">
      <c r="A98" s="10">
        <v>29</v>
      </c>
      <c r="B98" s="10" t="s">
        <v>49</v>
      </c>
      <c r="C98" s="10" t="s">
        <v>50</v>
      </c>
      <c r="D98" s="10" t="s">
        <v>59</v>
      </c>
      <c r="E98" s="10" t="s">
        <v>22</v>
      </c>
      <c r="F98" s="10" t="s">
        <v>29</v>
      </c>
      <c r="G98" s="10" t="s">
        <v>16</v>
      </c>
      <c r="H98" s="10">
        <v>1575</v>
      </c>
      <c r="I98" s="10" t="s">
        <v>16</v>
      </c>
      <c r="J98" s="10" t="s">
        <v>16</v>
      </c>
      <c r="K98" s="10" t="s">
        <v>69</v>
      </c>
      <c r="L98" s="10">
        <v>31</v>
      </c>
      <c r="M98" s="10" t="s">
        <v>79</v>
      </c>
      <c r="N98" s="10">
        <v>258</v>
      </c>
      <c r="O98" s="10">
        <v>6</v>
      </c>
      <c r="P98" s="10">
        <v>169</v>
      </c>
      <c r="Q98" s="10">
        <v>3</v>
      </c>
      <c r="R98" s="10" t="s">
        <v>71</v>
      </c>
      <c r="S98" s="10" t="s">
        <v>18</v>
      </c>
    </row>
    <row r="99" spans="1:19" ht="15.75" customHeight="1" x14ac:dyDescent="0.2">
      <c r="A99" s="10">
        <v>57</v>
      </c>
      <c r="B99" s="10" t="s">
        <v>37</v>
      </c>
      <c r="C99" s="10" t="s">
        <v>20</v>
      </c>
      <c r="D99" s="10" t="s">
        <v>60</v>
      </c>
      <c r="E99" s="10" t="s">
        <v>22</v>
      </c>
      <c r="F99" s="10" t="s">
        <v>29</v>
      </c>
      <c r="G99" s="10" t="s">
        <v>16</v>
      </c>
      <c r="H99" s="10">
        <v>413</v>
      </c>
      <c r="I99" s="10" t="s">
        <v>18</v>
      </c>
      <c r="J99" s="10" t="s">
        <v>18</v>
      </c>
      <c r="K99" s="10" t="s">
        <v>69</v>
      </c>
      <c r="L99" s="10">
        <v>17</v>
      </c>
      <c r="M99" s="10" t="s">
        <v>76</v>
      </c>
      <c r="N99" s="10">
        <v>324</v>
      </c>
      <c r="O99" s="10">
        <v>4</v>
      </c>
      <c r="P99" s="10">
        <v>-1</v>
      </c>
      <c r="Q99" s="10">
        <v>0</v>
      </c>
      <c r="R99" s="10" t="s">
        <v>35</v>
      </c>
      <c r="S99" s="10" t="s">
        <v>16</v>
      </c>
    </row>
    <row r="100" spans="1:19" ht="15.75" customHeight="1" x14ac:dyDescent="0.2">
      <c r="A100" s="10">
        <v>26</v>
      </c>
      <c r="B100" s="10" t="s">
        <v>41</v>
      </c>
      <c r="C100" s="10" t="s">
        <v>20</v>
      </c>
      <c r="D100" s="10" t="s">
        <v>21</v>
      </c>
      <c r="E100" s="10" t="s">
        <v>22</v>
      </c>
      <c r="F100" s="10" t="s">
        <v>29</v>
      </c>
      <c r="G100" s="10" t="s">
        <v>16</v>
      </c>
      <c r="H100" s="10">
        <v>537</v>
      </c>
      <c r="I100" s="10" t="s">
        <v>16</v>
      </c>
      <c r="J100" s="10" t="s">
        <v>16</v>
      </c>
      <c r="K100" s="10" t="s">
        <v>69</v>
      </c>
      <c r="L100" s="10">
        <v>28</v>
      </c>
      <c r="M100" s="10" t="s">
        <v>78</v>
      </c>
      <c r="N100" s="10">
        <v>938</v>
      </c>
      <c r="O100" s="10">
        <v>2</v>
      </c>
      <c r="P100" s="10">
        <v>-1</v>
      </c>
      <c r="Q100" s="10">
        <v>0</v>
      </c>
      <c r="R100" s="10" t="s">
        <v>35</v>
      </c>
      <c r="S100" s="10" t="s">
        <v>18</v>
      </c>
    </row>
    <row r="101" spans="1:19" ht="15.75" customHeight="1" x14ac:dyDescent="0.2">
      <c r="A101" s="10">
        <v>58</v>
      </c>
      <c r="B101" s="10" t="s">
        <v>37</v>
      </c>
      <c r="C101" s="10" t="s">
        <v>20</v>
      </c>
      <c r="D101" s="10" t="s">
        <v>51</v>
      </c>
      <c r="E101" s="10" t="s">
        <v>22</v>
      </c>
      <c r="F101" s="10" t="s">
        <v>23</v>
      </c>
      <c r="G101" s="10" t="s">
        <v>16</v>
      </c>
      <c r="H101" s="10">
        <v>0</v>
      </c>
      <c r="I101" s="10" t="s">
        <v>16</v>
      </c>
      <c r="J101" s="10" t="s">
        <v>16</v>
      </c>
      <c r="K101" s="10" t="s">
        <v>69</v>
      </c>
      <c r="L101" s="10">
        <v>11</v>
      </c>
      <c r="M101" s="10" t="s">
        <v>81</v>
      </c>
      <c r="N101" s="10">
        <v>132</v>
      </c>
      <c r="O101" s="10">
        <v>3</v>
      </c>
      <c r="P101" s="10">
        <v>-1</v>
      </c>
      <c r="Q101" s="10">
        <v>0</v>
      </c>
      <c r="R101" s="10" t="s">
        <v>35</v>
      </c>
      <c r="S101" s="10" t="s">
        <v>16</v>
      </c>
    </row>
    <row r="102" spans="1:19" ht="15.75" customHeight="1" x14ac:dyDescent="0.2"/>
    <row r="103" spans="1:19" ht="15.75" customHeight="1" x14ac:dyDescent="0.2"/>
    <row r="104" spans="1:19" ht="15.75" customHeight="1" x14ac:dyDescent="0.2"/>
    <row r="105" spans="1:19" ht="15.75" customHeight="1" x14ac:dyDescent="0.2"/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1000"/>
  <sheetViews>
    <sheetView workbookViewId="0">
      <selection activeCell="A35" sqref="A35"/>
    </sheetView>
  </sheetViews>
  <sheetFormatPr defaultColWidth="12.5703125" defaultRowHeight="15" customHeight="1" x14ac:dyDescent="0.2"/>
  <cols>
    <col min="1" max="6" width="12.5703125" customWidth="1"/>
  </cols>
  <sheetData>
    <row r="1" spans="1:1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86</v>
      </c>
      <c r="I1" s="10" t="s">
        <v>8</v>
      </c>
      <c r="J1" s="10" t="s">
        <v>9</v>
      </c>
      <c r="K1" s="10" t="s">
        <v>61</v>
      </c>
      <c r="L1" s="10" t="s">
        <v>62</v>
      </c>
      <c r="M1" s="10" t="s">
        <v>63</v>
      </c>
      <c r="N1" s="10" t="s">
        <v>87</v>
      </c>
      <c r="O1" s="10" t="s">
        <v>65</v>
      </c>
      <c r="P1" s="10" t="s">
        <v>66</v>
      </c>
      <c r="Q1" s="10" t="s">
        <v>67</v>
      </c>
      <c r="R1" s="10" t="s">
        <v>68</v>
      </c>
      <c r="S1" s="10" t="s">
        <v>10</v>
      </c>
    </row>
    <row r="2" spans="1:19" ht="15.75" customHeight="1" x14ac:dyDescent="0.2">
      <c r="A2" s="10">
        <v>32.462969970000003</v>
      </c>
      <c r="B2" s="10" t="s">
        <v>45</v>
      </c>
      <c r="C2" s="10" t="s">
        <v>20</v>
      </c>
      <c r="D2" s="10" t="s">
        <v>33</v>
      </c>
      <c r="E2" s="10" t="s">
        <v>28</v>
      </c>
      <c r="F2" s="10" t="s">
        <v>23</v>
      </c>
      <c r="G2" s="10" t="s">
        <v>16</v>
      </c>
      <c r="H2" s="10">
        <v>-739.64207729999998</v>
      </c>
      <c r="I2" s="10" t="s">
        <v>16</v>
      </c>
      <c r="J2" s="10" t="s">
        <v>16</v>
      </c>
      <c r="K2" s="10" t="s">
        <v>69</v>
      </c>
      <c r="L2" s="10">
        <v>2</v>
      </c>
      <c r="M2" s="10" t="s">
        <v>84</v>
      </c>
      <c r="N2" s="10">
        <v>92</v>
      </c>
      <c r="O2" s="10">
        <v>2</v>
      </c>
      <c r="P2" s="10">
        <v>386</v>
      </c>
      <c r="Q2" s="10">
        <v>0</v>
      </c>
      <c r="R2" s="10" t="s">
        <v>35</v>
      </c>
      <c r="S2" s="10" t="s">
        <v>16</v>
      </c>
    </row>
    <row r="3" spans="1:19" ht="15.75" customHeight="1" x14ac:dyDescent="0.2">
      <c r="A3" s="10">
        <v>67.852751560000002</v>
      </c>
      <c r="B3" s="10" t="s">
        <v>57</v>
      </c>
      <c r="C3" s="10" t="s">
        <v>42</v>
      </c>
      <c r="D3" s="10" t="s">
        <v>47</v>
      </c>
      <c r="E3" s="10" t="s">
        <v>14</v>
      </c>
      <c r="F3" s="10" t="s">
        <v>29</v>
      </c>
      <c r="G3" s="10" t="s">
        <v>16</v>
      </c>
      <c r="H3" s="10">
        <v>4411.8917439999996</v>
      </c>
      <c r="I3" s="10" t="s">
        <v>16</v>
      </c>
      <c r="J3" s="10" t="s">
        <v>18</v>
      </c>
      <c r="K3" s="10" t="s">
        <v>72</v>
      </c>
      <c r="L3" s="10">
        <v>15</v>
      </c>
      <c r="M3" s="10" t="s">
        <v>81</v>
      </c>
      <c r="N3" s="10">
        <v>520</v>
      </c>
      <c r="O3" s="10">
        <v>2</v>
      </c>
      <c r="P3" s="10">
        <v>179</v>
      </c>
      <c r="Q3" s="10">
        <v>1</v>
      </c>
      <c r="R3" s="10" t="s">
        <v>35</v>
      </c>
      <c r="S3" s="10" t="s">
        <v>16</v>
      </c>
    </row>
    <row r="4" spans="1:19" ht="15.75" customHeight="1" x14ac:dyDescent="0.2">
      <c r="A4" s="10">
        <v>32.336951560000003</v>
      </c>
      <c r="B4" s="10" t="s">
        <v>49</v>
      </c>
      <c r="C4" s="10" t="s">
        <v>26</v>
      </c>
      <c r="D4" s="10" t="s">
        <v>39</v>
      </c>
      <c r="E4" s="10" t="s">
        <v>28</v>
      </c>
      <c r="F4" s="10" t="s">
        <v>15</v>
      </c>
      <c r="G4" s="10" t="s">
        <v>16</v>
      </c>
      <c r="H4" s="10">
        <v>2725.7741310000001</v>
      </c>
      <c r="I4" s="10" t="s">
        <v>16</v>
      </c>
      <c r="J4" s="10" t="s">
        <v>16</v>
      </c>
      <c r="K4" s="10" t="s">
        <v>72</v>
      </c>
      <c r="L4" s="10">
        <v>15</v>
      </c>
      <c r="M4" s="10" t="s">
        <v>70</v>
      </c>
      <c r="N4" s="10">
        <v>224</v>
      </c>
      <c r="O4" s="10">
        <v>1</v>
      </c>
      <c r="P4" s="10">
        <v>371</v>
      </c>
      <c r="Q4" s="10">
        <v>2</v>
      </c>
      <c r="R4" s="10" t="s">
        <v>74</v>
      </c>
      <c r="S4" s="10" t="s">
        <v>16</v>
      </c>
    </row>
    <row r="5" spans="1:19" ht="15.75" customHeight="1" x14ac:dyDescent="0.2">
      <c r="A5" s="10">
        <v>39.024285990000003</v>
      </c>
      <c r="B5" s="10" t="s">
        <v>11</v>
      </c>
      <c r="C5" s="10" t="s">
        <v>20</v>
      </c>
      <c r="D5" s="10" t="s">
        <v>59</v>
      </c>
      <c r="E5" s="10" t="s">
        <v>22</v>
      </c>
      <c r="F5" s="10" t="s">
        <v>15</v>
      </c>
      <c r="G5" s="10" t="s">
        <v>16</v>
      </c>
      <c r="H5" s="10">
        <v>1749.6824240000001</v>
      </c>
      <c r="I5" s="10" t="s">
        <v>16</v>
      </c>
      <c r="J5" s="10" t="s">
        <v>16</v>
      </c>
      <c r="K5" s="10" t="s">
        <v>69</v>
      </c>
      <c r="L5" s="10">
        <v>19</v>
      </c>
      <c r="M5" s="10" t="s">
        <v>70</v>
      </c>
      <c r="N5" s="10">
        <v>121</v>
      </c>
      <c r="O5" s="10">
        <v>1</v>
      </c>
      <c r="P5" s="10">
        <v>386</v>
      </c>
      <c r="Q5" s="10">
        <v>8</v>
      </c>
      <c r="R5" s="10" t="s">
        <v>77</v>
      </c>
      <c r="S5" s="10" t="s">
        <v>18</v>
      </c>
    </row>
    <row r="6" spans="1:19" ht="15.75" customHeight="1" x14ac:dyDescent="0.2">
      <c r="A6" s="10">
        <v>47.003238019999998</v>
      </c>
      <c r="B6" s="10" t="s">
        <v>25</v>
      </c>
      <c r="C6" s="10" t="s">
        <v>38</v>
      </c>
      <c r="D6" s="10" t="s">
        <v>55</v>
      </c>
      <c r="E6" s="10" t="s">
        <v>14</v>
      </c>
      <c r="F6" s="10" t="s">
        <v>35</v>
      </c>
      <c r="G6" s="10" t="s">
        <v>16</v>
      </c>
      <c r="H6" s="10">
        <v>555.38270469999998</v>
      </c>
      <c r="I6" s="10" t="s">
        <v>16</v>
      </c>
      <c r="J6" s="10" t="s">
        <v>16</v>
      </c>
      <c r="K6" s="10" t="s">
        <v>35</v>
      </c>
      <c r="L6" s="10">
        <v>31</v>
      </c>
      <c r="M6" s="10" t="s">
        <v>78</v>
      </c>
      <c r="N6" s="10">
        <v>514</v>
      </c>
      <c r="O6" s="10">
        <v>2</v>
      </c>
      <c r="P6" s="10">
        <v>21</v>
      </c>
      <c r="Q6" s="10">
        <v>2</v>
      </c>
      <c r="R6" s="10" t="s">
        <v>35</v>
      </c>
      <c r="S6" s="10" t="s">
        <v>16</v>
      </c>
    </row>
    <row r="7" spans="1:19" ht="15.75" customHeight="1" x14ac:dyDescent="0.2">
      <c r="A7" s="10">
        <v>12.82628162</v>
      </c>
      <c r="B7" s="10" t="s">
        <v>19</v>
      </c>
      <c r="C7" s="10" t="s">
        <v>26</v>
      </c>
      <c r="D7" s="10" t="s">
        <v>47</v>
      </c>
      <c r="E7" s="10" t="s">
        <v>22</v>
      </c>
      <c r="F7" s="10" t="s">
        <v>29</v>
      </c>
      <c r="G7" s="10" t="s">
        <v>16</v>
      </c>
      <c r="H7" s="10">
        <v>-412.65387989999999</v>
      </c>
      <c r="I7" s="10" t="s">
        <v>18</v>
      </c>
      <c r="J7" s="10" t="s">
        <v>16</v>
      </c>
      <c r="K7" s="10" t="s">
        <v>69</v>
      </c>
      <c r="L7" s="10">
        <v>23</v>
      </c>
      <c r="M7" s="10" t="s">
        <v>78</v>
      </c>
      <c r="N7" s="10">
        <v>118</v>
      </c>
      <c r="O7" s="10">
        <v>9</v>
      </c>
      <c r="P7" s="10">
        <v>179</v>
      </c>
      <c r="Q7" s="10">
        <v>1</v>
      </c>
      <c r="R7" s="10" t="s">
        <v>77</v>
      </c>
      <c r="S7" s="10" t="s">
        <v>18</v>
      </c>
    </row>
    <row r="8" spans="1:19" ht="15.75" customHeight="1" x14ac:dyDescent="0.2">
      <c r="A8" s="10">
        <v>55.132099019999998</v>
      </c>
      <c r="B8" s="10" t="s">
        <v>57</v>
      </c>
      <c r="C8" s="10" t="s">
        <v>12</v>
      </c>
      <c r="D8" s="10" t="s">
        <v>60</v>
      </c>
      <c r="E8" s="10" t="s">
        <v>14</v>
      </c>
      <c r="F8" s="10" t="s">
        <v>23</v>
      </c>
      <c r="G8" s="10" t="s">
        <v>16</v>
      </c>
      <c r="H8" s="10">
        <v>2440.6245530000001</v>
      </c>
      <c r="I8" s="10" t="s">
        <v>16</v>
      </c>
      <c r="J8" s="10" t="s">
        <v>16</v>
      </c>
      <c r="K8" s="10" t="s">
        <v>69</v>
      </c>
      <c r="L8" s="10">
        <v>13</v>
      </c>
      <c r="M8" s="10" t="s">
        <v>81</v>
      </c>
      <c r="N8" s="10">
        <v>357</v>
      </c>
      <c r="O8" s="10">
        <v>7</v>
      </c>
      <c r="P8" s="10">
        <v>312</v>
      </c>
      <c r="Q8" s="10">
        <v>0</v>
      </c>
      <c r="R8" s="10" t="s">
        <v>35</v>
      </c>
      <c r="S8" s="10" t="s">
        <v>18</v>
      </c>
    </row>
    <row r="9" spans="1:19" ht="15.75" customHeight="1" x14ac:dyDescent="0.2">
      <c r="A9" s="10">
        <v>30.509658550000001</v>
      </c>
      <c r="B9" s="10" t="s">
        <v>19</v>
      </c>
      <c r="C9" s="10" t="s">
        <v>54</v>
      </c>
      <c r="D9" s="10" t="s">
        <v>59</v>
      </c>
      <c r="E9" s="10" t="s">
        <v>14</v>
      </c>
      <c r="F9" s="10" t="s">
        <v>23</v>
      </c>
      <c r="G9" s="10" t="s">
        <v>16</v>
      </c>
      <c r="H9" s="10">
        <v>617.12234599999999</v>
      </c>
      <c r="I9" s="10" t="s">
        <v>16</v>
      </c>
      <c r="J9" s="10" t="s">
        <v>18</v>
      </c>
      <c r="K9" s="10" t="s">
        <v>69</v>
      </c>
      <c r="L9" s="10">
        <v>18</v>
      </c>
      <c r="M9" s="10" t="s">
        <v>78</v>
      </c>
      <c r="N9" s="10">
        <v>88</v>
      </c>
      <c r="O9" s="10">
        <v>9</v>
      </c>
      <c r="P9" s="10">
        <v>345</v>
      </c>
      <c r="Q9" s="10">
        <v>3</v>
      </c>
      <c r="R9" s="10" t="s">
        <v>74</v>
      </c>
      <c r="S9" s="10" t="s">
        <v>18</v>
      </c>
    </row>
    <row r="10" spans="1:19" ht="15.75" customHeight="1" x14ac:dyDescent="0.2">
      <c r="A10" s="10">
        <v>46.021398849999997</v>
      </c>
      <c r="B10" s="10" t="s">
        <v>31</v>
      </c>
      <c r="C10" s="10" t="s">
        <v>42</v>
      </c>
      <c r="D10" s="10" t="s">
        <v>47</v>
      </c>
      <c r="E10" s="10" t="s">
        <v>14</v>
      </c>
      <c r="F10" s="10" t="s">
        <v>29</v>
      </c>
      <c r="G10" s="10" t="s">
        <v>16</v>
      </c>
      <c r="H10" s="10">
        <v>1209.774627</v>
      </c>
      <c r="I10" s="10" t="s">
        <v>16</v>
      </c>
      <c r="J10" s="10" t="s">
        <v>16</v>
      </c>
      <c r="K10" s="10" t="s">
        <v>72</v>
      </c>
      <c r="L10" s="10">
        <v>8</v>
      </c>
      <c r="M10" s="10" t="s">
        <v>79</v>
      </c>
      <c r="N10" s="10">
        <v>664</v>
      </c>
      <c r="O10" s="10">
        <v>3</v>
      </c>
      <c r="P10" s="10">
        <v>-1</v>
      </c>
      <c r="Q10" s="10">
        <v>10</v>
      </c>
      <c r="R10" s="10" t="s">
        <v>35</v>
      </c>
      <c r="S10" s="10" t="s">
        <v>16</v>
      </c>
    </row>
    <row r="11" spans="1:19" ht="15.75" customHeight="1" x14ac:dyDescent="0.2">
      <c r="A11" s="10">
        <v>54.028514010000002</v>
      </c>
      <c r="B11" s="10" t="s">
        <v>19</v>
      </c>
      <c r="C11" s="10" t="s">
        <v>54</v>
      </c>
      <c r="D11" s="10" t="s">
        <v>47</v>
      </c>
      <c r="E11" s="10" t="s">
        <v>14</v>
      </c>
      <c r="F11" s="10" t="s">
        <v>29</v>
      </c>
      <c r="G11" s="10" t="s">
        <v>16</v>
      </c>
      <c r="H11" s="10">
        <v>-122.31980969999999</v>
      </c>
      <c r="I11" s="10" t="s">
        <v>16</v>
      </c>
      <c r="J11" s="10" t="s">
        <v>16</v>
      </c>
      <c r="K11" s="10" t="s">
        <v>35</v>
      </c>
      <c r="L11" s="10">
        <v>30</v>
      </c>
      <c r="M11" s="10" t="s">
        <v>75</v>
      </c>
      <c r="N11" s="10">
        <v>232</v>
      </c>
      <c r="O11" s="10">
        <v>4</v>
      </c>
      <c r="P11" s="10">
        <v>-1</v>
      </c>
      <c r="Q11" s="10">
        <v>0</v>
      </c>
      <c r="R11" s="10" t="s">
        <v>35</v>
      </c>
      <c r="S11" s="10" t="s">
        <v>18</v>
      </c>
    </row>
    <row r="12" spans="1:19" ht="15.75" customHeight="1" x14ac:dyDescent="0.2">
      <c r="A12" s="10">
        <v>80.579769400000004</v>
      </c>
      <c r="B12" s="10" t="s">
        <v>19</v>
      </c>
      <c r="C12" s="10" t="s">
        <v>20</v>
      </c>
      <c r="D12" s="10" t="s">
        <v>39</v>
      </c>
      <c r="E12" s="10" t="s">
        <v>14</v>
      </c>
      <c r="F12" s="10" t="s">
        <v>23</v>
      </c>
      <c r="G12" s="10" t="s">
        <v>16</v>
      </c>
      <c r="H12" s="10">
        <v>-159.32596179999999</v>
      </c>
      <c r="I12" s="10" t="s">
        <v>16</v>
      </c>
      <c r="J12" s="10" t="s">
        <v>16</v>
      </c>
      <c r="K12" s="10" t="s">
        <v>69</v>
      </c>
      <c r="L12" s="10">
        <v>25</v>
      </c>
      <c r="M12" s="10" t="s">
        <v>84</v>
      </c>
      <c r="N12" s="10">
        <v>1265</v>
      </c>
      <c r="O12" s="10">
        <v>9</v>
      </c>
      <c r="P12" s="10">
        <v>386</v>
      </c>
      <c r="Q12" s="10">
        <v>0</v>
      </c>
      <c r="R12" s="10" t="s">
        <v>35</v>
      </c>
      <c r="S12" s="10" t="s">
        <v>18</v>
      </c>
    </row>
    <row r="13" spans="1:19" ht="15.75" customHeight="1" x14ac:dyDescent="0.2">
      <c r="A13" s="10">
        <v>31.839782870000001</v>
      </c>
      <c r="B13" s="10" t="s">
        <v>37</v>
      </c>
      <c r="C13" s="10" t="s">
        <v>20</v>
      </c>
      <c r="D13" s="10" t="s">
        <v>39</v>
      </c>
      <c r="E13" s="10" t="s">
        <v>14</v>
      </c>
      <c r="F13" s="10" t="s">
        <v>29</v>
      </c>
      <c r="G13" s="10" t="s">
        <v>16</v>
      </c>
      <c r="H13" s="10">
        <v>-134.92823519999999</v>
      </c>
      <c r="I13" s="10" t="s">
        <v>18</v>
      </c>
      <c r="J13" s="10" t="s">
        <v>16</v>
      </c>
      <c r="K13" s="10" t="s">
        <v>69</v>
      </c>
      <c r="L13" s="10">
        <v>18</v>
      </c>
      <c r="M13" s="10" t="s">
        <v>73</v>
      </c>
      <c r="N13" s="10">
        <v>97</v>
      </c>
      <c r="O13" s="10">
        <v>3</v>
      </c>
      <c r="P13" s="10">
        <v>179</v>
      </c>
      <c r="Q13" s="10">
        <v>3</v>
      </c>
      <c r="R13" s="10" t="s">
        <v>35</v>
      </c>
      <c r="S13" s="10" t="s">
        <v>16</v>
      </c>
    </row>
    <row r="14" spans="1:19" ht="15.75" customHeight="1" x14ac:dyDescent="0.2">
      <c r="A14" s="10">
        <v>47.907498689999997</v>
      </c>
      <c r="B14" s="10" t="s">
        <v>25</v>
      </c>
      <c r="C14" s="10" t="s">
        <v>42</v>
      </c>
      <c r="D14" s="10" t="s">
        <v>13</v>
      </c>
      <c r="E14" s="10" t="s">
        <v>14</v>
      </c>
      <c r="F14" s="10" t="s">
        <v>15</v>
      </c>
      <c r="G14" s="10" t="s">
        <v>16</v>
      </c>
      <c r="H14" s="10">
        <v>174.1577815</v>
      </c>
      <c r="I14" s="10" t="s">
        <v>16</v>
      </c>
      <c r="J14" s="10" t="s">
        <v>18</v>
      </c>
      <c r="K14" s="10" t="s">
        <v>35</v>
      </c>
      <c r="L14" s="10">
        <v>19</v>
      </c>
      <c r="M14" s="10" t="s">
        <v>81</v>
      </c>
      <c r="N14" s="10">
        <v>39</v>
      </c>
      <c r="O14" s="10">
        <v>6</v>
      </c>
      <c r="P14" s="10">
        <v>315</v>
      </c>
      <c r="Q14" s="10">
        <v>0</v>
      </c>
      <c r="R14" s="10" t="s">
        <v>35</v>
      </c>
      <c r="S14" s="10" t="s">
        <v>16</v>
      </c>
    </row>
    <row r="15" spans="1:19" ht="15.75" customHeight="1" x14ac:dyDescent="0.2">
      <c r="A15" s="10">
        <v>42.258247709999999</v>
      </c>
      <c r="B15" s="10" t="s">
        <v>41</v>
      </c>
      <c r="C15" s="10" t="s">
        <v>54</v>
      </c>
      <c r="D15" s="10" t="s">
        <v>13</v>
      </c>
      <c r="E15" s="10" t="s">
        <v>14</v>
      </c>
      <c r="F15" s="10" t="s">
        <v>23</v>
      </c>
      <c r="G15" s="10" t="s">
        <v>16</v>
      </c>
      <c r="H15" s="10">
        <v>364.89584489999999</v>
      </c>
      <c r="I15" s="10" t="s">
        <v>16</v>
      </c>
      <c r="J15" s="10" t="s">
        <v>16</v>
      </c>
      <c r="K15" s="10" t="s">
        <v>69</v>
      </c>
      <c r="L15" s="10">
        <v>6</v>
      </c>
      <c r="M15" s="10" t="s">
        <v>79</v>
      </c>
      <c r="N15" s="10">
        <v>368</v>
      </c>
      <c r="O15" s="10">
        <v>3</v>
      </c>
      <c r="P15" s="10">
        <v>371</v>
      </c>
      <c r="Q15" s="10">
        <v>8</v>
      </c>
      <c r="R15" s="10" t="s">
        <v>74</v>
      </c>
      <c r="S15" s="10" t="s">
        <v>18</v>
      </c>
    </row>
    <row r="16" spans="1:19" ht="15.75" customHeight="1" x14ac:dyDescent="0.2">
      <c r="A16" s="10">
        <v>16.583997910000001</v>
      </c>
      <c r="B16" s="10" t="s">
        <v>41</v>
      </c>
      <c r="C16" s="10" t="s">
        <v>38</v>
      </c>
      <c r="D16" s="10" t="s">
        <v>60</v>
      </c>
      <c r="E16" s="10" t="s">
        <v>14</v>
      </c>
      <c r="F16" s="10" t="s">
        <v>29</v>
      </c>
      <c r="G16" s="10" t="s">
        <v>16</v>
      </c>
      <c r="H16" s="10">
        <v>2058.8610990000002</v>
      </c>
      <c r="I16" s="10" t="s">
        <v>18</v>
      </c>
      <c r="J16" s="10" t="s">
        <v>16</v>
      </c>
      <c r="K16" s="10" t="s">
        <v>69</v>
      </c>
      <c r="L16" s="10">
        <v>9</v>
      </c>
      <c r="M16" s="10" t="s">
        <v>80</v>
      </c>
      <c r="N16" s="10">
        <v>255</v>
      </c>
      <c r="O16" s="10">
        <v>1</v>
      </c>
      <c r="P16" s="10">
        <v>371</v>
      </c>
      <c r="Q16" s="10">
        <v>0</v>
      </c>
      <c r="R16" s="10" t="s">
        <v>74</v>
      </c>
      <c r="S16" s="10" t="s">
        <v>18</v>
      </c>
    </row>
    <row r="17" spans="1:19" ht="15.75" customHeight="1" x14ac:dyDescent="0.2">
      <c r="A17" s="10">
        <v>63.525685160000002</v>
      </c>
      <c r="B17" s="10" t="s">
        <v>53</v>
      </c>
      <c r="C17" s="10" t="s">
        <v>58</v>
      </c>
      <c r="D17" s="10" t="s">
        <v>59</v>
      </c>
      <c r="E17" s="10" t="s">
        <v>14</v>
      </c>
      <c r="F17" s="10" t="s">
        <v>23</v>
      </c>
      <c r="G17" s="10" t="s">
        <v>16</v>
      </c>
      <c r="H17" s="10">
        <v>-1825.5191500000001</v>
      </c>
      <c r="I17" s="10" t="s">
        <v>18</v>
      </c>
      <c r="J17" s="10" t="s">
        <v>16</v>
      </c>
      <c r="K17" s="10" t="s">
        <v>69</v>
      </c>
      <c r="L17" s="10">
        <v>8</v>
      </c>
      <c r="M17" s="10" t="s">
        <v>70</v>
      </c>
      <c r="N17" s="10">
        <v>51</v>
      </c>
      <c r="O17" s="10">
        <v>1</v>
      </c>
      <c r="P17" s="10">
        <v>-1</v>
      </c>
      <c r="Q17" s="10">
        <v>2</v>
      </c>
      <c r="R17" s="10" t="s">
        <v>35</v>
      </c>
      <c r="S17" s="10" t="s">
        <v>16</v>
      </c>
    </row>
    <row r="18" spans="1:19" ht="15.75" customHeight="1" x14ac:dyDescent="0.2">
      <c r="A18" s="10">
        <v>57.553275620000001</v>
      </c>
      <c r="B18" s="10" t="s">
        <v>41</v>
      </c>
      <c r="C18" s="10" t="s">
        <v>42</v>
      </c>
      <c r="D18" s="10" t="s">
        <v>27</v>
      </c>
      <c r="E18" s="10" t="s">
        <v>14</v>
      </c>
      <c r="F18" s="10" t="s">
        <v>15</v>
      </c>
      <c r="G18" s="10" t="s">
        <v>16</v>
      </c>
      <c r="H18" s="10">
        <v>361.2187156</v>
      </c>
      <c r="I18" s="10" t="s">
        <v>18</v>
      </c>
      <c r="J18" s="10" t="s">
        <v>16</v>
      </c>
      <c r="K18" s="10" t="s">
        <v>69</v>
      </c>
      <c r="L18" s="10">
        <v>10</v>
      </c>
      <c r="M18" s="10" t="s">
        <v>73</v>
      </c>
      <c r="N18" s="10">
        <v>1275</v>
      </c>
      <c r="O18" s="10">
        <v>6</v>
      </c>
      <c r="P18" s="10">
        <v>371</v>
      </c>
      <c r="Q18" s="10">
        <v>0</v>
      </c>
      <c r="R18" s="10" t="s">
        <v>35</v>
      </c>
      <c r="S18" s="10" t="s">
        <v>18</v>
      </c>
    </row>
    <row r="19" spans="1:19" ht="15.75" customHeight="1" x14ac:dyDescent="0.2"/>
    <row r="20" spans="1:19" ht="15.75" customHeight="1" x14ac:dyDescent="0.2">
      <c r="A20" s="10">
        <v>30.47116269</v>
      </c>
      <c r="B20" s="10" t="s">
        <v>41</v>
      </c>
      <c r="C20" s="10" t="s">
        <v>58</v>
      </c>
      <c r="D20" s="10" t="s">
        <v>13</v>
      </c>
      <c r="E20" s="10" t="s">
        <v>28</v>
      </c>
      <c r="F20" s="10" t="s">
        <v>23</v>
      </c>
      <c r="G20" s="10" t="s">
        <v>16</v>
      </c>
      <c r="H20" s="10">
        <v>1095.212818</v>
      </c>
      <c r="I20" s="10" t="s">
        <v>16</v>
      </c>
      <c r="J20" s="10" t="s">
        <v>16</v>
      </c>
      <c r="K20" s="10" t="s">
        <v>72</v>
      </c>
      <c r="L20" s="10">
        <v>8</v>
      </c>
      <c r="M20" s="10" t="s">
        <v>83</v>
      </c>
      <c r="N20" s="10">
        <v>138</v>
      </c>
      <c r="O20" s="10">
        <v>1</v>
      </c>
      <c r="P20" s="10">
        <v>311</v>
      </c>
      <c r="Q20" s="10">
        <v>2</v>
      </c>
      <c r="R20" s="10" t="s">
        <v>35</v>
      </c>
      <c r="S20" s="10" t="s">
        <v>18</v>
      </c>
    </row>
    <row r="21" spans="1:19" ht="15.75" customHeight="1" x14ac:dyDescent="0.2">
      <c r="A21" s="10">
        <v>30.204472460000002</v>
      </c>
      <c r="B21" s="10" t="s">
        <v>11</v>
      </c>
      <c r="C21" s="10" t="s">
        <v>42</v>
      </c>
      <c r="D21" s="10" t="s">
        <v>13</v>
      </c>
      <c r="E21" s="10" t="s">
        <v>14</v>
      </c>
      <c r="F21" s="10" t="s">
        <v>29</v>
      </c>
      <c r="G21" s="10" t="s">
        <v>16</v>
      </c>
      <c r="H21" s="10">
        <v>-111.0511875</v>
      </c>
      <c r="I21" s="10" t="s">
        <v>16</v>
      </c>
      <c r="J21" s="10" t="s">
        <v>16</v>
      </c>
      <c r="K21" s="10" t="s">
        <v>69</v>
      </c>
      <c r="L21" s="10">
        <v>29</v>
      </c>
      <c r="M21" s="10" t="s">
        <v>73</v>
      </c>
      <c r="N21" s="10">
        <v>195</v>
      </c>
      <c r="O21" s="10">
        <v>1</v>
      </c>
      <c r="P21" s="10">
        <v>53</v>
      </c>
      <c r="Q21" s="10">
        <v>1</v>
      </c>
      <c r="R21" s="10" t="s">
        <v>35</v>
      </c>
      <c r="S21" s="10" t="s">
        <v>18</v>
      </c>
    </row>
    <row r="22" spans="1:19" ht="15.75" customHeight="1" x14ac:dyDescent="0.2"/>
    <row r="23" spans="1:19" ht="15.75" customHeight="1" x14ac:dyDescent="0.2">
      <c r="A23" s="10">
        <v>84.604901760000004</v>
      </c>
      <c r="B23" s="10" t="s">
        <v>25</v>
      </c>
      <c r="C23" s="10" t="s">
        <v>12</v>
      </c>
      <c r="D23" s="10" t="s">
        <v>60</v>
      </c>
      <c r="E23" s="10" t="s">
        <v>14</v>
      </c>
      <c r="F23" s="10" t="s">
        <v>35</v>
      </c>
      <c r="G23" s="10" t="s">
        <v>16</v>
      </c>
      <c r="H23" s="10">
        <v>4583.4540509999997</v>
      </c>
      <c r="I23" s="10" t="s">
        <v>16</v>
      </c>
      <c r="J23" s="10" t="s">
        <v>16</v>
      </c>
      <c r="K23" s="10" t="s">
        <v>35</v>
      </c>
      <c r="L23" s="10">
        <v>19</v>
      </c>
      <c r="M23" s="10" t="s">
        <v>78</v>
      </c>
      <c r="N23" s="10">
        <v>357</v>
      </c>
      <c r="O23" s="10">
        <v>8</v>
      </c>
      <c r="P23" s="10">
        <v>-1</v>
      </c>
      <c r="Q23" s="10">
        <v>6</v>
      </c>
      <c r="R23" s="10" t="s">
        <v>74</v>
      </c>
      <c r="S23" s="10" t="s">
        <v>18</v>
      </c>
    </row>
    <row r="24" spans="1:19" ht="15.75" customHeight="1" x14ac:dyDescent="0.2"/>
    <row r="25" spans="1:19" ht="15.75" customHeight="1" x14ac:dyDescent="0.2"/>
    <row r="26" spans="1:19" ht="15.75" customHeight="1" x14ac:dyDescent="0.2">
      <c r="A26" s="10">
        <v>2.3769593979999999</v>
      </c>
      <c r="B26" s="10" t="s">
        <v>57</v>
      </c>
      <c r="C26" s="10" t="s">
        <v>88</v>
      </c>
      <c r="D26" s="10" t="s">
        <v>43</v>
      </c>
      <c r="E26" s="10" t="s">
        <v>22</v>
      </c>
      <c r="F26" s="10" t="s">
        <v>35</v>
      </c>
      <c r="G26" s="10" t="s">
        <v>16</v>
      </c>
      <c r="H26" s="10">
        <v>2651.5997440000001</v>
      </c>
      <c r="I26" s="10" t="s">
        <v>16</v>
      </c>
      <c r="J26" s="10" t="s">
        <v>16</v>
      </c>
      <c r="K26" s="10" t="s">
        <v>69</v>
      </c>
      <c r="L26" s="10">
        <v>5</v>
      </c>
      <c r="M26" s="10" t="s">
        <v>78</v>
      </c>
      <c r="N26" s="10">
        <v>732</v>
      </c>
      <c r="O26" s="10">
        <v>2</v>
      </c>
      <c r="P26" s="10">
        <v>182</v>
      </c>
      <c r="Q26" s="10">
        <v>0</v>
      </c>
      <c r="R26" s="10" t="s">
        <v>74</v>
      </c>
      <c r="S26" s="10" t="s">
        <v>18</v>
      </c>
    </row>
    <row r="27" spans="1:19" ht="15.75" customHeight="1" x14ac:dyDescent="0.2">
      <c r="A27" s="10">
        <v>37.17349291</v>
      </c>
      <c r="B27" s="10" t="s">
        <v>31</v>
      </c>
      <c r="C27" s="10" t="s">
        <v>42</v>
      </c>
      <c r="D27" s="10" t="s">
        <v>47</v>
      </c>
      <c r="E27" s="10" t="s">
        <v>14</v>
      </c>
      <c r="F27" s="10" t="s">
        <v>23</v>
      </c>
      <c r="G27" s="10" t="s">
        <v>16</v>
      </c>
      <c r="H27" s="10">
        <v>2187.9270919999999</v>
      </c>
      <c r="I27" s="10" t="s">
        <v>18</v>
      </c>
      <c r="J27" s="10" t="s">
        <v>18</v>
      </c>
      <c r="K27" s="10" t="s">
        <v>35</v>
      </c>
      <c r="L27" s="10">
        <v>7</v>
      </c>
      <c r="M27" s="10" t="s">
        <v>79</v>
      </c>
      <c r="N27" s="10">
        <v>732</v>
      </c>
      <c r="O27" s="10">
        <v>9</v>
      </c>
      <c r="P27" s="10">
        <v>842</v>
      </c>
      <c r="Q27" s="10">
        <v>0</v>
      </c>
      <c r="R27" s="10" t="s">
        <v>35</v>
      </c>
      <c r="S27" s="10" t="s">
        <v>16</v>
      </c>
    </row>
    <row r="28" spans="1:19" ht="15.75" customHeight="1" x14ac:dyDescent="0.2"/>
    <row r="29" spans="1:19" ht="15.75" customHeight="1" x14ac:dyDescent="0.2">
      <c r="A29" s="10">
        <v>51.288061980000002</v>
      </c>
      <c r="B29" s="10" t="s">
        <v>53</v>
      </c>
      <c r="C29" s="10" t="s">
        <v>42</v>
      </c>
      <c r="D29" s="10" t="s">
        <v>39</v>
      </c>
      <c r="E29" s="10" t="s">
        <v>22</v>
      </c>
      <c r="F29" s="10" t="s">
        <v>29</v>
      </c>
      <c r="G29" s="10" t="s">
        <v>16</v>
      </c>
      <c r="H29" s="10">
        <v>173.58311860000001</v>
      </c>
      <c r="I29" s="10" t="s">
        <v>16</v>
      </c>
      <c r="J29" s="10" t="s">
        <v>16</v>
      </c>
      <c r="K29" s="10" t="s">
        <v>69</v>
      </c>
      <c r="L29" s="10">
        <v>23</v>
      </c>
      <c r="M29" s="10" t="s">
        <v>79</v>
      </c>
      <c r="N29" s="10">
        <v>514</v>
      </c>
      <c r="O29" s="10">
        <v>1</v>
      </c>
      <c r="P29" s="10">
        <v>345</v>
      </c>
      <c r="Q29" s="10">
        <v>0</v>
      </c>
      <c r="R29" s="10" t="s">
        <v>35</v>
      </c>
      <c r="S29" s="10" t="s">
        <v>16</v>
      </c>
    </row>
    <row r="30" spans="1:19" ht="15.75" customHeight="1" x14ac:dyDescent="0.2">
      <c r="A30" s="10">
        <v>32.690866800000002</v>
      </c>
      <c r="B30" s="10" t="s">
        <v>31</v>
      </c>
      <c r="C30" s="10" t="s">
        <v>12</v>
      </c>
      <c r="D30" s="10" t="s">
        <v>59</v>
      </c>
      <c r="E30" s="10" t="s">
        <v>14</v>
      </c>
      <c r="F30" s="10" t="s">
        <v>23</v>
      </c>
      <c r="G30" s="10" t="s">
        <v>16</v>
      </c>
      <c r="H30" s="10">
        <v>1775.4728909999999</v>
      </c>
      <c r="I30" s="10" t="s">
        <v>16</v>
      </c>
      <c r="J30" s="10" t="s">
        <v>16</v>
      </c>
      <c r="K30" s="10" t="s">
        <v>72</v>
      </c>
      <c r="L30" s="10">
        <v>31</v>
      </c>
      <c r="M30" s="10" t="s">
        <v>75</v>
      </c>
      <c r="N30" s="10">
        <v>1420</v>
      </c>
      <c r="O30" s="10">
        <v>3</v>
      </c>
      <c r="P30" s="10">
        <v>-1</v>
      </c>
      <c r="Q30" s="10">
        <v>0</v>
      </c>
      <c r="R30" s="10" t="s">
        <v>35</v>
      </c>
      <c r="S30" s="10" t="s">
        <v>18</v>
      </c>
    </row>
    <row r="31" spans="1:19" ht="15.75" customHeight="1" x14ac:dyDescent="0.2">
      <c r="A31" s="10">
        <v>45.791781829999998</v>
      </c>
      <c r="B31" s="10" t="s">
        <v>11</v>
      </c>
      <c r="C31" s="10" t="s">
        <v>42</v>
      </c>
      <c r="D31" s="10" t="s">
        <v>60</v>
      </c>
      <c r="E31" s="10" t="s">
        <v>14</v>
      </c>
      <c r="F31" s="10" t="s">
        <v>23</v>
      </c>
      <c r="G31" s="10" t="s">
        <v>16</v>
      </c>
      <c r="H31" s="10">
        <v>-1109.9907459999999</v>
      </c>
      <c r="I31" s="10" t="s">
        <v>16</v>
      </c>
      <c r="J31" s="10" t="s">
        <v>16</v>
      </c>
      <c r="K31" s="10" t="s">
        <v>69</v>
      </c>
      <c r="L31" s="10">
        <v>23</v>
      </c>
      <c r="M31" s="10" t="s">
        <v>81</v>
      </c>
      <c r="N31" s="10">
        <v>232</v>
      </c>
      <c r="O31" s="10">
        <v>2</v>
      </c>
      <c r="P31" s="10">
        <v>21</v>
      </c>
      <c r="Q31" s="10">
        <v>0</v>
      </c>
      <c r="R31" s="10" t="s">
        <v>35</v>
      </c>
      <c r="S31" s="10" t="s">
        <v>16</v>
      </c>
    </row>
    <row r="32" spans="1:19" ht="15.75" customHeight="1" x14ac:dyDescent="0.2">
      <c r="A32" s="10">
        <v>19.595651220000001</v>
      </c>
      <c r="B32" s="10" t="s">
        <v>25</v>
      </c>
      <c r="C32" s="10" t="s">
        <v>20</v>
      </c>
      <c r="D32" s="10" t="s">
        <v>33</v>
      </c>
      <c r="E32" s="10" t="s">
        <v>14</v>
      </c>
      <c r="F32" s="10" t="s">
        <v>15</v>
      </c>
      <c r="G32" s="10" t="s">
        <v>16</v>
      </c>
      <c r="H32" s="10">
        <v>-23.242093189999999</v>
      </c>
      <c r="I32" s="10" t="s">
        <v>18</v>
      </c>
      <c r="J32" s="10" t="s">
        <v>16</v>
      </c>
      <c r="K32" s="10" t="s">
        <v>35</v>
      </c>
      <c r="L32" s="10">
        <v>24</v>
      </c>
      <c r="M32" s="10" t="s">
        <v>80</v>
      </c>
      <c r="N32" s="10">
        <v>1238</v>
      </c>
      <c r="O32" s="10">
        <v>1</v>
      </c>
      <c r="P32" s="10">
        <v>386</v>
      </c>
      <c r="Q32" s="10">
        <v>1</v>
      </c>
      <c r="R32" s="10" t="s">
        <v>35</v>
      </c>
      <c r="S32" s="10" t="s">
        <v>16</v>
      </c>
    </row>
    <row r="33" spans="1:19" ht="15.75" customHeight="1" x14ac:dyDescent="0.2">
      <c r="A33" s="10">
        <v>47.103693120000003</v>
      </c>
      <c r="B33" s="10" t="s">
        <v>11</v>
      </c>
      <c r="C33" s="10" t="s">
        <v>12</v>
      </c>
      <c r="D33" s="10" t="s">
        <v>39</v>
      </c>
      <c r="E33" s="10" t="s">
        <v>14</v>
      </c>
      <c r="F33" s="10" t="s">
        <v>23</v>
      </c>
      <c r="G33" s="10" t="s">
        <v>16</v>
      </c>
      <c r="H33" s="10">
        <v>-1338.782588</v>
      </c>
      <c r="I33" s="10" t="s">
        <v>18</v>
      </c>
      <c r="J33" s="10" t="s">
        <v>16</v>
      </c>
      <c r="K33" s="10" t="s">
        <v>69</v>
      </c>
      <c r="L33" s="10">
        <v>10</v>
      </c>
      <c r="M33" s="10" t="s">
        <v>75</v>
      </c>
      <c r="N33" s="10">
        <v>186</v>
      </c>
      <c r="O33" s="10">
        <v>4</v>
      </c>
      <c r="P33" s="10">
        <v>53</v>
      </c>
      <c r="Q33" s="10">
        <v>6</v>
      </c>
      <c r="R33" s="10" t="s">
        <v>71</v>
      </c>
      <c r="S33" s="10" t="s">
        <v>18</v>
      </c>
    </row>
    <row r="34" spans="1:19" ht="15.75" customHeight="1" x14ac:dyDescent="0.2">
      <c r="A34" s="10">
        <v>55.643141960000001</v>
      </c>
      <c r="B34" s="10" t="s">
        <v>41</v>
      </c>
      <c r="C34" s="10" t="s">
        <v>26</v>
      </c>
      <c r="D34" s="10" t="s">
        <v>51</v>
      </c>
      <c r="E34" s="10" t="s">
        <v>14</v>
      </c>
      <c r="F34" s="10" t="s">
        <v>29</v>
      </c>
      <c r="G34" s="10" t="s">
        <v>16</v>
      </c>
      <c r="H34" s="10">
        <v>5319.9658879999997</v>
      </c>
      <c r="I34" s="10" t="s">
        <v>16</v>
      </c>
      <c r="J34" s="10" t="s">
        <v>16</v>
      </c>
      <c r="K34" s="10" t="s">
        <v>35</v>
      </c>
      <c r="L34" s="10">
        <v>9</v>
      </c>
      <c r="M34" s="10" t="s">
        <v>82</v>
      </c>
      <c r="N34" s="10">
        <v>347</v>
      </c>
      <c r="O34" s="10">
        <v>2</v>
      </c>
      <c r="P34" s="10">
        <v>92</v>
      </c>
      <c r="Q34" s="10">
        <v>0</v>
      </c>
      <c r="R34" s="10" t="s">
        <v>77</v>
      </c>
      <c r="S34" s="10" t="s">
        <v>18</v>
      </c>
    </row>
    <row r="35" spans="1:19" ht="15.75" customHeight="1" x14ac:dyDescent="0.2"/>
    <row r="36" spans="1:19" ht="15.75" customHeight="1" x14ac:dyDescent="0.2">
      <c r="A36" s="10">
        <v>8.9323492009999992</v>
      </c>
      <c r="B36" s="10" t="s">
        <v>11</v>
      </c>
      <c r="C36" s="10" t="s">
        <v>42</v>
      </c>
      <c r="D36" s="10" t="s">
        <v>21</v>
      </c>
      <c r="E36" s="10" t="s">
        <v>28</v>
      </c>
      <c r="F36" s="10" t="s">
        <v>29</v>
      </c>
      <c r="G36" s="10" t="s">
        <v>16</v>
      </c>
      <c r="H36" s="10">
        <v>1066.2981500000001</v>
      </c>
      <c r="I36" s="10" t="s">
        <v>16</v>
      </c>
      <c r="J36" s="10" t="s">
        <v>16</v>
      </c>
      <c r="K36" s="10" t="s">
        <v>69</v>
      </c>
      <c r="L36" s="10">
        <v>16</v>
      </c>
      <c r="M36" s="10" t="s">
        <v>80</v>
      </c>
      <c r="N36" s="10">
        <v>1556</v>
      </c>
      <c r="O36" s="10">
        <v>1</v>
      </c>
      <c r="P36" s="10">
        <v>179</v>
      </c>
      <c r="Q36" s="10">
        <v>3</v>
      </c>
      <c r="R36" s="10" t="s">
        <v>77</v>
      </c>
      <c r="S36" s="10" t="s">
        <v>18</v>
      </c>
    </row>
    <row r="37" spans="1:19" ht="15.75" customHeight="1" x14ac:dyDescent="0.2">
      <c r="A37" s="10">
        <v>27.434586199999998</v>
      </c>
      <c r="B37" s="10" t="s">
        <v>37</v>
      </c>
      <c r="C37" s="10" t="s">
        <v>20</v>
      </c>
      <c r="D37" s="10" t="s">
        <v>13</v>
      </c>
      <c r="E37" s="10" t="s">
        <v>22</v>
      </c>
      <c r="F37" s="10" t="s">
        <v>23</v>
      </c>
      <c r="G37" s="10" t="s">
        <v>16</v>
      </c>
      <c r="H37" s="10">
        <v>1249.295486</v>
      </c>
      <c r="I37" s="10" t="s">
        <v>18</v>
      </c>
      <c r="J37" s="10" t="s">
        <v>16</v>
      </c>
      <c r="K37" s="10" t="s">
        <v>69</v>
      </c>
      <c r="L37" s="10">
        <v>14</v>
      </c>
      <c r="M37" s="10" t="s">
        <v>78</v>
      </c>
      <c r="N37" s="10">
        <v>134</v>
      </c>
      <c r="O37" s="10">
        <v>1</v>
      </c>
      <c r="P37" s="10">
        <v>53</v>
      </c>
      <c r="Q37" s="10">
        <v>4</v>
      </c>
      <c r="R37" s="10" t="s">
        <v>77</v>
      </c>
      <c r="S37" s="10" t="s">
        <v>16</v>
      </c>
    </row>
    <row r="38" spans="1:19" ht="15.75" customHeight="1" x14ac:dyDescent="0.2">
      <c r="A38" s="10">
        <v>40.665520170000001</v>
      </c>
      <c r="B38" s="10" t="s">
        <v>25</v>
      </c>
      <c r="C38" s="10" t="s">
        <v>88</v>
      </c>
      <c r="D38" s="10" t="s">
        <v>39</v>
      </c>
      <c r="E38" s="10" t="s">
        <v>14</v>
      </c>
      <c r="F38" s="10" t="s">
        <v>23</v>
      </c>
      <c r="G38" s="10" t="s">
        <v>16</v>
      </c>
      <c r="H38" s="10">
        <v>1998.724371</v>
      </c>
      <c r="I38" s="10" t="s">
        <v>16</v>
      </c>
      <c r="J38" s="10" t="s">
        <v>16</v>
      </c>
      <c r="K38" s="10" t="s">
        <v>69</v>
      </c>
      <c r="L38" s="10">
        <v>24</v>
      </c>
      <c r="M38" s="10" t="s">
        <v>82</v>
      </c>
      <c r="N38" s="10">
        <v>1556</v>
      </c>
      <c r="O38" s="10">
        <v>1</v>
      </c>
      <c r="P38" s="10">
        <v>386</v>
      </c>
      <c r="Q38" s="10">
        <v>0</v>
      </c>
      <c r="R38" s="10" t="s">
        <v>71</v>
      </c>
      <c r="S38" s="10" t="s">
        <v>16</v>
      </c>
    </row>
    <row r="39" spans="1:19" ht="15.75" customHeight="1" x14ac:dyDescent="0.2">
      <c r="A39" s="10">
        <v>66.838765769999995</v>
      </c>
      <c r="B39" s="10" t="s">
        <v>57</v>
      </c>
      <c r="C39" s="10" t="s">
        <v>88</v>
      </c>
      <c r="D39" s="10" t="s">
        <v>60</v>
      </c>
      <c r="E39" s="10" t="s">
        <v>14</v>
      </c>
      <c r="F39" s="10" t="s">
        <v>29</v>
      </c>
      <c r="G39" s="10" t="s">
        <v>16</v>
      </c>
      <c r="H39" s="10">
        <v>1951.610418</v>
      </c>
      <c r="I39" s="10" t="s">
        <v>16</v>
      </c>
      <c r="J39" s="10" t="s">
        <v>16</v>
      </c>
      <c r="K39" s="10" t="s">
        <v>69</v>
      </c>
      <c r="L39" s="10">
        <v>7</v>
      </c>
      <c r="M39" s="10" t="s">
        <v>78</v>
      </c>
      <c r="N39" s="10">
        <v>526</v>
      </c>
      <c r="O39" s="10">
        <v>9</v>
      </c>
      <c r="P39" s="10">
        <v>312</v>
      </c>
      <c r="Q39" s="10">
        <v>8</v>
      </c>
      <c r="R39" s="10" t="s">
        <v>35</v>
      </c>
      <c r="S39" s="10" t="s">
        <v>16</v>
      </c>
    </row>
    <row r="40" spans="1:19" ht="15.75" customHeight="1" x14ac:dyDescent="0.2">
      <c r="A40" s="10">
        <v>28.432734270000001</v>
      </c>
      <c r="B40" s="10" t="s">
        <v>19</v>
      </c>
      <c r="C40" s="10" t="s">
        <v>42</v>
      </c>
      <c r="D40" s="10" t="s">
        <v>13</v>
      </c>
      <c r="E40" s="10" t="s">
        <v>22</v>
      </c>
      <c r="F40" s="10" t="s">
        <v>23</v>
      </c>
      <c r="G40" s="10" t="s">
        <v>16</v>
      </c>
      <c r="H40" s="10">
        <v>2260.0411899999999</v>
      </c>
      <c r="I40" s="10" t="s">
        <v>16</v>
      </c>
      <c r="J40" s="10" t="s">
        <v>16</v>
      </c>
      <c r="K40" s="10" t="s">
        <v>69</v>
      </c>
      <c r="L40" s="10">
        <v>11</v>
      </c>
      <c r="M40" s="10" t="s">
        <v>73</v>
      </c>
      <c r="N40" s="10">
        <v>267</v>
      </c>
      <c r="O40" s="10">
        <v>3</v>
      </c>
      <c r="P40" s="10">
        <v>91</v>
      </c>
      <c r="Q40" s="10">
        <v>2</v>
      </c>
      <c r="R40" s="10" t="s">
        <v>71</v>
      </c>
      <c r="S40" s="10" t="s">
        <v>18</v>
      </c>
    </row>
    <row r="41" spans="1:19" ht="15.75" customHeight="1" x14ac:dyDescent="0.2">
      <c r="A41" s="10">
        <v>42.018063239999996</v>
      </c>
      <c r="B41" s="10" t="s">
        <v>37</v>
      </c>
      <c r="C41" s="10" t="s">
        <v>88</v>
      </c>
      <c r="D41" s="10" t="s">
        <v>60</v>
      </c>
      <c r="E41" s="10" t="s">
        <v>14</v>
      </c>
      <c r="F41" s="10" t="s">
        <v>15</v>
      </c>
      <c r="G41" s="10" t="s">
        <v>16</v>
      </c>
      <c r="H41" s="10">
        <v>-2587.877246</v>
      </c>
      <c r="I41" s="10" t="s">
        <v>18</v>
      </c>
      <c r="J41" s="10" t="s">
        <v>18</v>
      </c>
      <c r="K41" s="10" t="s">
        <v>35</v>
      </c>
      <c r="L41" s="10">
        <v>1</v>
      </c>
      <c r="M41" s="10" t="s">
        <v>78</v>
      </c>
      <c r="N41" s="10">
        <v>493</v>
      </c>
      <c r="O41" s="10">
        <v>3</v>
      </c>
      <c r="P41" s="10">
        <v>-1</v>
      </c>
      <c r="Q41" s="10">
        <v>8</v>
      </c>
      <c r="R41" s="10" t="s">
        <v>35</v>
      </c>
      <c r="S41" s="10" t="s">
        <v>16</v>
      </c>
    </row>
    <row r="42" spans="1:19" ht="15.75" customHeight="1" x14ac:dyDescent="0.2">
      <c r="A42" s="10">
        <v>33.418837809999999</v>
      </c>
      <c r="B42" s="10" t="s">
        <v>49</v>
      </c>
      <c r="C42" s="10" t="s">
        <v>38</v>
      </c>
      <c r="D42" s="10" t="s">
        <v>33</v>
      </c>
      <c r="E42" s="10" t="s">
        <v>14</v>
      </c>
      <c r="F42" s="10" t="s">
        <v>15</v>
      </c>
      <c r="G42" s="10" t="s">
        <v>16</v>
      </c>
      <c r="H42" s="10">
        <v>259.65525700000001</v>
      </c>
      <c r="I42" s="10" t="s">
        <v>18</v>
      </c>
      <c r="J42" s="10" t="s">
        <v>16</v>
      </c>
      <c r="K42" s="10" t="s">
        <v>35</v>
      </c>
      <c r="L42" s="10">
        <v>22</v>
      </c>
      <c r="M42" s="10" t="s">
        <v>80</v>
      </c>
      <c r="N42" s="10">
        <v>166</v>
      </c>
      <c r="O42" s="10">
        <v>2</v>
      </c>
      <c r="P42" s="10">
        <v>371</v>
      </c>
      <c r="Q42" s="10">
        <v>0</v>
      </c>
      <c r="R42" s="10" t="s">
        <v>35</v>
      </c>
      <c r="S42" s="10" t="s">
        <v>18</v>
      </c>
    </row>
    <row r="43" spans="1:19" ht="15.75" customHeight="1" x14ac:dyDescent="0.2">
      <c r="A43" s="10">
        <v>56.219865849999998</v>
      </c>
      <c r="B43" s="10" t="s">
        <v>45</v>
      </c>
      <c r="C43" s="10" t="s">
        <v>58</v>
      </c>
      <c r="D43" s="10" t="s">
        <v>27</v>
      </c>
      <c r="E43" s="10" t="s">
        <v>14</v>
      </c>
      <c r="F43" s="10" t="s">
        <v>23</v>
      </c>
      <c r="G43" s="10" t="s">
        <v>16</v>
      </c>
      <c r="H43" s="10">
        <v>1635.960028</v>
      </c>
      <c r="I43" s="10" t="s">
        <v>18</v>
      </c>
      <c r="J43" s="10" t="s">
        <v>16</v>
      </c>
      <c r="K43" s="10" t="s">
        <v>35</v>
      </c>
      <c r="L43" s="10">
        <v>19</v>
      </c>
      <c r="M43" s="10" t="s">
        <v>80</v>
      </c>
      <c r="N43" s="10">
        <v>214</v>
      </c>
      <c r="O43" s="10">
        <v>3</v>
      </c>
      <c r="P43" s="10">
        <v>305</v>
      </c>
      <c r="Q43" s="10">
        <v>8</v>
      </c>
      <c r="R43" s="10" t="s">
        <v>71</v>
      </c>
      <c r="S43" s="10" t="s">
        <v>16</v>
      </c>
    </row>
    <row r="44" spans="1:19" ht="15.75" customHeight="1" x14ac:dyDescent="0.2">
      <c r="A44" s="10">
        <v>45.296422749999998</v>
      </c>
      <c r="B44" s="10" t="s">
        <v>41</v>
      </c>
      <c r="C44" s="10" t="s">
        <v>58</v>
      </c>
      <c r="D44" s="10" t="s">
        <v>60</v>
      </c>
      <c r="E44" s="10" t="s">
        <v>28</v>
      </c>
      <c r="F44" s="10" t="s">
        <v>15</v>
      </c>
      <c r="G44" s="10" t="s">
        <v>16</v>
      </c>
      <c r="H44" s="10">
        <v>-702.84699869999997</v>
      </c>
      <c r="I44" s="10" t="s">
        <v>18</v>
      </c>
      <c r="J44" s="10" t="s">
        <v>16</v>
      </c>
      <c r="K44" s="10" t="s">
        <v>69</v>
      </c>
      <c r="L44" s="10">
        <v>11</v>
      </c>
      <c r="M44" s="10" t="s">
        <v>80</v>
      </c>
      <c r="N44" s="10">
        <v>330</v>
      </c>
      <c r="O44" s="10">
        <v>1</v>
      </c>
      <c r="P44" s="10">
        <v>149</v>
      </c>
      <c r="Q44" s="10">
        <v>10</v>
      </c>
      <c r="R44" s="10" t="s">
        <v>35</v>
      </c>
      <c r="S44" s="10" t="s">
        <v>18</v>
      </c>
    </row>
    <row r="45" spans="1:19" ht="15.75" customHeight="1" x14ac:dyDescent="0.2">
      <c r="A45" s="10">
        <v>31.15650462</v>
      </c>
      <c r="B45" s="10" t="s">
        <v>11</v>
      </c>
      <c r="C45" s="10" t="s">
        <v>32</v>
      </c>
      <c r="D45" s="10" t="s">
        <v>60</v>
      </c>
      <c r="E45" s="10" t="s">
        <v>14</v>
      </c>
      <c r="F45" s="10" t="s">
        <v>23</v>
      </c>
      <c r="G45" s="10" t="s">
        <v>16</v>
      </c>
      <c r="H45" s="10">
        <v>2300.58563</v>
      </c>
      <c r="I45" s="10" t="s">
        <v>16</v>
      </c>
      <c r="J45" s="10" t="s">
        <v>16</v>
      </c>
      <c r="K45" s="10" t="s">
        <v>69</v>
      </c>
      <c r="L45" s="10">
        <v>23</v>
      </c>
      <c r="M45" s="10" t="s">
        <v>83</v>
      </c>
      <c r="N45" s="10">
        <v>82</v>
      </c>
      <c r="O45" s="10">
        <v>8</v>
      </c>
      <c r="P45" s="10">
        <v>305</v>
      </c>
      <c r="Q45" s="10">
        <v>1</v>
      </c>
      <c r="R45" s="10" t="s">
        <v>74</v>
      </c>
      <c r="S45" s="10" t="s">
        <v>18</v>
      </c>
    </row>
    <row r="46" spans="1:19" ht="15.75" customHeight="1" x14ac:dyDescent="0.2">
      <c r="A46" s="10">
        <v>58.284175179999998</v>
      </c>
      <c r="B46" s="10" t="s">
        <v>25</v>
      </c>
      <c r="C46" s="10" t="s">
        <v>50</v>
      </c>
      <c r="D46" s="10" t="s">
        <v>21</v>
      </c>
      <c r="E46" s="10" t="s">
        <v>14</v>
      </c>
      <c r="F46" s="10" t="s">
        <v>23</v>
      </c>
      <c r="G46" s="10" t="s">
        <v>16</v>
      </c>
      <c r="H46" s="10">
        <v>1421.878058</v>
      </c>
      <c r="I46" s="10" t="s">
        <v>16</v>
      </c>
      <c r="J46" s="10" t="s">
        <v>18</v>
      </c>
      <c r="K46" s="10" t="s">
        <v>35</v>
      </c>
      <c r="L46" s="10">
        <v>27</v>
      </c>
      <c r="M46" s="10" t="s">
        <v>82</v>
      </c>
      <c r="N46" s="10">
        <v>11</v>
      </c>
      <c r="O46" s="10">
        <v>3</v>
      </c>
      <c r="P46" s="10">
        <v>345</v>
      </c>
      <c r="Q46" s="10">
        <v>10</v>
      </c>
      <c r="R46" s="10" t="s">
        <v>35</v>
      </c>
      <c r="S46" s="10" t="s">
        <v>16</v>
      </c>
    </row>
    <row r="47" spans="1:19" ht="15.75" customHeight="1" x14ac:dyDescent="0.2">
      <c r="A47" s="10">
        <v>40.820268769999998</v>
      </c>
      <c r="B47" s="10" t="s">
        <v>57</v>
      </c>
      <c r="C47" s="10" t="s">
        <v>12</v>
      </c>
      <c r="D47" s="10" t="s">
        <v>13</v>
      </c>
      <c r="E47" s="10" t="s">
        <v>14</v>
      </c>
      <c r="F47" s="10" t="s">
        <v>23</v>
      </c>
      <c r="G47" s="10" t="s">
        <v>16</v>
      </c>
      <c r="H47" s="10">
        <v>2785.3967990000001</v>
      </c>
      <c r="I47" s="10" t="s">
        <v>16</v>
      </c>
      <c r="J47" s="10" t="s">
        <v>18</v>
      </c>
      <c r="K47" s="10" t="s">
        <v>69</v>
      </c>
      <c r="L47" s="10">
        <v>17</v>
      </c>
      <c r="M47" s="10" t="s">
        <v>84</v>
      </c>
      <c r="N47" s="10">
        <v>359</v>
      </c>
      <c r="O47" s="10">
        <v>8</v>
      </c>
      <c r="P47" s="10">
        <v>21</v>
      </c>
      <c r="Q47" s="10">
        <v>0</v>
      </c>
      <c r="R47" s="10" t="s">
        <v>77</v>
      </c>
      <c r="S47" s="10" t="s">
        <v>16</v>
      </c>
    </row>
    <row r="48" spans="1:19" ht="15.75" customHeight="1" x14ac:dyDescent="0.2">
      <c r="A48" s="10">
        <v>32.682108710000001</v>
      </c>
      <c r="B48" s="10" t="s">
        <v>41</v>
      </c>
      <c r="C48" s="10" t="s">
        <v>58</v>
      </c>
      <c r="D48" s="10" t="s">
        <v>33</v>
      </c>
      <c r="E48" s="10" t="s">
        <v>22</v>
      </c>
      <c r="F48" s="10" t="s">
        <v>29</v>
      </c>
      <c r="G48" s="10" t="s">
        <v>16</v>
      </c>
      <c r="H48" s="10">
        <v>2588.8442</v>
      </c>
      <c r="I48" s="10" t="s">
        <v>18</v>
      </c>
      <c r="J48" s="10" t="s">
        <v>16</v>
      </c>
      <c r="K48" s="10" t="s">
        <v>69</v>
      </c>
      <c r="L48" s="10">
        <v>5</v>
      </c>
      <c r="M48" s="10" t="s">
        <v>73</v>
      </c>
      <c r="N48" s="10">
        <v>166</v>
      </c>
      <c r="O48" s="10">
        <v>2</v>
      </c>
      <c r="P48" s="10">
        <v>842</v>
      </c>
      <c r="Q48" s="10">
        <v>10</v>
      </c>
      <c r="R48" s="10" t="s">
        <v>77</v>
      </c>
      <c r="S48" s="10" t="s">
        <v>18</v>
      </c>
    </row>
    <row r="49" spans="1:19" ht="15.75" customHeight="1" x14ac:dyDescent="0.2">
      <c r="A49" s="10">
        <v>40.127388930000002</v>
      </c>
      <c r="B49" s="10" t="s">
        <v>41</v>
      </c>
      <c r="C49" s="10" t="s">
        <v>58</v>
      </c>
      <c r="D49" s="10" t="s">
        <v>33</v>
      </c>
      <c r="E49" s="10" t="s">
        <v>28</v>
      </c>
      <c r="F49" s="10" t="s">
        <v>23</v>
      </c>
      <c r="G49" s="10" t="s">
        <v>16</v>
      </c>
      <c r="H49" s="10">
        <v>128.93506049999999</v>
      </c>
      <c r="I49" s="10" t="s">
        <v>16</v>
      </c>
      <c r="J49" s="10" t="s">
        <v>16</v>
      </c>
      <c r="K49" s="10" t="s">
        <v>69</v>
      </c>
      <c r="L49" s="10">
        <v>22</v>
      </c>
      <c r="M49" s="10" t="s">
        <v>83</v>
      </c>
      <c r="N49" s="10">
        <v>129</v>
      </c>
      <c r="O49" s="10">
        <v>3</v>
      </c>
      <c r="P49" s="10">
        <v>-1</v>
      </c>
      <c r="Q49" s="10">
        <v>1</v>
      </c>
      <c r="R49" s="10" t="s">
        <v>77</v>
      </c>
      <c r="S49" s="10" t="s">
        <v>18</v>
      </c>
    </row>
    <row r="50" spans="1:19" ht="15.75" customHeight="1" x14ac:dyDescent="0.2">
      <c r="A50" s="10">
        <v>43.214982880000001</v>
      </c>
      <c r="B50" s="10" t="s">
        <v>41</v>
      </c>
      <c r="C50" s="10" t="s">
        <v>32</v>
      </c>
      <c r="D50" s="10" t="s">
        <v>47</v>
      </c>
      <c r="E50" s="10" t="s">
        <v>22</v>
      </c>
      <c r="F50" s="10" t="s">
        <v>29</v>
      </c>
      <c r="G50" s="10" t="s">
        <v>16</v>
      </c>
      <c r="H50" s="10">
        <v>-226.0997539</v>
      </c>
      <c r="I50" s="10" t="s">
        <v>18</v>
      </c>
      <c r="J50" s="10" t="s">
        <v>16</v>
      </c>
      <c r="K50" s="10" t="s">
        <v>35</v>
      </c>
      <c r="L50" s="10">
        <v>5</v>
      </c>
      <c r="M50" s="10" t="s">
        <v>80</v>
      </c>
      <c r="N50" s="10">
        <v>1720</v>
      </c>
      <c r="O50" s="10">
        <v>2</v>
      </c>
      <c r="P50" s="10">
        <v>371</v>
      </c>
      <c r="Q50" s="10">
        <v>0</v>
      </c>
      <c r="R50" s="10" t="s">
        <v>35</v>
      </c>
      <c r="S50" s="10" t="s">
        <v>18</v>
      </c>
    </row>
    <row r="51" spans="1:19" ht="15.75" customHeight="1" x14ac:dyDescent="0.2">
      <c r="A51" s="10">
        <v>32.658191809999998</v>
      </c>
      <c r="B51" s="10" t="s">
        <v>49</v>
      </c>
      <c r="C51" s="10" t="s">
        <v>46</v>
      </c>
      <c r="D51" s="10" t="s">
        <v>59</v>
      </c>
      <c r="E51" s="10" t="s">
        <v>28</v>
      </c>
      <c r="F51" s="10" t="s">
        <v>23</v>
      </c>
      <c r="G51" s="10" t="s">
        <v>16</v>
      </c>
      <c r="H51" s="10">
        <v>2737.134873</v>
      </c>
      <c r="I51" s="10" t="s">
        <v>16</v>
      </c>
      <c r="J51" s="10" t="s">
        <v>16</v>
      </c>
      <c r="K51" s="10" t="s">
        <v>69</v>
      </c>
      <c r="L51" s="10">
        <v>30</v>
      </c>
      <c r="M51" s="10" t="s">
        <v>81</v>
      </c>
      <c r="N51" s="10">
        <v>493</v>
      </c>
      <c r="O51" s="10">
        <v>4</v>
      </c>
      <c r="P51" s="10">
        <v>21</v>
      </c>
      <c r="Q51" s="10">
        <v>8</v>
      </c>
      <c r="R51" s="10" t="s">
        <v>71</v>
      </c>
      <c r="S51" s="10" t="s">
        <v>18</v>
      </c>
    </row>
    <row r="52" spans="1:19" ht="15.75" customHeight="1" x14ac:dyDescent="0.2">
      <c r="A52" s="10">
        <v>37.454410920000001</v>
      </c>
      <c r="B52" s="10" t="s">
        <v>45</v>
      </c>
      <c r="C52" s="10" t="s">
        <v>54</v>
      </c>
      <c r="D52" s="10" t="s">
        <v>13</v>
      </c>
      <c r="E52" s="10" t="s">
        <v>22</v>
      </c>
      <c r="F52" s="10" t="s">
        <v>15</v>
      </c>
      <c r="G52" s="10" t="s">
        <v>16</v>
      </c>
      <c r="H52" s="10">
        <v>-84.159751290000003</v>
      </c>
      <c r="I52" s="10" t="s">
        <v>16</v>
      </c>
      <c r="J52" s="10" t="s">
        <v>18</v>
      </c>
      <c r="K52" s="10" t="s">
        <v>69</v>
      </c>
      <c r="L52" s="10">
        <v>14</v>
      </c>
      <c r="M52" s="10" t="s">
        <v>80</v>
      </c>
      <c r="N52" s="10">
        <v>120</v>
      </c>
      <c r="O52" s="10">
        <v>8</v>
      </c>
      <c r="P52" s="10">
        <v>-1</v>
      </c>
      <c r="Q52" s="10">
        <v>4</v>
      </c>
      <c r="R52" s="10" t="s">
        <v>35</v>
      </c>
      <c r="S52" s="10" t="s">
        <v>16</v>
      </c>
    </row>
    <row r="53" spans="1:19" ht="15.75" customHeight="1" x14ac:dyDescent="0.2">
      <c r="A53" s="10">
        <v>55.837629380000003</v>
      </c>
      <c r="B53" s="10" t="s">
        <v>11</v>
      </c>
      <c r="C53" s="10" t="s">
        <v>12</v>
      </c>
      <c r="D53" s="10" t="s">
        <v>39</v>
      </c>
      <c r="E53" s="10" t="s">
        <v>14</v>
      </c>
      <c r="F53" s="10" t="s">
        <v>23</v>
      </c>
      <c r="G53" s="10" t="s">
        <v>16</v>
      </c>
      <c r="H53" s="10">
        <v>4254.7683139999999</v>
      </c>
      <c r="I53" s="10" t="s">
        <v>16</v>
      </c>
      <c r="J53" s="10" t="s">
        <v>16</v>
      </c>
      <c r="K53" s="10" t="s">
        <v>35</v>
      </c>
      <c r="L53" s="10">
        <v>2</v>
      </c>
      <c r="M53" s="10" t="s">
        <v>75</v>
      </c>
      <c r="N53" s="10">
        <v>664</v>
      </c>
      <c r="O53" s="10">
        <v>1</v>
      </c>
      <c r="P53" s="10">
        <v>-1</v>
      </c>
      <c r="Q53" s="10">
        <v>1</v>
      </c>
      <c r="R53" s="10" t="s">
        <v>35</v>
      </c>
      <c r="S53" s="10" t="s">
        <v>18</v>
      </c>
    </row>
    <row r="54" spans="1:19" ht="15.75" customHeight="1" x14ac:dyDescent="0.2">
      <c r="A54" s="10">
        <v>30.637842989999999</v>
      </c>
      <c r="B54" s="10" t="s">
        <v>53</v>
      </c>
      <c r="C54" s="10" t="s">
        <v>12</v>
      </c>
      <c r="D54" s="10" t="s">
        <v>60</v>
      </c>
      <c r="E54" s="10" t="s">
        <v>14</v>
      </c>
      <c r="F54" s="10" t="s">
        <v>23</v>
      </c>
      <c r="G54" s="10" t="s">
        <v>16</v>
      </c>
      <c r="H54" s="10">
        <v>1229.1251319999999</v>
      </c>
      <c r="I54" s="10" t="s">
        <v>16</v>
      </c>
      <c r="J54" s="10" t="s">
        <v>16</v>
      </c>
      <c r="K54" s="10" t="s">
        <v>35</v>
      </c>
      <c r="L54" s="10">
        <v>5</v>
      </c>
      <c r="M54" s="10" t="s">
        <v>78</v>
      </c>
      <c r="N54" s="10">
        <v>357</v>
      </c>
      <c r="O54" s="10">
        <v>9</v>
      </c>
      <c r="P54" s="10">
        <v>842</v>
      </c>
      <c r="Q54" s="10">
        <v>1</v>
      </c>
      <c r="R54" s="10" t="s">
        <v>35</v>
      </c>
      <c r="S54" s="10" t="s">
        <v>16</v>
      </c>
    </row>
    <row r="55" spans="1:19" ht="15.75" customHeight="1" x14ac:dyDescent="0.2">
      <c r="A55" s="10">
        <v>39.822914820000001</v>
      </c>
      <c r="B55" s="10" t="s">
        <v>19</v>
      </c>
      <c r="C55" s="10" t="s">
        <v>12</v>
      </c>
      <c r="D55" s="10" t="s">
        <v>47</v>
      </c>
      <c r="E55" s="10" t="s">
        <v>14</v>
      </c>
      <c r="F55" s="10" t="s">
        <v>15</v>
      </c>
      <c r="G55" s="10" t="s">
        <v>16</v>
      </c>
      <c r="H55" s="10">
        <v>-300.45690230000002</v>
      </c>
      <c r="I55" s="10" t="s">
        <v>18</v>
      </c>
      <c r="J55" s="10" t="s">
        <v>18</v>
      </c>
      <c r="K55" s="10" t="s">
        <v>69</v>
      </c>
      <c r="L55" s="10">
        <v>15</v>
      </c>
      <c r="M55" s="10" t="s">
        <v>78</v>
      </c>
      <c r="N55" s="10">
        <v>583</v>
      </c>
      <c r="O55" s="10">
        <v>2</v>
      </c>
      <c r="P55" s="10">
        <v>-1</v>
      </c>
      <c r="Q55" s="10">
        <v>1</v>
      </c>
      <c r="R55" s="10" t="s">
        <v>77</v>
      </c>
      <c r="S55" s="10" t="s">
        <v>18</v>
      </c>
    </row>
    <row r="56" spans="1:19" ht="15.75" customHeight="1" x14ac:dyDescent="0.2">
      <c r="A56" s="10">
        <v>41.108485459999997</v>
      </c>
      <c r="B56" s="10" t="s">
        <v>53</v>
      </c>
      <c r="C56" s="10" t="s">
        <v>20</v>
      </c>
      <c r="D56" s="10" t="s">
        <v>39</v>
      </c>
      <c r="E56" s="10" t="s">
        <v>28</v>
      </c>
      <c r="F56" s="10" t="s">
        <v>15</v>
      </c>
      <c r="G56" s="10" t="s">
        <v>16</v>
      </c>
      <c r="H56" s="10">
        <v>3092.9920160000001</v>
      </c>
      <c r="I56" s="10" t="s">
        <v>16</v>
      </c>
      <c r="J56" s="10" t="s">
        <v>18</v>
      </c>
      <c r="K56" s="10" t="s">
        <v>69</v>
      </c>
      <c r="L56" s="10">
        <v>29</v>
      </c>
      <c r="M56" s="10" t="s">
        <v>73</v>
      </c>
      <c r="N56" s="10">
        <v>308</v>
      </c>
      <c r="O56" s="10">
        <v>4</v>
      </c>
      <c r="P56" s="10">
        <v>842</v>
      </c>
      <c r="Q56" s="10">
        <v>0</v>
      </c>
      <c r="R56" s="10" t="s">
        <v>35</v>
      </c>
      <c r="S56" s="10" t="s">
        <v>16</v>
      </c>
    </row>
    <row r="57" spans="1:19" ht="15.75" customHeight="1" x14ac:dyDescent="0.2">
      <c r="A57" s="10">
        <v>56.232375529999999</v>
      </c>
      <c r="B57" s="10" t="s">
        <v>57</v>
      </c>
      <c r="C57" s="10" t="s">
        <v>46</v>
      </c>
      <c r="D57" s="10" t="s">
        <v>39</v>
      </c>
      <c r="E57" s="10" t="s">
        <v>14</v>
      </c>
      <c r="F57" s="10" t="s">
        <v>35</v>
      </c>
      <c r="G57" s="10" t="s">
        <v>16</v>
      </c>
      <c r="H57" s="10">
        <v>3323.6784600000001</v>
      </c>
      <c r="I57" s="10" t="s">
        <v>16</v>
      </c>
      <c r="J57" s="10" t="s">
        <v>16</v>
      </c>
      <c r="K57" s="10" t="s">
        <v>69</v>
      </c>
      <c r="L57" s="10">
        <v>12</v>
      </c>
      <c r="M57" s="10" t="s">
        <v>84</v>
      </c>
      <c r="N57" s="10">
        <v>255</v>
      </c>
      <c r="O57" s="10">
        <v>4</v>
      </c>
      <c r="P57" s="10">
        <v>92</v>
      </c>
      <c r="Q57" s="10">
        <v>0</v>
      </c>
      <c r="R57" s="10" t="s">
        <v>35</v>
      </c>
      <c r="S57" s="10" t="s">
        <v>18</v>
      </c>
    </row>
    <row r="58" spans="1:19" ht="15.75" customHeight="1" x14ac:dyDescent="0.2">
      <c r="A58" s="10">
        <v>45.445708320000001</v>
      </c>
      <c r="B58" s="10" t="s">
        <v>53</v>
      </c>
      <c r="C58" s="10" t="s">
        <v>88</v>
      </c>
      <c r="D58" s="10" t="s">
        <v>13</v>
      </c>
      <c r="E58" s="10" t="s">
        <v>14</v>
      </c>
      <c r="F58" s="10" t="s">
        <v>35</v>
      </c>
      <c r="G58" s="10" t="s">
        <v>16</v>
      </c>
      <c r="H58" s="10">
        <v>-1676.098191</v>
      </c>
      <c r="I58" s="10" t="s">
        <v>16</v>
      </c>
      <c r="J58" s="10" t="s">
        <v>16</v>
      </c>
      <c r="K58" s="10" t="s">
        <v>69</v>
      </c>
      <c r="L58" s="10">
        <v>25</v>
      </c>
      <c r="M58" s="10" t="s">
        <v>70</v>
      </c>
      <c r="N58" s="10">
        <v>357</v>
      </c>
      <c r="O58" s="10">
        <v>3</v>
      </c>
      <c r="P58" s="10">
        <v>91</v>
      </c>
      <c r="Q58" s="10">
        <v>2</v>
      </c>
      <c r="R58" s="10" t="s">
        <v>35</v>
      </c>
      <c r="S58" s="10" t="s">
        <v>16</v>
      </c>
    </row>
    <row r="59" spans="1:19" ht="15.75" customHeight="1" x14ac:dyDescent="0.2">
      <c r="A59" s="10">
        <v>52.923046769999999</v>
      </c>
      <c r="B59" s="10" t="s">
        <v>25</v>
      </c>
      <c r="C59" s="10" t="s">
        <v>58</v>
      </c>
      <c r="D59" s="10" t="s">
        <v>33</v>
      </c>
      <c r="E59" s="10" t="s">
        <v>14</v>
      </c>
      <c r="F59" s="10" t="s">
        <v>23</v>
      </c>
      <c r="G59" s="10" t="s">
        <v>16</v>
      </c>
      <c r="H59" s="10">
        <v>-17.918048469999999</v>
      </c>
      <c r="I59" s="10" t="s">
        <v>18</v>
      </c>
      <c r="J59" s="10" t="s">
        <v>16</v>
      </c>
      <c r="K59" s="10" t="s">
        <v>35</v>
      </c>
      <c r="L59" s="10">
        <v>24</v>
      </c>
      <c r="M59" s="10" t="s">
        <v>81</v>
      </c>
      <c r="N59" s="10">
        <v>224</v>
      </c>
      <c r="O59" s="10">
        <v>2</v>
      </c>
      <c r="P59" s="10">
        <v>371</v>
      </c>
      <c r="Q59" s="10">
        <v>1</v>
      </c>
      <c r="R59" s="10" t="s">
        <v>35</v>
      </c>
      <c r="S59" s="10" t="s">
        <v>18</v>
      </c>
    </row>
    <row r="60" spans="1:19" ht="15.75" customHeight="1" x14ac:dyDescent="0.2">
      <c r="A60" s="10">
        <v>22.692856559999999</v>
      </c>
      <c r="B60" s="10" t="s">
        <v>37</v>
      </c>
      <c r="C60" s="10" t="s">
        <v>42</v>
      </c>
      <c r="D60" s="10" t="s">
        <v>13</v>
      </c>
      <c r="E60" s="10" t="s">
        <v>28</v>
      </c>
      <c r="F60" s="10" t="s">
        <v>15</v>
      </c>
      <c r="G60" s="10" t="s">
        <v>16</v>
      </c>
      <c r="H60" s="10">
        <v>-418.76683379999997</v>
      </c>
      <c r="I60" s="10" t="s">
        <v>16</v>
      </c>
      <c r="J60" s="10" t="s">
        <v>16</v>
      </c>
      <c r="K60" s="10" t="s">
        <v>69</v>
      </c>
      <c r="L60" s="10">
        <v>29</v>
      </c>
      <c r="M60" s="10" t="s">
        <v>81</v>
      </c>
      <c r="N60" s="10">
        <v>1265</v>
      </c>
      <c r="O60" s="10">
        <v>9</v>
      </c>
      <c r="P60" s="10">
        <v>312</v>
      </c>
      <c r="Q60" s="10">
        <v>10</v>
      </c>
      <c r="R60" s="10" t="s">
        <v>74</v>
      </c>
      <c r="S60" s="10" t="s">
        <v>16</v>
      </c>
    </row>
    <row r="61" spans="1:19" ht="15.75" customHeight="1" x14ac:dyDescent="0.2">
      <c r="A61" s="10">
        <v>39.73775423</v>
      </c>
      <c r="B61" s="10" t="s">
        <v>37</v>
      </c>
      <c r="C61" s="10" t="s">
        <v>20</v>
      </c>
      <c r="D61" s="10" t="s">
        <v>47</v>
      </c>
      <c r="E61" s="10" t="s">
        <v>14</v>
      </c>
      <c r="F61" s="10" t="s">
        <v>29</v>
      </c>
      <c r="G61" s="10" t="s">
        <v>16</v>
      </c>
      <c r="H61" s="10">
        <v>-3392.7462909999999</v>
      </c>
      <c r="I61" s="10" t="s">
        <v>16</v>
      </c>
      <c r="J61" s="10" t="s">
        <v>18</v>
      </c>
      <c r="K61" s="10" t="s">
        <v>72</v>
      </c>
      <c r="L61" s="10">
        <v>29</v>
      </c>
      <c r="M61" s="10" t="s">
        <v>70</v>
      </c>
      <c r="N61" s="10">
        <v>418</v>
      </c>
      <c r="O61" s="10">
        <v>3</v>
      </c>
      <c r="P61" s="10">
        <v>-1</v>
      </c>
      <c r="Q61" s="10">
        <v>0</v>
      </c>
      <c r="R61" s="10" t="s">
        <v>35</v>
      </c>
      <c r="S61" s="10" t="s">
        <v>16</v>
      </c>
    </row>
    <row r="62" spans="1:19" ht="15.75" customHeight="1" x14ac:dyDescent="0.2">
      <c r="A62" s="10">
        <v>9.2506633820000008</v>
      </c>
      <c r="B62" s="10" t="s">
        <v>19</v>
      </c>
      <c r="C62" s="10" t="s">
        <v>58</v>
      </c>
      <c r="D62" s="10" t="s">
        <v>55</v>
      </c>
      <c r="E62" s="10" t="s">
        <v>28</v>
      </c>
      <c r="F62" s="10" t="s">
        <v>15</v>
      </c>
      <c r="G62" s="10" t="s">
        <v>16</v>
      </c>
      <c r="H62" s="10">
        <v>-54.571922890000003</v>
      </c>
      <c r="I62" s="10" t="s">
        <v>18</v>
      </c>
      <c r="J62" s="10" t="s">
        <v>18</v>
      </c>
      <c r="K62" s="10" t="s">
        <v>69</v>
      </c>
      <c r="L62" s="10">
        <v>19</v>
      </c>
      <c r="M62" s="10" t="s">
        <v>70</v>
      </c>
      <c r="N62" s="10">
        <v>522</v>
      </c>
      <c r="O62" s="10">
        <v>9</v>
      </c>
      <c r="P62" s="10">
        <v>91</v>
      </c>
      <c r="Q62" s="10">
        <v>3</v>
      </c>
      <c r="R62" s="10" t="s">
        <v>71</v>
      </c>
      <c r="S62" s="10" t="s">
        <v>18</v>
      </c>
    </row>
    <row r="63" spans="1:19" ht="15.75" customHeight="1" x14ac:dyDescent="0.2">
      <c r="A63" s="10">
        <v>29.26104716</v>
      </c>
      <c r="B63" s="10" t="s">
        <v>11</v>
      </c>
      <c r="C63" s="10" t="s">
        <v>58</v>
      </c>
      <c r="D63" s="10" t="s">
        <v>39</v>
      </c>
      <c r="E63" s="10" t="s">
        <v>28</v>
      </c>
      <c r="F63" s="10" t="s">
        <v>35</v>
      </c>
      <c r="G63" s="10" t="s">
        <v>16</v>
      </c>
      <c r="H63" s="10">
        <v>739.48182840000004</v>
      </c>
      <c r="I63" s="10" t="s">
        <v>16</v>
      </c>
      <c r="J63" s="10" t="s">
        <v>18</v>
      </c>
      <c r="K63" s="10" t="s">
        <v>69</v>
      </c>
      <c r="L63" s="10">
        <v>1</v>
      </c>
      <c r="M63" s="10" t="s">
        <v>79</v>
      </c>
      <c r="N63" s="10">
        <v>207</v>
      </c>
      <c r="O63" s="10">
        <v>6</v>
      </c>
      <c r="P63" s="10">
        <v>167</v>
      </c>
      <c r="Q63" s="10">
        <v>8</v>
      </c>
      <c r="R63" s="10" t="s">
        <v>35</v>
      </c>
      <c r="S63" s="10" t="s">
        <v>18</v>
      </c>
    </row>
    <row r="64" spans="1:19" ht="15.75" customHeight="1" x14ac:dyDescent="0.2">
      <c r="A64" s="10">
        <v>46.353768459999998</v>
      </c>
      <c r="B64" s="10" t="s">
        <v>31</v>
      </c>
      <c r="C64" s="10" t="s">
        <v>58</v>
      </c>
      <c r="D64" s="10" t="s">
        <v>55</v>
      </c>
      <c r="E64" s="10" t="s">
        <v>14</v>
      </c>
      <c r="F64" s="10" t="s">
        <v>23</v>
      </c>
      <c r="G64" s="10" t="s">
        <v>16</v>
      </c>
      <c r="H64" s="10">
        <v>-3270.2467320000001</v>
      </c>
      <c r="I64" s="10" t="s">
        <v>18</v>
      </c>
      <c r="J64" s="10" t="s">
        <v>16</v>
      </c>
      <c r="K64" s="10" t="s">
        <v>35</v>
      </c>
      <c r="L64" s="10">
        <v>22</v>
      </c>
      <c r="M64" s="10" t="s">
        <v>78</v>
      </c>
      <c r="N64" s="10">
        <v>664</v>
      </c>
      <c r="O64" s="10">
        <v>6</v>
      </c>
      <c r="P64" s="10">
        <v>311</v>
      </c>
      <c r="Q64" s="10">
        <v>0</v>
      </c>
      <c r="R64" s="10" t="s">
        <v>77</v>
      </c>
      <c r="S64" s="10" t="s">
        <v>16</v>
      </c>
    </row>
    <row r="65" spans="1:19" ht="15.75" customHeight="1" x14ac:dyDescent="0.2">
      <c r="A65" s="10">
        <v>44.779236670000003</v>
      </c>
      <c r="B65" s="10" t="s">
        <v>57</v>
      </c>
      <c r="C65" s="10" t="s">
        <v>54</v>
      </c>
      <c r="D65" s="10" t="s">
        <v>33</v>
      </c>
      <c r="E65" s="10" t="s">
        <v>14</v>
      </c>
      <c r="F65" s="10" t="s">
        <v>29</v>
      </c>
      <c r="G65" s="10" t="s">
        <v>16</v>
      </c>
      <c r="H65" s="10">
        <v>360.86558150000002</v>
      </c>
      <c r="I65" s="10" t="s">
        <v>18</v>
      </c>
      <c r="J65" s="10" t="s">
        <v>16</v>
      </c>
      <c r="K65" s="10" t="s">
        <v>69</v>
      </c>
      <c r="L65" s="10">
        <v>9</v>
      </c>
      <c r="M65" s="10" t="s">
        <v>70</v>
      </c>
      <c r="N65" s="10">
        <v>138</v>
      </c>
      <c r="O65" s="10">
        <v>6</v>
      </c>
      <c r="P65" s="10">
        <v>345</v>
      </c>
      <c r="Q65" s="10">
        <v>0</v>
      </c>
      <c r="R65" s="10" t="s">
        <v>77</v>
      </c>
      <c r="S65" s="10" t="s">
        <v>18</v>
      </c>
    </row>
    <row r="66" spans="1:19" ht="15.75" customHeight="1" x14ac:dyDescent="0.2">
      <c r="A66" s="10">
        <v>35.166850240000002</v>
      </c>
      <c r="B66" s="10" t="s">
        <v>31</v>
      </c>
      <c r="C66" s="10" t="s">
        <v>58</v>
      </c>
      <c r="D66" s="10" t="s">
        <v>60</v>
      </c>
      <c r="E66" s="10" t="s">
        <v>28</v>
      </c>
      <c r="F66" s="10" t="s">
        <v>23</v>
      </c>
      <c r="G66" s="10" t="s">
        <v>16</v>
      </c>
      <c r="H66" s="10">
        <v>3571.0806149999999</v>
      </c>
      <c r="I66" s="10" t="s">
        <v>18</v>
      </c>
      <c r="J66" s="10" t="s">
        <v>16</v>
      </c>
      <c r="K66" s="10" t="s">
        <v>72</v>
      </c>
      <c r="L66" s="10">
        <v>7</v>
      </c>
      <c r="M66" s="10" t="s">
        <v>79</v>
      </c>
      <c r="N66" s="10">
        <v>70</v>
      </c>
      <c r="O66" s="10">
        <v>3</v>
      </c>
      <c r="P66" s="10">
        <v>305</v>
      </c>
      <c r="Q66" s="10">
        <v>4</v>
      </c>
      <c r="R66" s="10" t="s">
        <v>77</v>
      </c>
      <c r="S66" s="10" t="s">
        <v>18</v>
      </c>
    </row>
    <row r="67" spans="1:19" ht="15.75" customHeight="1" x14ac:dyDescent="0.2">
      <c r="A67" s="10">
        <v>26.809185859999999</v>
      </c>
      <c r="B67" s="10" t="s">
        <v>41</v>
      </c>
      <c r="C67" s="10" t="s">
        <v>12</v>
      </c>
      <c r="D67" s="10" t="s">
        <v>47</v>
      </c>
      <c r="E67" s="10" t="s">
        <v>22</v>
      </c>
      <c r="F67" s="10" t="s">
        <v>29</v>
      </c>
      <c r="G67" s="10" t="s">
        <v>16</v>
      </c>
      <c r="H67" s="10">
        <v>2269.0534510000002</v>
      </c>
      <c r="I67" s="10" t="s">
        <v>16</v>
      </c>
      <c r="J67" s="10" t="s">
        <v>16</v>
      </c>
      <c r="K67" s="10" t="s">
        <v>35</v>
      </c>
      <c r="L67" s="10">
        <v>1</v>
      </c>
      <c r="M67" s="10" t="s">
        <v>79</v>
      </c>
      <c r="N67" s="10">
        <v>522</v>
      </c>
      <c r="O67" s="10">
        <v>3</v>
      </c>
      <c r="P67" s="10">
        <v>167</v>
      </c>
      <c r="Q67" s="10">
        <v>0</v>
      </c>
      <c r="R67" s="10" t="s">
        <v>35</v>
      </c>
      <c r="S67" s="10" t="s">
        <v>18</v>
      </c>
    </row>
    <row r="68" spans="1:19" ht="15.75" customHeight="1" x14ac:dyDescent="0.2">
      <c r="A68" s="10">
        <v>39.44847437</v>
      </c>
      <c r="B68" s="10" t="s">
        <v>19</v>
      </c>
      <c r="C68" s="10" t="s">
        <v>42</v>
      </c>
      <c r="D68" s="10" t="s">
        <v>59</v>
      </c>
      <c r="E68" s="10" t="s">
        <v>22</v>
      </c>
      <c r="F68" s="10" t="s">
        <v>23</v>
      </c>
      <c r="G68" s="10" t="s">
        <v>16</v>
      </c>
      <c r="H68" s="10">
        <v>914.10943689999999</v>
      </c>
      <c r="I68" s="10" t="s">
        <v>18</v>
      </c>
      <c r="J68" s="10" t="s">
        <v>16</v>
      </c>
      <c r="K68" s="10" t="s">
        <v>35</v>
      </c>
      <c r="L68" s="10">
        <v>27</v>
      </c>
      <c r="M68" s="10" t="s">
        <v>79</v>
      </c>
      <c r="N68" s="10">
        <v>347</v>
      </c>
      <c r="O68" s="10">
        <v>1</v>
      </c>
      <c r="P68" s="10">
        <v>-1</v>
      </c>
      <c r="Q68" s="10">
        <v>8</v>
      </c>
      <c r="R68" s="10" t="s">
        <v>35</v>
      </c>
      <c r="S68" s="10" t="s">
        <v>18</v>
      </c>
    </row>
    <row r="69" spans="1:19" ht="15.75" customHeight="1" x14ac:dyDescent="0.2">
      <c r="A69" s="10">
        <v>-10.95864132</v>
      </c>
      <c r="B69" s="10" t="s">
        <v>19</v>
      </c>
      <c r="C69" s="10" t="s">
        <v>88</v>
      </c>
      <c r="D69" s="10" t="s">
        <v>13</v>
      </c>
      <c r="E69" s="10" t="s">
        <v>28</v>
      </c>
      <c r="F69" s="10" t="s">
        <v>29</v>
      </c>
      <c r="G69" s="10" t="s">
        <v>16</v>
      </c>
      <c r="H69" s="10">
        <v>6852.8294619999997</v>
      </c>
      <c r="I69" s="10" t="s">
        <v>18</v>
      </c>
      <c r="J69" s="10" t="s">
        <v>16</v>
      </c>
      <c r="K69" s="10" t="s">
        <v>69</v>
      </c>
      <c r="L69" s="10">
        <v>1</v>
      </c>
      <c r="M69" s="10" t="s">
        <v>79</v>
      </c>
      <c r="N69" s="10">
        <v>330</v>
      </c>
      <c r="O69" s="10">
        <v>1</v>
      </c>
      <c r="P69" s="10">
        <v>315</v>
      </c>
      <c r="Q69" s="10">
        <v>2</v>
      </c>
      <c r="R69" s="10" t="s">
        <v>74</v>
      </c>
      <c r="S69" s="10" t="s">
        <v>18</v>
      </c>
    </row>
    <row r="70" spans="1:19" ht="15.75" customHeight="1" x14ac:dyDescent="0.2">
      <c r="A70" s="10">
        <v>46.137497439999997</v>
      </c>
      <c r="B70" s="10" t="s">
        <v>25</v>
      </c>
      <c r="C70" s="10" t="s">
        <v>32</v>
      </c>
      <c r="D70" s="10" t="s">
        <v>13</v>
      </c>
      <c r="E70" s="10" t="s">
        <v>22</v>
      </c>
      <c r="F70" s="10" t="s">
        <v>29</v>
      </c>
      <c r="G70" s="10" t="s">
        <v>16</v>
      </c>
      <c r="H70" s="10">
        <v>3987.7662110000001</v>
      </c>
      <c r="I70" s="10" t="s">
        <v>16</v>
      </c>
      <c r="J70" s="10" t="s">
        <v>16</v>
      </c>
      <c r="K70" s="10" t="s">
        <v>69</v>
      </c>
      <c r="L70" s="10">
        <v>1</v>
      </c>
      <c r="M70" s="10" t="s">
        <v>76</v>
      </c>
      <c r="N70" s="10">
        <v>286</v>
      </c>
      <c r="O70" s="10">
        <v>1</v>
      </c>
      <c r="P70" s="10">
        <v>312</v>
      </c>
      <c r="Q70" s="10">
        <v>0</v>
      </c>
      <c r="R70" s="10" t="s">
        <v>77</v>
      </c>
      <c r="S70" s="10" t="s">
        <v>18</v>
      </c>
    </row>
    <row r="71" spans="1:19" ht="15.75" customHeight="1" x14ac:dyDescent="0.2">
      <c r="A71" s="10">
        <v>29.978529859999998</v>
      </c>
      <c r="B71" s="10" t="s">
        <v>53</v>
      </c>
      <c r="C71" s="10" t="s">
        <v>88</v>
      </c>
      <c r="D71" s="10" t="s">
        <v>39</v>
      </c>
      <c r="E71" s="10" t="s">
        <v>14</v>
      </c>
      <c r="F71" s="10" t="s">
        <v>15</v>
      </c>
      <c r="G71" s="10" t="s">
        <v>16</v>
      </c>
      <c r="H71" s="10">
        <v>1445.6976850000001</v>
      </c>
      <c r="I71" s="10" t="s">
        <v>16</v>
      </c>
      <c r="J71" s="10" t="s">
        <v>18</v>
      </c>
      <c r="K71" s="10" t="s">
        <v>35</v>
      </c>
      <c r="L71" s="10">
        <v>11</v>
      </c>
      <c r="M71" s="10" t="s">
        <v>80</v>
      </c>
      <c r="N71" s="10">
        <v>1265</v>
      </c>
      <c r="O71" s="10">
        <v>9</v>
      </c>
      <c r="P71" s="10">
        <v>386</v>
      </c>
      <c r="Q71" s="10">
        <v>0</v>
      </c>
      <c r="R71" s="10" t="s">
        <v>35</v>
      </c>
      <c r="S71" s="10" t="s">
        <v>16</v>
      </c>
    </row>
    <row r="72" spans="1:19" ht="15.75" customHeight="1" x14ac:dyDescent="0.2">
      <c r="A72" s="10">
        <v>35.694503509999997</v>
      </c>
      <c r="B72" s="10" t="s">
        <v>11</v>
      </c>
      <c r="C72" s="10" t="s">
        <v>54</v>
      </c>
      <c r="D72" s="10" t="s">
        <v>59</v>
      </c>
      <c r="E72" s="10" t="s">
        <v>28</v>
      </c>
      <c r="F72" s="10" t="s">
        <v>29</v>
      </c>
      <c r="G72" s="10" t="s">
        <v>16</v>
      </c>
      <c r="H72" s="10">
        <v>1354.6964849999999</v>
      </c>
      <c r="I72" s="10" t="s">
        <v>18</v>
      </c>
      <c r="J72" s="10" t="s">
        <v>16</v>
      </c>
      <c r="K72" s="10" t="s">
        <v>35</v>
      </c>
      <c r="L72" s="10">
        <v>11</v>
      </c>
      <c r="M72" s="10" t="s">
        <v>82</v>
      </c>
      <c r="N72" s="10">
        <v>179</v>
      </c>
      <c r="O72" s="10">
        <v>3</v>
      </c>
      <c r="P72" s="10">
        <v>305</v>
      </c>
      <c r="Q72" s="10">
        <v>0</v>
      </c>
      <c r="R72" s="10" t="s">
        <v>35</v>
      </c>
      <c r="S72" s="10" t="s">
        <v>16</v>
      </c>
    </row>
    <row r="73" spans="1:19" ht="15.75" customHeight="1" x14ac:dyDescent="0.2">
      <c r="A73" s="10">
        <v>52.234831810000003</v>
      </c>
      <c r="B73" s="10" t="s">
        <v>11</v>
      </c>
      <c r="C73" s="10" t="s">
        <v>88</v>
      </c>
      <c r="D73" s="10" t="s">
        <v>39</v>
      </c>
      <c r="E73" s="10" t="s">
        <v>28</v>
      </c>
      <c r="F73" s="10" t="s">
        <v>15</v>
      </c>
      <c r="G73" s="10" t="s">
        <v>16</v>
      </c>
      <c r="H73" s="10">
        <v>2121.2763789999999</v>
      </c>
      <c r="I73" s="10" t="s">
        <v>16</v>
      </c>
      <c r="J73" s="10" t="s">
        <v>18</v>
      </c>
      <c r="K73" s="10" t="s">
        <v>69</v>
      </c>
      <c r="L73" s="10">
        <v>7</v>
      </c>
      <c r="M73" s="10" t="s">
        <v>73</v>
      </c>
      <c r="N73" s="10">
        <v>1275</v>
      </c>
      <c r="O73" s="10">
        <v>9</v>
      </c>
      <c r="P73" s="10">
        <v>167</v>
      </c>
      <c r="Q73" s="10">
        <v>0</v>
      </c>
      <c r="R73" s="10" t="s">
        <v>35</v>
      </c>
      <c r="S73" s="10" t="s">
        <v>18</v>
      </c>
    </row>
    <row r="74" spans="1:19" ht="15.75" customHeight="1" x14ac:dyDescent="0.2">
      <c r="A74" s="10">
        <v>36.077281429999999</v>
      </c>
      <c r="B74" s="10" t="s">
        <v>11</v>
      </c>
      <c r="C74" s="10" t="s">
        <v>26</v>
      </c>
      <c r="D74" s="10" t="s">
        <v>59</v>
      </c>
      <c r="E74" s="10" t="s">
        <v>14</v>
      </c>
      <c r="F74" s="10" t="s">
        <v>23</v>
      </c>
      <c r="G74" s="10" t="s">
        <v>16</v>
      </c>
      <c r="H74" s="10">
        <v>-531.37906359999999</v>
      </c>
      <c r="I74" s="10" t="s">
        <v>18</v>
      </c>
      <c r="J74" s="10" t="s">
        <v>18</v>
      </c>
      <c r="K74" s="10" t="s">
        <v>35</v>
      </c>
      <c r="L74" s="10">
        <v>11</v>
      </c>
      <c r="M74" s="10" t="s">
        <v>75</v>
      </c>
      <c r="N74" s="10">
        <v>244</v>
      </c>
      <c r="O74" s="10">
        <v>4</v>
      </c>
      <c r="P74" s="10">
        <v>92</v>
      </c>
      <c r="Q74" s="10">
        <v>10</v>
      </c>
      <c r="R74" s="10" t="s">
        <v>35</v>
      </c>
      <c r="S74" s="10" t="s">
        <v>18</v>
      </c>
    </row>
    <row r="75" spans="1:19" ht="15.75" customHeight="1" x14ac:dyDescent="0.2">
      <c r="A75" s="10">
        <v>52.233242150000002</v>
      </c>
      <c r="B75" s="10" t="s">
        <v>41</v>
      </c>
      <c r="C75" s="10" t="s">
        <v>46</v>
      </c>
      <c r="D75" s="10" t="s">
        <v>33</v>
      </c>
      <c r="E75" s="10" t="s">
        <v>14</v>
      </c>
      <c r="F75" s="10" t="s">
        <v>15</v>
      </c>
      <c r="G75" s="10" t="s">
        <v>16</v>
      </c>
      <c r="H75" s="10">
        <v>2569.7780120000002</v>
      </c>
      <c r="I75" s="10" t="s">
        <v>18</v>
      </c>
      <c r="J75" s="10" t="s">
        <v>16</v>
      </c>
      <c r="K75" s="10" t="s">
        <v>69</v>
      </c>
      <c r="L75" s="10">
        <v>24</v>
      </c>
      <c r="M75" s="10" t="s">
        <v>84</v>
      </c>
      <c r="N75" s="10">
        <v>520</v>
      </c>
      <c r="O75" s="10">
        <v>2</v>
      </c>
      <c r="P75" s="10">
        <v>53</v>
      </c>
      <c r="Q75" s="10">
        <v>0</v>
      </c>
      <c r="R75" s="10" t="s">
        <v>35</v>
      </c>
      <c r="S75" s="10" t="s">
        <v>16</v>
      </c>
    </row>
    <row r="76" spans="1:19" ht="15.75" customHeight="1" x14ac:dyDescent="0.2">
      <c r="A76" s="10">
        <v>32.90629603</v>
      </c>
      <c r="B76" s="10" t="s">
        <v>19</v>
      </c>
      <c r="C76" s="10" t="s">
        <v>50</v>
      </c>
      <c r="D76" s="10" t="s">
        <v>39</v>
      </c>
      <c r="E76" s="10" t="s">
        <v>14</v>
      </c>
      <c r="F76" s="10" t="s">
        <v>23</v>
      </c>
      <c r="G76" s="10" t="s">
        <v>16</v>
      </c>
      <c r="H76" s="10">
        <v>59.741806400000002</v>
      </c>
      <c r="I76" s="10" t="s">
        <v>16</v>
      </c>
      <c r="J76" s="10" t="s">
        <v>16</v>
      </c>
      <c r="K76" s="10" t="s">
        <v>35</v>
      </c>
      <c r="L76" s="10">
        <v>10</v>
      </c>
      <c r="M76" s="10" t="s">
        <v>81</v>
      </c>
      <c r="N76" s="10">
        <v>583</v>
      </c>
      <c r="O76" s="10">
        <v>6</v>
      </c>
      <c r="P76" s="10">
        <v>92</v>
      </c>
      <c r="Q76" s="10">
        <v>6</v>
      </c>
      <c r="R76" s="10" t="s">
        <v>77</v>
      </c>
      <c r="S76" s="10" t="s">
        <v>18</v>
      </c>
    </row>
    <row r="77" spans="1:19" ht="15.75" customHeight="1" x14ac:dyDescent="0.2"/>
    <row r="78" spans="1:19" ht="15.75" customHeight="1" x14ac:dyDescent="0.2">
      <c r="A78" s="10">
        <v>49.691514220000002</v>
      </c>
      <c r="B78" s="10" t="s">
        <v>19</v>
      </c>
      <c r="C78" s="10" t="s">
        <v>50</v>
      </c>
      <c r="D78" s="10" t="s">
        <v>13</v>
      </c>
      <c r="E78" s="10" t="s">
        <v>14</v>
      </c>
      <c r="F78" s="10" t="s">
        <v>23</v>
      </c>
      <c r="G78" s="10" t="s">
        <v>16</v>
      </c>
      <c r="H78" s="10">
        <v>2415.5852169999998</v>
      </c>
      <c r="I78" s="10" t="s">
        <v>18</v>
      </c>
      <c r="J78" s="10" t="s">
        <v>16</v>
      </c>
      <c r="K78" s="10" t="s">
        <v>35</v>
      </c>
      <c r="L78" s="10">
        <v>20</v>
      </c>
      <c r="M78" s="10" t="s">
        <v>76</v>
      </c>
      <c r="N78" s="10">
        <v>179</v>
      </c>
      <c r="O78" s="10">
        <v>1</v>
      </c>
      <c r="P78" s="10">
        <v>91</v>
      </c>
      <c r="Q78" s="10">
        <v>0</v>
      </c>
      <c r="R78" s="10" t="s">
        <v>77</v>
      </c>
      <c r="S78" s="10" t="s">
        <v>18</v>
      </c>
    </row>
    <row r="79" spans="1:19" ht="15.75" customHeight="1" x14ac:dyDescent="0.2">
      <c r="A79" s="10">
        <v>52.208992209999998</v>
      </c>
      <c r="B79" s="10" t="s">
        <v>37</v>
      </c>
      <c r="C79" s="10" t="s">
        <v>20</v>
      </c>
      <c r="D79" s="10" t="s">
        <v>60</v>
      </c>
      <c r="E79" s="10" t="s">
        <v>14</v>
      </c>
      <c r="F79" s="10" t="s">
        <v>29</v>
      </c>
      <c r="G79" s="10" t="s">
        <v>16</v>
      </c>
      <c r="H79" s="10">
        <v>4707.2445269999998</v>
      </c>
      <c r="I79" s="10" t="s">
        <v>18</v>
      </c>
      <c r="J79" s="10" t="s">
        <v>16</v>
      </c>
      <c r="K79" s="10" t="s">
        <v>72</v>
      </c>
      <c r="L79" s="10">
        <v>25</v>
      </c>
      <c r="M79" s="10" t="s">
        <v>73</v>
      </c>
      <c r="N79" s="10">
        <v>704</v>
      </c>
      <c r="O79" s="10">
        <v>6</v>
      </c>
      <c r="P79" s="10">
        <v>91</v>
      </c>
      <c r="Q79" s="10">
        <v>0</v>
      </c>
      <c r="R79" s="10" t="s">
        <v>74</v>
      </c>
      <c r="S79" s="10" t="s">
        <v>16</v>
      </c>
    </row>
    <row r="80" spans="1:19" ht="15.75" customHeight="1" x14ac:dyDescent="0.2">
      <c r="A80" s="10">
        <v>34.673580289999997</v>
      </c>
      <c r="B80" s="10" t="s">
        <v>57</v>
      </c>
      <c r="C80" s="10" t="s">
        <v>42</v>
      </c>
      <c r="D80" s="10" t="s">
        <v>47</v>
      </c>
      <c r="E80" s="10" t="s">
        <v>14</v>
      </c>
      <c r="F80" s="10" t="s">
        <v>15</v>
      </c>
      <c r="G80" s="10" t="s">
        <v>16</v>
      </c>
      <c r="H80" s="10">
        <v>-893.35343039999998</v>
      </c>
      <c r="I80" s="10" t="s">
        <v>18</v>
      </c>
      <c r="J80" s="10" t="s">
        <v>18</v>
      </c>
      <c r="K80" s="10" t="s">
        <v>35</v>
      </c>
      <c r="L80" s="10">
        <v>1</v>
      </c>
      <c r="M80" s="10" t="s">
        <v>82</v>
      </c>
      <c r="N80" s="10">
        <v>181</v>
      </c>
      <c r="O80" s="10">
        <v>6</v>
      </c>
      <c r="P80" s="10">
        <v>842</v>
      </c>
      <c r="Q80" s="10">
        <v>0</v>
      </c>
      <c r="R80" s="10" t="s">
        <v>35</v>
      </c>
      <c r="S80" s="10" t="s">
        <v>16</v>
      </c>
    </row>
    <row r="81" spans="1:19" ht="15.75" customHeight="1" x14ac:dyDescent="0.2">
      <c r="A81" s="10">
        <v>38.520062590000002</v>
      </c>
      <c r="B81" s="10" t="s">
        <v>19</v>
      </c>
      <c r="C81" s="10" t="s">
        <v>12</v>
      </c>
      <c r="D81" s="10" t="s">
        <v>33</v>
      </c>
      <c r="E81" s="10" t="s">
        <v>14</v>
      </c>
      <c r="F81" s="10" t="s">
        <v>23</v>
      </c>
      <c r="G81" s="10" t="s">
        <v>16</v>
      </c>
      <c r="H81" s="10">
        <v>193.59021920000001</v>
      </c>
      <c r="I81" s="10" t="s">
        <v>18</v>
      </c>
      <c r="J81" s="10" t="s">
        <v>16</v>
      </c>
      <c r="K81" s="10" t="s">
        <v>69</v>
      </c>
      <c r="L81" s="10">
        <v>29</v>
      </c>
      <c r="M81" s="10" t="s">
        <v>75</v>
      </c>
      <c r="N81" s="10">
        <v>347</v>
      </c>
      <c r="O81" s="10">
        <v>8</v>
      </c>
      <c r="P81" s="10">
        <v>-1</v>
      </c>
      <c r="Q81" s="10">
        <v>8</v>
      </c>
      <c r="R81" s="10" t="s">
        <v>74</v>
      </c>
      <c r="S81" s="10" t="s">
        <v>16</v>
      </c>
    </row>
    <row r="82" spans="1:19" ht="15.75" customHeight="1" x14ac:dyDescent="0.2">
      <c r="A82" s="10">
        <v>4.6674170869999996</v>
      </c>
      <c r="B82" s="10" t="s">
        <v>49</v>
      </c>
      <c r="C82" s="10" t="s">
        <v>42</v>
      </c>
      <c r="D82" s="10" t="s">
        <v>33</v>
      </c>
      <c r="E82" s="10" t="s">
        <v>28</v>
      </c>
      <c r="F82" s="10" t="s">
        <v>15</v>
      </c>
      <c r="G82" s="10" t="s">
        <v>16</v>
      </c>
      <c r="H82" s="10">
        <v>-1827.0258020000001</v>
      </c>
      <c r="I82" s="10" t="s">
        <v>18</v>
      </c>
      <c r="J82" s="10" t="s">
        <v>18</v>
      </c>
      <c r="K82" s="10" t="s">
        <v>69</v>
      </c>
      <c r="L82" s="10">
        <v>13</v>
      </c>
      <c r="M82" s="10" t="s">
        <v>80</v>
      </c>
      <c r="N82" s="10">
        <v>286</v>
      </c>
      <c r="O82" s="10">
        <v>9</v>
      </c>
      <c r="P82" s="10">
        <v>-1</v>
      </c>
      <c r="Q82" s="10">
        <v>3</v>
      </c>
      <c r="R82" s="10" t="s">
        <v>77</v>
      </c>
      <c r="S82" s="10" t="s">
        <v>16</v>
      </c>
    </row>
    <row r="83" spans="1:19" ht="15.75" customHeight="1" x14ac:dyDescent="0.2">
      <c r="A83" s="10">
        <v>34.322668520000001</v>
      </c>
      <c r="B83" s="10" t="s">
        <v>41</v>
      </c>
      <c r="C83" s="10" t="s">
        <v>88</v>
      </c>
      <c r="D83" s="10" t="s">
        <v>59</v>
      </c>
      <c r="E83" s="10" t="s">
        <v>14</v>
      </c>
      <c r="F83" s="10" t="s">
        <v>23</v>
      </c>
      <c r="G83" s="10" t="s">
        <v>16</v>
      </c>
      <c r="H83" s="10">
        <v>3608.7644879999998</v>
      </c>
      <c r="I83" s="10" t="s">
        <v>16</v>
      </c>
      <c r="J83" s="10" t="s">
        <v>18</v>
      </c>
      <c r="K83" s="10" t="s">
        <v>69</v>
      </c>
      <c r="L83" s="10">
        <v>18</v>
      </c>
      <c r="M83" s="10" t="s">
        <v>83</v>
      </c>
      <c r="N83" s="10">
        <v>286</v>
      </c>
      <c r="O83" s="10">
        <v>3</v>
      </c>
      <c r="P83" s="10">
        <v>315</v>
      </c>
      <c r="Q83" s="10">
        <v>3</v>
      </c>
      <c r="R83" s="10" t="s">
        <v>71</v>
      </c>
      <c r="S83" s="10" t="s">
        <v>18</v>
      </c>
    </row>
    <row r="84" spans="1:19" ht="15.75" customHeight="1" x14ac:dyDescent="0.2">
      <c r="A84" s="10">
        <v>33.552231419999998</v>
      </c>
      <c r="B84" s="10" t="s">
        <v>11</v>
      </c>
      <c r="C84" s="10" t="s">
        <v>54</v>
      </c>
      <c r="D84" s="10" t="s">
        <v>39</v>
      </c>
      <c r="E84" s="10" t="s">
        <v>22</v>
      </c>
      <c r="F84" s="10" t="s">
        <v>23</v>
      </c>
      <c r="G84" s="10" t="s">
        <v>16</v>
      </c>
      <c r="H84" s="10">
        <v>1654.0687660000001</v>
      </c>
      <c r="I84" s="10" t="s">
        <v>16</v>
      </c>
      <c r="J84" s="10" t="s">
        <v>16</v>
      </c>
      <c r="K84" s="10" t="s">
        <v>69</v>
      </c>
      <c r="L84" s="10">
        <v>13</v>
      </c>
      <c r="M84" s="10" t="s">
        <v>73</v>
      </c>
      <c r="N84" s="10">
        <v>704</v>
      </c>
      <c r="O84" s="10">
        <v>4</v>
      </c>
      <c r="P84" s="10">
        <v>842</v>
      </c>
      <c r="Q84" s="10">
        <v>4</v>
      </c>
      <c r="R84" s="10" t="s">
        <v>77</v>
      </c>
      <c r="S84" s="10" t="s">
        <v>16</v>
      </c>
    </row>
    <row r="85" spans="1:19" ht="15.75" customHeight="1" x14ac:dyDescent="0.2">
      <c r="A85" s="10">
        <v>44.077911729999997</v>
      </c>
      <c r="B85" s="10" t="s">
        <v>49</v>
      </c>
      <c r="C85" s="10" t="s">
        <v>58</v>
      </c>
      <c r="D85" s="10" t="s">
        <v>13</v>
      </c>
      <c r="E85" s="10" t="s">
        <v>28</v>
      </c>
      <c r="F85" s="10" t="s">
        <v>15</v>
      </c>
      <c r="G85" s="10" t="s">
        <v>16</v>
      </c>
      <c r="H85" s="10">
        <v>1579.3031140000001</v>
      </c>
      <c r="I85" s="10" t="s">
        <v>18</v>
      </c>
      <c r="J85" s="10" t="s">
        <v>16</v>
      </c>
      <c r="K85" s="10" t="s">
        <v>69</v>
      </c>
      <c r="L85" s="10">
        <v>23</v>
      </c>
      <c r="M85" s="10" t="s">
        <v>78</v>
      </c>
      <c r="N85" s="10">
        <v>134</v>
      </c>
      <c r="O85" s="10">
        <v>1</v>
      </c>
      <c r="P85" s="10">
        <v>312</v>
      </c>
      <c r="Q85" s="10">
        <v>6</v>
      </c>
      <c r="R85" s="10" t="s">
        <v>35</v>
      </c>
      <c r="S85" s="10" t="s">
        <v>16</v>
      </c>
    </row>
    <row r="86" spans="1:19" ht="15.75" customHeight="1" x14ac:dyDescent="0.2">
      <c r="A86" s="10">
        <v>41.590634719999997</v>
      </c>
      <c r="B86" s="10" t="s">
        <v>57</v>
      </c>
      <c r="C86" s="10" t="s">
        <v>12</v>
      </c>
      <c r="D86" s="10" t="s">
        <v>39</v>
      </c>
      <c r="E86" s="10" t="s">
        <v>14</v>
      </c>
      <c r="F86" s="10" t="s">
        <v>23</v>
      </c>
      <c r="G86" s="10" t="s">
        <v>16</v>
      </c>
      <c r="H86" s="10">
        <v>1768.445829</v>
      </c>
      <c r="I86" s="10" t="s">
        <v>18</v>
      </c>
      <c r="J86" s="10" t="s">
        <v>16</v>
      </c>
      <c r="K86" s="10" t="s">
        <v>69</v>
      </c>
      <c r="L86" s="10">
        <v>7</v>
      </c>
      <c r="M86" s="10" t="s">
        <v>81</v>
      </c>
      <c r="N86" s="10">
        <v>526</v>
      </c>
      <c r="O86" s="10">
        <v>2</v>
      </c>
      <c r="P86" s="10">
        <v>-1</v>
      </c>
      <c r="Q86" s="10">
        <v>8</v>
      </c>
      <c r="R86" s="10" t="s">
        <v>35</v>
      </c>
      <c r="S86" s="10" t="s">
        <v>16</v>
      </c>
    </row>
    <row r="87" spans="1:19" ht="15.75" customHeight="1" x14ac:dyDescent="0.2">
      <c r="A87" s="10">
        <v>49.993885349999999</v>
      </c>
      <c r="B87" s="10" t="s">
        <v>31</v>
      </c>
      <c r="C87" s="10" t="s">
        <v>12</v>
      </c>
      <c r="D87" s="10" t="s">
        <v>60</v>
      </c>
      <c r="E87" s="10" t="s">
        <v>14</v>
      </c>
      <c r="F87" s="10" t="s">
        <v>35</v>
      </c>
      <c r="G87" s="10" t="s">
        <v>16</v>
      </c>
      <c r="H87" s="10">
        <v>5189.4221340000004</v>
      </c>
      <c r="I87" s="10" t="s">
        <v>18</v>
      </c>
      <c r="J87" s="10" t="s">
        <v>18</v>
      </c>
      <c r="K87" s="10" t="s">
        <v>72</v>
      </c>
      <c r="L87" s="10">
        <v>21</v>
      </c>
      <c r="M87" s="10" t="s">
        <v>73</v>
      </c>
      <c r="N87" s="10">
        <v>316</v>
      </c>
      <c r="O87" s="10">
        <v>1</v>
      </c>
      <c r="P87" s="10">
        <v>305</v>
      </c>
      <c r="Q87" s="10">
        <v>0</v>
      </c>
      <c r="R87" s="10" t="s">
        <v>35</v>
      </c>
      <c r="S87" s="10" t="s">
        <v>16</v>
      </c>
    </row>
    <row r="88" spans="1:19" ht="15.75" customHeight="1" x14ac:dyDescent="0.2"/>
    <row r="89" spans="1:19" ht="15.75" customHeight="1" x14ac:dyDescent="0.2">
      <c r="A89" s="10">
        <v>20.4085675</v>
      </c>
      <c r="B89" s="10" t="s">
        <v>11</v>
      </c>
      <c r="C89" s="10" t="s">
        <v>20</v>
      </c>
      <c r="D89" s="10" t="s">
        <v>39</v>
      </c>
      <c r="E89" s="10" t="s">
        <v>28</v>
      </c>
      <c r="F89" s="10" t="s">
        <v>15</v>
      </c>
      <c r="G89" s="10" t="s">
        <v>16</v>
      </c>
      <c r="H89" s="10">
        <v>3523.135608</v>
      </c>
      <c r="I89" s="10" t="s">
        <v>18</v>
      </c>
      <c r="J89" s="10" t="s">
        <v>16</v>
      </c>
      <c r="K89" s="10" t="s">
        <v>35</v>
      </c>
      <c r="L89" s="10">
        <v>4</v>
      </c>
      <c r="M89" s="10" t="s">
        <v>84</v>
      </c>
      <c r="N89" s="10">
        <v>255</v>
      </c>
      <c r="O89" s="10">
        <v>1</v>
      </c>
      <c r="P89" s="10">
        <v>182</v>
      </c>
      <c r="Q89" s="10">
        <v>0</v>
      </c>
      <c r="R89" s="10" t="s">
        <v>35</v>
      </c>
      <c r="S89" s="10" t="s">
        <v>18</v>
      </c>
    </row>
    <row r="90" spans="1:19" ht="15.75" customHeight="1" x14ac:dyDescent="0.2">
      <c r="A90" s="10">
        <v>37.351755390000001</v>
      </c>
      <c r="B90" s="10" t="s">
        <v>37</v>
      </c>
      <c r="C90" s="10" t="s">
        <v>50</v>
      </c>
      <c r="D90" s="10" t="s">
        <v>51</v>
      </c>
      <c r="E90" s="10" t="s">
        <v>28</v>
      </c>
      <c r="F90" s="10" t="s">
        <v>35</v>
      </c>
      <c r="G90" s="10" t="s">
        <v>16</v>
      </c>
      <c r="H90" s="10">
        <v>690.05836899999997</v>
      </c>
      <c r="I90" s="10" t="s">
        <v>18</v>
      </c>
      <c r="J90" s="10" t="s">
        <v>16</v>
      </c>
      <c r="K90" s="10" t="s">
        <v>69</v>
      </c>
      <c r="L90" s="10">
        <v>18</v>
      </c>
      <c r="M90" s="10" t="s">
        <v>84</v>
      </c>
      <c r="N90" s="10">
        <v>704</v>
      </c>
      <c r="O90" s="10">
        <v>2</v>
      </c>
      <c r="P90" s="10">
        <v>386</v>
      </c>
      <c r="Q90" s="10">
        <v>1</v>
      </c>
      <c r="R90" s="10" t="s">
        <v>35</v>
      </c>
      <c r="S90" s="10" t="s">
        <v>16</v>
      </c>
    </row>
    <row r="91" spans="1:19" ht="15.75" customHeight="1" x14ac:dyDescent="0.2">
      <c r="A91" s="10">
        <v>50.176811540000003</v>
      </c>
      <c r="B91" s="10" t="s">
        <v>11</v>
      </c>
      <c r="C91" s="10" t="s">
        <v>88</v>
      </c>
      <c r="D91" s="10" t="s">
        <v>39</v>
      </c>
      <c r="E91" s="10" t="s">
        <v>14</v>
      </c>
      <c r="F91" s="10" t="s">
        <v>23</v>
      </c>
      <c r="G91" s="10" t="s">
        <v>16</v>
      </c>
      <c r="H91" s="10">
        <v>3485.153785</v>
      </c>
      <c r="I91" s="10" t="s">
        <v>16</v>
      </c>
      <c r="J91" s="10" t="s">
        <v>16</v>
      </c>
      <c r="K91" s="10" t="s">
        <v>69</v>
      </c>
      <c r="L91" s="10">
        <v>19</v>
      </c>
      <c r="M91" s="10" t="s">
        <v>84</v>
      </c>
      <c r="N91" s="10">
        <v>212</v>
      </c>
      <c r="O91" s="10">
        <v>4</v>
      </c>
      <c r="P91" s="10">
        <v>-1</v>
      </c>
      <c r="Q91" s="10">
        <v>8</v>
      </c>
      <c r="R91" s="10" t="s">
        <v>35</v>
      </c>
      <c r="S91" s="10" t="s">
        <v>18</v>
      </c>
    </row>
    <row r="92" spans="1:19" ht="15.75" customHeight="1" x14ac:dyDescent="0.2">
      <c r="A92" s="10">
        <v>45.271734279999997</v>
      </c>
      <c r="B92" s="10" t="s">
        <v>49</v>
      </c>
      <c r="C92" s="10" t="s">
        <v>50</v>
      </c>
      <c r="D92" s="10" t="s">
        <v>47</v>
      </c>
      <c r="E92" s="10" t="s">
        <v>28</v>
      </c>
      <c r="F92" s="10" t="s">
        <v>23</v>
      </c>
      <c r="G92" s="10" t="s">
        <v>16</v>
      </c>
      <c r="H92" s="10">
        <v>4512.0109839999996</v>
      </c>
      <c r="I92" s="10" t="s">
        <v>16</v>
      </c>
      <c r="J92" s="10" t="s">
        <v>16</v>
      </c>
      <c r="K92" s="10" t="s">
        <v>69</v>
      </c>
      <c r="L92" s="10">
        <v>2</v>
      </c>
      <c r="M92" s="10" t="s">
        <v>83</v>
      </c>
      <c r="N92" s="10">
        <v>514</v>
      </c>
      <c r="O92" s="10">
        <v>2</v>
      </c>
      <c r="P92" s="10">
        <v>1</v>
      </c>
      <c r="Q92" s="10">
        <v>0</v>
      </c>
      <c r="R92" s="10" t="s">
        <v>35</v>
      </c>
      <c r="S92" s="10" t="s">
        <v>16</v>
      </c>
    </row>
    <row r="93" spans="1:19" ht="15.75" customHeight="1" x14ac:dyDescent="0.2">
      <c r="A93" s="10">
        <v>37.195279110000001</v>
      </c>
      <c r="B93" s="10" t="s">
        <v>49</v>
      </c>
      <c r="C93" s="10" t="s">
        <v>32</v>
      </c>
      <c r="D93" s="10" t="s">
        <v>47</v>
      </c>
      <c r="E93" s="10" t="s">
        <v>14</v>
      </c>
      <c r="F93" s="10" t="s">
        <v>29</v>
      </c>
      <c r="G93" s="10" t="s">
        <v>16</v>
      </c>
      <c r="H93" s="10">
        <v>103.2810678</v>
      </c>
      <c r="I93" s="10" t="s">
        <v>18</v>
      </c>
      <c r="J93" s="10" t="s">
        <v>16</v>
      </c>
      <c r="K93" s="10" t="s">
        <v>69</v>
      </c>
      <c r="L93" s="10">
        <v>18</v>
      </c>
      <c r="M93" s="10" t="s">
        <v>81</v>
      </c>
      <c r="N93" s="10">
        <v>1420</v>
      </c>
      <c r="O93" s="10">
        <v>2</v>
      </c>
      <c r="P93" s="10">
        <v>53</v>
      </c>
      <c r="Q93" s="10">
        <v>2</v>
      </c>
      <c r="R93" s="10" t="s">
        <v>35</v>
      </c>
      <c r="S93" s="10" t="s">
        <v>16</v>
      </c>
    </row>
    <row r="94" spans="1:19" ht="15.75" customHeight="1" x14ac:dyDescent="0.2">
      <c r="A94" s="10">
        <v>49.502058400000003</v>
      </c>
      <c r="B94" s="10" t="s">
        <v>49</v>
      </c>
      <c r="C94" s="10" t="s">
        <v>38</v>
      </c>
      <c r="D94" s="10" t="s">
        <v>51</v>
      </c>
      <c r="E94" s="10" t="s">
        <v>14</v>
      </c>
      <c r="F94" s="10" t="s">
        <v>23</v>
      </c>
      <c r="G94" s="10" t="s">
        <v>16</v>
      </c>
      <c r="H94" s="10">
        <v>1224.171464</v>
      </c>
      <c r="I94" s="10" t="s">
        <v>18</v>
      </c>
      <c r="J94" s="10" t="s">
        <v>16</v>
      </c>
      <c r="K94" s="10" t="s">
        <v>35</v>
      </c>
      <c r="L94" s="10">
        <v>8</v>
      </c>
      <c r="M94" s="10" t="s">
        <v>83</v>
      </c>
      <c r="N94" s="10">
        <v>504</v>
      </c>
      <c r="O94" s="10">
        <v>1</v>
      </c>
      <c r="P94" s="10">
        <v>53</v>
      </c>
      <c r="Q94" s="10">
        <v>0</v>
      </c>
      <c r="R94" s="10" t="s">
        <v>35</v>
      </c>
      <c r="S94" s="10" t="s">
        <v>18</v>
      </c>
    </row>
    <row r="95" spans="1:19" ht="15.75" customHeight="1" x14ac:dyDescent="0.2">
      <c r="A95" s="10">
        <v>30.253626969999999</v>
      </c>
      <c r="B95" s="10" t="s">
        <v>19</v>
      </c>
      <c r="C95" s="10" t="s">
        <v>38</v>
      </c>
      <c r="D95" s="10" t="s">
        <v>47</v>
      </c>
      <c r="E95" s="10" t="s">
        <v>14</v>
      </c>
      <c r="F95" s="10" t="s">
        <v>29</v>
      </c>
      <c r="G95" s="10" t="s">
        <v>16</v>
      </c>
      <c r="H95" s="10">
        <v>819.16292090000002</v>
      </c>
      <c r="I95" s="10" t="s">
        <v>16</v>
      </c>
      <c r="J95" s="10" t="s">
        <v>16</v>
      </c>
      <c r="K95" s="10" t="s">
        <v>69</v>
      </c>
      <c r="L95" s="10">
        <v>14</v>
      </c>
      <c r="M95" s="10" t="s">
        <v>78</v>
      </c>
      <c r="N95" s="10">
        <v>1265</v>
      </c>
      <c r="O95" s="10">
        <v>2</v>
      </c>
      <c r="P95" s="10">
        <v>371</v>
      </c>
      <c r="Q95" s="10">
        <v>0</v>
      </c>
      <c r="R95" s="10" t="s">
        <v>71</v>
      </c>
      <c r="S95" s="10" t="s">
        <v>18</v>
      </c>
    </row>
    <row r="96" spans="1:19" ht="15.75" customHeight="1" x14ac:dyDescent="0.2">
      <c r="A96" s="10">
        <v>28.262741479999999</v>
      </c>
      <c r="B96" s="10" t="s">
        <v>45</v>
      </c>
      <c r="C96" s="10" t="s">
        <v>12</v>
      </c>
      <c r="D96" s="10" t="s">
        <v>60</v>
      </c>
      <c r="E96" s="10" t="s">
        <v>14</v>
      </c>
      <c r="F96" s="10" t="s">
        <v>15</v>
      </c>
      <c r="G96" s="10" t="s">
        <v>16</v>
      </c>
      <c r="H96" s="10">
        <v>3723.517186</v>
      </c>
      <c r="I96" s="10" t="s">
        <v>16</v>
      </c>
      <c r="J96" s="10" t="s">
        <v>16</v>
      </c>
      <c r="K96" s="10" t="s">
        <v>69</v>
      </c>
      <c r="L96" s="10">
        <v>13</v>
      </c>
      <c r="M96" s="10" t="s">
        <v>80</v>
      </c>
      <c r="N96" s="10">
        <v>330</v>
      </c>
      <c r="O96" s="10">
        <v>1</v>
      </c>
      <c r="P96" s="10">
        <v>-1</v>
      </c>
      <c r="Q96" s="10">
        <v>0</v>
      </c>
      <c r="R96" s="10" t="s">
        <v>35</v>
      </c>
      <c r="S96" s="10" t="s">
        <v>16</v>
      </c>
    </row>
    <row r="97" spans="1:19" ht="15.75" customHeight="1" x14ac:dyDescent="0.2">
      <c r="A97" s="10">
        <v>44.528026500000003</v>
      </c>
      <c r="B97" s="10" t="s">
        <v>31</v>
      </c>
      <c r="C97" s="10" t="s">
        <v>26</v>
      </c>
      <c r="D97" s="10" t="s">
        <v>13</v>
      </c>
      <c r="E97" s="10" t="s">
        <v>28</v>
      </c>
      <c r="F97" s="10" t="s">
        <v>15</v>
      </c>
      <c r="G97" s="10" t="s">
        <v>16</v>
      </c>
      <c r="H97" s="10">
        <v>3021.271193</v>
      </c>
      <c r="I97" s="10" t="s">
        <v>18</v>
      </c>
      <c r="J97" s="10" t="s">
        <v>16</v>
      </c>
      <c r="K97" s="10" t="s">
        <v>35</v>
      </c>
      <c r="L97" s="10">
        <v>7</v>
      </c>
      <c r="M97" s="10" t="s">
        <v>80</v>
      </c>
      <c r="N97" s="10">
        <v>244</v>
      </c>
      <c r="O97" s="10">
        <v>7</v>
      </c>
      <c r="P97" s="10">
        <v>315</v>
      </c>
      <c r="Q97" s="10">
        <v>4</v>
      </c>
      <c r="R97" s="10" t="s">
        <v>35</v>
      </c>
      <c r="S97" s="10" t="s">
        <v>16</v>
      </c>
    </row>
    <row r="98" spans="1:19" ht="15.75" customHeight="1" x14ac:dyDescent="0.2"/>
    <row r="99" spans="1:19" ht="15.75" customHeight="1" x14ac:dyDescent="0.2">
      <c r="A99" s="10">
        <v>60.768364509999998</v>
      </c>
      <c r="B99" s="10" t="s">
        <v>49</v>
      </c>
      <c r="C99" s="10" t="s">
        <v>12</v>
      </c>
      <c r="D99" s="10" t="s">
        <v>47</v>
      </c>
      <c r="E99" s="10" t="s">
        <v>14</v>
      </c>
      <c r="F99" s="10" t="s">
        <v>29</v>
      </c>
      <c r="G99" s="10" t="s">
        <v>16</v>
      </c>
      <c r="H99" s="10">
        <v>5821.7594669999999</v>
      </c>
      <c r="I99" s="10" t="s">
        <v>16</v>
      </c>
      <c r="J99" s="10" t="s">
        <v>16</v>
      </c>
      <c r="K99" s="10" t="s">
        <v>69</v>
      </c>
      <c r="L99" s="10">
        <v>30</v>
      </c>
      <c r="M99" s="10" t="s">
        <v>81</v>
      </c>
      <c r="N99" s="10">
        <v>1275</v>
      </c>
      <c r="O99" s="10">
        <v>2</v>
      </c>
      <c r="P99" s="10">
        <v>1</v>
      </c>
      <c r="Q99" s="10">
        <v>0</v>
      </c>
      <c r="R99" s="10" t="s">
        <v>35</v>
      </c>
      <c r="S99" s="10" t="s">
        <v>16</v>
      </c>
    </row>
    <row r="100" spans="1:19" ht="15.75" customHeight="1" x14ac:dyDescent="0.2"/>
    <row r="101" spans="1:19" ht="15.75" customHeight="1" x14ac:dyDescent="0.2"/>
    <row r="102" spans="1:19" ht="15.75" customHeight="1" x14ac:dyDescent="0.2"/>
    <row r="103" spans="1:19" ht="15.75" customHeight="1" x14ac:dyDescent="0.2"/>
    <row r="104" spans="1:19" ht="15.75" customHeight="1" x14ac:dyDescent="0.2"/>
    <row r="105" spans="1:19" ht="15.75" customHeight="1" x14ac:dyDescent="0.2"/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A分布</vt:lpstr>
      <vt:lpstr>B分布</vt:lpstr>
      <vt:lpstr>C分布</vt:lpstr>
      <vt:lpstr>D分布</vt:lpstr>
      <vt:lpstr>E分布</vt:lpstr>
      <vt:lpstr>teamA_ano</vt:lpstr>
      <vt:lpstr>teamB_ano</vt:lpstr>
      <vt:lpstr>teamC_ano</vt:lpstr>
      <vt:lpstr>teamD_ano</vt:lpstr>
      <vt:lpstr>teamE_ano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laplacian</cp:lastModifiedBy>
  <dcterms:modified xsi:type="dcterms:W3CDTF">2023-06-17T14:31:56Z</dcterms:modified>
</cp:coreProperties>
</file>