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alvar\Desktop\MM\"/>
    </mc:Choice>
  </mc:AlternateContent>
  <xr:revisionPtr revIDLastSave="0" documentId="13_ncr:1_{706FD89F-51A1-44D0-BF5D-0D0B57952DC2}"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46" i="48" l="1"/>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s="1"/>
  <c r="D54" i="26" s="1"/>
  <c r="I23" i="22" s="1"/>
  <c r="AC18" i="33" s="1"/>
  <c r="P23" i="66" s="1"/>
  <c r="C70" i="47" s="1"/>
  <c r="C4" i="18"/>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AQ14" i="73" a="1"/>
  <c r="AN14" i="73" a="1"/>
  <c r="AM14" i="73" a="1"/>
  <c r="AL14" i="73" a="1"/>
  <c r="AK14" i="73" a="1"/>
  <c r="U14" i="73" a="1"/>
  <c r="R14" i="73" a="1"/>
  <c r="Q14" i="73" a="1"/>
  <c r="P14" i="73" a="1"/>
  <c r="O14" i="73" a="1"/>
  <c r="J14" i="73" a="1"/>
  <c r="I14" i="73" a="1"/>
  <c r="G14" i="73" a="1"/>
  <c r="E14" i="73" a="1"/>
  <c r="D14" i="73" a="1"/>
  <c r="AQ13" i="73" a="1"/>
  <c r="U13" i="73" a="1"/>
  <c r="J13" i="73" a="1"/>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B75" i="48"/>
  <c r="C130" i="4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MB124" i="47" l="1"/>
  <c r="LO124" i="47"/>
  <c r="LQ124" i="47" s="1"/>
  <c r="LR124" i="47" s="1"/>
  <c r="G81" i="29"/>
  <c r="J82" i="32"/>
  <c r="G82" i="32" s="1"/>
  <c r="G34" i="32"/>
  <c r="IQ100" i="47"/>
  <c r="IR100" i="47" s="1"/>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EG130" i="28"/>
  <c r="EG131" i="28" s="1"/>
  <c r="IG130" i="28"/>
  <c r="MG130" i="28"/>
  <c r="AB130" i="28"/>
  <c r="AB131" i="28" s="1"/>
  <c r="EB130" i="28"/>
  <c r="EB131" i="28" s="1"/>
  <c r="IB130" i="28"/>
  <c r="IB131" i="28" s="1"/>
  <c r="MB130" i="28"/>
  <c r="MB131" i="28" s="1"/>
  <c r="DT130" i="28"/>
  <c r="HT130" i="28"/>
  <c r="HT131" i="28" s="1"/>
  <c r="LT130" i="28"/>
  <c r="CO130" i="28"/>
  <c r="CO131" i="28" s="1"/>
  <c r="AO130" i="28"/>
  <c r="AO131" i="28" s="1"/>
  <c r="FB130" i="28"/>
  <c r="FB131" i="28" s="1"/>
  <c r="JB130" i="28"/>
  <c r="JB131" i="28" s="1"/>
  <c r="DG130" i="28"/>
  <c r="HG130" i="28"/>
  <c r="HG131" i="28" s="1"/>
  <c r="LG130" i="28"/>
  <c r="LG131" i="28" s="1"/>
  <c r="KO130" i="28"/>
  <c r="KO131" i="28" s="1"/>
  <c r="BB130" i="28"/>
  <c r="BB131" i="28" s="1"/>
  <c r="GB130" i="28"/>
  <c r="GB131" i="28" s="1"/>
  <c r="KB130" i="28"/>
  <c r="KB131" i="28" s="1"/>
  <c r="CT130" i="28"/>
  <c r="GT130" i="28"/>
  <c r="KT130" i="28"/>
  <c r="KT131" i="28" s="1"/>
  <c r="BO130" i="28"/>
  <c r="BO131" i="28" s="1"/>
  <c r="HB130" i="28"/>
  <c r="HB131" i="28" s="1"/>
  <c r="LB130" i="28"/>
  <c r="LB131" i="28" s="1"/>
  <c r="CG130" i="28"/>
  <c r="GG130" i="28"/>
  <c r="KG130" i="28"/>
  <c r="AT130" i="28"/>
  <c r="AT131" i="28" s="1"/>
  <c r="CB130" i="28"/>
  <c r="CB131" i="28" s="1"/>
  <c r="EO130" i="28"/>
  <c r="EO131" i="28" s="1"/>
  <c r="IO130" i="28"/>
  <c r="IO131" i="28" s="1"/>
  <c r="BT130" i="28"/>
  <c r="FT130" i="28"/>
  <c r="JT130" i="28"/>
  <c r="JT131" i="28" s="1"/>
  <c r="GO130" i="28"/>
  <c r="GO131" i="28" s="1"/>
  <c r="IT130" i="28"/>
  <c r="O130" i="28"/>
  <c r="O131" i="28" s="1"/>
  <c r="DB130" i="28"/>
  <c r="DB131" i="28" s="1"/>
  <c r="FO130" i="28"/>
  <c r="FO131" i="28" s="1"/>
  <c r="JO130" i="28"/>
  <c r="JO131" i="28" s="1"/>
  <c r="BG130" i="28"/>
  <c r="BG131" i="28" s="1"/>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KP126" i="47"/>
  <c r="HP126" i="47"/>
  <c r="GO107"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FS98" i="47"/>
  <c r="BI33" i="47"/>
  <c r="BV19" i="47"/>
  <c r="CV19" i="47"/>
  <c r="CV54" i="47"/>
  <c r="CV68" i="47"/>
  <c r="DV19" i="47"/>
  <c r="EV54" i="47"/>
  <c r="FI19" i="47"/>
  <c r="FI61" i="47"/>
  <c r="GI19" i="47"/>
  <c r="II19" i="47"/>
  <c r="IV19" i="47"/>
  <c r="IV54" i="47"/>
  <c r="JI54" i="47"/>
  <c r="JV54" i="47"/>
  <c r="KI5" i="47"/>
  <c r="W27" i="63"/>
  <c r="X22" i="66"/>
  <c r="LS90" i="47"/>
  <c r="DQ100" i="47"/>
  <c r="DR100" i="47" s="1"/>
  <c r="FQ124" i="47"/>
  <c r="FR124" i="47" s="1"/>
  <c r="DS124" i="47"/>
  <c r="FD92" i="47"/>
  <c r="FE92" i="47" s="1"/>
  <c r="HV12" i="28"/>
  <c r="CI33" i="47"/>
  <c r="EV33" i="47"/>
  <c r="FV19" i="47"/>
  <c r="GI82" i="47"/>
  <c r="GV26" i="47"/>
  <c r="GV68" i="47"/>
  <c r="HI19" i="47"/>
  <c r="JI19" i="47"/>
  <c r="JI61" i="47"/>
  <c r="LI54" i="47"/>
  <c r="LV54" i="47"/>
  <c r="KQ102" i="47"/>
  <c r="KR102" i="47" s="1"/>
  <c r="KD101" i="47"/>
  <c r="KE101" i="47" s="1"/>
  <c r="GS99" i="47"/>
  <c r="FI82" i="47"/>
  <c r="II68" i="47"/>
  <c r="LI68" i="47"/>
  <c r="LV19" i="47"/>
  <c r="F87" i="28"/>
  <c r="CP87" i="28" s="1"/>
  <c r="CR87" i="28" s="1"/>
  <c r="LF100" i="47"/>
  <c r="CF94" i="47"/>
  <c r="JF93" i="47"/>
  <c r="GQ104" i="47"/>
  <c r="GR104" i="47" s="1"/>
  <c r="B94" i="48"/>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KO128" i="47"/>
  <c r="KO129" i="47"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s="1"/>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Y22" i="67"/>
  <c r="KD126" i="47"/>
  <c r="KE126" i="47" s="1"/>
  <c r="LQ101" i="47"/>
  <c r="LR101" i="47" s="1"/>
  <c r="CQ93" i="47"/>
  <c r="CR93" i="47" s="1"/>
  <c r="IS93" i="47"/>
  <c r="IQ90" i="47"/>
  <c r="IR90" i="47" s="1"/>
  <c r="FD95" i="47"/>
  <c r="FE95" i="47" s="1"/>
  <c r="BD102" i="47"/>
  <c r="BE102" i="47" s="1"/>
  <c r="F84" i="28"/>
  <c r="W26" i="67"/>
  <c r="Y26" i="67"/>
  <c r="G85" i="28"/>
  <c r="KF126" i="47"/>
  <c r="LF101" i="47"/>
  <c r="CS97" i="47"/>
  <c r="KD90" i="47"/>
  <c r="KE90" i="47" s="1"/>
  <c r="EF95" i="47"/>
  <c r="ID102" i="47"/>
  <c r="IE102" i="47" s="1"/>
  <c r="W27" i="67"/>
  <c r="AQ126" i="47"/>
  <c r="AR126" i="47" s="1"/>
  <c r="HO128" i="47"/>
  <c r="HO129" i="47" s="1"/>
  <c r="KF100" i="47"/>
  <c r="IF101" i="47"/>
  <c r="JC88" i="47"/>
  <c r="HB128" i="47"/>
  <c r="HB129" i="47" s="1"/>
  <c r="FQ101" i="47"/>
  <c r="FR101" i="47" s="1"/>
  <c r="HF126" i="47"/>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W23" i="67"/>
  <c r="W22" i="67"/>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HF93" i="47"/>
  <c r="S104" i="47"/>
  <c r="CF90" i="47"/>
  <c r="LD90" i="47"/>
  <c r="LE90" i="47" s="1"/>
  <c r="AD97" i="47"/>
  <c r="AE97" i="47" s="1"/>
  <c r="CF98" i="47"/>
  <c r="HF103" i="47"/>
  <c r="HD103" i="47"/>
  <c r="HE103" i="47" s="1"/>
  <c r="ID92" i="47"/>
  <c r="IE92" i="47" s="1"/>
  <c r="IF92" i="47"/>
  <c r="F83" i="28"/>
  <c r="F83" i="47"/>
  <c r="KP83" i="47" s="1"/>
  <c r="JC86" i="47"/>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O128" i="47"/>
  <c r="EO129" i="47" s="1"/>
  <c r="GD126" i="47"/>
  <c r="GE126" i="47" s="1"/>
  <c r="DD126" i="47"/>
  <c r="DE126"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MD102" i="47"/>
  <c r="ME102" i="47" s="1"/>
  <c r="AQ99" i="47"/>
  <c r="AR99" i="47" s="1"/>
  <c r="AS99" i="47"/>
  <c r="KF99" i="47"/>
  <c r="KD99" i="47"/>
  <c r="KE99" i="47" s="1"/>
  <c r="KD91" i="47"/>
  <c r="KE91" i="47" s="1"/>
  <c r="KF91" i="47"/>
  <c r="D14" i="67"/>
  <c r="X24" i="67"/>
  <c r="IB128" i="47"/>
  <c r="IB129" i="47" s="1"/>
  <c r="IQ126" i="47"/>
  <c r="IR126" i="47"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IS126" i="47"/>
  <c r="HQ90" i="47"/>
  <c r="HR90" i="47" s="1"/>
  <c r="MD100" i="47"/>
  <c r="ME100" i="47" s="1"/>
  <c r="MD95" i="47"/>
  <c r="ME95" i="47" s="1"/>
  <c r="GF95" i="47"/>
  <c r="MD99" i="47"/>
  <c r="ME99" i="47" s="1"/>
  <c r="JS99" i="47"/>
  <c r="JQ99" i="47"/>
  <c r="JR99" i="47" s="1"/>
  <c r="F85" i="28"/>
  <c r="IF126" i="47"/>
  <c r="BD90" i="47"/>
  <c r="BE90" i="47" s="1"/>
  <c r="DS99" i="47"/>
  <c r="DQ99" i="47"/>
  <c r="DR99" i="47" s="1"/>
  <c r="LS95" i="47"/>
  <c r="EF102" i="47"/>
  <c r="ED102" i="47"/>
  <c r="EE102"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O128" i="47"/>
  <c r="O129" i="47" s="1"/>
  <c r="GQ101" i="47"/>
  <c r="GR101"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EF126" i="47"/>
  <c r="DD101" i="47"/>
  <c r="DE101" i="47" s="1"/>
  <c r="GQ102" i="47"/>
  <c r="GR102" i="47" s="1"/>
  <c r="BP85" i="47"/>
  <c r="CP85" i="47"/>
  <c r="EC85" i="47"/>
  <c r="IP85" i="47"/>
  <c r="CC85" i="47"/>
  <c r="KC85" i="47"/>
  <c r="IC85" i="47"/>
  <c r="EP85" i="47"/>
  <c r="GP88" i="47"/>
  <c r="DC85" i="47"/>
  <c r="DF85" i="47" s="1"/>
  <c r="FP85" i="47"/>
  <c r="FQ85" i="47" s="1"/>
  <c r="P85" i="47"/>
  <c r="Q85" i="47" s="1"/>
  <c r="DB128" i="47"/>
  <c r="DB129" i="47" s="1"/>
  <c r="AD101" i="47"/>
  <c r="AE101" i="47" s="1"/>
  <c r="FS97" i="47"/>
  <c r="BD100" i="47"/>
  <c r="BE100" i="47" s="1"/>
  <c r="HQ91" i="47"/>
  <c r="HR91" i="47" s="1"/>
  <c r="CS91" i="47"/>
  <c r="HP85" i="47"/>
  <c r="MD93" i="47"/>
  <c r="ME93" i="47" s="1"/>
  <c r="GF104" i="47"/>
  <c r="ID97" i="47"/>
  <c r="IE97" i="47" s="1"/>
  <c r="BQ102" i="47"/>
  <c r="BR102" i="47" s="1"/>
  <c r="N64" i="33"/>
  <c r="Y48" i="33" s="1"/>
  <c r="Q64" i="33"/>
  <c r="AE48" i="33" s="1"/>
  <c r="I67" i="33"/>
  <c r="I68" i="33"/>
  <c r="I74" i="33"/>
  <c r="G58" i="33" s="1"/>
  <c r="K74" i="33"/>
  <c r="J58" i="33" s="1"/>
  <c r="I69" i="33"/>
  <c r="DP88" i="47"/>
  <c r="BC88" i="47"/>
  <c r="GP85" i="47"/>
  <c r="HC85" i="47"/>
  <c r="HD85" i="47" s="1"/>
  <c r="ID93" i="47"/>
  <c r="IE93" i="47" s="1"/>
  <c r="DF91" i="47"/>
  <c r="B88" i="48"/>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BS126" i="47"/>
  <c r="BQ126" i="47"/>
  <c r="BR126" i="47" s="1"/>
  <c r="BO128" i="47"/>
  <c r="BO129" i="47" s="1"/>
  <c r="CO128" i="47"/>
  <c r="CO129" i="47" s="1"/>
  <c r="CS126" i="47"/>
  <c r="MD126" i="47"/>
  <c r="ME126" i="47" s="1"/>
  <c r="ED100" i="47"/>
  <c r="EE100" i="47" s="1"/>
  <c r="EF100" i="47"/>
  <c r="KQ91" i="47"/>
  <c r="KR91" i="47" s="1"/>
  <c r="KS91" i="47"/>
  <c r="LS99" i="47"/>
  <c r="LQ99" i="47"/>
  <c r="LR99" i="47" s="1"/>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BB128" i="47"/>
  <c r="BB129" i="47" s="1"/>
  <c r="BF126" i="47"/>
  <c r="CD126" i="47"/>
  <c r="CE126" i="47" s="1"/>
  <c r="CB128" i="47"/>
  <c r="CB129" i="47" s="1"/>
  <c r="JS126" i="47"/>
  <c r="JQ126" i="47"/>
  <c r="JR126" i="47" s="1"/>
  <c r="CD100" i="47"/>
  <c r="CE100" i="47" s="1"/>
  <c r="CF100" i="47"/>
  <c r="KS104" i="47"/>
  <c r="KQ104" i="47"/>
  <c r="KR104" i="47" s="1"/>
  <c r="JF104" i="47"/>
  <c r="JD104" i="47"/>
  <c r="JE104" i="47" s="1"/>
  <c r="ID104" i="47"/>
  <c r="IE104" i="47" s="1"/>
  <c r="IF104" i="47"/>
  <c r="Q100" i="47"/>
  <c r="R100" i="47" s="1"/>
  <c r="S100" i="47"/>
  <c r="HF99" i="47"/>
  <c r="HD99" i="47"/>
  <c r="HE99" i="47" s="1"/>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MF124" i="47" l="1"/>
  <c r="MD124" i="47"/>
  <c r="ME124" i="47" s="1"/>
  <c r="LO128" i="47"/>
  <c r="LO129" i="47" s="1"/>
  <c r="MB128" i="47"/>
  <c r="MB129" i="47" s="1"/>
  <c r="LS124" i="47"/>
  <c r="KD13" i="47"/>
  <c r="KF13" i="47"/>
  <c r="KE13" i="47"/>
  <c r="HE13" i="47"/>
  <c r="GT131" i="28"/>
  <c r="DG131" i="28"/>
  <c r="IT131" i="28"/>
  <c r="CT131" i="28"/>
  <c r="ET131" i="28"/>
  <c r="GG131" i="28"/>
  <c r="IG131" i="28"/>
  <c r="KG131" i="28"/>
  <c r="LT131" i="28"/>
  <c r="MG131" i="28"/>
  <c r="T131" i="28"/>
  <c r="AG131" i="28"/>
  <c r="BT131" i="28"/>
  <c r="CG131" i="28"/>
  <c r="DT131" i="28"/>
  <c r="FG131" i="28"/>
  <c r="FT131" i="28"/>
  <c r="JG131"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J7" i="22"/>
  <c r="L13" i="33" s="1"/>
  <c r="Q22" i="70" s="1"/>
  <c r="E8" i="3"/>
  <c r="AP53" i="47"/>
  <c r="AQ53" i="47" s="1"/>
  <c r="AS70" i="47"/>
  <c r="EC21" i="28"/>
  <c r="EE21" i="28" s="1"/>
  <c r="AC21" i="28"/>
  <c r="AE21" i="28" s="1"/>
  <c r="FP21" i="28"/>
  <c r="FQ21" i="28" s="1"/>
  <c r="JC21" i="28"/>
  <c r="JD21" i="28" s="1"/>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GD71" i="47"/>
  <c r="CD84" i="47"/>
  <c r="JF85" i="47"/>
  <c r="BP50" i="28"/>
  <c r="BR50" i="28" s="1"/>
  <c r="DC50" i="28"/>
  <c r="DD50" i="28" s="1"/>
  <c r="GQ78" i="47"/>
  <c r="LQ80" i="47"/>
  <c r="LR80" i="47"/>
  <c r="LS80" i="47"/>
  <c r="EQ55" i="28"/>
  <c r="ES55" i="28"/>
  <c r="ER55" i="28"/>
  <c r="LP44" i="47"/>
  <c r="LS44" i="47" s="1"/>
  <c r="KP30" i="28"/>
  <c r="KS30" i="28" s="1"/>
  <c r="P17" i="28"/>
  <c r="Q17" i="28" s="1"/>
  <c r="CC50" i="28"/>
  <c r="CF50" i="28" s="1"/>
  <c r="AP50" i="28"/>
  <c r="AR50" i="28" s="1"/>
  <c r="GR78" i="47"/>
  <c r="HF71" i="47"/>
  <c r="JF72" i="47"/>
  <c r="JE72" i="47"/>
  <c r="HD55" i="28"/>
  <c r="HE55" i="28"/>
  <c r="HF55" i="28"/>
  <c r="AD85" i="47"/>
  <c r="HQ86" i="47"/>
  <c r="CS80" i="47"/>
  <c r="EC50" i="28"/>
  <c r="ED50" i="28" s="1"/>
  <c r="EP50" i="28"/>
  <c r="ER50" i="28" s="1"/>
  <c r="CC58" i="47"/>
  <c r="CE58" i="47" s="1"/>
  <c r="HD71" i="47"/>
  <c r="IS35" i="28"/>
  <c r="FD80" i="47"/>
  <c r="FF80" i="47"/>
  <c r="FE80" i="47"/>
  <c r="EF72" i="47"/>
  <c r="ED72" i="47"/>
  <c r="BD55" i="28"/>
  <c r="BF55" i="28"/>
  <c r="BE55" i="28"/>
  <c r="DE55" i="28"/>
  <c r="DD55" i="28"/>
  <c r="DF55" i="28"/>
  <c r="IP63" i="28"/>
  <c r="IR63" i="28" s="1"/>
  <c r="GF71" i="47"/>
  <c r="BC17" i="28"/>
  <c r="BE17" i="28" s="1"/>
  <c r="HR86" i="47"/>
  <c r="CQ80" i="47"/>
  <c r="BC50" i="28"/>
  <c r="BF50" i="28" s="1"/>
  <c r="JP58" i="47"/>
  <c r="JQ58" i="47" s="1"/>
  <c r="IR35" i="28"/>
  <c r="KD80" i="47"/>
  <c r="KE80" i="47"/>
  <c r="KF80" i="47"/>
  <c r="LE55" i="28"/>
  <c r="LF55" i="28"/>
  <c r="LD55" i="28"/>
  <c r="CF84" i="47"/>
  <c r="BP85" i="28"/>
  <c r="BR85" i="28" s="1"/>
  <c r="GC63" i="28"/>
  <c r="GF63" i="28" s="1"/>
  <c r="EP17" i="28"/>
  <c r="ES17" i="28" s="1"/>
  <c r="LC50" i="28"/>
  <c r="LD50" i="28" s="1"/>
  <c r="LP58" i="47"/>
  <c r="LR58" i="47" s="1"/>
  <c r="CP18" i="47"/>
  <c r="CQ18" i="47" s="1"/>
  <c r="DS28" i="47"/>
  <c r="LE72" i="47"/>
  <c r="LF72" i="47"/>
  <c r="LD72" i="47"/>
  <c r="IR55" i="28"/>
  <c r="IQ55" i="28"/>
  <c r="IS55" i="28"/>
  <c r="JP69" i="28"/>
  <c r="JQ69" i="28" s="1"/>
  <c r="GC50" i="28"/>
  <c r="GE50" i="28" s="1"/>
  <c r="HF78" i="47"/>
  <c r="CC88" i="28"/>
  <c r="CD88" i="28" s="1"/>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s="1"/>
  <c r="JC85" i="28"/>
  <c r="JF85" i="28" s="1"/>
  <c r="FC85" i="28"/>
  <c r="FE85" i="28" s="1"/>
  <c r="IC83" i="28"/>
  <c r="ID83" i="28" s="1"/>
  <c r="EC83" i="28"/>
  <c r="EF83" i="28" s="1"/>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FC83" i="28"/>
  <c r="FD83" i="28" s="1"/>
  <c r="GC85" i="28"/>
  <c r="GF85" i="28" s="1"/>
  <c r="CC83" i="28"/>
  <c r="CD83" i="28" s="1"/>
  <c r="AC83" i="28"/>
  <c r="AF83" i="28" s="1"/>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s="1"/>
  <c r="LC85" i="28"/>
  <c r="LE85" i="28" s="1"/>
  <c r="JP83" i="28"/>
  <c r="JS83" i="28" s="1"/>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s="1"/>
  <c r="KP85" i="28"/>
  <c r="KS85" i="28" s="1"/>
  <c r="P85" i="28"/>
  <c r="Q85" i="28" s="1"/>
  <c r="DC83" i="28"/>
  <c r="DD83" i="28" s="1"/>
  <c r="DD85" i="47"/>
  <c r="LY69" i="47"/>
  <c r="GP86" i="28"/>
  <c r="GR86" i="28" s="1"/>
  <c r="EC86" i="28"/>
  <c r="EE86" i="28" s="1"/>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HL69" i="47"/>
  <c r="GP83" i="28"/>
  <c r="GR83" i="28" s="1"/>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s="1"/>
  <c r="HP87" i="28"/>
  <c r="HS87" i="28" s="1"/>
  <c r="FS86" i="47"/>
  <c r="FP86" i="28"/>
  <c r="FS86" i="28" s="1"/>
  <c r="AP87" i="28"/>
  <c r="AR87" i="28" s="1"/>
  <c r="E57" i="33"/>
  <c r="HC86" i="28"/>
  <c r="LC87" i="28"/>
  <c r="HC87" i="28"/>
  <c r="AC23" i="33"/>
  <c r="P24" i="66" s="1"/>
  <c r="MC87" i="28"/>
  <c r="MF87" i="28" s="1"/>
  <c r="FR86" i="47"/>
  <c r="JC87" i="28"/>
  <c r="JE87" i="28" s="1"/>
  <c r="CQ87" i="28"/>
  <c r="E59" i="33"/>
  <c r="JP86" i="28"/>
  <c r="JQ86" i="28" s="1"/>
  <c r="FC87" i="28"/>
  <c r="FE87" i="28" s="1"/>
  <c r="LC86" i="28"/>
  <c r="LF86" i="28" s="1"/>
  <c r="AP86" i="28"/>
  <c r="AQ86" i="28" s="1"/>
  <c r="JC86" i="28"/>
  <c r="JD86" i="28" s="1"/>
  <c r="MC86" i="28"/>
  <c r="ME86" i="28" s="1"/>
  <c r="E64" i="33"/>
  <c r="G48" i="33" s="1"/>
  <c r="H48" i="33" s="1"/>
  <c r="CC87" i="28"/>
  <c r="P87" i="28"/>
  <c r="KP87" i="28"/>
  <c r="LP86" i="28"/>
  <c r="LQ86" i="28" s="1"/>
  <c r="HP86" i="28"/>
  <c r="AC86" i="28"/>
  <c r="DP87" i="28"/>
  <c r="DQ87" i="28" s="1"/>
  <c r="KC87" i="28"/>
  <c r="KD87" i="28" s="1"/>
  <c r="P86" i="28"/>
  <c r="R86" i="28" s="1"/>
  <c r="CP86" i="28"/>
  <c r="CQ86" i="28" s="1"/>
  <c r="LP87" i="28"/>
  <c r="LR87" i="28" s="1"/>
  <c r="Q5" i="71"/>
  <c r="MF88" i="47"/>
  <c r="EC87" i="28"/>
  <c r="EE87" i="28" s="1"/>
  <c r="FC86" i="28"/>
  <c r="FE86" i="28" s="1"/>
  <c r="BC86" i="28"/>
  <c r="BF86" i="28" s="1"/>
  <c r="CS87" i="28"/>
  <c r="BP87" i="28"/>
  <c r="BQ87" i="28" s="1"/>
  <c r="DC87" i="28"/>
  <c r="DD87" i="28" s="1"/>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s="1"/>
  <c r="D32" i="48"/>
  <c r="I18" i="33"/>
  <c r="Q23" i="63" s="1"/>
  <c r="GD86" i="47"/>
  <c r="GE86" i="47"/>
  <c r="GF86" i="47"/>
  <c r="AD84" i="47"/>
  <c r="AE84" i="47"/>
  <c r="AF84" i="47"/>
  <c r="Q84" i="47"/>
  <c r="R84" i="47"/>
  <c r="S84" i="47"/>
  <c r="Q5" i="65"/>
  <c r="D14" i="65"/>
  <c r="O28" i="33"/>
  <c r="Q25" i="72" s="1"/>
  <c r="HD88" i="47"/>
  <c r="HE88" i="47"/>
  <c r="HF88" i="47"/>
  <c r="HQ84" i="47"/>
  <c r="HR84" i="47"/>
  <c r="HS84" i="47"/>
  <c r="BD84" i="47"/>
  <c r="BE84" i="47"/>
  <c r="BF84" i="47"/>
  <c r="AF29" i="28" l="1"/>
  <c r="KF41" i="28"/>
  <c r="KE41" i="28"/>
  <c r="Z32" i="64"/>
  <c r="AS41" i="28"/>
  <c r="AR41" i="28"/>
  <c r="DD64" i="28"/>
  <c r="KD79" i="28"/>
  <c r="KE79" i="28"/>
  <c r="BR79" i="28"/>
  <c r="FE79" i="28"/>
  <c r="R41" i="28"/>
  <c r="S41" i="28"/>
  <c r="HE79" i="28"/>
  <c r="KD29" i="28"/>
  <c r="KE29" i="28"/>
  <c r="KF29" i="28"/>
  <c r="KJ52" i="47"/>
  <c r="LW52" i="47"/>
  <c r="ES64" i="28"/>
  <c r="EQ64" i="28"/>
  <c r="ER64" i="28"/>
  <c r="IF79" i="28"/>
  <c r="IE79" i="28"/>
  <c r="JS79" i="28"/>
  <c r="JQ79" i="28"/>
  <c r="GR79" i="28"/>
  <c r="GS79" i="28"/>
  <c r="GQ79" i="28"/>
  <c r="JE79" i="28"/>
  <c r="BF27" i="28"/>
  <c r="S27" i="28"/>
  <c r="R27" i="28"/>
  <c r="Q27" i="28"/>
  <c r="BE27" i="28"/>
  <c r="BF79" i="28"/>
  <c r="BE79" i="28"/>
  <c r="BD79" i="28"/>
  <c r="LQ79" i="28"/>
  <c r="LR79" i="28"/>
  <c r="LS79" i="28"/>
  <c r="LL16" i="47"/>
  <c r="JY16" i="47"/>
  <c r="AY16" i="47"/>
  <c r="KL16" i="47"/>
  <c r="FY16" i="47"/>
  <c r="CL16" i="47"/>
  <c r="L16" i="47"/>
  <c r="GL16" i="47"/>
  <c r="GY16" i="47"/>
  <c r="EY16" i="47"/>
  <c r="BY16" i="47"/>
  <c r="AL16" i="47"/>
  <c r="EL16" i="47"/>
  <c r="DY16" i="47"/>
  <c r="BL16" i="47"/>
  <c r="HL16" i="47"/>
  <c r="FL16" i="47"/>
  <c r="Y16" i="47"/>
  <c r="CY16" i="47"/>
  <c r="IL16" i="47"/>
  <c r="DL16" i="47"/>
  <c r="IY16" i="47"/>
  <c r="JE29" i="28"/>
  <c r="JF29" i="28"/>
  <c r="KY16" i="47"/>
  <c r="LY16" i="47"/>
  <c r="IQ64" i="28"/>
  <c r="IS64" i="28"/>
  <c r="IR64" i="28"/>
  <c r="LD24" i="28"/>
  <c r="LE24" i="28"/>
  <c r="LF24" i="28"/>
  <c r="HF64" i="28"/>
  <c r="HE64" i="28"/>
  <c r="HD64" i="28"/>
  <c r="AS64" i="28"/>
  <c r="AR64" i="28"/>
  <c r="AQ64" i="28"/>
  <c r="C52" i="28"/>
  <c r="FJ52" i="47"/>
  <c r="EW52" i="47"/>
  <c r="GW52" i="47"/>
  <c r="BJ52" i="47"/>
  <c r="DW52" i="47"/>
  <c r="JW52" i="47"/>
  <c r="CJ52" i="47"/>
  <c r="J52" i="47"/>
  <c r="AW52" i="47"/>
  <c r="HJ52" i="47"/>
  <c r="AC49" i="33"/>
  <c r="AC48" i="33"/>
  <c r="AD54" i="33"/>
  <c r="KW52" i="47"/>
  <c r="EJ52" i="47"/>
  <c r="IW52" i="47"/>
  <c r="LJ52" i="47"/>
  <c r="FW52" i="47"/>
  <c r="BW52" i="47"/>
  <c r="AJ52" i="47"/>
  <c r="CW52" i="47"/>
  <c r="IJ52" i="47"/>
  <c r="W52" i="47"/>
  <c r="GJ52" i="47"/>
  <c r="DJ52" i="47"/>
  <c r="HW52" i="47"/>
  <c r="AC47" i="33"/>
  <c r="AC54" i="33"/>
  <c r="GR57" i="28"/>
  <c r="AI47" i="33"/>
  <c r="HF27" i="28"/>
  <c r="HE27" i="28"/>
  <c r="HD27" i="2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s="1"/>
  <c r="C16" i="28" s="1"/>
  <c r="Q70" i="47"/>
  <c r="AE63" i="28"/>
  <c r="AF53" i="47"/>
  <c r="DS83" i="28"/>
  <c r="CQ20" i="28"/>
  <c r="CS62" i="28"/>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Z28" i="65"/>
  <c r="Z22" i="65"/>
  <c r="T22" i="65"/>
  <c r="C53" i="47"/>
  <c r="C53" i="28"/>
  <c r="KS83" i="28"/>
  <c r="KR83" i="28"/>
  <c r="KQ83" i="28"/>
  <c r="C73" i="47"/>
  <c r="C73" i="28"/>
  <c r="Z32" i="66"/>
  <c r="Z26" i="66"/>
  <c r="T26" i="66"/>
  <c r="E18" i="47"/>
  <c r="E18" i="28"/>
  <c r="LS83" i="28"/>
  <c r="LR83" i="28"/>
  <c r="LQ83" i="28"/>
  <c r="E67" i="47"/>
  <c r="E67" i="28"/>
  <c r="BD83" i="28"/>
  <c r="BE83" i="28"/>
  <c r="BF83" i="28"/>
  <c r="HD85" i="28"/>
  <c r="HF85" i="28"/>
  <c r="HE85" i="28"/>
  <c r="EE85" i="28"/>
  <c r="ED85" i="28"/>
  <c r="EF85" i="28"/>
  <c r="KQ86" i="28"/>
  <c r="KS86" i="28"/>
  <c r="KR86" i="28"/>
  <c r="BE84" i="28"/>
  <c r="BD84" i="28"/>
  <c r="BF84" i="28"/>
  <c r="FQ85" i="28"/>
  <c r="FS85" i="28"/>
  <c r="FR85" i="28"/>
  <c r="AE85" i="28"/>
  <c r="AD85" i="28"/>
  <c r="AF85" i="28"/>
  <c r="E64" i="47"/>
  <c r="E64"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E44" i="47"/>
  <c r="E44" i="28"/>
  <c r="Z31" i="71"/>
  <c r="Z25" i="71"/>
  <c r="T25" i="71"/>
  <c r="CD86" i="28"/>
  <c r="CF86" i="28"/>
  <c r="CE86" i="28"/>
  <c r="HE84" i="28"/>
  <c r="HF84" i="28"/>
  <c r="HD84" i="28"/>
  <c r="C21" i="47"/>
  <c r="C21" i="28"/>
  <c r="CE85" i="28"/>
  <c r="CD85" i="28"/>
  <c r="CF85" i="28"/>
  <c r="JS85" i="28"/>
  <c r="JR85" i="28"/>
  <c r="JQ85" i="28"/>
  <c r="BR86" i="28"/>
  <c r="BS86" i="28"/>
  <c r="BQ86" i="28"/>
  <c r="BS84" i="28"/>
  <c r="BR84" i="28"/>
  <c r="BQ84" i="28"/>
  <c r="E72" i="47"/>
  <c r="E72" i="28"/>
  <c r="E8" i="47"/>
  <c r="E8" i="28"/>
  <c r="JS87" i="47"/>
  <c r="JR87" i="47"/>
  <c r="JQ87" i="47"/>
  <c r="HD87" i="47"/>
  <c r="HE87" i="47"/>
  <c r="HF87" i="47"/>
  <c r="W49" i="33"/>
  <c r="W47" i="33"/>
  <c r="W48" i="33"/>
  <c r="X54" i="33"/>
  <c r="W54" i="33"/>
  <c r="E87" i="47"/>
  <c r="E87" i="28"/>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T27" i="69"/>
  <c r="C67" i="47"/>
  <c r="C67" i="28"/>
  <c r="Z27" i="69"/>
  <c r="Z33" i="69"/>
  <c r="C81" i="47"/>
  <c r="C81" i="28"/>
  <c r="GD87" i="47"/>
  <c r="GE87" i="47"/>
  <c r="GF87" i="47"/>
  <c r="E63" i="47"/>
  <c r="E63" i="28"/>
  <c r="E32" i="47"/>
  <c r="E32" i="28"/>
  <c r="Z33" i="70"/>
  <c r="AF87" i="47"/>
  <c r="AD87" i="47"/>
  <c r="AE87" i="47"/>
  <c r="E25" i="47"/>
  <c r="E25" i="28"/>
  <c r="Z29" i="67"/>
  <c r="E84" i="28"/>
  <c r="E84" i="47"/>
  <c r="T23" i="67"/>
  <c r="Z23" i="67"/>
  <c r="IE87" i="47"/>
  <c r="ID87" i="47"/>
  <c r="IF87" i="47"/>
  <c r="E21" i="47"/>
  <c r="E21" i="28"/>
  <c r="Z29" i="63"/>
  <c r="T23" i="63"/>
  <c r="Z23" i="63"/>
  <c r="T23" i="72"/>
  <c r="Z23" i="72"/>
  <c r="E35" i="47"/>
  <c r="E35" i="28"/>
  <c r="Z29" i="72"/>
  <c r="C80" i="47"/>
  <c r="C80" i="28"/>
  <c r="T26" i="72"/>
  <c r="C38" i="47"/>
  <c r="C38" i="28"/>
  <c r="Z32" i="72"/>
  <c r="Z26" i="72"/>
  <c r="E20" i="47"/>
  <c r="E20" i="28"/>
  <c r="Z28" i="63"/>
  <c r="Z22" i="63"/>
  <c r="T22" i="63"/>
  <c r="C77" i="47"/>
  <c r="C77" i="28"/>
  <c r="E81" i="47"/>
  <c r="E81" i="28"/>
  <c r="Z33" i="68"/>
  <c r="Z27" i="68"/>
  <c r="T27" i="68"/>
  <c r="Z25" i="72"/>
  <c r="T25" i="72"/>
  <c r="C37" i="47"/>
  <c r="C37"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Y16" i="28" l="1"/>
  <c r="KL16" i="28"/>
  <c r="IY16" i="28"/>
  <c r="IL16" i="28"/>
  <c r="CL16" i="28"/>
  <c r="EL16" i="28"/>
  <c r="BL16" i="28"/>
  <c r="L16" i="28"/>
  <c r="GY16" i="28"/>
  <c r="LL16" i="28"/>
  <c r="CY16" i="28"/>
  <c r="JL16" i="28"/>
  <c r="KY16" i="28"/>
  <c r="DL16" i="28"/>
  <c r="BY16" i="28"/>
  <c r="AY16" i="28"/>
  <c r="GL16" i="28"/>
  <c r="FL16" i="28"/>
  <c r="HL16" i="28"/>
  <c r="AL16" i="28"/>
  <c r="EC131" i="28"/>
  <c r="FC131" i="28"/>
  <c r="P131" i="28"/>
  <c r="AJ52" i="28"/>
  <c r="GW52" i="28"/>
  <c r="EW52" i="28"/>
  <c r="AW52" i="28"/>
  <c r="HJ52" i="28"/>
  <c r="KW52" i="28"/>
  <c r="LW52" i="28"/>
  <c r="C49" i="47"/>
  <c r="C14" i="47"/>
  <c r="C8" i="28"/>
  <c r="Z30" i="61"/>
  <c r="IC131" i="28"/>
  <c r="E43" i="28"/>
  <c r="FJ52" i="28"/>
  <c r="IJ52" i="28"/>
  <c r="GJ52" i="28"/>
  <c r="W52" i="28"/>
  <c r="FW52" i="28"/>
  <c r="DJ52" i="28"/>
  <c r="JW52" i="28"/>
  <c r="E29" i="28"/>
  <c r="T24" i="61"/>
  <c r="C87" i="47"/>
  <c r="C43" i="47"/>
  <c r="C43" i="28"/>
  <c r="Z30" i="71"/>
  <c r="Z24" i="71"/>
  <c r="T24" i="71"/>
  <c r="E76" i="28"/>
  <c r="CC131" i="28"/>
  <c r="KP131" i="28"/>
  <c r="HP131" i="28"/>
  <c r="GC131" i="28"/>
  <c r="JP131" i="28"/>
  <c r="FP131" i="28"/>
  <c r="E43" i="47"/>
  <c r="JJ52" i="28"/>
  <c r="BW52" i="28"/>
  <c r="BJ52" i="28"/>
  <c r="CW52" i="28"/>
  <c r="EJ52" i="28"/>
  <c r="B52" i="28"/>
  <c r="C88" i="47"/>
  <c r="C49" i="28"/>
  <c r="C8" i="47"/>
  <c r="LC131" i="28"/>
  <c r="IP131" i="28"/>
  <c r="GP131" i="28"/>
  <c r="J52" i="28"/>
  <c r="DW52" i="28"/>
  <c r="HW52" i="28"/>
  <c r="IW52" i="28"/>
  <c r="CJ52" i="28"/>
  <c r="KJ52" i="28"/>
  <c r="LJ52" i="28"/>
  <c r="C88" i="28"/>
  <c r="E29" i="47"/>
  <c r="Z24" i="61"/>
  <c r="E76" i="47"/>
  <c r="E22" i="47"/>
  <c r="E22" i="28"/>
  <c r="Z23" i="62"/>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P5" i="65"/>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KK16" i="47"/>
  <c r="EX16" i="47"/>
  <c r="HX16" i="47"/>
  <c r="CK16" i="47"/>
  <c r="BX16" i="47"/>
  <c r="Z33" i="71"/>
  <c r="C16" i="47"/>
  <c r="EW16" i="47" s="1"/>
  <c r="T25" i="62"/>
  <c r="V25" i="62" s="1"/>
  <c r="Z25" i="62"/>
  <c r="C46" i="47"/>
  <c r="BJ46" i="47" s="1"/>
  <c r="BV70" i="47"/>
  <c r="Z31" i="62"/>
  <c r="C46" i="28"/>
  <c r="J46" i="28" s="1"/>
  <c r="T27" i="65"/>
  <c r="U27" i="65" s="1"/>
  <c r="IX16" i="28"/>
  <c r="EX16" i="28"/>
  <c r="FK16" i="28"/>
  <c r="EK16" i="28"/>
  <c r="CX16" i="28"/>
  <c r="X16" i="28"/>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14" i="28"/>
  <c r="GK14" i="28"/>
  <c r="CX14" i="28"/>
  <c r="EK14" i="28"/>
  <c r="IK14" i="28"/>
  <c r="DX14" i="28"/>
  <c r="DK14" i="28"/>
  <c r="KX14" i="28"/>
  <c r="JK69" i="28"/>
  <c r="HX69" i="28"/>
  <c r="IX69" i="28"/>
  <c r="AX16" i="47"/>
  <c r="BK16" i="47"/>
  <c r="JX16" i="47"/>
  <c r="EK16" i="47"/>
  <c r="DX16" i="47"/>
  <c r="AK16" i="47"/>
  <c r="X16" i="47"/>
  <c r="DK16" i="47"/>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EI52" i="47"/>
  <c r="DI52" i="47"/>
  <c r="AV52" i="47"/>
  <c r="AI52" i="47"/>
  <c r="T27" i="72"/>
  <c r="AA33" i="72"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N5" i="70"/>
  <c r="I6" i="70"/>
  <c r="M6" i="70"/>
  <c r="I8" i="70"/>
  <c r="Z30" i="70"/>
  <c r="T26" i="71"/>
  <c r="AA32" i="71" s="1"/>
  <c r="M8" i="70"/>
  <c r="H8" i="70"/>
  <c r="M5" i="7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s="1"/>
  <c r="Z30" i="67"/>
  <c r="LX41" i="28"/>
  <c r="HX41" i="28"/>
  <c r="BK41" i="28"/>
  <c r="DX41" i="28"/>
  <c r="GX41" i="28"/>
  <c r="I5" i="67"/>
  <c r="BX41" i="28"/>
  <c r="AK41" i="47"/>
  <c r="O6" i="67"/>
  <c r="Z33" i="67"/>
  <c r="K41" i="28"/>
  <c r="O5" i="67"/>
  <c r="JX41" i="28"/>
  <c r="HK41" i="28"/>
  <c r="KK41" i="28"/>
  <c r="CX41" i="47"/>
  <c r="JX41" i="47"/>
  <c r="LX41" i="47"/>
  <c r="KK41" i="47"/>
  <c r="AK41" i="28"/>
  <c r="LK41" i="28"/>
  <c r="JK41" i="28"/>
  <c r="EK41" i="28"/>
  <c r="CX41" i="28"/>
  <c r="Z26" i="63"/>
  <c r="Z24" i="67"/>
  <c r="X41" i="28"/>
  <c r="DK41" i="28"/>
  <c r="FX41" i="28"/>
  <c r="CK41" i="28"/>
  <c r="KX41" i="47"/>
  <c r="IK41" i="47"/>
  <c r="FX41" i="47"/>
  <c r="BX41" i="47"/>
  <c r="DX41" i="47"/>
  <c r="GK41" i="28"/>
  <c r="EX41" i="28"/>
  <c r="IX41" i="28"/>
  <c r="GK41" i="47"/>
  <c r="AX41" i="47"/>
  <c r="BK41" i="47"/>
  <c r="H6" i="63"/>
  <c r="I6" i="63"/>
  <c r="I7" i="63"/>
  <c r="J7" i="63" s="1"/>
  <c r="O5" i="63"/>
  <c r="N7" i="63"/>
  <c r="H8" i="63"/>
  <c r="O8" i="63"/>
  <c r="O7" i="63"/>
  <c r="N6" i="63"/>
  <c r="I8" i="63"/>
  <c r="T25" i="63"/>
  <c r="U25" i="63" s="1"/>
  <c r="I5" i="63"/>
  <c r="M7" i="63"/>
  <c r="N8" i="63"/>
  <c r="Z25" i="63"/>
  <c r="M6" i="63"/>
  <c r="Z31" i="63"/>
  <c r="H5" i="63"/>
  <c r="O6" i="63"/>
  <c r="M5" i="63"/>
  <c r="N5" i="63"/>
  <c r="Z33" i="61"/>
  <c r="T27" i="61"/>
  <c r="U27" i="61" s="1"/>
  <c r="E11" i="28"/>
  <c r="LL11" i="28" s="1"/>
  <c r="Z27" i="61"/>
  <c r="T25" i="66"/>
  <c r="AA25" i="66" s="1"/>
  <c r="Z31" i="66"/>
  <c r="C72" i="28"/>
  <c r="B72" i="28" s="1"/>
  <c r="C72" i="47"/>
  <c r="LJ72" i="47" s="1"/>
  <c r="I6" i="66"/>
  <c r="Z22" i="72"/>
  <c r="T22" i="72"/>
  <c r="AA28" i="72" s="1"/>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I8" i="67"/>
  <c r="O8" i="67"/>
  <c r="Z27" i="67"/>
  <c r="H7" i="67"/>
  <c r="N7" i="67"/>
  <c r="T27" i="67"/>
  <c r="AA27" i="67" s="1"/>
  <c r="H5" i="67"/>
  <c r="M8" i="67"/>
  <c r="N5" i="67"/>
  <c r="F13" i="33"/>
  <c r="Q22" i="62" s="1"/>
  <c r="E8" i="48"/>
  <c r="E38" i="33"/>
  <c r="P27" i="62" s="1"/>
  <c r="D68" i="48"/>
  <c r="F23" i="33"/>
  <c r="Q24" i="62" s="1"/>
  <c r="E37" i="48"/>
  <c r="Q6" i="62"/>
  <c r="D15" i="62"/>
  <c r="O5" i="66"/>
  <c r="O7" i="69"/>
  <c r="T23" i="71"/>
  <c r="AA29" i="71" s="1"/>
  <c r="N5" i="65"/>
  <c r="H7" i="72"/>
  <c r="M7" i="69"/>
  <c r="I5" i="71"/>
  <c r="O7" i="72"/>
  <c r="N6" i="72"/>
  <c r="N5" i="72"/>
  <c r="N7" i="72"/>
  <c r="Z30" i="72"/>
  <c r="T25" i="65"/>
  <c r="U25" i="65" s="1"/>
  <c r="I5" i="72"/>
  <c r="I8" i="72"/>
  <c r="M8" i="72"/>
  <c r="M7" i="72"/>
  <c r="N6" i="65"/>
  <c r="Z25" i="65"/>
  <c r="O5" i="65"/>
  <c r="I7" i="72"/>
  <c r="M6" i="72"/>
  <c r="Z31" i="65"/>
  <c r="M6" i="65"/>
  <c r="O8" i="72"/>
  <c r="O6" i="72"/>
  <c r="M5" i="72"/>
  <c r="T24" i="72"/>
  <c r="AA24" i="72" s="1"/>
  <c r="O7" i="65"/>
  <c r="H8" i="72"/>
  <c r="H6" i="72"/>
  <c r="I6" i="72"/>
  <c r="N8" i="64"/>
  <c r="I8" i="64"/>
  <c r="H5" i="66"/>
  <c r="M8" i="66"/>
  <c r="I7" i="69"/>
  <c r="I6" i="71"/>
  <c r="O5" i="71"/>
  <c r="N8" i="66"/>
  <c r="H6" i="66"/>
  <c r="M7" i="66"/>
  <c r="I8" i="69"/>
  <c r="H6" i="69"/>
  <c r="H7" i="71"/>
  <c r="N5" i="71"/>
  <c r="I5" i="69"/>
  <c r="N5" i="69"/>
  <c r="N7" i="66"/>
  <c r="O7" i="66"/>
  <c r="M6" i="66"/>
  <c r="T23" i="69"/>
  <c r="AA29" i="69" s="1"/>
  <c r="N6" i="69"/>
  <c r="H7" i="69"/>
  <c r="H6" i="71"/>
  <c r="O6" i="71"/>
  <c r="O5" i="69"/>
  <c r="Z23" i="69"/>
  <c r="O8" i="69"/>
  <c r="H5" i="71"/>
  <c r="N8" i="71"/>
  <c r="O8" i="71"/>
  <c r="M5" i="69"/>
  <c r="I5" i="66"/>
  <c r="N7" i="69"/>
  <c r="O6" i="66"/>
  <c r="H7" i="66"/>
  <c r="Z29" i="69"/>
  <c r="N8" i="69"/>
  <c r="I6" i="69"/>
  <c r="H8" i="71"/>
  <c r="H8" i="69"/>
  <c r="O7" i="71"/>
  <c r="M8" i="71"/>
  <c r="Z23" i="71"/>
  <c r="N6" i="66"/>
  <c r="N5" i="66"/>
  <c r="H8" i="66"/>
  <c r="I7" i="66"/>
  <c r="I8" i="71"/>
  <c r="N6" i="71"/>
  <c r="M7" i="71"/>
  <c r="Z29" i="71"/>
  <c r="O8" i="66"/>
  <c r="I8" i="66"/>
  <c r="O6" i="69"/>
  <c r="M6" i="69"/>
  <c r="I7" i="71"/>
  <c r="N7" i="71"/>
  <c r="M6" i="71"/>
  <c r="M8" i="69"/>
  <c r="N7" i="65"/>
  <c r="H8" i="65"/>
  <c r="Z23" i="68"/>
  <c r="O8" i="65"/>
  <c r="H6" i="65"/>
  <c r="T26" i="62"/>
  <c r="AA26" i="62" s="1"/>
  <c r="H7" i="65"/>
  <c r="I7" i="65"/>
  <c r="Z32" i="62"/>
  <c r="H5" i="65"/>
  <c r="N8" i="65"/>
  <c r="I6" i="65"/>
  <c r="Z26" i="62"/>
  <c r="M5" i="65"/>
  <c r="I8" i="65"/>
  <c r="M8" i="65"/>
  <c r="Z29" i="68"/>
  <c r="O6" i="65"/>
  <c r="M7" i="65"/>
  <c r="I5" i="65"/>
  <c r="N6" i="64"/>
  <c r="H7" i="64"/>
  <c r="M7" i="64"/>
  <c r="M5" i="64"/>
  <c r="I6" i="64"/>
  <c r="O6" i="64"/>
  <c r="H5" i="64"/>
  <c r="O7" i="64"/>
  <c r="O8" i="64"/>
  <c r="I5" i="64"/>
  <c r="N7" i="64"/>
  <c r="H8" i="64"/>
  <c r="T24" i="64"/>
  <c r="AA30" i="64" s="1"/>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AK14" i="28" l="1"/>
  <c r="X14" i="28"/>
  <c r="JX14" i="28"/>
  <c r="KK14" i="28"/>
  <c r="HK14" i="28"/>
  <c r="AX14" i="28"/>
  <c r="IX14" i="28"/>
  <c r="GW64" i="47"/>
  <c r="GJ64" i="47"/>
  <c r="IW64" i="47"/>
  <c r="IJ64" i="47"/>
  <c r="EJ64" i="47"/>
  <c r="BJ64" i="47"/>
  <c r="W64" i="47"/>
  <c r="EX14" i="28"/>
  <c r="BK14" i="28"/>
  <c r="CK14" i="28"/>
  <c r="GX14" i="28"/>
  <c r="LX14" i="28"/>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K14" i="28"/>
  <c r="FK14" i="28"/>
  <c r="BX14" i="28"/>
  <c r="FX14" i="28"/>
  <c r="HX14" i="28"/>
  <c r="LJ64" i="47"/>
  <c r="HW64" i="47"/>
  <c r="DJ64" i="47"/>
  <c r="LW64" i="47"/>
  <c r="KJ64" i="47"/>
  <c r="JJ64" i="47"/>
  <c r="EW64" i="47"/>
  <c r="DW64" i="47"/>
  <c r="AW64" i="47"/>
  <c r="JW64" i="47"/>
  <c r="FJ64" i="47"/>
  <c r="CW64" i="47"/>
  <c r="J64" i="47"/>
  <c r="CJ64" i="47"/>
  <c r="KW64" i="47"/>
  <c r="FW64" i="47"/>
  <c r="AJ64" i="47"/>
  <c r="BW64" i="47"/>
  <c r="HJ64" i="47"/>
  <c r="B64" i="47"/>
  <c r="LQ131" i="28"/>
  <c r="AS131" i="28"/>
  <c r="IQ131" i="28"/>
  <c r="HR131" i="28"/>
  <c r="LS131" i="28"/>
  <c r="FR131" i="28"/>
  <c r="S131" i="28"/>
  <c r="KE131" i="28"/>
  <c r="HD131" i="28"/>
  <c r="BR131" i="28"/>
  <c r="BF131" i="28"/>
  <c r="CR131" i="28"/>
  <c r="ER131" i="28"/>
  <c r="DR131" i="28"/>
  <c r="GE131" i="28"/>
  <c r="CF131" i="28"/>
  <c r="IE131" i="28"/>
  <c r="MD131" i="28"/>
  <c r="HS131" i="28"/>
  <c r="KD131" i="28"/>
  <c r="JR131" i="28"/>
  <c r="FQ131" i="28"/>
  <c r="BE131" i="28"/>
  <c r="GR131" i="28"/>
  <c r="ME131" i="28"/>
  <c r="DS131" i="28"/>
  <c r="DQ131" i="28"/>
  <c r="H5" i="68"/>
  <c r="JE131" i="28"/>
  <c r="CD131" i="28"/>
  <c r="JD131" i="28"/>
  <c r="KQ131" i="28"/>
  <c r="FD131" i="28"/>
  <c r="ED131" i="28"/>
  <c r="EF131" i="28"/>
  <c r="JF131" i="28"/>
  <c r="BQ131" i="28"/>
  <c r="LD131" i="28"/>
  <c r="AD131" i="28"/>
  <c r="JS131" i="28"/>
  <c r="CY7"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DF131" i="28"/>
  <c r="AR131" i="28"/>
  <c r="BS131" i="28"/>
  <c r="LF131"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AA24" i="69"/>
  <c r="V24" i="69"/>
  <c r="U24" i="69"/>
  <c r="AA30" i="69"/>
  <c r="AA23" i="62"/>
  <c r="U23" i="62"/>
  <c r="V23" i="62"/>
  <c r="AA29" i="62"/>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U24" i="71"/>
  <c r="V24" i="71"/>
  <c r="AA24" i="71"/>
  <c r="AA30" i="71"/>
  <c r="AA26" i="67"/>
  <c r="V26" i="67"/>
  <c r="U26" i="67"/>
  <c r="AA32" i="6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V24" i="61"/>
  <c r="U24" i="61"/>
  <c r="AA30" i="61"/>
  <c r="AA24" i="61"/>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EL34" i="47"/>
  <c r="DL34" i="47"/>
  <c r="KL34" i="47"/>
  <c r="U22" i="71"/>
  <c r="HW41" i="28"/>
  <c r="IW41" i="28"/>
  <c r="DW41" i="28"/>
  <c r="JL60" i="28"/>
  <c r="HY60" i="28"/>
  <c r="AL60" i="28"/>
  <c r="Y60" i="28"/>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JJ30" i="28"/>
  <c r="EJ30" i="28"/>
  <c r="DW30" i="28"/>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B29" i="47"/>
  <c r="KW29" i="47"/>
  <c r="GW29" i="47"/>
  <c r="EW29" i="47"/>
  <c r="EJ29" i="47"/>
  <c r="BW29" i="47"/>
  <c r="BJ29" i="47"/>
  <c r="I8" i="6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IJ22" i="28"/>
  <c r="GY48" i="28"/>
  <c r="B22" i="28"/>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FW72" i="47"/>
  <c r="L5" i="63"/>
  <c r="AV5" i="63" s="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AA25" i="63"/>
  <c r="AA31" i="63"/>
  <c r="AA22" i="72"/>
  <c r="U22" i="72"/>
  <c r="V22" i="72"/>
  <c r="J6" i="65"/>
  <c r="L8" i="63"/>
  <c r="AV8" i="63" s="1"/>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5" i="72"/>
  <c r="AV5" i="72" s="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J6" i="62" s="1"/>
  <c r="H7" i="62"/>
  <c r="N7" i="62"/>
  <c r="M5" i="62"/>
  <c r="O5" i="62"/>
  <c r="L8" i="65"/>
  <c r="AV8" i="65" s="1"/>
  <c r="H5" i="62"/>
  <c r="M7" i="62"/>
  <c r="K5" i="69"/>
  <c r="E47" i="26" s="1"/>
  <c r="H8" i="62"/>
  <c r="K7" i="72"/>
  <c r="E29" i="26" s="1"/>
  <c r="U24" i="72"/>
  <c r="L6" i="65"/>
  <c r="AV6" i="65" s="1"/>
  <c r="AA30" i="72"/>
  <c r="E15" i="47"/>
  <c r="E15" i="28"/>
  <c r="Z30" i="62"/>
  <c r="T24" i="62"/>
  <c r="Z24" i="62"/>
  <c r="L5" i="71"/>
  <c r="AV5" i="71" s="1"/>
  <c r="L6" i="66"/>
  <c r="AV6" i="66" s="1"/>
  <c r="C18" i="28"/>
  <c r="I8" i="62"/>
  <c r="C18" i="47"/>
  <c r="Z27" i="62"/>
  <c r="Z33" i="62"/>
  <c r="M8" i="62"/>
  <c r="T27" i="62"/>
  <c r="K7" i="71"/>
  <c r="M6" i="62"/>
  <c r="L6" i="64"/>
  <c r="AV6" i="64" s="1"/>
  <c r="L6" i="71"/>
  <c r="AV6" i="71" s="1"/>
  <c r="K7" i="66"/>
  <c r="E54" i="26" s="1"/>
  <c r="J5" i="71"/>
  <c r="E13" i="47"/>
  <c r="E13" i="28"/>
  <c r="Z28" i="62"/>
  <c r="T22" i="62"/>
  <c r="Z22" i="62"/>
  <c r="V25" i="65"/>
  <c r="J8" i="71"/>
  <c r="K8" i="71"/>
  <c r="E35" i="26" s="1"/>
  <c r="L6" i="69"/>
  <c r="AV6" i="69" s="1"/>
  <c r="J8" i="66"/>
  <c r="J6" i="71"/>
  <c r="AA25" i="65"/>
  <c r="K6" i="64"/>
  <c r="E38" i="26" s="1"/>
  <c r="J5" i="64"/>
  <c r="J7" i="64"/>
  <c r="L5" i="65"/>
  <c r="AV5" i="65" s="1"/>
  <c r="K7" i="65"/>
  <c r="J7" i="66"/>
  <c r="J6" i="69"/>
  <c r="K8" i="66"/>
  <c r="AA31" i="65"/>
  <c r="K7" i="64"/>
  <c r="E39" i="26" s="1"/>
  <c r="L7" i="66"/>
  <c r="AV7" i="66" s="1"/>
  <c r="L7" i="64"/>
  <c r="AV7" i="64" s="1"/>
  <c r="L7" i="69"/>
  <c r="AV7" i="69" s="1"/>
  <c r="J7" i="65"/>
  <c r="U23" i="69"/>
  <c r="AA24" i="64"/>
  <c r="V24" i="64"/>
  <c r="L7" i="65"/>
  <c r="AV7" i="65" s="1"/>
  <c r="L8" i="71"/>
  <c r="AV8" i="71" s="1"/>
  <c r="L8" i="66"/>
  <c r="AV8" i="66" s="1"/>
  <c r="AA32" i="62"/>
  <c r="V23" i="69"/>
  <c r="V26" i="62"/>
  <c r="AA23" i="69"/>
  <c r="U26" i="62"/>
  <c r="L8" i="64"/>
  <c r="AV8" i="64" s="1"/>
  <c r="J6" i="64"/>
  <c r="L5" i="69"/>
  <c r="AV5" i="69" s="1"/>
  <c r="L5" i="64"/>
  <c r="AV5" i="64" s="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5" i="68" l="1"/>
  <c r="AV5" i="68" s="1"/>
  <c r="JB132" i="28"/>
  <c r="IV2" i="28" s="1"/>
  <c r="GB132" i="28"/>
  <c r="FV2" i="28" s="1"/>
  <c r="FB132" i="28"/>
  <c r="EV2" i="28" s="1"/>
  <c r="CO132" i="28"/>
  <c r="CI2" i="28" s="1"/>
  <c r="DO132" i="28"/>
  <c r="DI2" i="28" s="1"/>
  <c r="HB132" i="28"/>
  <c r="GV2" i="28" s="1"/>
  <c r="BB132" i="28"/>
  <c r="AV2" i="28" s="1"/>
  <c r="CB132" i="28"/>
  <c r="BV2" i="28" s="1"/>
  <c r="LB132" i="28"/>
  <c r="KV2" i="28" s="1"/>
  <c r="GO132" i="28"/>
  <c r="GI2" i="28" s="1"/>
  <c r="DB132" i="28"/>
  <c r="CV2" i="28" s="1"/>
  <c r="FO132" i="28"/>
  <c r="FI2" i="28" s="1"/>
  <c r="IB132" i="28"/>
  <c r="HV2" i="28" s="1"/>
  <c r="HO132" i="28"/>
  <c r="HI2" i="28" s="1"/>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AB132" i="28"/>
  <c r="V2" i="28" s="1"/>
  <c r="I5" i="29" s="1"/>
  <c r="IO132" i="28"/>
  <c r="II2" i="28" s="1"/>
  <c r="O132" i="28"/>
  <c r="I2" i="28" s="1"/>
  <c r="I4" i="29" s="1"/>
  <c r="KB132" i="28"/>
  <c r="JV2" i="28" s="1"/>
  <c r="EO132" i="28"/>
  <c r="EI2" i="28" s="1"/>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KO132" i="28"/>
  <c r="KI2" i="28" s="1"/>
  <c r="MB132" i="28"/>
  <c r="LV2" i="28" s="1"/>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AO132" i="28"/>
  <c r="AI2" i="28" s="1"/>
  <c r="EB132" i="28"/>
  <c r="DV2" i="28" s="1"/>
  <c r="LO132" i="28"/>
  <c r="LI2" i="28" s="1"/>
  <c r="JO132" i="28"/>
  <c r="JI2" i="28" s="1"/>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FI14" i="47"/>
  <c r="AV14" i="47"/>
  <c r="HI14" i="47"/>
  <c r="EI14" i="47"/>
  <c r="BV14" i="47"/>
  <c r="IV14" i="47"/>
  <c r="DI14" i="47"/>
  <c r="KV14" i="47"/>
  <c r="CI14" i="47"/>
  <c r="LI14" i="47"/>
  <c r="BI14" i="47"/>
  <c r="GV14" i="47"/>
  <c r="KI14" i="47"/>
  <c r="DV14" i="47"/>
  <c r="CV14" i="47"/>
  <c r="HV14" i="28"/>
  <c r="GV14" i="28"/>
  <c r="FV14" i="28"/>
  <c r="LV14" i="28"/>
  <c r="KV14" i="28"/>
  <c r="JI14" i="28"/>
  <c r="IV14" i="28"/>
  <c r="HI14" i="28"/>
  <c r="DV14" i="28"/>
  <c r="CI14" i="28"/>
  <c r="V14" i="28"/>
  <c r="I14" i="28"/>
  <c r="DI14" i="28"/>
  <c r="JV14" i="28"/>
  <c r="AV14" i="28"/>
  <c r="KK22" i="28"/>
  <c r="JX22" i="28"/>
  <c r="JK22" i="28"/>
  <c r="HK22" i="28"/>
  <c r="II14" i="47"/>
  <c r="LV14" i="47"/>
  <c r="FV14" i="47"/>
  <c r="HV14" i="47"/>
  <c r="V14" i="47"/>
  <c r="GI14" i="47"/>
  <c r="JV14" i="47"/>
  <c r="AI14" i="47"/>
  <c r="I14" i="47"/>
  <c r="JI14" i="47"/>
  <c r="EV14" i="47"/>
  <c r="GI14" i="28"/>
  <c r="FI14" i="28"/>
  <c r="KI14" i="28"/>
  <c r="LI14" i="28"/>
  <c r="II14" i="28"/>
  <c r="BI14" i="28"/>
  <c r="CV14" i="28"/>
  <c r="EI14" i="28"/>
  <c r="AI14" i="28"/>
  <c r="BV14" i="28"/>
  <c r="EV14" i="28"/>
  <c r="LK22" i="28"/>
  <c r="KX22" i="28"/>
  <c r="IK22" i="28"/>
  <c r="GK22" i="28"/>
  <c r="IX22" i="28"/>
  <c r="EK22" i="28"/>
  <c r="DK22" i="28"/>
  <c r="CK22" i="28"/>
  <c r="BK22" i="28"/>
  <c r="FK22" i="28"/>
  <c r="FX22" i="28"/>
  <c r="LX22" i="28"/>
  <c r="EX22" i="28"/>
  <c r="DX22" i="28"/>
  <c r="CX22" i="28"/>
  <c r="BX22" i="28"/>
  <c r="HX22" i="28"/>
  <c r="AK22" i="28"/>
  <c r="GX22" i="28"/>
  <c r="AX22" i="28"/>
  <c r="X22" i="28"/>
  <c r="K22" i="28"/>
  <c r="DK7" i="47"/>
  <c r="DX7" i="47"/>
  <c r="CK7" i="47"/>
  <c r="BK7" i="47"/>
  <c r="HK7" i="47"/>
  <c r="EK7" i="47"/>
  <c r="CX7" i="47"/>
  <c r="HX7" i="47"/>
  <c r="BX7" i="47"/>
  <c r="BO132" i="28"/>
  <c r="BI2" i="28" s="1"/>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FX45" i="47"/>
  <c r="DV30"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8" i="68"/>
  <c r="J5" i="68"/>
  <c r="K8" i="68"/>
  <c r="E60" i="26" s="1"/>
  <c r="L8" i="68"/>
  <c r="AV8" i="68" s="1"/>
  <c r="K5" i="68"/>
  <c r="GV8" i="47"/>
  <c r="KV8" i="47"/>
  <c r="DI8" i="47"/>
  <c r="CI8" i="47"/>
  <c r="EI8" i="47"/>
  <c r="JV8" i="47"/>
  <c r="HI8" i="47"/>
  <c r="AI8" i="47"/>
  <c r="JI8" i="47"/>
  <c r="GI8" i="47"/>
  <c r="I8" i="47"/>
  <c r="HV8" i="47"/>
  <c r="FV8" i="47"/>
  <c r="BV8" i="47"/>
  <c r="LI43" i="28"/>
  <c r="KI43" i="28"/>
  <c r="GI43" i="28"/>
  <c r="GV43" i="28"/>
  <c r="FV43" i="28"/>
  <c r="EI43" i="28"/>
  <c r="EV43" i="28"/>
  <c r="DI43" i="28"/>
  <c r="HI8" i="28"/>
  <c r="FI8" i="28"/>
  <c r="FV8" i="28"/>
  <c r="EV8" i="28"/>
  <c r="LV8" i="28"/>
  <c r="KI8" i="28"/>
  <c r="BV8" i="28"/>
  <c r="JV8" i="28"/>
  <c r="LV22" i="28"/>
  <c r="JV22" i="28"/>
  <c r="HV22" i="28"/>
  <c r="FV22" i="28"/>
  <c r="KI22" i="28"/>
  <c r="DV22" i="28"/>
  <c r="HI22" i="28"/>
  <c r="DI22" i="28"/>
  <c r="AI22" i="28"/>
  <c r="V22" i="28"/>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EV8" i="47"/>
  <c r="IV8" i="47"/>
  <c r="CV8" i="47"/>
  <c r="AV8" i="47"/>
  <c r="FI8" i="47"/>
  <c r="LV43" i="28"/>
  <c r="JV43" i="28"/>
  <c r="HV43" i="28"/>
  <c r="JI43" i="28"/>
  <c r="CI43" i="28"/>
  <c r="CV43" i="28"/>
  <c r="FI43" i="28"/>
  <c r="AI43" i="28"/>
  <c r="I43" i="28"/>
  <c r="V8" i="28"/>
  <c r="GI8" i="28"/>
  <c r="II8" i="28"/>
  <c r="LI8" i="28"/>
  <c r="I8" i="28"/>
  <c r="DI8" i="28"/>
  <c r="CI8" i="28"/>
  <c r="BI8" i="28"/>
  <c r="AV8" i="28"/>
  <c r="II22" i="28"/>
  <c r="CV22" i="28"/>
  <c r="GI22" i="28"/>
  <c r="EI22" i="28"/>
  <c r="CI22" i="28"/>
  <c r="I22"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E32" i="26"/>
  <c r="V8" i="47"/>
  <c r="LV8" i="47"/>
  <c r="DV8" i="47"/>
  <c r="II8" i="47"/>
  <c r="LI8" i="47"/>
  <c r="KI8" i="47"/>
  <c r="BI8" i="47"/>
  <c r="KV43" i="28"/>
  <c r="II43" i="28"/>
  <c r="HI43" i="28"/>
  <c r="IV43" i="28"/>
  <c r="DV43" i="28"/>
  <c r="BI43" i="28"/>
  <c r="BV43" i="28"/>
  <c r="AV43" i="28"/>
  <c r="V43" i="28"/>
  <c r="GV8" i="28"/>
  <c r="JI8" i="28"/>
  <c r="KV8" i="28"/>
  <c r="AI8" i="28"/>
  <c r="EI8" i="28"/>
  <c r="DV8" i="28"/>
  <c r="CV8" i="28"/>
  <c r="IV8" i="28"/>
  <c r="HV8" i="28"/>
  <c r="KV22" i="28"/>
  <c r="LI22" i="28"/>
  <c r="IV22" i="28"/>
  <c r="GV22" i="28"/>
  <c r="JI22" i="28"/>
  <c r="EV22" i="28"/>
  <c r="BV22" i="28"/>
  <c r="FI22" i="28"/>
  <c r="BI22" i="28"/>
  <c r="AV22"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c r="K6" i="61"/>
  <c r="L5" i="61"/>
  <c r="AV5" i="61" s="1"/>
  <c r="L6" i="68"/>
  <c r="AV6" i="68" s="1"/>
  <c r="JX7" i="47"/>
  <c r="LX7" i="47"/>
  <c r="JK7" i="47"/>
  <c r="K6" i="68"/>
  <c r="E58" i="26" s="1"/>
  <c r="K7" i="47"/>
  <c r="IX7" i="47"/>
  <c r="AX7" i="47"/>
  <c r="X7" i="47"/>
  <c r="GK7" i="47"/>
  <c r="FK7" i="47"/>
  <c r="EX7" i="47"/>
  <c r="FX7" i="47"/>
  <c r="KX7" i="47"/>
  <c r="IK7" i="47"/>
  <c r="KK7" i="47"/>
  <c r="J6" i="61"/>
  <c r="LK7" i="47"/>
  <c r="AK7" i="47"/>
  <c r="L7" i="68"/>
  <c r="AV7" i="68" s="1"/>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I17" i="69"/>
  <c r="K6" i="62"/>
  <c r="E13" i="26" s="1"/>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4" i="29" l="1"/>
  <c r="E57" i="26"/>
  <c r="J5" i="29"/>
  <c r="I17" i="68"/>
  <c r="E59" i="26"/>
  <c r="L9" i="68"/>
  <c r="R6" i="68" s="1"/>
  <c r="E8" i="26"/>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R5" i="61" l="1"/>
  <c r="R6" i="61"/>
  <c r="G4" i="29"/>
  <c r="G5" i="29"/>
  <c r="R8" i="68"/>
  <c r="R7" i="68"/>
  <c r="R5" i="68"/>
  <c r="K17" i="68" a="1"/>
  <c r="K17" i="68" s="1"/>
  <c r="S16" i="68" a="1"/>
  <c r="S16" i="68" s="1"/>
  <c r="K15" i="68" a="1"/>
  <c r="K15" i="68" s="1"/>
  <c r="AX14" i="68" a="1"/>
  <c r="AX14" i="68" s="1"/>
  <c r="O14" i="68" a="1"/>
  <c r="O14" i="68" s="1"/>
  <c r="K14" i="68" a="1"/>
  <c r="K14" i="68" s="1"/>
  <c r="K16" i="68" a="1"/>
  <c r="K16" i="68" s="1"/>
  <c r="S15" i="68" a="1"/>
  <c r="S15" i="68" s="1"/>
  <c r="O15" i="68" a="1"/>
  <c r="O15" i="68" s="1"/>
  <c r="S14" i="68" a="1"/>
  <c r="S14" i="68" s="1"/>
  <c r="O17" i="68" a="1"/>
  <c r="O17" i="68" s="1"/>
  <c r="AX22" i="68" a="1"/>
  <c r="AX22" i="68" s="1"/>
  <c r="O16" i="68" a="1"/>
  <c r="O16" i="68" s="1"/>
  <c r="S17" i="68" a="1"/>
  <c r="S17" i="68" s="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P15" i="63" s="1"/>
  <c r="Q15" i="63" s="1"/>
  <c r="L16" i="63"/>
  <c r="M16" i="63" s="1"/>
  <c r="L14" i="63"/>
  <c r="M14" i="63" s="1"/>
  <c r="P14" i="63" s="1"/>
  <c r="L15" i="66"/>
  <c r="M15" i="66" s="1"/>
  <c r="L17" i="66"/>
  <c r="M17" i="66" s="1"/>
  <c r="P17" i="66" s="1"/>
  <c r="L16" i="66"/>
  <c r="M16" i="66" s="1"/>
  <c r="P16" i="66" s="1"/>
  <c r="Q16" i="66" s="1"/>
  <c r="T16" i="66" s="1"/>
  <c r="U16" i="66" s="1"/>
  <c r="AY22" i="66"/>
  <c r="AY24" i="66"/>
  <c r="L14" i="66"/>
  <c r="M14" i="66" s="1"/>
  <c r="P14" i="66" s="1"/>
  <c r="L16" i="72"/>
  <c r="M16" i="72" s="1"/>
  <c r="L14" i="67"/>
  <c r="M14" i="67" s="1"/>
  <c r="L14" i="72"/>
  <c r="M14" i="72" s="1"/>
  <c r="L17" i="67"/>
  <c r="M17" i="67" s="1"/>
  <c r="P17" i="67" s="1"/>
  <c r="Q17" i="67" s="1"/>
  <c r="L15" i="67"/>
  <c r="M15" i="67" s="1"/>
  <c r="L16" i="67"/>
  <c r="M16" i="67" s="1"/>
  <c r="P16" i="67" s="1"/>
  <c r="Q16" i="67" s="1"/>
  <c r="L15" i="72"/>
  <c r="M15" i="72" s="1"/>
  <c r="AY25"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P16" i="72" l="1"/>
  <c r="Q16" i="72" s="1"/>
  <c r="P15" i="72"/>
  <c r="P14" i="72"/>
  <c r="Q14" i="72" s="1"/>
  <c r="P17" i="63"/>
  <c r="Q17" i="63" s="1"/>
  <c r="P16" i="63"/>
  <c r="Q16" i="63" s="1"/>
  <c r="C98" i="29"/>
  <c r="D85" i="29"/>
  <c r="C84" i="29"/>
  <c r="D14" i="29"/>
  <c r="D38" i="29"/>
  <c r="C29" i="29"/>
  <c r="C12" i="29"/>
  <c r="C33" i="29"/>
  <c r="C66" i="29"/>
  <c r="C14" i="29"/>
  <c r="D67" i="29"/>
  <c r="C100" i="29"/>
  <c r="C85" i="29"/>
  <c r="D47" i="29"/>
  <c r="C35" i="29"/>
  <c r="C97" i="29"/>
  <c r="C28" i="29"/>
  <c r="C90" i="29"/>
  <c r="C26" i="29"/>
  <c r="C88" i="29"/>
  <c r="C11" i="29"/>
  <c r="C103" i="29"/>
  <c r="D31" i="29"/>
  <c r="C37" i="29"/>
  <c r="C61" i="29"/>
  <c r="C10" i="29"/>
  <c r="D74" i="29"/>
  <c r="D57" i="29"/>
  <c r="C7" i="29"/>
  <c r="D13" i="29"/>
  <c r="D76" i="29"/>
  <c r="D100" i="29"/>
  <c r="D60" i="29"/>
  <c r="D92" i="29"/>
  <c r="D48" i="29"/>
  <c r="D29" i="29"/>
  <c r="D101"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54" i="29"/>
  <c r="C59" i="29"/>
  <c r="C101" i="29"/>
  <c r="D4" i="29"/>
  <c r="C8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C19" i="29"/>
  <c r="D9"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D51"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L14" i="68"/>
  <c r="M14" i="68" s="1"/>
  <c r="P14" i="68" s="1"/>
  <c r="Q14" i="68" s="1"/>
  <c r="L15" i="68"/>
  <c r="M15" i="68" s="1"/>
  <c r="P15" i="68" s="1"/>
  <c r="Q15" i="68" s="1"/>
  <c r="L16" i="68"/>
  <c r="M16" i="68" s="1"/>
  <c r="P16" i="68" s="1"/>
  <c r="Q16" i="68" s="1"/>
  <c r="L17" i="68"/>
  <c r="M17" i="68" s="1"/>
  <c r="P17" i="68" s="1"/>
  <c r="Q17" i="68" s="1"/>
  <c r="P15" i="66"/>
  <c r="Q15" i="66" s="1"/>
  <c r="L14" i="61"/>
  <c r="M14" i="61" s="1"/>
  <c r="P14" i="61" s="1"/>
  <c r="Q14" i="61" s="1"/>
  <c r="L15" i="61"/>
  <c r="M15" i="61" s="1"/>
  <c r="P15" i="61" s="1"/>
  <c r="Q15" i="61" s="1"/>
  <c r="L16" i="61"/>
  <c r="M16" i="61" s="1"/>
  <c r="P16" i="61" s="1"/>
  <c r="Q16" i="61" s="1"/>
  <c r="L17" i="61"/>
  <c r="M17" i="61" s="1"/>
  <c r="P17" i="61" s="1"/>
  <c r="Q17" i="61" s="1"/>
  <c r="Q14" i="63"/>
  <c r="Q14" i="66"/>
  <c r="T14" i="66" s="1"/>
  <c r="U14" i="66" s="1"/>
  <c r="T15" i="63"/>
  <c r="U15" i="63" s="1"/>
  <c r="Q17" i="66"/>
  <c r="T17" i="66" s="1"/>
  <c r="U17" i="66" s="1"/>
  <c r="P17" i="72"/>
  <c r="Q17" i="72" s="1"/>
  <c r="P16" i="64"/>
  <c r="Q16" i="64" s="1"/>
  <c r="P15" i="64"/>
  <c r="Q15" i="64" s="1"/>
  <c r="T15" i="64" s="1"/>
  <c r="U15" i="64" s="1"/>
  <c r="P17" i="64"/>
  <c r="Q17" i="64" s="1"/>
  <c r="T17" i="64" s="1"/>
  <c r="U17" i="64" s="1"/>
  <c r="P16" i="65"/>
  <c r="Q16" i="65" s="1"/>
  <c r="P17" i="65"/>
  <c r="Q17" i="65" s="1"/>
  <c r="T17" i="65" s="1"/>
  <c r="U17" i="65" s="1"/>
  <c r="P14" i="69"/>
  <c r="Q14" i="69" s="1"/>
  <c r="P16" i="69"/>
  <c r="Q16" i="69" s="1"/>
  <c r="P17" i="69"/>
  <c r="Q17" i="69" s="1"/>
  <c r="T17" i="69" s="1"/>
  <c r="U17" i="69" s="1"/>
  <c r="P15" i="67"/>
  <c r="Q15" i="67" s="1"/>
  <c r="T15" i="67" s="1"/>
  <c r="U15" i="67" s="1"/>
  <c r="P14" i="67"/>
  <c r="Q14" i="67" s="1"/>
  <c r="T14" i="67" s="1"/>
  <c r="U14" i="67" s="1"/>
  <c r="L16" i="62"/>
  <c r="M16" i="62" s="1"/>
  <c r="P16" i="62" s="1"/>
  <c r="Q16" i="62" s="1"/>
  <c r="L17" i="62"/>
  <c r="M17" i="62" s="1"/>
  <c r="P17" i="62" s="1"/>
  <c r="Q17" i="62" s="1"/>
  <c r="L15" i="62"/>
  <c r="M15" i="62" s="1"/>
  <c r="P15" i="62" s="1"/>
  <c r="Q15" i="62" s="1"/>
  <c r="T15" i="62" s="1"/>
  <c r="U15" i="62" s="1"/>
  <c r="L14" i="62"/>
  <c r="M14" i="62" s="1"/>
  <c r="P14" i="62" s="1"/>
  <c r="Q14" i="62" s="1"/>
  <c r="T16" i="71"/>
  <c r="U16" i="71" s="1"/>
  <c r="T14" i="71"/>
  <c r="U14" i="71" s="1"/>
  <c r="T17" i="71"/>
  <c r="U17" i="71" s="1"/>
  <c r="T15" i="71"/>
  <c r="U15" i="71" s="1"/>
  <c r="T14" i="70"/>
  <c r="U14" i="70" s="1"/>
  <c r="T17" i="70"/>
  <c r="U17" i="70" s="1"/>
  <c r="T16" i="70"/>
  <c r="U16" i="70" s="1"/>
  <c r="T15" i="70"/>
  <c r="U15" i="70" s="1"/>
  <c r="T16" i="67" l="1"/>
  <c r="U16" i="67" s="1"/>
  <c r="T14" i="69"/>
  <c r="U14" i="69" s="1"/>
  <c r="T16" i="65"/>
  <c r="U16" i="65" s="1"/>
  <c r="T15" i="65"/>
  <c r="U15" i="65" s="1"/>
  <c r="T14" i="64"/>
  <c r="U14" i="64" s="1"/>
  <c r="T16" i="72"/>
  <c r="U16" i="72" s="1"/>
  <c r="T17" i="72"/>
  <c r="U17" i="72" s="1"/>
  <c r="Q15" i="72"/>
  <c r="T15" i="72"/>
  <c r="U15" i="72" s="1"/>
  <c r="T14" i="72"/>
  <c r="U14" i="72" s="1"/>
  <c r="T16" i="63"/>
  <c r="U16" i="63" s="1"/>
  <c r="T17" i="63"/>
  <c r="U17" i="63" s="1"/>
  <c r="T16" i="62"/>
  <c r="U16" i="62" s="1"/>
  <c r="T14" i="68"/>
  <c r="U14" i="68" s="1"/>
  <c r="T17" i="68"/>
  <c r="U17" i="68" s="1"/>
  <c r="T16" i="68"/>
  <c r="U16" i="68" s="1"/>
  <c r="T15" i="68"/>
  <c r="U15" i="68" s="1"/>
  <c r="T15" i="66"/>
  <c r="U15" i="66" s="1"/>
  <c r="T17" i="61"/>
  <c r="U17" i="61" s="1"/>
  <c r="T14" i="61"/>
  <c r="U14" i="61" s="1"/>
  <c r="T16" i="61"/>
  <c r="U16" i="61" s="1"/>
  <c r="T15" i="61"/>
  <c r="U15" i="61" s="1"/>
  <c r="T14" i="63"/>
  <c r="U14" i="63" s="1"/>
  <c r="T17" i="67"/>
  <c r="U17"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4" i="67" l="1" a="1"/>
  <c r="AE14" i="67" s="1"/>
  <c r="AE15" i="65" a="1"/>
  <c r="AE15" i="65" s="1"/>
  <c r="AA14" i="65" a="1"/>
  <c r="AA14" i="65" s="1"/>
  <c r="AE17" i="65" a="1"/>
  <c r="AE17" i="65" s="1"/>
  <c r="W17" i="65" a="1"/>
  <c r="W17" i="65" s="1"/>
  <c r="W14" i="65" a="1"/>
  <c r="W14" i="65" s="1"/>
  <c r="AA15" i="65" a="1"/>
  <c r="AA15" i="65" s="1"/>
  <c r="W16" i="65" a="1"/>
  <c r="W16" i="65" s="1"/>
  <c r="AA17" i="65" a="1"/>
  <c r="AA17" i="65" s="1"/>
  <c r="BK14" i="65" a="1"/>
  <c r="BK16" i="65" s="1"/>
  <c r="AA16" i="65" a="1"/>
  <c r="AA16" i="65" s="1"/>
  <c r="AE16" i="65" a="1"/>
  <c r="AE16" i="65" s="1"/>
  <c r="W15" i="65" a="1"/>
  <c r="W15" i="65" s="1"/>
  <c r="AE14" i="65" a="1"/>
  <c r="AE14" i="65" s="1"/>
  <c r="BK14" i="64" a="1"/>
  <c r="AA16" i="72" a="1"/>
  <c r="AA16" i="72" s="1"/>
  <c r="AA14" i="72" a="1"/>
  <c r="AA14" i="72" s="1"/>
  <c r="AE16" i="72" a="1"/>
  <c r="AE16"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W16" i="68" a="1"/>
  <c r="W16" i="68" s="1"/>
  <c r="AE16" i="68" a="1"/>
  <c r="AE16" i="68" s="1"/>
  <c r="W14" i="68" a="1"/>
  <c r="W14" i="68" s="1"/>
  <c r="BK14" i="68" a="1"/>
  <c r="AA15" i="68" a="1"/>
  <c r="AA15" i="68" s="1"/>
  <c r="AA14" i="68" a="1"/>
  <c r="AA14" i="68" s="1"/>
  <c r="AE14" i="68" a="1"/>
  <c r="AE14" i="68" s="1"/>
  <c r="AE17" i="68" a="1"/>
  <c r="AE17" i="68" s="1"/>
  <c r="W17" i="68" a="1"/>
  <c r="W17" i="68" s="1"/>
  <c r="AE15" i="68" a="1"/>
  <c r="AE15" i="68" s="1"/>
  <c r="AA16" i="68" a="1"/>
  <c r="AA16" i="68" s="1"/>
  <c r="AA17" i="68" a="1"/>
  <c r="AA17" i="68" s="1"/>
  <c r="W15" i="68" a="1"/>
  <c r="W15" i="68"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71"/>
  <c r="Y17" i="71" s="1"/>
  <c r="X16" i="71"/>
  <c r="Y16" i="71" s="1"/>
  <c r="X15" i="71"/>
  <c r="Y15" i="71" s="1"/>
  <c r="X14" i="71"/>
  <c r="Y14" i="71" s="1"/>
  <c r="BK17" i="71"/>
  <c r="BK15" i="71"/>
  <c r="BK16" i="71"/>
  <c r="BK14" i="71"/>
  <c r="X16" i="70"/>
  <c r="Y16" i="70" s="1"/>
  <c r="X15" i="70"/>
  <c r="Y15" i="70" s="1"/>
  <c r="BK17" i="70"/>
  <c r="BK14" i="70"/>
  <c r="BK15" i="70"/>
  <c r="BK16" i="70"/>
  <c r="X14" i="70"/>
  <c r="Y14" i="70" s="1"/>
  <c r="X17" i="70"/>
  <c r="Y17" i="70" s="1"/>
  <c r="BK15" i="65" l="1"/>
  <c r="BK17" i="65"/>
  <c r="BK14" i="65"/>
  <c r="X15" i="65"/>
  <c r="Y15" i="65" s="1"/>
  <c r="AB15" i="65" s="1"/>
  <c r="AC15" i="65" s="1"/>
  <c r="X17" i="65"/>
  <c r="Y17" i="65" s="1"/>
  <c r="AB17" i="65" s="1"/>
  <c r="AC17" i="65" s="1"/>
  <c r="AF17" i="65" s="1"/>
  <c r="AG17" i="65" s="1"/>
  <c r="X16" i="65"/>
  <c r="Y16" i="65" s="1"/>
  <c r="AB16" i="65" s="1"/>
  <c r="AC16" i="65" s="1"/>
  <c r="X14" i="65"/>
  <c r="Y14" i="65" s="1"/>
  <c r="AB14" i="65" s="1"/>
  <c r="BK15" i="64"/>
  <c r="BK16" i="64"/>
  <c r="BK17" i="64"/>
  <c r="BK14" i="64"/>
  <c r="X15" i="72"/>
  <c r="Y15" i="72" s="1"/>
  <c r="AB15" i="72" s="1"/>
  <c r="AC15" i="72" s="1"/>
  <c r="X16" i="72"/>
  <c r="Y16" i="72" s="1"/>
  <c r="X14" i="72"/>
  <c r="Y14" i="72" s="1"/>
  <c r="BK14" i="72"/>
  <c r="BK15" i="72"/>
  <c r="BK17" i="72"/>
  <c r="BK16" i="72"/>
  <c r="X17" i="72"/>
  <c r="Y17" i="72" s="1"/>
  <c r="BK14" i="67"/>
  <c r="X17" i="68"/>
  <c r="Y17" i="68" s="1"/>
  <c r="X14" i="68"/>
  <c r="Y14" i="68" s="1"/>
  <c r="X16" i="68"/>
  <c r="Y16" i="68" s="1"/>
  <c r="BK15" i="68"/>
  <c r="BK16" i="68"/>
  <c r="BK17" i="68"/>
  <c r="BK14" i="68"/>
  <c r="X15" i="68"/>
  <c r="Y15" i="68" s="1"/>
  <c r="X14" i="61"/>
  <c r="Y14" i="61" s="1"/>
  <c r="X16" i="61"/>
  <c r="Y16" i="61" s="1"/>
  <c r="X17" i="61"/>
  <c r="Y17" i="61" s="1"/>
  <c r="BK14" i="61"/>
  <c r="BK15" i="61"/>
  <c r="BK16" i="61"/>
  <c r="BK17" i="61"/>
  <c r="X15" i="61"/>
  <c r="Y15" i="61" s="1"/>
  <c r="X14" i="66"/>
  <c r="Y14" i="66" s="1"/>
  <c r="AB14" i="66" s="1"/>
  <c r="AC14" i="66" s="1"/>
  <c r="X17" i="63"/>
  <c r="Y17" i="63" s="1"/>
  <c r="AB17" i="63" s="1"/>
  <c r="AC17" i="63" s="1"/>
  <c r="X16" i="66"/>
  <c r="Y16" i="66" s="1"/>
  <c r="AB16" i="66" s="1"/>
  <c r="X15" i="63"/>
  <c r="Y15" i="63" s="1"/>
  <c r="AB15" i="63" s="1"/>
  <c r="BK14" i="63"/>
  <c r="BK15" i="63"/>
  <c r="BK16" i="63"/>
  <c r="BK17" i="63"/>
  <c r="X14" i="63"/>
  <c r="Y14" i="63" s="1"/>
  <c r="X15" i="66"/>
  <c r="Y15" i="66" s="1"/>
  <c r="AB15" i="66" s="1"/>
  <c r="BK14" i="66"/>
  <c r="BK16" i="66"/>
  <c r="BK17" i="66"/>
  <c r="BK15" i="66"/>
  <c r="X17" i="66"/>
  <c r="Y17" i="66" s="1"/>
  <c r="AB17" i="66" s="1"/>
  <c r="X16" i="63"/>
  <c r="Y16" i="63" s="1"/>
  <c r="AB16" i="63" s="1"/>
  <c r="X17" i="67"/>
  <c r="Y17" i="67" s="1"/>
  <c r="AB17" i="67" s="1"/>
  <c r="AC17" i="67" s="1"/>
  <c r="X14" i="67"/>
  <c r="Y14" i="67" s="1"/>
  <c r="AB14" i="67" s="1"/>
  <c r="BK17" i="67"/>
  <c r="BK15" i="67"/>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B15" i="71"/>
  <c r="AC15" i="71"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B14" i="70"/>
  <c r="AC14" i="70" s="1"/>
  <c r="AB16" i="70"/>
  <c r="AC16" i="70" s="1"/>
  <c r="AB17" i="70"/>
  <c r="AC17" i="70" s="1"/>
  <c r="AF16" i="69" l="1"/>
  <c r="AG16" i="69" s="1"/>
  <c r="AF14" i="69"/>
  <c r="AG14" i="69" s="1"/>
  <c r="BX14" i="65" a="1"/>
  <c r="BX14" i="65" s="1"/>
  <c r="BZ7" i="65" s="1"/>
  <c r="BL15" i="65" a="1"/>
  <c r="BL15" i="65" s="1"/>
  <c r="BJ14" i="65" s="1"/>
  <c r="BL14" i="65" s="1"/>
  <c r="BN5" i="65" s="1"/>
  <c r="AC14" i="65"/>
  <c r="AF16" i="65" s="1"/>
  <c r="AG16" i="65" s="1"/>
  <c r="BX14" i="64" a="1"/>
  <c r="BX14" i="64" s="1"/>
  <c r="BZ6" i="64" s="1"/>
  <c r="BL15" i="64" a="1"/>
  <c r="BL15" i="64" s="1"/>
  <c r="BJ14" i="64" s="1"/>
  <c r="BL14" i="64" s="1"/>
  <c r="BN7" i="64" s="1"/>
  <c r="AB16" i="72"/>
  <c r="AC16" i="72" s="1"/>
  <c r="AB17" i="72"/>
  <c r="AC17" i="72" s="1"/>
  <c r="AF15" i="72" s="1"/>
  <c r="AG15" i="72" s="1"/>
  <c r="AB14" i="72"/>
  <c r="AC14" i="72" s="1"/>
  <c r="BX14" i="72" a="1"/>
  <c r="BX14" i="72" s="1"/>
  <c r="BL15" i="72" a="1"/>
  <c r="BL15" i="72" s="1"/>
  <c r="BJ14" i="72" s="1"/>
  <c r="BL14" i="72" s="1"/>
  <c r="AF16" i="62"/>
  <c r="AG16" i="62" s="1"/>
  <c r="BL15" i="68" a="1"/>
  <c r="BL15" i="68" s="1"/>
  <c r="BJ14" i="68" s="1"/>
  <c r="BL14" i="68" s="1"/>
  <c r="AB14" i="68"/>
  <c r="AC14" i="68" s="1"/>
  <c r="AB16" i="68"/>
  <c r="AC16" i="68" s="1"/>
  <c r="BX14" i="68" a="1"/>
  <c r="BX14" i="68" s="1"/>
  <c r="BX14" i="66" a="1"/>
  <c r="BX14" i="66" s="1"/>
  <c r="BX14" i="63" a="1"/>
  <c r="BX14" i="63" s="1"/>
  <c r="BL15" i="66" a="1"/>
  <c r="BL15" i="66" s="1"/>
  <c r="BJ14" i="66" s="1"/>
  <c r="BL14" i="66" s="1"/>
  <c r="AB17" i="68"/>
  <c r="AC17" i="68" s="1"/>
  <c r="AB15" i="68"/>
  <c r="AC15" i="68" s="1"/>
  <c r="BL15" i="61" a="1"/>
  <c r="BL15" i="61" s="1"/>
  <c r="BJ14" i="61" s="1"/>
  <c r="BL14" i="61" s="1"/>
  <c r="BX14" i="61" a="1"/>
  <c r="BX14" i="61" s="1"/>
  <c r="AB16" i="61"/>
  <c r="AC16" i="61" s="1"/>
  <c r="AB15" i="61"/>
  <c r="AC15" i="61" s="1"/>
  <c r="AB14" i="61"/>
  <c r="AC14" i="61" s="1"/>
  <c r="AB17" i="61"/>
  <c r="AC17" i="61" s="1"/>
  <c r="BL15" i="63" a="1"/>
  <c r="BL15" i="63" s="1"/>
  <c r="BJ14" i="63" s="1"/>
  <c r="BL14" i="63" s="1"/>
  <c r="AC17" i="66"/>
  <c r="AC16" i="66"/>
  <c r="AC15" i="63"/>
  <c r="AC16" i="63"/>
  <c r="AB14" i="63"/>
  <c r="AC14" i="63" s="1"/>
  <c r="AF17" i="63" s="1"/>
  <c r="AG17" i="63" s="1"/>
  <c r="AC15" i="66"/>
  <c r="AC14" i="67"/>
  <c r="BL15" i="67" a="1"/>
  <c r="BL15" i="67" s="1"/>
  <c r="BJ14" i="67" s="1"/>
  <c r="BL14" i="67" s="1"/>
  <c r="BN8" i="67" s="1"/>
  <c r="BX14" i="67" a="1"/>
  <c r="BX14" i="67" s="1"/>
  <c r="BZ8" i="67" s="1"/>
  <c r="BX14" i="69" a="1"/>
  <c r="BX14" i="69" s="1"/>
  <c r="BL15" i="69" a="1"/>
  <c r="BL15" i="69" s="1"/>
  <c r="BJ14" i="69" s="1"/>
  <c r="BL14" i="69"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7" i="70"/>
  <c r="AG17" i="70" s="1"/>
  <c r="AF16" i="70"/>
  <c r="AG16" i="70" s="1"/>
  <c r="AF15" i="70"/>
  <c r="AG15" i="70" s="1"/>
  <c r="AF14" i="66"/>
  <c r="AG14" i="66" s="1"/>
  <c r="BZ8" i="70"/>
  <c r="BZ6" i="70"/>
  <c r="BZ7" i="70"/>
  <c r="BZ5" i="70"/>
  <c r="AF14" i="70"/>
  <c r="AG14" i="70" s="1"/>
  <c r="BN5" i="70"/>
  <c r="BN6" i="70"/>
  <c r="BN8" i="70"/>
  <c r="BN7" i="70"/>
  <c r="AF17" i="67" l="1"/>
  <c r="AG17" i="67" s="1"/>
  <c r="AF14" i="67"/>
  <c r="AG14" i="67" s="1"/>
  <c r="AF16" i="67"/>
  <c r="AG16" i="67" s="1"/>
  <c r="AI15" i="67" s="1"/>
  <c r="AJ15" i="67" s="1"/>
  <c r="AI16" i="69"/>
  <c r="AJ16" i="69" s="1"/>
  <c r="AI14" i="69"/>
  <c r="AJ14" i="69" s="1"/>
  <c r="AI17" i="69"/>
  <c r="AJ17" i="69" s="1"/>
  <c r="AI15" i="69"/>
  <c r="AJ15" i="69" s="1"/>
  <c r="AF15" i="65"/>
  <c r="AG15" i="65" s="1"/>
  <c r="BN8" i="65"/>
  <c r="BZ5" i="65"/>
  <c r="BZ6" i="65"/>
  <c r="BZ8" i="65"/>
  <c r="BN6" i="65"/>
  <c r="BN7" i="65"/>
  <c r="AF14" i="65"/>
  <c r="AG14" i="65" s="1"/>
  <c r="AI14" i="65" s="1"/>
  <c r="AJ14" i="65" s="1"/>
  <c r="BZ7" i="64"/>
  <c r="BZ8" i="64"/>
  <c r="BZ5" i="64"/>
  <c r="BN8" i="64"/>
  <c r="BN5" i="64"/>
  <c r="BN6" i="64"/>
  <c r="AF17" i="72"/>
  <c r="AG17" i="72" s="1"/>
  <c r="AF14" i="72"/>
  <c r="AG14" i="72" s="1"/>
  <c r="AI14" i="62"/>
  <c r="AJ14" i="62" s="1"/>
  <c r="AF16" i="72"/>
  <c r="AG16" i="72" s="1"/>
  <c r="BN8" i="72"/>
  <c r="BN7" i="72"/>
  <c r="BN5" i="72"/>
  <c r="BN6" i="72"/>
  <c r="BZ8" i="72"/>
  <c r="BZ7" i="72"/>
  <c r="BZ5" i="72"/>
  <c r="BZ6" i="72"/>
  <c r="AI15" i="62"/>
  <c r="AJ15" i="62" s="1"/>
  <c r="AI16" i="62"/>
  <c r="AJ16" i="62" s="1"/>
  <c r="AF17" i="61"/>
  <c r="AG17" i="61" s="1"/>
  <c r="AF14" i="68"/>
  <c r="AG14" i="68" s="1"/>
  <c r="BZ6" i="68"/>
  <c r="BZ5" i="68"/>
  <c r="BZ8" i="68"/>
  <c r="BN6" i="68"/>
  <c r="BN7" i="68"/>
  <c r="BN5" i="68"/>
  <c r="BN8" i="68"/>
  <c r="AF16" i="68"/>
  <c r="AG16" i="68" s="1"/>
  <c r="BZ7" i="68"/>
  <c r="AF17" i="68"/>
  <c r="AG17" i="68" s="1"/>
  <c r="BZ7" i="66"/>
  <c r="BZ6" i="66"/>
  <c r="AF15" i="68"/>
  <c r="AG15" i="68" s="1"/>
  <c r="BN7" i="66"/>
  <c r="BN6" i="66"/>
  <c r="BN8" i="66"/>
  <c r="BN5" i="66"/>
  <c r="BZ8" i="66"/>
  <c r="BZ5" i="66"/>
  <c r="BZ6" i="63"/>
  <c r="BZ5" i="63"/>
  <c r="BZ8" i="63"/>
  <c r="BZ7" i="63"/>
  <c r="BZ7" i="61"/>
  <c r="AF16" i="61"/>
  <c r="AG16" i="61" s="1"/>
  <c r="BZ5" i="61"/>
  <c r="BN7" i="61"/>
  <c r="BZ6" i="61"/>
  <c r="BN6" i="61"/>
  <c r="BN5" i="61"/>
  <c r="AF15" i="61"/>
  <c r="AG15" i="61" s="1"/>
  <c r="AF14" i="61"/>
  <c r="AG14" i="61" s="1"/>
  <c r="BZ8" i="61"/>
  <c r="BN8" i="61"/>
  <c r="BN7" i="63"/>
  <c r="BN5" i="63"/>
  <c r="BN6" i="63"/>
  <c r="BN8" i="63"/>
  <c r="AF17" i="66"/>
  <c r="AG17" i="66" s="1"/>
  <c r="AI16" i="64"/>
  <c r="AJ16" i="64" s="1"/>
  <c r="AF14" i="63"/>
  <c r="AG14" i="63" s="1"/>
  <c r="AF16" i="66"/>
  <c r="AG16" i="66" s="1"/>
  <c r="AF15" i="66"/>
  <c r="AG15" i="66" s="1"/>
  <c r="AF15" i="63"/>
  <c r="AG15" i="63" s="1"/>
  <c r="AF16" i="63"/>
  <c r="AG16" i="63" s="1"/>
  <c r="BN5" i="67"/>
  <c r="BN6" i="67"/>
  <c r="BN7" i="67"/>
  <c r="BZ7" i="67"/>
  <c r="BZ6" i="67"/>
  <c r="BZ5" i="67"/>
  <c r="BN8" i="69"/>
  <c r="BN5" i="69"/>
  <c r="BN7" i="69"/>
  <c r="BN6" i="69"/>
  <c r="BZ5" i="69"/>
  <c r="BZ6" i="69"/>
  <c r="BZ8" i="69"/>
  <c r="BZ7" i="69"/>
  <c r="AI16" i="71"/>
  <c r="AJ16" i="71" s="1"/>
  <c r="AI15" i="64"/>
  <c r="AJ15" i="64" s="1"/>
  <c r="AI17" i="64"/>
  <c r="AJ17" i="64" s="1"/>
  <c r="AI15" i="71"/>
  <c r="AJ15" i="71" s="1"/>
  <c r="AI17" i="71"/>
  <c r="AJ17" i="71" s="1"/>
  <c r="BN7" i="62"/>
  <c r="BN6" i="62"/>
  <c r="BN8" i="62"/>
  <c r="BN5" i="62"/>
  <c r="BZ6" i="62"/>
  <c r="BZ7" i="62"/>
  <c r="BZ5" i="62"/>
  <c r="BZ8" i="62"/>
  <c r="AI14" i="70"/>
  <c r="AJ14" i="70" s="1"/>
  <c r="AI15" i="70"/>
  <c r="AJ15" i="70" s="1"/>
  <c r="AL17" i="62"/>
  <c r="AM17" i="62" s="1"/>
  <c r="AI16" i="70"/>
  <c r="AJ16" i="70" s="1"/>
  <c r="AL14" i="64"/>
  <c r="AM14" i="64" s="1"/>
  <c r="AI17" i="70"/>
  <c r="AJ17" i="70" s="1"/>
  <c r="AI14" i="67" l="1"/>
  <c r="AJ14" i="67" s="1"/>
  <c r="AI17" i="67"/>
  <c r="AJ17" i="67" s="1"/>
  <c r="AI16" i="67"/>
  <c r="AJ16" i="67" s="1"/>
  <c r="AL15" i="67" s="1"/>
  <c r="AM15" i="67" s="1"/>
  <c r="AO15" i="67" s="1"/>
  <c r="AP15" i="67" s="1"/>
  <c r="AL17" i="64"/>
  <c r="AM17" i="64" s="1"/>
  <c r="AI14" i="66"/>
  <c r="AJ14" i="66" s="1"/>
  <c r="AL17" i="69"/>
  <c r="AM17" i="69" s="1"/>
  <c r="AL15" i="69"/>
  <c r="AM15" i="69" s="1"/>
  <c r="AL16" i="69"/>
  <c r="AM16" i="69" s="1"/>
  <c r="AL14" i="69"/>
  <c r="AM14" i="69" s="1"/>
  <c r="AI16" i="65"/>
  <c r="AJ16" i="65" s="1"/>
  <c r="AI17" i="65"/>
  <c r="AJ17" i="65" s="1"/>
  <c r="AI15" i="65"/>
  <c r="AJ15" i="65" s="1"/>
  <c r="AL14" i="65"/>
  <c r="AM14" i="65" s="1"/>
  <c r="AL15" i="64"/>
  <c r="AM15" i="64" s="1"/>
  <c r="AL17" i="71"/>
  <c r="AM17" i="71" s="1"/>
  <c r="AO17" i="71" s="1"/>
  <c r="AP17" i="71" s="1"/>
  <c r="AL15" i="71"/>
  <c r="AM15" i="71" s="1"/>
  <c r="AO15" i="71" s="1"/>
  <c r="AP15" i="71" s="1"/>
  <c r="AI15" i="72"/>
  <c r="AJ15" i="72" s="1"/>
  <c r="AI17" i="72"/>
  <c r="AJ17" i="72" s="1"/>
  <c r="AI14" i="72"/>
  <c r="AJ14" i="72" s="1"/>
  <c r="AI16" i="72"/>
  <c r="AJ16" i="72" s="1"/>
  <c r="AI17" i="63"/>
  <c r="AJ17" i="63" s="1"/>
  <c r="AL15" i="62"/>
  <c r="AM15" i="62" s="1"/>
  <c r="AL14" i="62"/>
  <c r="AM14" i="62" s="1"/>
  <c r="AL16" i="62"/>
  <c r="AM16" i="62" s="1"/>
  <c r="AI16" i="68"/>
  <c r="AJ16" i="68" s="1"/>
  <c r="AI14" i="68"/>
  <c r="AJ14" i="68" s="1"/>
  <c r="AI15" i="61"/>
  <c r="AJ15" i="61" s="1"/>
  <c r="AI15" i="68"/>
  <c r="AJ15" i="68" s="1"/>
  <c r="AI17" i="68"/>
  <c r="AJ17" i="68" s="1"/>
  <c r="AI14" i="61"/>
  <c r="AJ14" i="61" s="1"/>
  <c r="AL14" i="61" s="1"/>
  <c r="AM14" i="61" s="1"/>
  <c r="AI16" i="61"/>
  <c r="AJ16" i="61" s="1"/>
  <c r="AI17" i="61"/>
  <c r="AJ17" i="61" s="1"/>
  <c r="AI14" i="63"/>
  <c r="AJ14" i="63" s="1"/>
  <c r="AI16" i="63"/>
  <c r="AJ16" i="63" s="1"/>
  <c r="AL16" i="64"/>
  <c r="AM16" i="64" s="1"/>
  <c r="AI17" i="66"/>
  <c r="AJ17" i="66" s="1"/>
  <c r="AI16" i="66"/>
  <c r="AJ16" i="66" s="1"/>
  <c r="AI15" i="66"/>
  <c r="AJ15" i="66" s="1"/>
  <c r="AI15" i="63"/>
  <c r="AJ15" i="63" s="1"/>
  <c r="AL16" i="71"/>
  <c r="AM16" i="71" s="1"/>
  <c r="AO16" i="71" s="1"/>
  <c r="AP16" i="71" s="1"/>
  <c r="AL14" i="71"/>
  <c r="AM14" i="71" s="1"/>
  <c r="AO14" i="64"/>
  <c r="AP14" i="64" s="1"/>
  <c r="AO17" i="62"/>
  <c r="AP17" i="62" s="1"/>
  <c r="AL17" i="70"/>
  <c r="AM17" i="70" s="1"/>
  <c r="AL14" i="70"/>
  <c r="AM14" i="70" s="1"/>
  <c r="AL16" i="70"/>
  <c r="AM16" i="70" s="1"/>
  <c r="AL15" i="70"/>
  <c r="AM15" i="70" s="1"/>
  <c r="AL14" i="67" l="1"/>
  <c r="AM14" i="67" s="1"/>
  <c r="AO14" i="67" s="1"/>
  <c r="AP14" i="67" s="1"/>
  <c r="AR14" i="67" s="1"/>
  <c r="AS14" i="67" s="1"/>
  <c r="G14" i="67" s="1"/>
  <c r="F14" i="67" s="1"/>
  <c r="AL16" i="67"/>
  <c r="AM16" i="67" s="1"/>
  <c r="AL17" i="67"/>
  <c r="AM17" i="67" s="1"/>
  <c r="AO17" i="67" s="1"/>
  <c r="AP17" i="67" s="1"/>
  <c r="AO17" i="64"/>
  <c r="AP17" i="64" s="1"/>
  <c r="AL14" i="66"/>
  <c r="AM14" i="66" s="1"/>
  <c r="AU5" i="69"/>
  <c r="AV14" i="69" s="1"/>
  <c r="AO14" i="69"/>
  <c r="AP14" i="69" s="1"/>
  <c r="AU14" i="69" a="1"/>
  <c r="AU14" i="69" s="1"/>
  <c r="AU8" i="69"/>
  <c r="AV17" i="69" s="1"/>
  <c r="AU6" i="69"/>
  <c r="AV15" i="69" s="1"/>
  <c r="AO15" i="69"/>
  <c r="AP15" i="69" s="1"/>
  <c r="AO17" i="69"/>
  <c r="AP17" i="69" s="1"/>
  <c r="AU7" i="69"/>
  <c r="AV16" i="69" s="1"/>
  <c r="AO16" i="69"/>
  <c r="AP16" i="69" s="1"/>
  <c r="AL17" i="65"/>
  <c r="AM17" i="65" s="1"/>
  <c r="AL15" i="65"/>
  <c r="AM15" i="65" s="1"/>
  <c r="AL16" i="65"/>
  <c r="AM16" i="65" s="1"/>
  <c r="AO14" i="65"/>
  <c r="AP14" i="65" s="1"/>
  <c r="AO15" i="64"/>
  <c r="AP15" i="64" s="1"/>
  <c r="AL15" i="72"/>
  <c r="AM15" i="72" s="1"/>
  <c r="AL14" i="72"/>
  <c r="AM14" i="72" s="1"/>
  <c r="AL16" i="72"/>
  <c r="AM16" i="72" s="1"/>
  <c r="AL17" i="72"/>
  <c r="AM17" i="72" s="1"/>
  <c r="AL17" i="63"/>
  <c r="AM17" i="63" s="1"/>
  <c r="AO14" i="62"/>
  <c r="AP14" i="62" s="1"/>
  <c r="AO15" i="62"/>
  <c r="AP15" i="62" s="1"/>
  <c r="AU5" i="62"/>
  <c r="AV14" i="62" s="1"/>
  <c r="AU14" i="62" a="1"/>
  <c r="AU14" i="62" s="1"/>
  <c r="AU6" i="62"/>
  <c r="AV15" i="62" s="1"/>
  <c r="AU8" i="62"/>
  <c r="AV17" i="62" s="1"/>
  <c r="AU7" i="62"/>
  <c r="AV16" i="62" s="1"/>
  <c r="AO16" i="62"/>
  <c r="AP16" i="62" s="1"/>
  <c r="AL16" i="68"/>
  <c r="AM16" i="68" s="1"/>
  <c r="AL14" i="68"/>
  <c r="AM14" i="68" s="1"/>
  <c r="AU6" i="64"/>
  <c r="AV15" i="64" s="1"/>
  <c r="AL15" i="68"/>
  <c r="AM15" i="68" s="1"/>
  <c r="AU14" i="64" a="1"/>
  <c r="AU14" i="64" s="1"/>
  <c r="AL17" i="68"/>
  <c r="AM17" i="68" s="1"/>
  <c r="AL16" i="63"/>
  <c r="AM16" i="63" s="1"/>
  <c r="AL15" i="61"/>
  <c r="AM15" i="61" s="1"/>
  <c r="AO15" i="61" s="1"/>
  <c r="AP15" i="61" s="1"/>
  <c r="AL16" i="61"/>
  <c r="AM16" i="61" s="1"/>
  <c r="AO16" i="61" s="1"/>
  <c r="AP16" i="61" s="1"/>
  <c r="AL17" i="61"/>
  <c r="AM17" i="61" s="1"/>
  <c r="AO14" i="61"/>
  <c r="AP14" i="61" s="1"/>
  <c r="AU5" i="64"/>
  <c r="AV14" i="64" s="1"/>
  <c r="AL14" i="63"/>
  <c r="AM14" i="63" s="1"/>
  <c r="AL17" i="66"/>
  <c r="AM17" i="66" s="1"/>
  <c r="AU8" i="64"/>
  <c r="AV17" i="64" s="1"/>
  <c r="AU7" i="64"/>
  <c r="AV16" i="64" s="1"/>
  <c r="AO16" i="64"/>
  <c r="AP16" i="64" s="1"/>
  <c r="AL15" i="66"/>
  <c r="AM15" i="66" s="1"/>
  <c r="AL16" i="66"/>
  <c r="AM16" i="66" s="1"/>
  <c r="AL15" i="63"/>
  <c r="AM15" i="63" s="1"/>
  <c r="AU6" i="71"/>
  <c r="AV15" i="71" s="1"/>
  <c r="AU8" i="71"/>
  <c r="AV17" i="71" s="1"/>
  <c r="AU7" i="71"/>
  <c r="AV16" i="71" s="1"/>
  <c r="AU5" i="71"/>
  <c r="AV14" i="71" s="1"/>
  <c r="AO14" i="71"/>
  <c r="AP14" i="71" s="1"/>
  <c r="AU14" i="71" a="1"/>
  <c r="AU14" i="71" s="1"/>
  <c r="AU8" i="70"/>
  <c r="AV17" i="70" s="1"/>
  <c r="AO17" i="70"/>
  <c r="AP17" i="70" s="1"/>
  <c r="AU6" i="70"/>
  <c r="AV15" i="70" s="1"/>
  <c r="AO15" i="70"/>
  <c r="AP15" i="70" s="1"/>
  <c r="AR14" i="64"/>
  <c r="AS14" i="64" s="1"/>
  <c r="G14" i="64" s="1"/>
  <c r="F14" i="64" s="1"/>
  <c r="AU5" i="70"/>
  <c r="AV14" i="70" s="1"/>
  <c r="AO14" i="70"/>
  <c r="AP14" i="70" s="1"/>
  <c r="AU14" i="70" a="1"/>
  <c r="AU14" i="70" s="1"/>
  <c r="AU7" i="70"/>
  <c r="AV16" i="70" s="1"/>
  <c r="AO16" i="70"/>
  <c r="AP16" i="70" s="1"/>
  <c r="AR17" i="62"/>
  <c r="AS17" i="62" s="1"/>
  <c r="G17" i="62" s="1"/>
  <c r="F17" i="62" s="1"/>
  <c r="AR15" i="67" l="1"/>
  <c r="AS15" i="67" s="1"/>
  <c r="G15" i="67" s="1"/>
  <c r="F15" i="67" s="1"/>
  <c r="AU7" i="67"/>
  <c r="AV16" i="67" s="1"/>
  <c r="AU8" i="67"/>
  <c r="AV17" i="67" s="1"/>
  <c r="AU5" i="67"/>
  <c r="AV14" i="67" s="1"/>
  <c r="AU6" i="67"/>
  <c r="AV15" i="67" s="1"/>
  <c r="AO16" i="67"/>
  <c r="AP16" i="67" s="1"/>
  <c r="AR16" i="67" s="1"/>
  <c r="AS16" i="67" s="1"/>
  <c r="G16" i="67" s="1"/>
  <c r="F16" i="67" s="1"/>
  <c r="AU14" i="67" a="1"/>
  <c r="AU14" i="67" s="1"/>
  <c r="C15" i="16" s="1"/>
  <c r="E15" i="16" s="1"/>
  <c r="AR17" i="67"/>
  <c r="AS17" i="67" s="1"/>
  <c r="G17" i="67" s="1"/>
  <c r="F17" i="67" s="1"/>
  <c r="AO16" i="65"/>
  <c r="AP16" i="65" s="1"/>
  <c r="AO14" i="66"/>
  <c r="AP14" i="66" s="1"/>
  <c r="AR17" i="69"/>
  <c r="AS17" i="69" s="1"/>
  <c r="G17" i="69" s="1"/>
  <c r="F17" i="69" s="1"/>
  <c r="AR15" i="69"/>
  <c r="AS15" i="69" s="1"/>
  <c r="G15" i="69" s="1"/>
  <c r="F15" i="69" s="1"/>
  <c r="AR14" i="69"/>
  <c r="AS14" i="69" s="1"/>
  <c r="G14" i="69" s="1"/>
  <c r="F14" i="69" s="1"/>
  <c r="C12" i="16"/>
  <c r="E12" i="16" s="1"/>
  <c r="Z8" i="33"/>
  <c r="AR16" i="69"/>
  <c r="AS16" i="69" s="1"/>
  <c r="G16" i="69" s="1"/>
  <c r="F16" i="69" s="1"/>
  <c r="AO17" i="65"/>
  <c r="AP17" i="65" s="1"/>
  <c r="AU5" i="65"/>
  <c r="AV14" i="65" s="1"/>
  <c r="AO15" i="65"/>
  <c r="AP15" i="65" s="1"/>
  <c r="AU14" i="65" a="1"/>
  <c r="AU14" i="65" s="1"/>
  <c r="AU7" i="65"/>
  <c r="AV16" i="65" s="1"/>
  <c r="AU8" i="65"/>
  <c r="AV17" i="65" s="1"/>
  <c r="AU6" i="65"/>
  <c r="AV15" i="65" s="1"/>
  <c r="AR14" i="65"/>
  <c r="AS14" i="65" s="1"/>
  <c r="G14" i="65" s="1"/>
  <c r="F14" i="65" s="1"/>
  <c r="AR17" i="64"/>
  <c r="AS17" i="64" s="1"/>
  <c r="G17" i="64" s="1"/>
  <c r="F17" i="64" s="1"/>
  <c r="AR15" i="64"/>
  <c r="AS15" i="64" s="1"/>
  <c r="G15" i="64" s="1"/>
  <c r="F15" i="64" s="1"/>
  <c r="AO15" i="72"/>
  <c r="AP15" i="72" s="1"/>
  <c r="AO14" i="72"/>
  <c r="AP14" i="72" s="1"/>
  <c r="AU8" i="72"/>
  <c r="AV17" i="72" s="1"/>
  <c r="AO17" i="72"/>
  <c r="AP17" i="72" s="1"/>
  <c r="AU5" i="72"/>
  <c r="AV14" i="72" s="1"/>
  <c r="AU14" i="72" a="1"/>
  <c r="AU14" i="72" s="1"/>
  <c r="AU6" i="72"/>
  <c r="AV15" i="72" s="1"/>
  <c r="AU7" i="72"/>
  <c r="AV16" i="72" s="1"/>
  <c r="AO16" i="72"/>
  <c r="AP16" i="72" s="1"/>
  <c r="AO17" i="63"/>
  <c r="AP17" i="63" s="1"/>
  <c r="AR14" i="62"/>
  <c r="AS14" i="62" s="1"/>
  <c r="G14" i="62" s="1"/>
  <c r="F14" i="62" s="1"/>
  <c r="AR15" i="62"/>
  <c r="AS15" i="62" s="1"/>
  <c r="G15" i="62" s="1"/>
  <c r="F15" i="62" s="1"/>
  <c r="AR16" i="62"/>
  <c r="AS16" i="62" s="1"/>
  <c r="G16" i="62" s="1"/>
  <c r="F16" i="62" s="1"/>
  <c r="E8" i="33"/>
  <c r="C5" i="16"/>
  <c r="AO16" i="68"/>
  <c r="AP16" i="68" s="1"/>
  <c r="AR16" i="64"/>
  <c r="AS16" i="64" s="1"/>
  <c r="G16" i="64" s="1"/>
  <c r="F16" i="64" s="1"/>
  <c r="AO17" i="61"/>
  <c r="AP17" i="61" s="1"/>
  <c r="AR14" i="61" s="1"/>
  <c r="AS14" i="61" s="1"/>
  <c r="G14" i="61" s="1"/>
  <c r="F14" i="61" s="1"/>
  <c r="AU8" i="61"/>
  <c r="AV17" i="61" s="1"/>
  <c r="AU7" i="61"/>
  <c r="AV16" i="61" s="1"/>
  <c r="AU6" i="61"/>
  <c r="AV15" i="61" s="1"/>
  <c r="AU5" i="61"/>
  <c r="AV14" i="61" s="1"/>
  <c r="AO16" i="63"/>
  <c r="AP16" i="63" s="1"/>
  <c r="AO14" i="63"/>
  <c r="AP14" i="63" s="1"/>
  <c r="AU8" i="68"/>
  <c r="AV17" i="68" s="1"/>
  <c r="AO17" i="68"/>
  <c r="AP17" i="68" s="1"/>
  <c r="AU5" i="68"/>
  <c r="AV14" i="68" s="1"/>
  <c r="AO14" i="68"/>
  <c r="AP14" i="68" s="1"/>
  <c r="AU14" i="68" a="1"/>
  <c r="AU14" i="68" s="1"/>
  <c r="AU6" i="68"/>
  <c r="AV15" i="68" s="1"/>
  <c r="AO15" i="68"/>
  <c r="AP15" i="68" s="1"/>
  <c r="C10" i="16"/>
  <c r="E10" i="16" s="1"/>
  <c r="T8" i="33"/>
  <c r="AU7" i="68"/>
  <c r="AV16" i="68" s="1"/>
  <c r="AU14" i="61" a="1"/>
  <c r="AU14" i="61" s="1"/>
  <c r="C4" i="16" s="1"/>
  <c r="E4" i="16" s="1"/>
  <c r="AO17" i="66"/>
  <c r="AP17" i="66" s="1"/>
  <c r="AU7" i="63"/>
  <c r="AV16" i="63" s="1"/>
  <c r="AU6" i="66"/>
  <c r="AV15" i="66" s="1"/>
  <c r="AU5" i="63"/>
  <c r="AV14" i="63" s="1"/>
  <c r="AU14" i="63" a="1"/>
  <c r="AU14" i="63" s="1"/>
  <c r="AU7" i="66"/>
  <c r="AV16" i="66" s="1"/>
  <c r="AO16" i="66"/>
  <c r="AP16" i="66" s="1"/>
  <c r="AO15" i="66"/>
  <c r="AP15" i="66" s="1"/>
  <c r="AU6" i="63"/>
  <c r="AV15" i="63" s="1"/>
  <c r="AO15" i="63"/>
  <c r="AP15" i="63" s="1"/>
  <c r="AU8" i="66"/>
  <c r="AV17" i="66" s="1"/>
  <c r="AU8" i="63"/>
  <c r="AV17" i="63" s="1"/>
  <c r="AU5" i="66"/>
  <c r="AV14" i="66" s="1"/>
  <c r="AU14" i="66" a="1"/>
  <c r="AU14" i="66" s="1"/>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AR16" i="61"/>
  <c r="AS16" i="61" s="1"/>
  <c r="G16" i="61" s="1"/>
  <c r="F16" i="61" s="1"/>
  <c r="AR15" i="70"/>
  <c r="AS15" i="70" s="1"/>
  <c r="G15" i="70" s="1"/>
  <c r="F15" i="70" s="1"/>
  <c r="AR17" i="70"/>
  <c r="AS17" i="70" s="1"/>
  <c r="G17" i="70" s="1"/>
  <c r="F17" i="70" s="1"/>
  <c r="AR14" i="70"/>
  <c r="AS14" i="70" s="1"/>
  <c r="G14" i="70" s="1"/>
  <c r="F14" i="70" s="1"/>
  <c r="C7" i="16"/>
  <c r="E7" i="16" s="1"/>
  <c r="K8" i="33"/>
  <c r="AR16" i="70"/>
  <c r="AS16" i="70" s="1"/>
  <c r="G16" i="70" s="1"/>
  <c r="F16" i="70" s="1"/>
  <c r="AI8" i="33" l="1"/>
  <c r="F15" i="16"/>
  <c r="E16" i="67"/>
  <c r="E14" i="67"/>
  <c r="E15" i="67"/>
  <c r="AY15" i="67" s="1"/>
  <c r="E17" i="67"/>
  <c r="AR14" i="66"/>
  <c r="AS14" i="66" s="1"/>
  <c r="G14" i="66" s="1"/>
  <c r="F14" i="66" s="1"/>
  <c r="E16" i="69"/>
  <c r="E14" i="69"/>
  <c r="E17" i="69"/>
  <c r="AY17" i="69" s="1"/>
  <c r="E15" i="69"/>
  <c r="F12" i="16"/>
  <c r="AR16" i="65"/>
  <c r="AS16" i="65" s="1"/>
  <c r="G16" i="65" s="1"/>
  <c r="F16" i="65" s="1"/>
  <c r="W8" i="33"/>
  <c r="C11" i="16"/>
  <c r="E11" i="16" s="1"/>
  <c r="AR15" i="65"/>
  <c r="AS15" i="65" s="1"/>
  <c r="G15" i="65" s="1"/>
  <c r="F15" i="65" s="1"/>
  <c r="AR17" i="65"/>
  <c r="AS17" i="65" s="1"/>
  <c r="G17" i="65" s="1"/>
  <c r="F17" i="65" s="1"/>
  <c r="AY16" i="69"/>
  <c r="AY24" i="69"/>
  <c r="AY23" i="69"/>
  <c r="AR14" i="72"/>
  <c r="AS14" i="72" s="1"/>
  <c r="G14" i="72" s="1"/>
  <c r="F14" i="72" s="1"/>
  <c r="AR17" i="72"/>
  <c r="AS17" i="72" s="1"/>
  <c r="G17" i="72" s="1"/>
  <c r="F17" i="72" s="1"/>
  <c r="AR15" i="72"/>
  <c r="AS15" i="72" s="1"/>
  <c r="G15" i="72" s="1"/>
  <c r="F15" i="72" s="1"/>
  <c r="AR16" i="72"/>
  <c r="AS16" i="72" s="1"/>
  <c r="G16" i="72" s="1"/>
  <c r="F16" i="72" s="1"/>
  <c r="N8" i="33"/>
  <c r="C8" i="16"/>
  <c r="E8" i="16" s="1"/>
  <c r="AR17" i="63"/>
  <c r="AS17" i="63" s="1"/>
  <c r="G17" i="63" s="1"/>
  <c r="F17" i="63" s="1"/>
  <c r="E14" i="62"/>
  <c r="AY22" i="62" s="1"/>
  <c r="E5" i="16"/>
  <c r="E17" i="62"/>
  <c r="E16" i="62"/>
  <c r="E15" i="62"/>
  <c r="AR16" i="68"/>
  <c r="AS16" i="68" s="1"/>
  <c r="G16" i="68" s="1"/>
  <c r="F16" i="68" s="1"/>
  <c r="AR17" i="68"/>
  <c r="AS17" i="68" s="1"/>
  <c r="G17" i="68" s="1"/>
  <c r="F17" i="68" s="1"/>
  <c r="E14" i="64"/>
  <c r="AY22" i="64" s="1"/>
  <c r="E16" i="64"/>
  <c r="AR15" i="61"/>
  <c r="AS15" i="61" s="1"/>
  <c r="G15" i="61" s="1"/>
  <c r="F15" i="61" s="1"/>
  <c r="E17" i="64"/>
  <c r="E15" i="64"/>
  <c r="B8" i="33"/>
  <c r="AR17" i="61"/>
  <c r="AS17" i="61" s="1"/>
  <c r="G17" i="61" s="1"/>
  <c r="F17" i="61" s="1"/>
  <c r="AR14" i="68"/>
  <c r="AS14" i="68" s="1"/>
  <c r="G14" i="68" s="1"/>
  <c r="F14" i="68" s="1"/>
  <c r="AR14" i="63"/>
  <c r="AS14" i="63" s="1"/>
  <c r="G14" i="63" s="1"/>
  <c r="F14" i="63" s="1"/>
  <c r="AR16" i="63"/>
  <c r="AS16" i="63" s="1"/>
  <c r="G16" i="63" s="1"/>
  <c r="F16" i="63" s="1"/>
  <c r="C14" i="16"/>
  <c r="E14" i="16" s="1"/>
  <c r="AF8" i="33"/>
  <c r="AR15" i="68"/>
  <c r="AS15" i="68" s="1"/>
  <c r="G15" i="68" s="1"/>
  <c r="F15" i="68" s="1"/>
  <c r="F4" i="16"/>
  <c r="AR17" i="66"/>
  <c r="AS17" i="66" s="1"/>
  <c r="G17" i="66" s="1"/>
  <c r="F17" i="66" s="1"/>
  <c r="F10" i="16"/>
  <c r="AR15" i="66"/>
  <c r="AS15" i="66" s="1"/>
  <c r="G15" i="66" s="1"/>
  <c r="F15" i="66" s="1"/>
  <c r="AR15" i="63"/>
  <c r="AS15" i="63" s="1"/>
  <c r="G15" i="63" s="1"/>
  <c r="F15" i="63" s="1"/>
  <c r="AR16" i="66"/>
  <c r="AS16" i="66" s="1"/>
  <c r="G16" i="66" s="1"/>
  <c r="F16" i="66" s="1"/>
  <c r="H8" i="33"/>
  <c r="C6" i="16"/>
  <c r="E6" i="16" s="1"/>
  <c r="C13" i="16"/>
  <c r="E13" i="16" s="1"/>
  <c r="AC8" i="33"/>
  <c r="E16" i="71"/>
  <c r="AY16" i="71" s="1"/>
  <c r="AY17" i="67"/>
  <c r="AY22" i="67"/>
  <c r="AY17" i="62"/>
  <c r="AY25" i="62"/>
  <c r="AY25" i="64"/>
  <c r="AY25" i="65"/>
  <c r="E17" i="71"/>
  <c r="E15" i="71"/>
  <c r="AY15" i="71" s="1"/>
  <c r="E14" i="71"/>
  <c r="AY23" i="62"/>
  <c r="AY24" i="62"/>
  <c r="AY16" i="62"/>
  <c r="E16" i="70"/>
  <c r="E14" i="70"/>
  <c r="AY22" i="70" s="1"/>
  <c r="E15" i="70"/>
  <c r="AY15" i="70" s="1"/>
  <c r="E17" i="70"/>
  <c r="AY14" i="69"/>
  <c r="F7" i="16"/>
  <c r="AY24" i="67" l="1"/>
  <c r="AY16" i="67"/>
  <c r="AY25" i="67"/>
  <c r="AY14" i="67"/>
  <c r="BO6" i="67" s="1"/>
  <c r="D25" i="67"/>
  <c r="D24" i="67"/>
  <c r="D22" i="67"/>
  <c r="D23" i="67"/>
  <c r="F11" i="16"/>
  <c r="H11" i="16"/>
  <c r="AY15" i="69"/>
  <c r="D22" i="69"/>
  <c r="D23" i="69"/>
  <c r="D24" i="69"/>
  <c r="D25" i="69"/>
  <c r="E14" i="65"/>
  <c r="E16" i="65"/>
  <c r="E17" i="65"/>
  <c r="E15" i="65"/>
  <c r="BB6" i="69"/>
  <c r="BB8" i="69"/>
  <c r="BB7" i="69"/>
  <c r="BB5" i="69"/>
  <c r="AY15" i="65"/>
  <c r="AY23" i="65"/>
  <c r="AY24" i="65"/>
  <c r="AY16" i="65"/>
  <c r="AY23" i="64"/>
  <c r="AY24" i="64"/>
  <c r="D24" i="64"/>
  <c r="D23" i="64"/>
  <c r="D25" i="64"/>
  <c r="D22" i="64"/>
  <c r="AY24" i="71"/>
  <c r="F8" i="16"/>
  <c r="H8" i="16"/>
  <c r="E16" i="72"/>
  <c r="E14" i="72"/>
  <c r="AY22" i="72" s="1"/>
  <c r="E17" i="72"/>
  <c r="E15" i="72"/>
  <c r="AY16" i="70"/>
  <c r="AY24" i="70"/>
  <c r="AY15" i="62"/>
  <c r="D23" i="62"/>
  <c r="D25" i="62"/>
  <c r="D24" i="62"/>
  <c r="AY14" i="62"/>
  <c r="D22" i="62"/>
  <c r="F5" i="16"/>
  <c r="AY14" i="64"/>
  <c r="AY17" i="64"/>
  <c r="AY16" i="64"/>
  <c r="AY15" i="64"/>
  <c r="E15" i="61"/>
  <c r="E16" i="61"/>
  <c r="E17" i="61"/>
  <c r="E14" i="61"/>
  <c r="AY22" i="61" s="1"/>
  <c r="G4" i="16"/>
  <c r="F14" i="16"/>
  <c r="E16" i="68"/>
  <c r="E14" i="68"/>
  <c r="AY22" i="68" s="1"/>
  <c r="E15" i="68"/>
  <c r="E17" i="68"/>
  <c r="E17" i="63"/>
  <c r="E14" i="66"/>
  <c r="AY14" i="66" s="1"/>
  <c r="E16" i="63"/>
  <c r="E15" i="66"/>
  <c r="E15" i="63"/>
  <c r="F6" i="16"/>
  <c r="E14" i="63"/>
  <c r="AY22" i="63" s="1"/>
  <c r="D4" i="16"/>
  <c r="E16" i="66"/>
  <c r="AY16" i="66" s="1"/>
  <c r="F13" i="16"/>
  <c r="E17" i="66"/>
  <c r="AY25" i="68"/>
  <c r="BB7" i="62"/>
  <c r="AY17" i="70"/>
  <c r="AY25" i="70"/>
  <c r="AY24" i="61"/>
  <c r="BB6" i="62"/>
  <c r="AY25" i="61"/>
  <c r="AY24" i="72"/>
  <c r="AY25" i="72"/>
  <c r="AY17" i="71"/>
  <c r="AY25" i="71"/>
  <c r="AY22" i="71"/>
  <c r="D24" i="71"/>
  <c r="D23" i="71"/>
  <c r="D22" i="71"/>
  <c r="D25" i="71"/>
  <c r="AY14" i="71"/>
  <c r="AY25" i="63"/>
  <c r="BB5" i="62"/>
  <c r="BB8" i="62"/>
  <c r="AY15" i="72"/>
  <c r="AY23" i="72"/>
  <c r="AY15" i="61"/>
  <c r="AY23" i="61"/>
  <c r="AY14" i="61"/>
  <c r="D22" i="70"/>
  <c r="D24" i="70"/>
  <c r="D23" i="70"/>
  <c r="D25" i="70"/>
  <c r="AY14" i="70"/>
  <c r="H13" i="16"/>
  <c r="BA5" i="67" l="1"/>
  <c r="BA8" i="67"/>
  <c r="CA8" i="67"/>
  <c r="BB5" i="67"/>
  <c r="BB8" i="67"/>
  <c r="BO8" i="67"/>
  <c r="BA6" i="67"/>
  <c r="BB7" i="67"/>
  <c r="BB6" i="67"/>
  <c r="BO7" i="67"/>
  <c r="CA6" i="67"/>
  <c r="BA7" i="67"/>
  <c r="CA5" i="67"/>
  <c r="BO5" i="67"/>
  <c r="CA7" i="67"/>
  <c r="N23" i="67"/>
  <c r="F23" i="67"/>
  <c r="G95" i="73" s="1"/>
  <c r="D95" i="73"/>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AY24" i="68"/>
  <c r="D25" i="68"/>
  <c r="D23" i="68"/>
  <c r="D24" i="68"/>
  <c r="D22" i="68"/>
  <c r="AY15" i="68"/>
  <c r="AY23" i="68"/>
  <c r="BO6" i="69"/>
  <c r="CA7" i="69"/>
  <c r="G22" i="69"/>
  <c r="I70" i="73" s="1"/>
  <c r="N22" i="69"/>
  <c r="Z3" i="33"/>
  <c r="CA6" i="69"/>
  <c r="BO7" i="69"/>
  <c r="BA8" i="69"/>
  <c r="E22" i="69"/>
  <c r="BA5" i="69"/>
  <c r="CA8" i="69"/>
  <c r="D70" i="73"/>
  <c r="CA5" i="69"/>
  <c r="BO5" i="69"/>
  <c r="BA6" i="69"/>
  <c r="BA7" i="69"/>
  <c r="H21" i="69" a="1"/>
  <c r="M22" i="69" a="1"/>
  <c r="F22" i="69"/>
  <c r="G70" i="73" s="1"/>
  <c r="E24" i="69"/>
  <c r="F24" i="69"/>
  <c r="G23" i="69"/>
  <c r="I71" i="73" s="1"/>
  <c r="AY15" i="66"/>
  <c r="AY23" i="66"/>
  <c r="AY17" i="66"/>
  <c r="AY25" i="66"/>
  <c r="BO8" i="69"/>
  <c r="D71" i="73"/>
  <c r="F23" i="69"/>
  <c r="G71" i="73" s="1"/>
  <c r="Z4" i="33"/>
  <c r="N23" i="69"/>
  <c r="E23" i="69"/>
  <c r="D25" i="66"/>
  <c r="D23" i="66"/>
  <c r="D24" i="66"/>
  <c r="D22" i="66"/>
  <c r="AY17" i="65"/>
  <c r="D73" i="73"/>
  <c r="G25" i="69"/>
  <c r="I73" i="73" s="1"/>
  <c r="E25" i="69"/>
  <c r="Z6" i="33"/>
  <c r="F25" i="69"/>
  <c r="G73" i="73" s="1"/>
  <c r="N25" i="69"/>
  <c r="G24" i="69"/>
  <c r="N24" i="69"/>
  <c r="Z5" i="33"/>
  <c r="D72" i="73"/>
  <c r="C12" i="45"/>
  <c r="D22" i="65"/>
  <c r="D25" i="65"/>
  <c r="AY14" i="65"/>
  <c r="D24" i="65"/>
  <c r="D23" i="65"/>
  <c r="BC22" i="69" a="1"/>
  <c r="AZ22" i="69" a="1"/>
  <c r="BA22" i="69" a="1"/>
  <c r="BB22" i="69" a="1"/>
  <c r="BB8" i="65"/>
  <c r="BB5" i="65"/>
  <c r="BB7" i="65"/>
  <c r="BB6" i="65"/>
  <c r="BB8" i="64"/>
  <c r="BB5" i="64"/>
  <c r="BB7" i="64"/>
  <c r="C10" i="45"/>
  <c r="G24" i="64"/>
  <c r="BB6" i="64"/>
  <c r="E25" i="64"/>
  <c r="G25" i="64"/>
  <c r="I57" i="73" s="1"/>
  <c r="D54" i="73"/>
  <c r="T3" i="33"/>
  <c r="N22" i="64"/>
  <c r="T4" i="33"/>
  <c r="F23" i="64"/>
  <c r="G55" i="73" s="1"/>
  <c r="T5" i="33"/>
  <c r="F25" i="64"/>
  <c r="G57" i="73" s="1"/>
  <c r="D57" i="73"/>
  <c r="T6" i="33"/>
  <c r="E22" i="64"/>
  <c r="H21" i="64" a="1"/>
  <c r="G23" i="64"/>
  <c r="I55" i="73" s="1"/>
  <c r="N23" i="64"/>
  <c r="E23" i="64"/>
  <c r="D55" i="73"/>
  <c r="E24" i="64"/>
  <c r="D56" i="73"/>
  <c r="N25" i="64"/>
  <c r="G22" i="64"/>
  <c r="I54" i="73" s="1"/>
  <c r="F22" i="64"/>
  <c r="G54" i="73" s="1"/>
  <c r="M22" i="64" a="1"/>
  <c r="N24" i="64"/>
  <c r="F24" i="64"/>
  <c r="AY14" i="72"/>
  <c r="AY16" i="72"/>
  <c r="AY17" i="72"/>
  <c r="D24" i="72"/>
  <c r="D25" i="72"/>
  <c r="D22" i="72"/>
  <c r="D23" i="72"/>
  <c r="BB5" i="70"/>
  <c r="AY23" i="63"/>
  <c r="AY16" i="63"/>
  <c r="AY24" i="63"/>
  <c r="D23" i="63"/>
  <c r="D22" i="63"/>
  <c r="D25" i="63"/>
  <c r="D24" i="63"/>
  <c r="C5" i="45"/>
  <c r="E5" i="33"/>
  <c r="D16" i="73"/>
  <c r="CA5" i="62"/>
  <c r="BO7" i="62"/>
  <c r="CA7" i="62"/>
  <c r="F24" i="62"/>
  <c r="G24" i="62"/>
  <c r="E24" i="62"/>
  <c r="N24" i="62"/>
  <c r="E6" i="33"/>
  <c r="D17" i="73"/>
  <c r="G25" i="62"/>
  <c r="I17" i="73" s="1"/>
  <c r="E25" i="62"/>
  <c r="F25" i="62"/>
  <c r="G17" i="73" s="1"/>
  <c r="N25" i="62"/>
  <c r="N23" i="62"/>
  <c r="F23" i="62"/>
  <c r="G15" i="73" s="1"/>
  <c r="E23" i="62"/>
  <c r="D15" i="73"/>
  <c r="G23" i="62"/>
  <c r="I15" i="73" s="1"/>
  <c r="E4" i="33"/>
  <c r="G5" i="16"/>
  <c r="D14" i="73"/>
  <c r="F22" i="62"/>
  <c r="G14" i="73" s="1"/>
  <c r="M22" i="62" a="1"/>
  <c r="H21" i="62" a="1"/>
  <c r="G22" i="62"/>
  <c r="I14" i="73" s="1"/>
  <c r="E3" i="33"/>
  <c r="N22" i="62"/>
  <c r="E22" i="62"/>
  <c r="CA6" i="62"/>
  <c r="BA6" i="62"/>
  <c r="BA8" i="62"/>
  <c r="BO8" i="62"/>
  <c r="CA8" i="62"/>
  <c r="BA7" i="62"/>
  <c r="BO6" i="62"/>
  <c r="BO5" i="62"/>
  <c r="BA5" i="62"/>
  <c r="BA7" i="64"/>
  <c r="BA6" i="64"/>
  <c r="BA8" i="64"/>
  <c r="BO6" i="64"/>
  <c r="BO8" i="64"/>
  <c r="BO5" i="64"/>
  <c r="CA6" i="64"/>
  <c r="CA8" i="64"/>
  <c r="BA5" i="64"/>
  <c r="BO7" i="64"/>
  <c r="CA7" i="64"/>
  <c r="CA5" i="64"/>
  <c r="D23" i="61"/>
  <c r="D25" i="61"/>
  <c r="AY17" i="68"/>
  <c r="AY16" i="61"/>
  <c r="AY17" i="61"/>
  <c r="D24" i="61"/>
  <c r="D22" i="61"/>
  <c r="AY16" i="68"/>
  <c r="AY14" i="68"/>
  <c r="AY17" i="63"/>
  <c r="AY15" i="63"/>
  <c r="G10" i="16"/>
  <c r="G11" i="16"/>
  <c r="G9" i="16"/>
  <c r="G12" i="16"/>
  <c r="H12" i="16" s="1"/>
  <c r="G6" i="16"/>
  <c r="G7" i="16"/>
  <c r="G8" i="16"/>
  <c r="AY14" i="63"/>
  <c r="G15" i="16"/>
  <c r="G14" i="16"/>
  <c r="G13" i="16"/>
  <c r="BB8" i="61"/>
  <c r="BB5" i="72"/>
  <c r="BA22" i="62" a="1"/>
  <c r="BA24" i="62" s="1"/>
  <c r="BB7" i="70"/>
  <c r="BB8" i="70"/>
  <c r="AZ22" i="62" a="1"/>
  <c r="AZ22" i="62" s="1"/>
  <c r="BB6" i="70"/>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7" i="71"/>
  <c r="BB6" i="71"/>
  <c r="BB5" i="71"/>
  <c r="BB8" i="71"/>
  <c r="BB22" i="62" a="1"/>
  <c r="BB24" i="62" s="1"/>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BB8" i="72"/>
  <c r="H4" i="16"/>
  <c r="BB6" i="61"/>
  <c r="H6" i="16"/>
  <c r="BB7" i="61"/>
  <c r="H14" i="16"/>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E24" i="70"/>
  <c r="N24" i="70"/>
  <c r="K5" i="33"/>
  <c r="F24" i="70"/>
  <c r="D32" i="73"/>
  <c r="G24" i="70"/>
  <c r="C7" i="45"/>
  <c r="N22" i="70"/>
  <c r="M22" i="70" a="1"/>
  <c r="F22" i="70"/>
  <c r="G30" i="73" s="1"/>
  <c r="K3" i="33"/>
  <c r="D30" i="73"/>
  <c r="H21" i="70" a="1"/>
  <c r="E22" i="70"/>
  <c r="G22" i="70"/>
  <c r="I30" i="73" s="1"/>
  <c r="CA5" i="65" l="1"/>
  <c r="BC22" i="67" a="1"/>
  <c r="BB22" i="67" a="1"/>
  <c r="AZ22" i="67" a="1"/>
  <c r="BA22" i="67" a="1"/>
  <c r="F94" i="73"/>
  <c r="CC14" i="67" a="1"/>
  <c r="BZ14" i="67" a="1"/>
  <c r="CA14" i="67" a="1"/>
  <c r="CB14" i="67" a="1"/>
  <c r="BP14" i="67" a="1"/>
  <c r="BP15" i="67" s="1"/>
  <c r="BQ14" i="67" a="1"/>
  <c r="BN14" i="67" a="1"/>
  <c r="BN16" i="67" s="1"/>
  <c r="BO14" i="67" a="1"/>
  <c r="BO17" i="67" s="1"/>
  <c r="BB14" i="67" a="1"/>
  <c r="BB16" i="67" s="1"/>
  <c r="Q96" i="73" s="1"/>
  <c r="AZ14" i="67" a="1"/>
  <c r="AZ17" i="67" s="1"/>
  <c r="O97" i="73" s="1"/>
  <c r="BC14" i="67" a="1"/>
  <c r="BC14" i="67" s="1"/>
  <c r="R94" i="73" s="1"/>
  <c r="BA14" i="67" a="1"/>
  <c r="BA17" i="67" s="1"/>
  <c r="P97" i="73" s="1"/>
  <c r="H15" i="16"/>
  <c r="E96" i="73"/>
  <c r="AJ5" i="33"/>
  <c r="D15" i="45"/>
  <c r="L24" i="67"/>
  <c r="M25" i="67"/>
  <c r="M23" i="67"/>
  <c r="M24" i="67"/>
  <c r="M22" i="67"/>
  <c r="K21" i="67"/>
  <c r="M93" i="73" s="1"/>
  <c r="I21" i="67"/>
  <c r="K93" i="73" s="1"/>
  <c r="H21" i="67"/>
  <c r="J21" i="67"/>
  <c r="L93" i="73" s="1"/>
  <c r="K15" i="45"/>
  <c r="L15" i="45"/>
  <c r="AJ4" i="33"/>
  <c r="E95" i="73"/>
  <c r="L23" i="67"/>
  <c r="AV94" i="73" a="1"/>
  <c r="AW94" i="73" a="1"/>
  <c r="F95" i="73"/>
  <c r="F97" i="73"/>
  <c r="G15" i="45"/>
  <c r="I96" i="73"/>
  <c r="E94" i="73"/>
  <c r="L22" i="67"/>
  <c r="AJ3" i="33"/>
  <c r="E97" i="73"/>
  <c r="AJ6" i="33"/>
  <c r="L25" i="67"/>
  <c r="F15" i="45"/>
  <c r="G96" i="73"/>
  <c r="N23" i="65"/>
  <c r="F22" i="65"/>
  <c r="G62" i="73" s="1"/>
  <c r="N22" i="65"/>
  <c r="N25" i="65"/>
  <c r="E25" i="65"/>
  <c r="BB6" i="68"/>
  <c r="BB5" i="68"/>
  <c r="BB8" i="68"/>
  <c r="BB7"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CA6" i="66"/>
  <c r="BO6" i="66"/>
  <c r="BA6" i="66"/>
  <c r="CA7" i="66"/>
  <c r="CA8" i="66"/>
  <c r="BA8" i="66"/>
  <c r="CA5" i="66"/>
  <c r="BO5" i="66"/>
  <c r="BA5" i="66"/>
  <c r="BO8" i="66"/>
  <c r="BO7" i="66"/>
  <c r="L22" i="69"/>
  <c r="BA7" i="66"/>
  <c r="E70" i="73"/>
  <c r="BB5" i="66"/>
  <c r="BB7" i="66"/>
  <c r="BB8" i="66"/>
  <c r="BB6" i="66"/>
  <c r="CA7" i="65"/>
  <c r="F71" i="73"/>
  <c r="CB14" i="69" a="1"/>
  <c r="CC14" i="69" a="1"/>
  <c r="BB14" i="69" a="1"/>
  <c r="BA14" i="69" a="1"/>
  <c r="F12" i="45"/>
  <c r="M25" i="69"/>
  <c r="M23" i="69"/>
  <c r="M22" i="69"/>
  <c r="M24" i="69"/>
  <c r="D12" i="45"/>
  <c r="AA4" i="33"/>
  <c r="AA3" i="33"/>
  <c r="BZ14" i="69" a="1"/>
  <c r="CA14" i="69" a="1"/>
  <c r="F70" i="73"/>
  <c r="AZ14" i="69" a="1"/>
  <c r="BC14" i="69" a="1"/>
  <c r="G72" i="73"/>
  <c r="E72" i="73"/>
  <c r="H21" i="69"/>
  <c r="I21" i="69"/>
  <c r="J21" i="69"/>
  <c r="L69" i="73" s="1"/>
  <c r="K21" i="69"/>
  <c r="M69" i="73" s="1"/>
  <c r="E71" i="73"/>
  <c r="L23" i="69"/>
  <c r="BP14" i="69" a="1"/>
  <c r="BO14" i="69" a="1"/>
  <c r="BN14" i="69" a="1"/>
  <c r="BQ14" i="69" a="1"/>
  <c r="G25" i="66"/>
  <c r="I81" i="73" s="1"/>
  <c r="N25" i="66"/>
  <c r="E25" i="66"/>
  <c r="D81" i="73"/>
  <c r="F25" i="66"/>
  <c r="G81" i="73" s="1"/>
  <c r="AC6" i="33"/>
  <c r="G23" i="66"/>
  <c r="I79" i="73" s="1"/>
  <c r="F23" i="66"/>
  <c r="G79" i="73" s="1"/>
  <c r="N23" i="66"/>
  <c r="D79" i="73"/>
  <c r="AC4" i="33"/>
  <c r="E23" i="66"/>
  <c r="G24" i="66"/>
  <c r="C13" i="45"/>
  <c r="N24" i="66"/>
  <c r="AC5" i="33"/>
  <c r="D80" i="73"/>
  <c r="E24" i="66"/>
  <c r="F24" i="66"/>
  <c r="N22" i="66"/>
  <c r="D78" i="73"/>
  <c r="H21" i="66" a="1"/>
  <c r="M22" i="66" a="1"/>
  <c r="F22" i="66"/>
  <c r="G78" i="73" s="1"/>
  <c r="AC3" i="33"/>
  <c r="E22" i="66"/>
  <c r="G22" i="66"/>
  <c r="I78" i="73" s="1"/>
  <c r="C11" i="45"/>
  <c r="BO8" i="65"/>
  <c r="BA7" i="65"/>
  <c r="CA6" i="65"/>
  <c r="F23" i="65"/>
  <c r="G63" i="73" s="1"/>
  <c r="E22" i="65"/>
  <c r="D62" i="73"/>
  <c r="F24" i="65"/>
  <c r="N24" i="65"/>
  <c r="BO5" i="65"/>
  <c r="BO7" i="65"/>
  <c r="D63" i="73"/>
  <c r="D65" i="73"/>
  <c r="F25" i="65"/>
  <c r="G65" i="73" s="1"/>
  <c r="E24" i="65"/>
  <c r="BA8" i="65"/>
  <c r="E23" i="65"/>
  <c r="G22" i="65"/>
  <c r="I62" i="73" s="1"/>
  <c r="H21" i="65" a="1"/>
  <c r="D64" i="73"/>
  <c r="BA5" i="65"/>
  <c r="CA8" i="65"/>
  <c r="W4" i="33"/>
  <c r="W3" i="33"/>
  <c r="W6" i="33"/>
  <c r="G25" i="65"/>
  <c r="I65" i="73" s="1"/>
  <c r="AW70" i="73" a="1"/>
  <c r="AA5" i="33"/>
  <c r="L12" i="45"/>
  <c r="G24" i="65"/>
  <c r="W5" i="33"/>
  <c r="BA6" i="65"/>
  <c r="BO6" i="65"/>
  <c r="G23" i="65"/>
  <c r="I63" i="73" s="1"/>
  <c r="M22" i="65" a="1"/>
  <c r="I72" i="73"/>
  <c r="G12" i="45"/>
  <c r="AV70" i="73" a="1"/>
  <c r="L24" i="69"/>
  <c r="E73" i="73"/>
  <c r="AA6" i="33"/>
  <c r="L25" i="69"/>
  <c r="K12" i="45"/>
  <c r="F73" i="73"/>
  <c r="BC23" i="69"/>
  <c r="BC24" i="69"/>
  <c r="BC25" i="69"/>
  <c r="BC22" i="69"/>
  <c r="AZ25" i="69"/>
  <c r="AZ23" i="69"/>
  <c r="AZ22" i="69"/>
  <c r="AZ24" i="69"/>
  <c r="BA23" i="69"/>
  <c r="BA25" i="69"/>
  <c r="BA24" i="69"/>
  <c r="BA22" i="69"/>
  <c r="BB25" i="69"/>
  <c r="BB24" i="69"/>
  <c r="BB23" i="69"/>
  <c r="BB22" i="69"/>
  <c r="BC22" i="65" a="1"/>
  <c r="AZ22" i="65" a="1"/>
  <c r="BA22" i="65" a="1"/>
  <c r="BB22" i="65" a="1"/>
  <c r="H10" i="16"/>
  <c r="BC22" i="64" a="1"/>
  <c r="BC25" i="64" s="1"/>
  <c r="M24" i="64"/>
  <c r="U4" i="33"/>
  <c r="BB22" i="64" a="1"/>
  <c r="BB23" i="64" s="1"/>
  <c r="BA22" i="64" a="1"/>
  <c r="BA25" i="64" s="1"/>
  <c r="AZ22" i="64" a="1"/>
  <c r="M22" i="64"/>
  <c r="M25" i="64"/>
  <c r="G10" i="45"/>
  <c r="F10" i="45"/>
  <c r="E55" i="73"/>
  <c r="L23" i="64"/>
  <c r="AW54" i="73" a="1"/>
  <c r="L25" i="64"/>
  <c r="E57" i="73"/>
  <c r="F57" i="73"/>
  <c r="G56" i="73"/>
  <c r="F55" i="73"/>
  <c r="M23" i="64"/>
  <c r="I56" i="73"/>
  <c r="F54" i="73"/>
  <c r="I21" i="64"/>
  <c r="K53" i="73" s="1"/>
  <c r="J21" i="64"/>
  <c r="L53" i="73" s="1"/>
  <c r="K21" i="64"/>
  <c r="M53" i="73" s="1"/>
  <c r="H21" i="64"/>
  <c r="D10" i="45"/>
  <c r="L24" i="64"/>
  <c r="E56" i="73"/>
  <c r="U5" i="33"/>
  <c r="L22" i="64"/>
  <c r="E54" i="73"/>
  <c r="U3" i="33"/>
  <c r="K10" i="45"/>
  <c r="L10" i="45"/>
  <c r="AV54" i="73" a="1"/>
  <c r="U6" i="33"/>
  <c r="H9" i="16"/>
  <c r="H21" i="72" a="1"/>
  <c r="BO8" i="72"/>
  <c r="BO5" i="72"/>
  <c r="BA6" i="72"/>
  <c r="CA5" i="72"/>
  <c r="F24" i="72"/>
  <c r="D40" i="73"/>
  <c r="F23" i="72"/>
  <c r="G39" i="73" s="1"/>
  <c r="D39" i="73"/>
  <c r="E22" i="72"/>
  <c r="G22" i="72"/>
  <c r="I38" i="73" s="1"/>
  <c r="M22" i="72" a="1"/>
  <c r="BA5" i="72"/>
  <c r="BA7" i="72"/>
  <c r="CA8" i="72"/>
  <c r="CA7" i="72"/>
  <c r="N24" i="72"/>
  <c r="E24" i="72"/>
  <c r="N5" i="33"/>
  <c r="N6" i="33"/>
  <c r="E25" i="72"/>
  <c r="G25" i="72"/>
  <c r="I41" i="73" s="1"/>
  <c r="D41" i="73"/>
  <c r="F25" i="72"/>
  <c r="G41" i="73" s="1"/>
  <c r="N25" i="72"/>
  <c r="E23" i="72"/>
  <c r="N23" i="72"/>
  <c r="G23" i="72"/>
  <c r="I39" i="73" s="1"/>
  <c r="N4" i="33"/>
  <c r="D38" i="73"/>
  <c r="N3" i="33"/>
  <c r="F22" i="72"/>
  <c r="G38" i="73" s="1"/>
  <c r="N22" i="72"/>
  <c r="BO6" i="72"/>
  <c r="BA8" i="72"/>
  <c r="CA6" i="72"/>
  <c r="BO7" i="72"/>
  <c r="C8" i="45"/>
  <c r="G24" i="72"/>
  <c r="H7" i="16"/>
  <c r="BB5" i="63"/>
  <c r="BB6" i="63"/>
  <c r="BB8" i="63"/>
  <c r="BB7" i="63"/>
  <c r="G25" i="63"/>
  <c r="I25" i="73" s="1"/>
  <c r="F25" i="63"/>
  <c r="G25" i="73" s="1"/>
  <c r="D25" i="73"/>
  <c r="N25" i="63"/>
  <c r="E25" i="63"/>
  <c r="H6" i="33"/>
  <c r="E23" i="63"/>
  <c r="G23" i="63"/>
  <c r="I23" i="73" s="1"/>
  <c r="N23" i="63"/>
  <c r="D23" i="73"/>
  <c r="F23" i="63"/>
  <c r="G23" i="73" s="1"/>
  <c r="H4" i="33"/>
  <c r="G22" i="63"/>
  <c r="I22" i="73" s="1"/>
  <c r="H3" i="33"/>
  <c r="N22" i="63"/>
  <c r="H21" i="63" a="1"/>
  <c r="E22" i="63"/>
  <c r="M22" i="63" a="1"/>
  <c r="D22" i="73"/>
  <c r="F22" i="63"/>
  <c r="G22" i="73" s="1"/>
  <c r="E24" i="63"/>
  <c r="F24" i="63"/>
  <c r="G24" i="63"/>
  <c r="H5" i="33"/>
  <c r="C6" i="45"/>
  <c r="D24" i="73"/>
  <c r="N24" i="63"/>
  <c r="G5" i="45"/>
  <c r="I16" i="73"/>
  <c r="F5" i="45"/>
  <c r="G16" i="73"/>
  <c r="K5" i="45"/>
  <c r="L5" i="45"/>
  <c r="F17" i="73"/>
  <c r="F15" i="73"/>
  <c r="L24" i="62"/>
  <c r="E16" i="73"/>
  <c r="F5" i="33"/>
  <c r="D5" i="45"/>
  <c r="F14" i="73"/>
  <c r="L22" i="62"/>
  <c r="F3" i="33"/>
  <c r="E14" i="73"/>
  <c r="L23" i="62"/>
  <c r="F4" i="33"/>
  <c r="E15" i="73"/>
  <c r="BZ14" i="62" a="1"/>
  <c r="CB14" i="62" a="1"/>
  <c r="CA14" i="62" a="1"/>
  <c r="CC14" i="62" a="1"/>
  <c r="K21" i="62"/>
  <c r="M13" i="73" s="1"/>
  <c r="BN14" i="62" a="1"/>
  <c r="BQ14" i="62" a="1"/>
  <c r="BP14" i="62" a="1"/>
  <c r="BO14" i="62" a="1"/>
  <c r="F6" i="33"/>
  <c r="L25" i="62"/>
  <c r="E17" i="73"/>
  <c r="AV14" i="73" a="1"/>
  <c r="AW14" i="73" a="1"/>
  <c r="J21" i="62"/>
  <c r="L13" i="73" s="1"/>
  <c r="H21" i="62"/>
  <c r="I21" i="62"/>
  <c r="K13" i="73" s="1"/>
  <c r="BB14" i="62" a="1"/>
  <c r="AZ14" i="62" a="1"/>
  <c r="BA14" i="62" a="1"/>
  <c r="BC14" i="62" a="1"/>
  <c r="M22" i="62"/>
  <c r="M23" i="62"/>
  <c r="M24" i="62"/>
  <c r="M25" i="62"/>
  <c r="H5" i="16"/>
  <c r="BB14" i="64" a="1"/>
  <c r="AZ14" i="64" a="1"/>
  <c r="BA14" i="64" a="1"/>
  <c r="BC14" i="64" a="1"/>
  <c r="E25" i="61"/>
  <c r="B6" i="33"/>
  <c r="F25" i="61"/>
  <c r="G9" i="73" s="1"/>
  <c r="N25" i="61"/>
  <c r="D9" i="73"/>
  <c r="F24" i="61"/>
  <c r="D8" i="73"/>
  <c r="E24" i="61"/>
  <c r="B5" i="33"/>
  <c r="G24" i="61"/>
  <c r="G23" i="61"/>
  <c r="I7" i="73" s="1"/>
  <c r="D7" i="73"/>
  <c r="E23" i="61"/>
  <c r="N23" i="61"/>
  <c r="G25" i="61"/>
  <c r="I9" i="73" s="1"/>
  <c r="N24" i="61"/>
  <c r="C4" i="45"/>
  <c r="B4" i="33"/>
  <c r="F23" i="61"/>
  <c r="G7" i="73" s="1"/>
  <c r="CA6" i="61"/>
  <c r="BO8" i="61"/>
  <c r="BO7" i="61"/>
  <c r="BO5" i="61"/>
  <c r="CA8" i="61"/>
  <c r="BA7" i="61"/>
  <c r="E22" i="61"/>
  <c r="B3" i="33"/>
  <c r="N22" i="61"/>
  <c r="H21" i="61" a="1"/>
  <c r="BA5" i="61"/>
  <c r="CA5" i="61"/>
  <c r="BA6" i="61"/>
  <c r="BA8" i="61"/>
  <c r="CA7" i="61"/>
  <c r="BO6" i="61"/>
  <c r="G22" i="61"/>
  <c r="I6" i="73" s="1"/>
  <c r="F22" i="61"/>
  <c r="G6" i="73" s="1"/>
  <c r="D6" i="73"/>
  <c r="M22" i="61" a="1"/>
  <c r="BP14" i="64" a="1"/>
  <c r="BO14" i="64" a="1"/>
  <c r="BQ14" i="64" a="1"/>
  <c r="BN14" i="64" a="1"/>
  <c r="CB14" i="64" a="1"/>
  <c r="CA14" i="64" a="1"/>
  <c r="CC14" i="64" a="1"/>
  <c r="BZ14" i="64" a="1"/>
  <c r="BA6" i="68"/>
  <c r="BO5" i="68"/>
  <c r="BA7" i="68"/>
  <c r="BO8" i="68"/>
  <c r="CA5" i="68"/>
  <c r="BA5" i="68"/>
  <c r="BO7" i="68"/>
  <c r="CA6" i="68"/>
  <c r="BO6" i="68"/>
  <c r="CA7" i="68"/>
  <c r="BA8" i="68"/>
  <c r="CA8" i="68"/>
  <c r="BA8" i="63"/>
  <c r="BA7" i="63"/>
  <c r="BO7" i="63"/>
  <c r="BA5" i="63"/>
  <c r="BO6" i="63"/>
  <c r="BO8" i="63"/>
  <c r="BO5" i="63"/>
  <c r="CA7" i="63"/>
  <c r="CA8" i="63"/>
  <c r="CA5" i="63"/>
  <c r="BA6" i="63"/>
  <c r="CA6" i="63"/>
  <c r="AZ25" i="62"/>
  <c r="AZ24" i="62"/>
  <c r="AZ23" i="62"/>
  <c r="BA22" i="62"/>
  <c r="BA23" i="62"/>
  <c r="BA25" i="62"/>
  <c r="BC25" i="62"/>
  <c r="BC22" i="62"/>
  <c r="AZ22" i="70" a="1"/>
  <c r="AZ22" i="70" s="1"/>
  <c r="BA22" i="61" a="1"/>
  <c r="BA24" i="61" s="1"/>
  <c r="BA22" i="72" a="1"/>
  <c r="BA23" i="72" s="1"/>
  <c r="BC24" i="62"/>
  <c r="BC22" i="70" a="1"/>
  <c r="BB22" i="70" a="1"/>
  <c r="BA22" i="70" a="1"/>
  <c r="AZ22" i="61" a="1"/>
  <c r="AZ25" i="61" s="1"/>
  <c r="AZ22" i="72" a="1"/>
  <c r="AZ22" i="72" s="1"/>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F31" i="73"/>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CA15" i="67" l="1"/>
  <c r="AL95" i="73" s="1"/>
  <c r="CA14" i="67"/>
  <c r="AL94" i="73" s="1"/>
  <c r="CA16" i="67"/>
  <c r="AL96" i="73" s="1"/>
  <c r="CA17" i="67"/>
  <c r="AL97" i="73" s="1"/>
  <c r="CB14" i="67"/>
  <c r="AM94" i="73" s="1"/>
  <c r="CB17" i="67"/>
  <c r="AM97" i="73" s="1"/>
  <c r="CB15" i="67"/>
  <c r="AM95" i="73" s="1"/>
  <c r="CB16" i="67"/>
  <c r="AM96" i="73" s="1"/>
  <c r="BZ16" i="67"/>
  <c r="AK96" i="73" s="1"/>
  <c r="AP96" i="73" s="1"/>
  <c r="BZ14" i="67"/>
  <c r="BZ15" i="67"/>
  <c r="AK95" i="73" s="1"/>
  <c r="AP95" i="73" s="1"/>
  <c r="BZ17" i="67"/>
  <c r="AK97" i="73" s="1"/>
  <c r="AP97" i="73" s="1"/>
  <c r="CC17" i="67"/>
  <c r="AN97" i="73" s="1"/>
  <c r="CC15" i="67"/>
  <c r="AN95" i="73" s="1"/>
  <c r="CC16" i="67"/>
  <c r="AN96" i="73" s="1"/>
  <c r="CC14" i="67"/>
  <c r="AN94" i="73" s="1"/>
  <c r="BQ14" i="67"/>
  <c r="BQ15" i="67"/>
  <c r="BQ17" i="67"/>
  <c r="BQ16" i="67"/>
  <c r="BN14" i="67"/>
  <c r="BP16" i="67"/>
  <c r="BP14" i="67"/>
  <c r="BP17" i="67"/>
  <c r="BO16" i="67"/>
  <c r="BN15" i="67"/>
  <c r="BN17" i="67"/>
  <c r="BO15" i="67"/>
  <c r="BO14" i="67"/>
  <c r="BB14" i="67"/>
  <c r="Q94" i="73" s="1"/>
  <c r="BB15" i="67"/>
  <c r="Q95" i="73" s="1"/>
  <c r="BB17" i="67"/>
  <c r="Q97" i="73" s="1"/>
  <c r="AZ15" i="67"/>
  <c r="O95" i="73" s="1"/>
  <c r="AZ14" i="67"/>
  <c r="O94" i="73" s="1"/>
  <c r="AZ16" i="67"/>
  <c r="O96" i="73" s="1"/>
  <c r="BA16" i="67"/>
  <c r="P96" i="73" s="1"/>
  <c r="BC17" i="67"/>
  <c r="R97" i="73" s="1"/>
  <c r="BC15" i="67"/>
  <c r="R95" i="73" s="1"/>
  <c r="BA14" i="67"/>
  <c r="P94" i="73" s="1"/>
  <c r="BC16" i="67"/>
  <c r="R96" i="73" s="1"/>
  <c r="BA15" i="67"/>
  <c r="P95" i="73" s="1"/>
  <c r="AZ22" i="67"/>
  <c r="AZ25" i="67"/>
  <c r="AZ24" i="67"/>
  <c r="AZ23" i="67"/>
  <c r="BC24" i="67"/>
  <c r="BC23" i="67"/>
  <c r="BC22" i="67"/>
  <c r="BC25" i="67"/>
  <c r="BA23" i="67"/>
  <c r="BA24" i="67"/>
  <c r="BA22" i="67"/>
  <c r="BA25" i="67"/>
  <c r="BB22" i="67"/>
  <c r="BB23" i="67"/>
  <c r="BB25" i="67"/>
  <c r="BB24" i="67"/>
  <c r="AJ44" i="33"/>
  <c r="AI44" i="33"/>
  <c r="F96" i="73"/>
  <c r="E15" i="45"/>
  <c r="H15" i="45" s="1"/>
  <c r="J93" i="73"/>
  <c r="AJ45" i="33"/>
  <c r="AI45" i="33"/>
  <c r="AJ43" i="33"/>
  <c r="AW95" i="73"/>
  <c r="AW96" i="73"/>
  <c r="AJ42" i="33"/>
  <c r="AV94" i="73"/>
  <c r="AV97" i="73"/>
  <c r="B94" i="73" a="1"/>
  <c r="B94" i="73" s="1"/>
  <c r="H22" i="67" a="1"/>
  <c r="AI43" i="33"/>
  <c r="N100" i="22" s="1"/>
  <c r="J87" i="22" s="1"/>
  <c r="AW97" i="73"/>
  <c r="AW94" i="73"/>
  <c r="AI42" i="33"/>
  <c r="N99" i="22" s="1"/>
  <c r="I84" i="22" s="1"/>
  <c r="AV95" i="73"/>
  <c r="AV96" i="73"/>
  <c r="E65" i="73"/>
  <c r="BA22" i="68" a="1"/>
  <c r="BA23" i="68" s="1"/>
  <c r="BB22" i="68" a="1"/>
  <c r="BB23" i="68" s="1"/>
  <c r="BC22" i="68" a="1"/>
  <c r="BC24" i="68" s="1"/>
  <c r="AZ22" i="68" a="1"/>
  <c r="AZ22" i="68" s="1"/>
  <c r="F89" i="73"/>
  <c r="E87" i="73"/>
  <c r="L23" i="68"/>
  <c r="AG4" i="33"/>
  <c r="AG6" i="33"/>
  <c r="E89" i="73"/>
  <c r="L25" i="68"/>
  <c r="F87" i="73"/>
  <c r="K14" i="45"/>
  <c r="L14" i="45"/>
  <c r="AV86" i="73" a="1"/>
  <c r="AW86" i="73" a="1"/>
  <c r="K21" i="68"/>
  <c r="M85" i="73" s="1"/>
  <c r="I21" i="68"/>
  <c r="K85" i="73" s="1"/>
  <c r="H21" i="68"/>
  <c r="J21" i="68"/>
  <c r="L85" i="73" s="1"/>
  <c r="G14" i="45"/>
  <c r="I88" i="73"/>
  <c r="M24" i="68"/>
  <c r="M25" i="68"/>
  <c r="M23" i="68"/>
  <c r="M22" i="68"/>
  <c r="F14" i="45"/>
  <c r="G88" i="73"/>
  <c r="F86" i="73"/>
  <c r="AG5" i="33"/>
  <c r="L24" i="68"/>
  <c r="E88" i="73"/>
  <c r="D14" i="45"/>
  <c r="L22" i="68"/>
  <c r="AG3" i="33"/>
  <c r="E86" i="73"/>
  <c r="BZ14" i="69"/>
  <c r="BZ16" i="69"/>
  <c r="AK72" i="73" s="1"/>
  <c r="AP72" i="73" s="1"/>
  <c r="M23" i="65"/>
  <c r="M25" i="65"/>
  <c r="M22" i="65"/>
  <c r="M24" i="65"/>
  <c r="CC16" i="69"/>
  <c r="AN72" i="73" s="1"/>
  <c r="CC14" i="69"/>
  <c r="AN70" i="73" s="1"/>
  <c r="CC15" i="69"/>
  <c r="AN71" i="73" s="1"/>
  <c r="CC17" i="69"/>
  <c r="AN73" i="73" s="1"/>
  <c r="Z42" i="33"/>
  <c r="N93" i="22" s="1"/>
  <c r="I81" i="22" s="1"/>
  <c r="B70" i="73" a="1"/>
  <c r="BB14" i="69"/>
  <c r="Q70" i="73" s="1"/>
  <c r="BB16" i="69"/>
  <c r="Q72" i="73" s="1"/>
  <c r="BB15" i="69"/>
  <c r="Q71" i="73" s="1"/>
  <c r="BB17" i="69"/>
  <c r="Q73" i="73" s="1"/>
  <c r="CB16" i="69"/>
  <c r="AM72" i="73" s="1"/>
  <c r="CB15" i="69"/>
  <c r="AM71" i="73" s="1"/>
  <c r="CB14" i="69"/>
  <c r="AM70" i="73" s="1"/>
  <c r="CB17" i="69"/>
  <c r="AM73" i="73" s="1"/>
  <c r="BC14" i="66" a="1"/>
  <c r="BO14" i="66" a="1"/>
  <c r="BP14" i="66" a="1"/>
  <c r="BA14" i="66" a="1"/>
  <c r="BB14" i="66" a="1"/>
  <c r="CA14" i="66" a="1"/>
  <c r="CC14" i="66" a="1"/>
  <c r="CB14" i="66" a="1"/>
  <c r="BZ14" i="66" a="1"/>
  <c r="AZ14" i="66" a="1"/>
  <c r="BQ14" i="66" a="1"/>
  <c r="BN14" i="66" a="1"/>
  <c r="K69" i="73"/>
  <c r="E12" i="45"/>
  <c r="H12" i="45" s="1"/>
  <c r="BZ17" i="69"/>
  <c r="AK73" i="73" s="1"/>
  <c r="AP73" i="73" s="1"/>
  <c r="BZ15" i="69"/>
  <c r="AK71" i="73" s="1"/>
  <c r="AP71" i="73" s="1"/>
  <c r="J69" i="73"/>
  <c r="H22" i="69" a="1"/>
  <c r="BQ16" i="69"/>
  <c r="BQ17" i="69"/>
  <c r="BQ14" i="69"/>
  <c r="BQ15" i="69"/>
  <c r="BN17" i="69"/>
  <c r="BN14" i="69"/>
  <c r="BN15" i="69"/>
  <c r="BN16" i="69"/>
  <c r="Z43" i="33"/>
  <c r="N94" i="22" s="1"/>
  <c r="J82" i="22" s="1"/>
  <c r="AA43"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AZ16" i="69"/>
  <c r="O72" i="73" s="1"/>
  <c r="AZ15" i="69"/>
  <c r="O71" i="73" s="1"/>
  <c r="AZ14" i="69"/>
  <c r="AZ17" i="69"/>
  <c r="O73" i="73" s="1"/>
  <c r="CA17" i="69"/>
  <c r="AL73" i="73" s="1"/>
  <c r="CA16" i="69"/>
  <c r="AL72" i="73" s="1"/>
  <c r="CA14" i="69"/>
  <c r="AL70" i="73" s="1"/>
  <c r="CA15" i="69"/>
  <c r="AL71" i="73" s="1"/>
  <c r="AA42" i="33"/>
  <c r="AW70" i="73"/>
  <c r="AW71" i="73"/>
  <c r="AW72" i="73"/>
  <c r="AW73" i="73"/>
  <c r="AV70" i="73"/>
  <c r="AV71" i="73"/>
  <c r="AV72" i="73"/>
  <c r="AV73" i="73"/>
  <c r="Z44" i="33"/>
  <c r="AA44" i="33"/>
  <c r="BC22" i="66" a="1"/>
  <c r="AZ22" i="66" a="1"/>
  <c r="BB22" i="66" a="1"/>
  <c r="BA22" i="66" a="1"/>
  <c r="X6" i="33"/>
  <c r="BA14" i="65" a="1"/>
  <c r="E64" i="73"/>
  <c r="BN14" i="65" a="1"/>
  <c r="F65" i="73"/>
  <c r="BZ14" i="65" a="1"/>
  <c r="BQ14" i="65" a="1"/>
  <c r="X3" i="33"/>
  <c r="X4" i="33"/>
  <c r="D11" i="45"/>
  <c r="AW62" i="73" a="1"/>
  <c r="BO14" i="65" a="1"/>
  <c r="K11" i="45"/>
  <c r="F62" i="73"/>
  <c r="L23" i="65"/>
  <c r="BB14" i="65" a="1"/>
  <c r="CB14" i="65" a="1"/>
  <c r="L24" i="65"/>
  <c r="X5" i="33"/>
  <c r="F63" i="73"/>
  <c r="L25" i="65"/>
  <c r="E63" i="73"/>
  <c r="AZ14" i="65" a="1"/>
  <c r="K21" i="65"/>
  <c r="M61" i="73" s="1"/>
  <c r="I21" i="65"/>
  <c r="K61" i="73" s="1"/>
  <c r="J21" i="65"/>
  <c r="L61" i="73" s="1"/>
  <c r="H21" i="65"/>
  <c r="G11" i="45"/>
  <c r="F11" i="45"/>
  <c r="BP14" i="65" a="1"/>
  <c r="E62" i="73"/>
  <c r="CC14" i="65" a="1"/>
  <c r="L22" i="65"/>
  <c r="BC14" i="65" a="1"/>
  <c r="CA14" i="65" a="1"/>
  <c r="AV62" i="73" a="1"/>
  <c r="I64" i="73"/>
  <c r="G64" i="73"/>
  <c r="L11" i="45"/>
  <c r="F72" i="73"/>
  <c r="F79" i="73"/>
  <c r="F81" i="73"/>
  <c r="I21" i="66"/>
  <c r="J21" i="66"/>
  <c r="L77" i="73" s="1"/>
  <c r="K21" i="66"/>
  <c r="M77" i="73" s="1"/>
  <c r="H21" i="66"/>
  <c r="L25" i="66"/>
  <c r="AD6" i="33"/>
  <c r="E81" i="73"/>
  <c r="I80" i="73"/>
  <c r="G13" i="45"/>
  <c r="AW78" i="73" a="1"/>
  <c r="AV78" i="73" a="1"/>
  <c r="F13" i="45"/>
  <c r="G80" i="73"/>
  <c r="D13" i="45"/>
  <c r="E80" i="73"/>
  <c r="L24" i="66"/>
  <c r="AD5" i="33"/>
  <c r="AD3" i="33"/>
  <c r="E78" i="73"/>
  <c r="L22" i="66"/>
  <c r="F78" i="73"/>
  <c r="M22" i="66"/>
  <c r="M23" i="66"/>
  <c r="M24" i="66"/>
  <c r="M25" i="66"/>
  <c r="L13" i="45"/>
  <c r="K13" i="45"/>
  <c r="E79" i="73"/>
  <c r="AD4" i="33"/>
  <c r="L23" i="66"/>
  <c r="AA45" i="33"/>
  <c r="Z45" i="33"/>
  <c r="BE21" i="69" a="1"/>
  <c r="BB23" i="65"/>
  <c r="BB24" i="65"/>
  <c r="BB25" i="65"/>
  <c r="BB22" i="65"/>
  <c r="BC24" i="65"/>
  <c r="BC25" i="65"/>
  <c r="BC23" i="65"/>
  <c r="BC22" i="65"/>
  <c r="BA23" i="65"/>
  <c r="BA24" i="65"/>
  <c r="BA25" i="65"/>
  <c r="BA22" i="65"/>
  <c r="AZ25" i="65"/>
  <c r="AZ22" i="65"/>
  <c r="AZ23" i="65"/>
  <c r="AZ24" i="65"/>
  <c r="BA23" i="64"/>
  <c r="BA22" i="64"/>
  <c r="AZ22" i="64"/>
  <c r="AZ23" i="64"/>
  <c r="AZ24" i="64"/>
  <c r="AZ25" i="64"/>
  <c r="F56" i="73"/>
  <c r="E10" i="45"/>
  <c r="AW54" i="73"/>
  <c r="AW55" i="73"/>
  <c r="AW56" i="73"/>
  <c r="AW57" i="73"/>
  <c r="B54" i="73" a="1"/>
  <c r="B54" i="73" s="1"/>
  <c r="J53" i="73"/>
  <c r="H22" i="64" a="1"/>
  <c r="T43" i="33"/>
  <c r="N90" i="22" s="1"/>
  <c r="J92" i="22" s="1"/>
  <c r="U43" i="33"/>
  <c r="BC24" i="64"/>
  <c r="BC23" i="64"/>
  <c r="BB25" i="64"/>
  <c r="BB22" i="64"/>
  <c r="BC22" i="64"/>
  <c r="BB24" i="64"/>
  <c r="BA24" i="64"/>
  <c r="U45" i="33"/>
  <c r="T45" i="33"/>
  <c r="T44" i="33"/>
  <c r="U44" i="33"/>
  <c r="T42" i="33"/>
  <c r="N89" i="22" s="1"/>
  <c r="I86" i="22" s="1"/>
  <c r="U42" i="33"/>
  <c r="AV55" i="73"/>
  <c r="AV56" i="73"/>
  <c r="AV54" i="73"/>
  <c r="AV57" i="73"/>
  <c r="I21" i="72"/>
  <c r="H21" i="72"/>
  <c r="K21" i="72"/>
  <c r="M37" i="73" s="1"/>
  <c r="J21" i="72"/>
  <c r="L37" i="73" s="1"/>
  <c r="L22" i="72"/>
  <c r="E38" i="73"/>
  <c r="O3" i="33"/>
  <c r="D8" i="45"/>
  <c r="L24" i="72"/>
  <c r="O5" i="33"/>
  <c r="E40" i="73"/>
  <c r="M22" i="72"/>
  <c r="M24" i="72"/>
  <c r="M25" i="72"/>
  <c r="M23" i="72"/>
  <c r="E41" i="73"/>
  <c r="L25" i="72"/>
  <c r="O6" i="33"/>
  <c r="CC14" i="72" a="1"/>
  <c r="CB14" i="72" a="1"/>
  <c r="BZ14" i="72" a="1"/>
  <c r="BP14" i="72" a="1"/>
  <c r="BN14" i="72" a="1"/>
  <c r="AW38" i="73" a="1"/>
  <c r="L8" i="45"/>
  <c r="F39" i="73"/>
  <c r="O4" i="33"/>
  <c r="E39" i="73"/>
  <c r="L23" i="72"/>
  <c r="F38" i="73"/>
  <c r="F41" i="73"/>
  <c r="G8" i="45"/>
  <c r="I40" i="73"/>
  <c r="BA14" i="72" a="1"/>
  <c r="BB14" i="72" a="1"/>
  <c r="AZ14" i="72" a="1"/>
  <c r="BC14" i="72" a="1"/>
  <c r="F8" i="45"/>
  <c r="G40" i="73"/>
  <c r="CA14" i="72" a="1"/>
  <c r="BO14" i="72" a="1"/>
  <c r="BQ14" i="72" a="1"/>
  <c r="AV38" i="73" a="1"/>
  <c r="K8" i="45"/>
  <c r="BC22" i="63" a="1"/>
  <c r="BA22" i="63" a="1"/>
  <c r="AZ22" i="63" a="1"/>
  <c r="BB22" i="63" a="1"/>
  <c r="F25" i="73"/>
  <c r="F23" i="73"/>
  <c r="M24" i="63"/>
  <c r="M22" i="63"/>
  <c r="M23" i="63"/>
  <c r="M25" i="63"/>
  <c r="I3" i="33"/>
  <c r="E22" i="73"/>
  <c r="L22" i="63"/>
  <c r="I24" i="73"/>
  <c r="AW22" i="73" a="1"/>
  <c r="I21" i="63"/>
  <c r="K21" i="63"/>
  <c r="M21" i="73" s="1"/>
  <c r="J21" i="63"/>
  <c r="L21" i="73" s="1"/>
  <c r="H21" i="63"/>
  <c r="E25" i="73"/>
  <c r="L25" i="63"/>
  <c r="I6" i="33"/>
  <c r="G6" i="45"/>
  <c r="F22" i="73"/>
  <c r="AV22" i="73" a="1"/>
  <c r="F6" i="45"/>
  <c r="G24" i="73"/>
  <c r="E24" i="73"/>
  <c r="D6" i="45"/>
  <c r="I5" i="33"/>
  <c r="L24" i="63"/>
  <c r="K6" i="45"/>
  <c r="L6" i="45"/>
  <c r="I4" i="33"/>
  <c r="L23" i="63"/>
  <c r="E23" i="73"/>
  <c r="E5" i="45"/>
  <c r="H5" i="45" s="1"/>
  <c r="F16" i="73"/>
  <c r="F44" i="33"/>
  <c r="E44" i="33"/>
  <c r="AV14" i="73"/>
  <c r="AV16" i="73"/>
  <c r="CB14" i="62"/>
  <c r="AM14" i="73" s="1"/>
  <c r="CB17" i="62"/>
  <c r="AM17" i="73" s="1"/>
  <c r="E43" i="33"/>
  <c r="N80" i="22" s="1"/>
  <c r="J77" i="22" s="1"/>
  <c r="BO17" i="62"/>
  <c r="BO15" i="62"/>
  <c r="BO16" i="62"/>
  <c r="BP17" i="62"/>
  <c r="CC14" i="62"/>
  <c r="AN14" i="73" s="1"/>
  <c r="AW14" i="73"/>
  <c r="CA14" i="62"/>
  <c r="AL14" i="73" s="1"/>
  <c r="CB16" i="62"/>
  <c r="AM16" i="73" s="1"/>
  <c r="F43" i="33"/>
  <c r="F45" i="33"/>
  <c r="CC17" i="62"/>
  <c r="AN17" i="73" s="1"/>
  <c r="AW17" i="73"/>
  <c r="BN16" i="62"/>
  <c r="CA16" i="62"/>
  <c r="AL16" i="73" s="1"/>
  <c r="BQ15" i="62"/>
  <c r="BQ14" i="62"/>
  <c r="BQ17" i="62"/>
  <c r="CC15" i="62"/>
  <c r="AN15" i="73" s="1"/>
  <c r="AW16" i="73"/>
  <c r="BN17" i="62"/>
  <c r="AV15" i="73"/>
  <c r="AV17" i="73"/>
  <c r="CB15" i="62"/>
  <c r="AM15" i="73" s="1"/>
  <c r="BZ17" i="62"/>
  <c r="AK17" i="73" s="1"/>
  <c r="AP17" i="73" s="1"/>
  <c r="BZ14" i="62"/>
  <c r="BZ16" i="62"/>
  <c r="AK16" i="73" s="1"/>
  <c r="BZ15" i="62"/>
  <c r="AK15" i="73" s="1"/>
  <c r="AP15" i="73" s="1"/>
  <c r="E45" i="33"/>
  <c r="BO14" i="62"/>
  <c r="BP14" i="62"/>
  <c r="BP15" i="62"/>
  <c r="BP16" i="62"/>
  <c r="E42" i="33"/>
  <c r="N79" i="22" s="1"/>
  <c r="I89" i="22" s="1"/>
  <c r="F42" i="33"/>
  <c r="BQ16" i="62"/>
  <c r="CC16" i="62"/>
  <c r="AN16" i="73" s="1"/>
  <c r="AW15" i="73"/>
  <c r="BN15" i="62"/>
  <c r="BN14" i="62"/>
  <c r="CA15" i="62"/>
  <c r="AL15" i="73" s="1"/>
  <c r="CA17" i="62"/>
  <c r="AL17" i="73" s="1"/>
  <c r="K13" i="16"/>
  <c r="J4" i="16" s="1"/>
  <c r="B7" i="33" s="1"/>
  <c r="Z7" i="33" s="1"/>
  <c r="B14" i="73" a="1"/>
  <c r="B16" i="73" s="1"/>
  <c r="BC16" i="62"/>
  <c r="R16" i="73" s="1"/>
  <c r="BC17" i="62"/>
  <c r="R17" i="73" s="1"/>
  <c r="BA17" i="62"/>
  <c r="P17" i="73" s="1"/>
  <c r="BA15" i="62"/>
  <c r="P15" i="73" s="1"/>
  <c r="H22" i="62" a="1"/>
  <c r="BC14" i="62"/>
  <c r="R14" i="73" s="1"/>
  <c r="BC15" i="62"/>
  <c r="R15" i="73" s="1"/>
  <c r="BA16" i="62"/>
  <c r="P16" i="73" s="1"/>
  <c r="BA14" i="62"/>
  <c r="P14" i="73" s="1"/>
  <c r="J13" i="73"/>
  <c r="AZ17" i="62"/>
  <c r="O17" i="73" s="1"/>
  <c r="AZ14" i="62"/>
  <c r="AZ15" i="62"/>
  <c r="O15" i="73" s="1"/>
  <c r="AZ16" i="62"/>
  <c r="O16" i="73" s="1"/>
  <c r="BB15" i="62"/>
  <c r="Q15" i="73" s="1"/>
  <c r="BB16" i="62"/>
  <c r="Q16" i="73" s="1"/>
  <c r="BB14" i="62"/>
  <c r="Q14" i="73" s="1"/>
  <c r="BB17" i="62"/>
  <c r="Q17" i="73" s="1"/>
  <c r="BA15" i="64"/>
  <c r="P55" i="73" s="1"/>
  <c r="BA16" i="64"/>
  <c r="P56" i="73" s="1"/>
  <c r="BA17" i="64"/>
  <c r="P57" i="73" s="1"/>
  <c r="BA14" i="64"/>
  <c r="P54" i="73" s="1"/>
  <c r="F6" i="73"/>
  <c r="BO14" i="61" a="1"/>
  <c r="BQ14" i="61" a="1"/>
  <c r="BN14" i="61" a="1"/>
  <c r="L23" i="61"/>
  <c r="C4" i="33"/>
  <c r="E7" i="73"/>
  <c r="G8" i="73"/>
  <c r="F4" i="45"/>
  <c r="C3" i="33"/>
  <c r="E6" i="73"/>
  <c r="L22" i="61"/>
  <c r="I21" i="61"/>
  <c r="J21" i="61"/>
  <c r="L5" i="73" s="1"/>
  <c r="K4" i="45"/>
  <c r="L4" i="45"/>
  <c r="L25" i="61"/>
  <c r="C6" i="33"/>
  <c r="E9" i="73"/>
  <c r="I8" i="73"/>
  <c r="G4" i="45"/>
  <c r="L24" i="61"/>
  <c r="C5" i="33"/>
  <c r="E8" i="73"/>
  <c r="D4" i="45"/>
  <c r="F7" i="73"/>
  <c r="F9" i="73"/>
  <c r="BC14" i="64"/>
  <c r="R54" i="73" s="1"/>
  <c r="BC17" i="64"/>
  <c r="R57" i="73" s="1"/>
  <c r="BC16" i="64"/>
  <c r="R56" i="73" s="1"/>
  <c r="BC15" i="64"/>
  <c r="R55" i="73" s="1"/>
  <c r="AZ16" i="64"/>
  <c r="O56" i="73" s="1"/>
  <c r="AZ15" i="64"/>
  <c r="O55" i="73" s="1"/>
  <c r="AZ14" i="64"/>
  <c r="AZ17" i="64"/>
  <c r="O57" i="73" s="1"/>
  <c r="BB17" i="64"/>
  <c r="Q57" i="73" s="1"/>
  <c r="BB14" i="64"/>
  <c r="Q54" i="73" s="1"/>
  <c r="BB16" i="64"/>
  <c r="Q56" i="73" s="1"/>
  <c r="BB15" i="64"/>
  <c r="Q55" i="73" s="1"/>
  <c r="K21" i="61"/>
  <c r="M5" i="73" s="1"/>
  <c r="H21" i="61"/>
  <c r="BP14" i="61" a="1"/>
  <c r="BZ14" i="61" a="1"/>
  <c r="CA14" i="61" a="1"/>
  <c r="CC14" i="61" a="1"/>
  <c r="CB14" i="61" a="1"/>
  <c r="M24" i="61"/>
  <c r="M25" i="61"/>
  <c r="M22" i="61"/>
  <c r="M23" i="61"/>
  <c r="BB14" i="61" a="1"/>
  <c r="BC14" i="61" a="1"/>
  <c r="AZ14" i="61" a="1"/>
  <c r="BA14" i="61" a="1"/>
  <c r="AW6" i="73" a="1"/>
  <c r="AV6" i="73" a="1"/>
  <c r="BZ17" i="64"/>
  <c r="AK57" i="73" s="1"/>
  <c r="BP17" i="64"/>
  <c r="CB16" i="64"/>
  <c r="AM56" i="73" s="1"/>
  <c r="BQ15" i="64"/>
  <c r="BQ17" i="64"/>
  <c r="CC15" i="64"/>
  <c r="AN55" i="73" s="1"/>
  <c r="CC17" i="64"/>
  <c r="AN57" i="73" s="1"/>
  <c r="CC14" i="64"/>
  <c r="AN54" i="73" s="1"/>
  <c r="CC16" i="64"/>
  <c r="AN56" i="73" s="1"/>
  <c r="CB14" i="64"/>
  <c r="AM54" i="73" s="1"/>
  <c r="CB17" i="64"/>
  <c r="AM57" i="73" s="1"/>
  <c r="CB15" i="64"/>
  <c r="AM55" i="73" s="1"/>
  <c r="BQ16" i="64"/>
  <c r="BQ14" i="64"/>
  <c r="BN14" i="64"/>
  <c r="BN16" i="64"/>
  <c r="BN15" i="64"/>
  <c r="BN17" i="64"/>
  <c r="BZ16" i="64"/>
  <c r="AK56" i="73" s="1"/>
  <c r="BZ14" i="64"/>
  <c r="BZ15" i="64"/>
  <c r="AK55" i="73" s="1"/>
  <c r="AP55" i="73" s="1"/>
  <c r="CA16" i="64"/>
  <c r="AL56" i="73" s="1"/>
  <c r="CA17" i="64"/>
  <c r="AL57" i="73" s="1"/>
  <c r="CA14" i="64"/>
  <c r="AL54" i="73" s="1"/>
  <c r="CA15" i="64"/>
  <c r="AL55" i="73" s="1"/>
  <c r="BO17" i="64"/>
  <c r="BO14" i="64"/>
  <c r="BO15" i="64"/>
  <c r="BO16" i="64"/>
  <c r="BP14" i="64"/>
  <c r="BP15" i="64"/>
  <c r="BP16" i="64"/>
  <c r="BB14" i="68" a="1"/>
  <c r="BC14" i="68" a="1"/>
  <c r="BA14" i="68" a="1"/>
  <c r="AZ14" i="68" a="1"/>
  <c r="BO14" i="68" a="1"/>
  <c r="BP14" i="68" a="1"/>
  <c r="BQ14" i="68" a="1"/>
  <c r="BN14" i="68" a="1"/>
  <c r="CA14" i="68" a="1"/>
  <c r="CB14" i="68" a="1"/>
  <c r="CC14" i="68" a="1"/>
  <c r="BZ14" i="68" a="1"/>
  <c r="AZ14" i="63" a="1"/>
  <c r="BB14" i="63" a="1"/>
  <c r="BA14" i="63" a="1"/>
  <c r="BC14" i="63" a="1"/>
  <c r="CB14" i="63" a="1"/>
  <c r="CA14" i="63" a="1"/>
  <c r="CC14" i="63" a="1"/>
  <c r="BZ14" i="63" a="1"/>
  <c r="BP14" i="63" a="1"/>
  <c r="BQ14" i="63" a="1"/>
  <c r="BO14" i="63" a="1"/>
  <c r="BN14" i="63" a="1"/>
  <c r="T97" i="73"/>
  <c r="BE21" i="62" a="1"/>
  <c r="BF21" i="62" s="1"/>
  <c r="BB22" i="61"/>
  <c r="AZ25" i="72"/>
  <c r="BA23" i="61"/>
  <c r="BA22" i="61"/>
  <c r="AZ24" i="61"/>
  <c r="AZ22" i="61"/>
  <c r="AZ24" i="72"/>
  <c r="AZ23" i="61"/>
  <c r="AZ23" i="72"/>
  <c r="BC23" i="61"/>
  <c r="BA25" i="61"/>
  <c r="BC23" i="72"/>
  <c r="AZ24" i="70"/>
  <c r="AZ23" i="70"/>
  <c r="AZ25" i="70"/>
  <c r="BB25" i="61"/>
  <c r="BC22" i="72"/>
  <c r="BC24" i="61"/>
  <c r="BC22" i="61"/>
  <c r="BC25" i="72"/>
  <c r="BA24" i="72"/>
  <c r="BC25" i="70"/>
  <c r="BC23" i="70"/>
  <c r="BC22" i="70"/>
  <c r="BC24" i="70"/>
  <c r="BA25" i="72"/>
  <c r="BA22" i="72"/>
  <c r="BB23" i="70"/>
  <c r="BB24" i="70"/>
  <c r="BB25" i="70"/>
  <c r="BB22" i="70"/>
  <c r="BB25" i="72"/>
  <c r="BA25" i="70"/>
  <c r="BA22" i="70"/>
  <c r="BA24" i="70"/>
  <c r="BA23" i="70"/>
  <c r="BB24" i="72"/>
  <c r="BB23" i="72"/>
  <c r="BB24" i="6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BB17" i="70"/>
  <c r="Q33" i="73" s="1"/>
  <c r="BB14" i="70"/>
  <c r="Q30" i="73" s="1"/>
  <c r="BB16" i="70"/>
  <c r="Q32" i="73" s="1"/>
  <c r="BB15" i="70"/>
  <c r="Q31" i="73" s="1"/>
  <c r="B30" i="73" a="1"/>
  <c r="BZ15" i="70"/>
  <c r="AK31" i="73" s="1"/>
  <c r="AP31" i="73" s="1"/>
  <c r="BZ17" i="70"/>
  <c r="AK33" i="73" s="1"/>
  <c r="AP33" i="73" s="1"/>
  <c r="BZ14" i="70"/>
  <c r="BZ16" i="70"/>
  <c r="AK32" i="73" s="1"/>
  <c r="AP32" i="73" s="1"/>
  <c r="AZ17" i="70"/>
  <c r="O33" i="73" s="1"/>
  <c r="AZ16" i="70"/>
  <c r="O32" i="73" s="1"/>
  <c r="AZ15" i="70"/>
  <c r="O31" i="73" s="1"/>
  <c r="AZ14" i="70"/>
  <c r="L45" i="33"/>
  <c r="K45" i="33"/>
  <c r="CB14" i="70"/>
  <c r="AM30" i="73" s="1"/>
  <c r="CB15" i="70"/>
  <c r="AM31" i="73" s="1"/>
  <c r="CB16" i="70"/>
  <c r="AM32" i="73" s="1"/>
  <c r="CB17" i="70"/>
  <c r="AM33" i="73" s="1"/>
  <c r="K42" i="33"/>
  <c r="N83" i="22" s="1"/>
  <c r="I85" i="22"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E21" i="67" l="1" a="1"/>
  <c r="H10" i="45"/>
  <c r="AK92" i="73"/>
  <c r="T96" i="73"/>
  <c r="Z94" i="73" a="1"/>
  <c r="Z95" i="73" s="1"/>
  <c r="AE95" i="73" s="1"/>
  <c r="AK94" i="73"/>
  <c r="AP94" i="73" s="1"/>
  <c r="Z92" i="73"/>
  <c r="BE13" i="67" a="1"/>
  <c r="AC94" i="73" a="1"/>
  <c r="AC94" i="73" s="1"/>
  <c r="BS13" i="67" a="1"/>
  <c r="T95" i="73"/>
  <c r="AB94" i="73" a="1"/>
  <c r="AB95" i="73" s="1"/>
  <c r="CE13" i="67" a="1"/>
  <c r="T94" i="73"/>
  <c r="AA94" i="73" a="1"/>
  <c r="AA95" i="73" s="1"/>
  <c r="BA22" i="68"/>
  <c r="BB22" i="68"/>
  <c r="AZ25" i="68"/>
  <c r="BA25" i="68"/>
  <c r="B95" i="73"/>
  <c r="B96" i="73"/>
  <c r="B97" i="73"/>
  <c r="AI50" i="33"/>
  <c r="R60" i="33" s="1"/>
  <c r="D104" i="48"/>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3" i="67"/>
  <c r="J95" i="73" s="1"/>
  <c r="BC22" i="68"/>
  <c r="BA24" i="68"/>
  <c r="O50" i="33"/>
  <c r="H24" i="67"/>
  <c r="J96" i="73" s="1"/>
  <c r="BB25" i="68"/>
  <c r="BB24" i="68"/>
  <c r="AZ24" i="68"/>
  <c r="BC23" i="68"/>
  <c r="BC25" i="68"/>
  <c r="AZ23" i="68"/>
  <c r="B86" i="73" a="1"/>
  <c r="B88" i="73" s="1"/>
  <c r="AW87" i="73"/>
  <c r="AW88" i="73"/>
  <c r="AW89" i="73"/>
  <c r="AW86" i="73"/>
  <c r="AV86" i="73"/>
  <c r="AV87" i="73"/>
  <c r="AV88" i="73"/>
  <c r="AV89" i="73"/>
  <c r="AF45" i="33"/>
  <c r="AG45" i="33"/>
  <c r="AF43" i="33"/>
  <c r="N98" i="22" s="1"/>
  <c r="I87" i="22" s="1"/>
  <c r="AG43" i="33"/>
  <c r="AF44" i="33"/>
  <c r="AG44" i="33"/>
  <c r="J85" i="73"/>
  <c r="H22" i="68" a="1"/>
  <c r="F88" i="73"/>
  <c r="E14" i="45"/>
  <c r="H14" i="45" s="1"/>
  <c r="AF42" i="33"/>
  <c r="N97" i="22" s="1"/>
  <c r="I91" i="22" s="1"/>
  <c r="AG42" i="33"/>
  <c r="AK70" i="73"/>
  <c r="AP70" i="73" s="1"/>
  <c r="B62" i="73" a="1"/>
  <c r="B62" i="73" s="1"/>
  <c r="B72" i="73"/>
  <c r="B70" i="73"/>
  <c r="B73" i="73"/>
  <c r="B71" i="73"/>
  <c r="E50" i="33"/>
  <c r="C60" i="33" s="1"/>
  <c r="F64" i="73"/>
  <c r="AW63" i="73"/>
  <c r="AW65" i="73"/>
  <c r="AW62" i="73"/>
  <c r="AW64" i="73"/>
  <c r="BN16" i="65"/>
  <c r="BN17" i="65"/>
  <c r="BN14" i="65"/>
  <c r="BN15" i="65"/>
  <c r="E11" i="45"/>
  <c r="AV62" i="73"/>
  <c r="AV63" i="73"/>
  <c r="AV64" i="73"/>
  <c r="AV65" i="73"/>
  <c r="CC16" i="65"/>
  <c r="AN64" i="73" s="1"/>
  <c r="CC14" i="65"/>
  <c r="AN62" i="73" s="1"/>
  <c r="CC17" i="65"/>
  <c r="AN65" i="73" s="1"/>
  <c r="CC15" i="65"/>
  <c r="AN63" i="73" s="1"/>
  <c r="W43" i="33"/>
  <c r="N92" i="22" s="1"/>
  <c r="J90" i="22" s="1"/>
  <c r="X43" i="33"/>
  <c r="BP14" i="65"/>
  <c r="BP15" i="65"/>
  <c r="BP16" i="65"/>
  <c r="BP14" i="66"/>
  <c r="BP15" i="66"/>
  <c r="BP16" i="66"/>
  <c r="BP17" i="66"/>
  <c r="BC15" i="66"/>
  <c r="R79" i="73" s="1"/>
  <c r="BC17" i="66"/>
  <c r="R81" i="73" s="1"/>
  <c r="BC16" i="66"/>
  <c r="R80" i="73" s="1"/>
  <c r="BC14" i="66"/>
  <c r="R78" i="73" s="1"/>
  <c r="BZ15" i="66"/>
  <c r="AK79" i="73" s="1"/>
  <c r="AP79" i="73" s="1"/>
  <c r="BZ17" i="66"/>
  <c r="AK81" i="73" s="1"/>
  <c r="AP81" i="73" s="1"/>
  <c r="BZ14" i="66"/>
  <c r="BZ16" i="66"/>
  <c r="AK80" i="73" s="1"/>
  <c r="AP80" i="73" s="1"/>
  <c r="BO14" i="66"/>
  <c r="BO15" i="66"/>
  <c r="BO16" i="66"/>
  <c r="BO17" i="66"/>
  <c r="CB16" i="66"/>
  <c r="AM80" i="73" s="1"/>
  <c r="CB14" i="66"/>
  <c r="AM78" i="73" s="1"/>
  <c r="T72" i="73"/>
  <c r="CB17" i="66"/>
  <c r="AM81" i="73" s="1"/>
  <c r="CB15" i="66"/>
  <c r="AM79" i="73" s="1"/>
  <c r="BB14" i="66"/>
  <c r="Q78" i="73" s="1"/>
  <c r="BB16" i="66"/>
  <c r="Q80" i="73" s="1"/>
  <c r="BB15" i="66"/>
  <c r="Q79" i="73" s="1"/>
  <c r="BB17" i="66"/>
  <c r="Q81" i="73" s="1"/>
  <c r="CC17" i="66"/>
  <c r="AN81" i="73" s="1"/>
  <c r="CC15" i="66"/>
  <c r="AN79" i="73" s="1"/>
  <c r="CC16" i="66"/>
  <c r="AN80" i="73" s="1"/>
  <c r="CC14" i="66"/>
  <c r="AN78" i="73" s="1"/>
  <c r="AZ14" i="66"/>
  <c r="AZ17" i="66"/>
  <c r="O81" i="73" s="1"/>
  <c r="AZ16" i="66"/>
  <c r="O80" i="73" s="1"/>
  <c r="AZ15" i="66"/>
  <c r="O79" i="73" s="1"/>
  <c r="CA17" i="66"/>
  <c r="AL81" i="73" s="1"/>
  <c r="CA15" i="66"/>
  <c r="AL79" i="73" s="1"/>
  <c r="CA14" i="66"/>
  <c r="AL78" i="73" s="1"/>
  <c r="CA16" i="66"/>
  <c r="AL80" i="73" s="1"/>
  <c r="BA17" i="66"/>
  <c r="P81" i="73" s="1"/>
  <c r="BA14" i="66"/>
  <c r="P78" i="73" s="1"/>
  <c r="BA15" i="66"/>
  <c r="P79" i="73" s="1"/>
  <c r="BA16" i="66"/>
  <c r="P80" i="73" s="1"/>
  <c r="BN14" i="66"/>
  <c r="BN15" i="66"/>
  <c r="BN16" i="66"/>
  <c r="BN17" i="66"/>
  <c r="BQ17" i="66"/>
  <c r="BQ14" i="66"/>
  <c r="BQ15" i="66"/>
  <c r="BQ16" i="66"/>
  <c r="AK68" i="73"/>
  <c r="T73" i="73"/>
  <c r="AD50" i="33"/>
  <c r="O60" i="33" s="1"/>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O70" i="73"/>
  <c r="T70" i="73" s="1"/>
  <c r="BE13" i="69" a="1"/>
  <c r="AC70" i="73" a="1"/>
  <c r="T71" i="73"/>
  <c r="AB70" i="73" a="1"/>
  <c r="AA70" i="73" a="1"/>
  <c r="BS13" i="69" a="1"/>
  <c r="Z68" i="73"/>
  <c r="Z70" i="73" a="1"/>
  <c r="CE13" i="69" a="1"/>
  <c r="BP17" i="65"/>
  <c r="BQ17" i="65"/>
  <c r="BQ14" i="65"/>
  <c r="BQ15" i="65"/>
  <c r="BQ16" i="65"/>
  <c r="W45" i="33"/>
  <c r="X45" i="33"/>
  <c r="BO14" i="65"/>
  <c r="BO15" i="65"/>
  <c r="BO16" i="65"/>
  <c r="BO17" i="65"/>
  <c r="J61" i="73"/>
  <c r="H22" i="65" a="1"/>
  <c r="X42" i="33"/>
  <c r="W42" i="33"/>
  <c r="N91" i="22" s="1"/>
  <c r="I88" i="22" s="1"/>
  <c r="BB16" i="65"/>
  <c r="Q64" i="73" s="1"/>
  <c r="BB14" i="65"/>
  <c r="Q62" i="73" s="1"/>
  <c r="BB17" i="65"/>
  <c r="Q65" i="73" s="1"/>
  <c r="BB15" i="65"/>
  <c r="Q63" i="73" s="1"/>
  <c r="BC15" i="65"/>
  <c r="R63" i="73" s="1"/>
  <c r="BC17" i="65"/>
  <c r="R65" i="73" s="1"/>
  <c r="BC14" i="65"/>
  <c r="R62" i="73" s="1"/>
  <c r="BC16" i="65"/>
  <c r="R64" i="73" s="1"/>
  <c r="CB16" i="65"/>
  <c r="AM64" i="73" s="1"/>
  <c r="CB14" i="65"/>
  <c r="AM62" i="73" s="1"/>
  <c r="CB17" i="65"/>
  <c r="AM65" i="73" s="1"/>
  <c r="CB15" i="65"/>
  <c r="AM63" i="73" s="1"/>
  <c r="BZ14" i="65"/>
  <c r="BZ16" i="65"/>
  <c r="AK64" i="73" s="1"/>
  <c r="AP64" i="73" s="1"/>
  <c r="BZ15" i="65"/>
  <c r="AK63" i="73" s="1"/>
  <c r="AP63" i="73" s="1"/>
  <c r="BZ17" i="65"/>
  <c r="AK65" i="73" s="1"/>
  <c r="AP65" i="73" s="1"/>
  <c r="BA16" i="65"/>
  <c r="P64" i="73" s="1"/>
  <c r="BA17" i="65"/>
  <c r="P65" i="73" s="1"/>
  <c r="BA14" i="65"/>
  <c r="P62" i="73" s="1"/>
  <c r="BA15" i="65"/>
  <c r="P63" i="73" s="1"/>
  <c r="X44" i="33"/>
  <c r="W44" i="33"/>
  <c r="CA17" i="65"/>
  <c r="AL65" i="73" s="1"/>
  <c r="CA15" i="65"/>
  <c r="AL63" i="73" s="1"/>
  <c r="CA14" i="65"/>
  <c r="AL62" i="73" s="1"/>
  <c r="CA16" i="65"/>
  <c r="AL64" i="73" s="1"/>
  <c r="AZ15" i="65"/>
  <c r="O63" i="73" s="1"/>
  <c r="AZ14" i="65"/>
  <c r="AZ17" i="65"/>
  <c r="O65" i="73" s="1"/>
  <c r="AZ16" i="65"/>
  <c r="O64" i="73" s="1"/>
  <c r="K77" i="73"/>
  <c r="AV79" i="73"/>
  <c r="AV80" i="73"/>
  <c r="AV78" i="73"/>
  <c r="AV81" i="73"/>
  <c r="J77" i="73"/>
  <c r="H22" i="66" a="1"/>
  <c r="AW78" i="73"/>
  <c r="AW79" i="73"/>
  <c r="AW80" i="73"/>
  <c r="AW81" i="73"/>
  <c r="AD45" i="33"/>
  <c r="AC45" i="33"/>
  <c r="AD42" i="33"/>
  <c r="AC42" i="33"/>
  <c r="N95" i="22" s="1"/>
  <c r="I90" i="22" s="1"/>
  <c r="AC43" i="33"/>
  <c r="N96" i="22" s="1"/>
  <c r="J88" i="22" s="1"/>
  <c r="E108" i="48" s="1"/>
  <c r="AD43" i="33"/>
  <c r="B78" i="73" a="1"/>
  <c r="E13" i="45"/>
  <c r="H13" i="45" s="1"/>
  <c r="AC44" i="33"/>
  <c r="AD44" i="33"/>
  <c r="BC25" i="66"/>
  <c r="BC24" i="66"/>
  <c r="BC22" i="66"/>
  <c r="BC23" i="66"/>
  <c r="AZ25" i="66"/>
  <c r="AZ22" i="66"/>
  <c r="AZ24" i="66"/>
  <c r="AZ23" i="66"/>
  <c r="BB23" i="66"/>
  <c r="BB25" i="66"/>
  <c r="BB24" i="66"/>
  <c r="BB22" i="66"/>
  <c r="BA22" i="66"/>
  <c r="BA25" i="66"/>
  <c r="BA24" i="66"/>
  <c r="BA23" i="66"/>
  <c r="F80" i="73"/>
  <c r="BH21" i="69"/>
  <c r="BG21" i="69"/>
  <c r="BF21" i="69"/>
  <c r="BE21" i="69"/>
  <c r="BE21" i="65" a="1"/>
  <c r="BE21" i="64" a="1"/>
  <c r="AP50" i="33"/>
  <c r="K22" i="64"/>
  <c r="M54" i="73" s="1"/>
  <c r="J23" i="64"/>
  <c r="L55" i="73" s="1"/>
  <c r="I25" i="64"/>
  <c r="K57" i="73" s="1"/>
  <c r="I23" i="64"/>
  <c r="K55" i="73" s="1"/>
  <c r="W50" i="33"/>
  <c r="L60" i="33" s="1"/>
  <c r="K24" i="64"/>
  <c r="M56" i="73" s="1"/>
  <c r="I24" i="64"/>
  <c r="K56" i="73" s="1"/>
  <c r="H24" i="64"/>
  <c r="J56" i="73" s="1"/>
  <c r="H23" i="64"/>
  <c r="J55" i="73" s="1"/>
  <c r="B56" i="73"/>
  <c r="B57" i="73"/>
  <c r="B55" i="73"/>
  <c r="E112" i="48"/>
  <c r="J22" i="64"/>
  <c r="L54" i="73" s="1"/>
  <c r="K25" i="64"/>
  <c r="M57" i="73" s="1"/>
  <c r="K23" i="64"/>
  <c r="M55" i="73" s="1"/>
  <c r="J25" i="64"/>
  <c r="L57" i="73" s="1"/>
  <c r="J24" i="64"/>
  <c r="L56" i="73" s="1"/>
  <c r="I22" i="64"/>
  <c r="K54" i="73" s="1"/>
  <c r="H25" i="64"/>
  <c r="J57" i="73" s="1"/>
  <c r="H22" i="64"/>
  <c r="J54" i="73" s="1"/>
  <c r="K37" i="73"/>
  <c r="AV38" i="73"/>
  <c r="AV40" i="73"/>
  <c r="AW38" i="73"/>
  <c r="AW40" i="73"/>
  <c r="AW41" i="73"/>
  <c r="AW39" i="73"/>
  <c r="BO15" i="72"/>
  <c r="BO16" i="72"/>
  <c r="BO17" i="72"/>
  <c r="BO14" i="72"/>
  <c r="N45" i="33"/>
  <c r="CC15" i="72"/>
  <c r="AN39" i="73" s="1"/>
  <c r="N44" i="33"/>
  <c r="BB14" i="72"/>
  <c r="Q38" i="73" s="1"/>
  <c r="BB16" i="72"/>
  <c r="Q40" i="73" s="1"/>
  <c r="BB15" i="72"/>
  <c r="Q39" i="73" s="1"/>
  <c r="BB17" i="72"/>
  <c r="Q41" i="73" s="1"/>
  <c r="BP15" i="72"/>
  <c r="BP14" i="72"/>
  <c r="BP16" i="72"/>
  <c r="BP17" i="72"/>
  <c r="BQ14" i="72"/>
  <c r="J37" i="73"/>
  <c r="H22" i="72" a="1"/>
  <c r="BA15" i="72"/>
  <c r="P39" i="73" s="1"/>
  <c r="BA16" i="72"/>
  <c r="P40" i="73" s="1"/>
  <c r="BA14" i="72"/>
  <c r="P38" i="73" s="1"/>
  <c r="BA17" i="72"/>
  <c r="P41" i="73" s="1"/>
  <c r="N43" i="33"/>
  <c r="N86" i="22" s="1"/>
  <c r="I82" i="22" s="1"/>
  <c r="D100" i="48" s="1"/>
  <c r="O43" i="33"/>
  <c r="AV41" i="73"/>
  <c r="E8" i="45"/>
  <c r="H8" i="45" s="1"/>
  <c r="O45" i="33"/>
  <c r="F40" i="73"/>
  <c r="B38" i="73" a="1"/>
  <c r="B39" i="73" s="1"/>
  <c r="CB16" i="72"/>
  <c r="AM40" i="73" s="1"/>
  <c r="CB14" i="72"/>
  <c r="AM38" i="73" s="1"/>
  <c r="CB17" i="72"/>
  <c r="AM41" i="73" s="1"/>
  <c r="CB15" i="72"/>
  <c r="AM39" i="73" s="1"/>
  <c r="N42" i="33"/>
  <c r="N85" i="22" s="1"/>
  <c r="I78" i="22" s="1"/>
  <c r="O42" i="33"/>
  <c r="CA17" i="72"/>
  <c r="AL41" i="73" s="1"/>
  <c r="CA14" i="72"/>
  <c r="AL38" i="73" s="1"/>
  <c r="CA15" i="72"/>
  <c r="AL39" i="73" s="1"/>
  <c r="CA16" i="72"/>
  <c r="AL40" i="73" s="1"/>
  <c r="BC16" i="72"/>
  <c r="R40" i="73" s="1"/>
  <c r="BC15" i="72"/>
  <c r="R39" i="73" s="1"/>
  <c r="BC17" i="72"/>
  <c r="R41" i="73" s="1"/>
  <c r="BC14" i="72"/>
  <c r="R38" i="73" s="1"/>
  <c r="BZ15" i="72"/>
  <c r="AK39" i="73" s="1"/>
  <c r="AP39" i="73" s="1"/>
  <c r="BZ16" i="72"/>
  <c r="AK40" i="73" s="1"/>
  <c r="BZ14" i="72"/>
  <c r="BZ17" i="72"/>
  <c r="AK41" i="73" s="1"/>
  <c r="CC17" i="72"/>
  <c r="AN41" i="73" s="1"/>
  <c r="CC14" i="72"/>
  <c r="AN38" i="73" s="1"/>
  <c r="CC16" i="72"/>
  <c r="AN40" i="73" s="1"/>
  <c r="O44" i="33"/>
  <c r="AZ14" i="72"/>
  <c r="AZ15" i="72"/>
  <c r="O39" i="73" s="1"/>
  <c r="AZ17" i="72"/>
  <c r="O41" i="73" s="1"/>
  <c r="AZ16" i="72"/>
  <c r="O40" i="73" s="1"/>
  <c r="BN17" i="72"/>
  <c r="BN16" i="72"/>
  <c r="BN15" i="72"/>
  <c r="BN14" i="72"/>
  <c r="BQ16" i="72"/>
  <c r="BQ15" i="72"/>
  <c r="BQ17" i="72"/>
  <c r="AV39" i="73"/>
  <c r="BA25" i="63"/>
  <c r="BA24" i="63"/>
  <c r="BA22" i="63"/>
  <c r="BA23" i="63"/>
  <c r="BC24" i="63"/>
  <c r="BC23" i="63"/>
  <c r="BC22" i="63"/>
  <c r="BC25" i="63"/>
  <c r="BB24" i="63"/>
  <c r="BB23" i="63"/>
  <c r="BB25" i="63"/>
  <c r="BB22" i="63"/>
  <c r="AZ24" i="63"/>
  <c r="AZ22" i="63"/>
  <c r="AZ23" i="63"/>
  <c r="AZ25" i="63"/>
  <c r="H42" i="33"/>
  <c r="N81" i="22" s="1"/>
  <c r="I80" i="22" s="1"/>
  <c r="AV25" i="73"/>
  <c r="AV22" i="73"/>
  <c r="AV24" i="73"/>
  <c r="AV23" i="73"/>
  <c r="AW22" i="73"/>
  <c r="AW23" i="73"/>
  <c r="AW24" i="73"/>
  <c r="AW25" i="73"/>
  <c r="H44" i="33"/>
  <c r="B22" i="73" a="1"/>
  <c r="F24" i="73"/>
  <c r="I42" i="33"/>
  <c r="I44" i="33"/>
  <c r="H45" i="33"/>
  <c r="I45" i="33"/>
  <c r="K21" i="73"/>
  <c r="J21" i="73"/>
  <c r="H22" i="63" a="1"/>
  <c r="E6" i="45"/>
  <c r="H6" i="45" s="1"/>
  <c r="H43" i="33"/>
  <c r="N82" i="22" s="1"/>
  <c r="J79" i="22" s="1"/>
  <c r="I43" i="33"/>
  <c r="B14" i="73"/>
  <c r="B17" i="73"/>
  <c r="AA14" i="73" a="1"/>
  <c r="AA17" i="73" s="1"/>
  <c r="AC14" i="73" a="1"/>
  <c r="AC14" i="73" s="1"/>
  <c r="AP16" i="73"/>
  <c r="Z14" i="73" a="1"/>
  <c r="Z16" i="73" s="1"/>
  <c r="AB14" i="73" a="1"/>
  <c r="AB15" i="73" s="1"/>
  <c r="AK14" i="73"/>
  <c r="AP14" i="73" s="1"/>
  <c r="CE13" i="62" a="1"/>
  <c r="AK12"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O14" i="73"/>
  <c r="T14" i="73" s="1"/>
  <c r="BE13" i="62" a="1"/>
  <c r="Z12" i="73"/>
  <c r="BS13" i="62" a="1"/>
  <c r="AR50" i="33"/>
  <c r="W60" i="33" s="1"/>
  <c r="D110" i="48"/>
  <c r="I50" i="33"/>
  <c r="E94" i="48"/>
  <c r="T16" i="73"/>
  <c r="T17" i="73"/>
  <c r="B15" i="73"/>
  <c r="T15" i="73"/>
  <c r="BO14" i="61"/>
  <c r="BO16" i="61"/>
  <c r="BO17" i="61"/>
  <c r="BO15" i="61"/>
  <c r="K5" i="73"/>
  <c r="B44" i="33"/>
  <c r="C44" i="33"/>
  <c r="B45" i="33"/>
  <c r="C45" i="33"/>
  <c r="C42" i="33"/>
  <c r="B42" i="33"/>
  <c r="N77" i="22" s="1"/>
  <c r="I83" i="22" s="1"/>
  <c r="B43" i="33"/>
  <c r="N78" i="22" s="1"/>
  <c r="I77" i="22" s="1"/>
  <c r="C43" i="33"/>
  <c r="E4" i="45"/>
  <c r="H4" i="45" s="1"/>
  <c r="BN17" i="61"/>
  <c r="BN14" i="61"/>
  <c r="BN15" i="61"/>
  <c r="BN16" i="61"/>
  <c r="F8" i="73"/>
  <c r="BQ17" i="61"/>
  <c r="BQ14" i="61"/>
  <c r="BQ15" i="61"/>
  <c r="BQ16" i="61"/>
  <c r="T57" i="73"/>
  <c r="T55" i="73"/>
  <c r="BE13" i="64" a="1"/>
  <c r="T56" i="73"/>
  <c r="O54" i="73"/>
  <c r="T54" i="73" s="1"/>
  <c r="BS13" i="64" a="1"/>
  <c r="CE13" i="64" a="1"/>
  <c r="AP57" i="73"/>
  <c r="AP56" i="73"/>
  <c r="AV6" i="73"/>
  <c r="AV7" i="73"/>
  <c r="AV8" i="73"/>
  <c r="AV9" i="73"/>
  <c r="CB16" i="61"/>
  <c r="AM8" i="73" s="1"/>
  <c r="CB17" i="61"/>
  <c r="AM9" i="73" s="1"/>
  <c r="CB14" i="61"/>
  <c r="AM6" i="73" s="1"/>
  <c r="CB15" i="61"/>
  <c r="AM7" i="73" s="1"/>
  <c r="AW7" i="73"/>
  <c r="AW6" i="73"/>
  <c r="AW8" i="73"/>
  <c r="AW9" i="73"/>
  <c r="BA14" i="61"/>
  <c r="P6" i="73" s="1"/>
  <c r="BA16" i="61"/>
  <c r="P8" i="73" s="1"/>
  <c r="BA15" i="61"/>
  <c r="P7" i="73" s="1"/>
  <c r="BA17" i="61"/>
  <c r="P9" i="73" s="1"/>
  <c r="CC14" i="61"/>
  <c r="AN6" i="73" s="1"/>
  <c r="CC16" i="61"/>
  <c r="AN8" i="73" s="1"/>
  <c r="CC15" i="61"/>
  <c r="AN7" i="73" s="1"/>
  <c r="CC17" i="61"/>
  <c r="AN9" i="73" s="1"/>
  <c r="AZ16" i="61"/>
  <c r="O8" i="73" s="1"/>
  <c r="AZ17" i="61"/>
  <c r="O9" i="73" s="1"/>
  <c r="AZ15" i="61"/>
  <c r="O7" i="73" s="1"/>
  <c r="AZ14" i="61"/>
  <c r="CA15" i="61"/>
  <c r="AL7" i="73" s="1"/>
  <c r="AC54" i="73" a="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J5" i="73"/>
  <c r="H22" i="61" a="1"/>
  <c r="AK52" i="73"/>
  <c r="AB54" i="73" a="1"/>
  <c r="AA54" i="73" a="1"/>
  <c r="Z52" i="73"/>
  <c r="Z54" i="73" a="1"/>
  <c r="AK54" i="73"/>
  <c r="AP54" i="73" s="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BZ16" i="68"/>
  <c r="AK88" i="73" s="1"/>
  <c r="BZ17" i="68"/>
  <c r="AK89" i="73" s="1"/>
  <c r="BZ14" i="68"/>
  <c r="BZ15" i="68"/>
  <c r="AK87" i="73" s="1"/>
  <c r="AP87" i="73" s="1"/>
  <c r="CC17" i="68"/>
  <c r="AN89" i="73" s="1"/>
  <c r="CC15" i="68"/>
  <c r="AN87" i="73" s="1"/>
  <c r="CC16" i="68"/>
  <c r="AN88" i="73" s="1"/>
  <c r="CC14" i="68"/>
  <c r="AN86" i="73" s="1"/>
  <c r="CB14" i="68"/>
  <c r="AM86" i="73" s="1"/>
  <c r="CB17" i="68"/>
  <c r="AM89" i="73" s="1"/>
  <c r="CB16" i="68"/>
  <c r="AM88" i="73" s="1"/>
  <c r="CB15" i="68"/>
  <c r="AM87" i="73" s="1"/>
  <c r="BN15" i="68"/>
  <c r="BN16" i="68"/>
  <c r="BN17" i="68"/>
  <c r="BN14" i="68"/>
  <c r="CA16" i="63"/>
  <c r="AL24" i="73" s="1"/>
  <c r="CA14" i="63"/>
  <c r="AL22" i="73" s="1"/>
  <c r="CA17" i="63"/>
  <c r="AL25" i="73" s="1"/>
  <c r="CA15" i="63"/>
  <c r="AL23" i="73" s="1"/>
  <c r="BC14" i="63"/>
  <c r="R22" i="73" s="1"/>
  <c r="BC17" i="63"/>
  <c r="R25" i="73" s="1"/>
  <c r="BC16" i="63"/>
  <c r="R24" i="73" s="1"/>
  <c r="BC15" i="63"/>
  <c r="R23" i="73" s="1"/>
  <c r="BA17" i="63"/>
  <c r="P25" i="73" s="1"/>
  <c r="BA15" i="63"/>
  <c r="P23" i="73" s="1"/>
  <c r="BA16" i="63"/>
  <c r="P24" i="73" s="1"/>
  <c r="BA14" i="63"/>
  <c r="P22" i="73" s="1"/>
  <c r="BZ16" i="63"/>
  <c r="AK24" i="73" s="1"/>
  <c r="BZ14" i="63"/>
  <c r="BZ17" i="63"/>
  <c r="AK25" i="73" s="1"/>
  <c r="AP25" i="73" s="1"/>
  <c r="BZ15" i="63"/>
  <c r="AK23" i="73" s="1"/>
  <c r="AP23" i="73" s="1"/>
  <c r="BB17" i="63"/>
  <c r="Q25" i="73" s="1"/>
  <c r="BB14" i="63"/>
  <c r="Q22" i="73" s="1"/>
  <c r="BB16" i="63"/>
  <c r="Q24" i="73" s="1"/>
  <c r="BB15" i="63"/>
  <c r="Q23" i="73" s="1"/>
  <c r="AZ16" i="63"/>
  <c r="O24" i="73" s="1"/>
  <c r="AZ15" i="63"/>
  <c r="O23" i="73" s="1"/>
  <c r="AZ17" i="63"/>
  <c r="O25" i="73" s="1"/>
  <c r="AZ14" i="63"/>
  <c r="BN17" i="63"/>
  <c r="BN16" i="63"/>
  <c r="BN15" i="63"/>
  <c r="BN14" i="63"/>
  <c r="CC14" i="63"/>
  <c r="AN22" i="73" s="1"/>
  <c r="CC16" i="63"/>
  <c r="AN24" i="73" s="1"/>
  <c r="CC15" i="63"/>
  <c r="AN23" i="73" s="1"/>
  <c r="CC17" i="63"/>
  <c r="AN25" i="73" s="1"/>
  <c r="BO14" i="63"/>
  <c r="BO17" i="63"/>
  <c r="BO15" i="63"/>
  <c r="BO16" i="63"/>
  <c r="BQ15" i="63"/>
  <c r="BQ16" i="63"/>
  <c r="BQ17" i="63"/>
  <c r="BQ14" i="63"/>
  <c r="CB14" i="63"/>
  <c r="AM22" i="73" s="1"/>
  <c r="CB17" i="63"/>
  <c r="AM25" i="73" s="1"/>
  <c r="CB15" i="63"/>
  <c r="AM23" i="73" s="1"/>
  <c r="CB16" i="63"/>
  <c r="AM24" i="73" s="1"/>
  <c r="BP17" i="63"/>
  <c r="BP14" i="63"/>
  <c r="BP16" i="63"/>
  <c r="BP15" i="63"/>
  <c r="D106" i="48"/>
  <c r="BH21" i="62"/>
  <c r="BG21" i="62"/>
  <c r="BE21" i="62"/>
  <c r="BE21" i="61" a="1"/>
  <c r="BH21" i="61" s="1"/>
  <c r="BE21" i="72" a="1"/>
  <c r="BG21" i="72" s="1"/>
  <c r="BE21" i="70" a="1"/>
  <c r="BG21" i="70" s="1"/>
  <c r="T33" i="73"/>
  <c r="T49" i="73"/>
  <c r="AA50" i="33"/>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K50" i="33"/>
  <c r="F60" i="33" s="1"/>
  <c r="T48" i="73"/>
  <c r="BE13" i="71" a="1"/>
  <c r="O46" i="73"/>
  <c r="T46" i="73" s="1"/>
  <c r="AA46" i="73" a="1"/>
  <c r="AB46" i="73" a="1"/>
  <c r="BE21" i="71" a="1"/>
  <c r="Z46" i="73" a="1"/>
  <c r="AC46" i="73" a="1"/>
  <c r="B48" i="73"/>
  <c r="B47" i="73"/>
  <c r="B49" i="73"/>
  <c r="B46" i="73"/>
  <c r="BS13" i="71" a="1"/>
  <c r="Z44" i="73"/>
  <c r="T47" i="73"/>
  <c r="CE13" i="71" a="1"/>
  <c r="AK46" i="73"/>
  <c r="AP46" i="73" s="1"/>
  <c r="AK44" i="73"/>
  <c r="AA30" i="73" a="1"/>
  <c r="AA32" i="73" s="1"/>
  <c r="AC30" i="73" a="1"/>
  <c r="AC31" i="73" s="1"/>
  <c r="T31" i="73"/>
  <c r="O30" i="73"/>
  <c r="T30" i="73" s="1"/>
  <c r="BE13" i="70" a="1"/>
  <c r="T50" i="33"/>
  <c r="K60" i="33" s="1"/>
  <c r="D105" i="48"/>
  <c r="B31" i="73"/>
  <c r="B33" i="73"/>
  <c r="B30" i="73"/>
  <c r="B32" i="73"/>
  <c r="AO50" i="33"/>
  <c r="U60" i="33" s="1"/>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E109" i="48"/>
  <c r="D98" i="48"/>
  <c r="D112" i="48"/>
  <c r="D101" i="48"/>
  <c r="BE21" i="67" l="1"/>
  <c r="BF21" i="67"/>
  <c r="BG21" i="67"/>
  <c r="BH21" i="67"/>
  <c r="E112" i="47"/>
  <c r="D112" i="47" s="1"/>
  <c r="E112" i="28"/>
  <c r="D112" i="28" s="1"/>
  <c r="Q70" i="33"/>
  <c r="E121" i="48"/>
  <c r="E107" i="47"/>
  <c r="D107" i="47" s="1"/>
  <c r="E107" i="28"/>
  <c r="D107" i="28" s="1"/>
  <c r="C70" i="33"/>
  <c r="E118" i="48"/>
  <c r="E111" i="28"/>
  <c r="D111" i="28" s="1"/>
  <c r="E111" i="47"/>
  <c r="D111" i="47" s="1"/>
  <c r="O70" i="33"/>
  <c r="E120" i="48"/>
  <c r="E110" i="47"/>
  <c r="D110" i="47" s="1"/>
  <c r="E110" i="28"/>
  <c r="D110" i="28" s="1"/>
  <c r="E124" i="48"/>
  <c r="C114" i="47"/>
  <c r="B114" i="47" s="1"/>
  <c r="D127" i="48"/>
  <c r="C114" i="28"/>
  <c r="B114" i="28" s="1"/>
  <c r="E108" i="47"/>
  <c r="D108" i="47" s="1"/>
  <c r="E108" i="28"/>
  <c r="D108" i="28" s="1"/>
  <c r="E70" i="33"/>
  <c r="E117" i="48"/>
  <c r="D124" i="48"/>
  <c r="C110" i="47"/>
  <c r="B110" i="47" s="1"/>
  <c r="C110" i="28"/>
  <c r="B110" i="28" s="1"/>
  <c r="K70" i="33"/>
  <c r="E113" i="28"/>
  <c r="D113" i="28" s="1"/>
  <c r="E126" i="48"/>
  <c r="E113" i="47"/>
  <c r="D113" i="47" s="1"/>
  <c r="AC96" i="73"/>
  <c r="AC95" i="73"/>
  <c r="CH13" i="67"/>
  <c r="AT93" i="73" s="1"/>
  <c r="CE13" i="67"/>
  <c r="CG13" i="67"/>
  <c r="AS93" i="73" s="1"/>
  <c r="CF13" i="67"/>
  <c r="AR93" i="73" s="1"/>
  <c r="BG13" i="67"/>
  <c r="W93" i="73" s="1"/>
  <c r="BF13" i="67"/>
  <c r="V93" i="73" s="1"/>
  <c r="BE13" i="67"/>
  <c r="BH13" i="67"/>
  <c r="X93" i="73" s="1"/>
  <c r="BT13" i="67"/>
  <c r="BU13" i="67"/>
  <c r="BV13" i="67"/>
  <c r="BS13" i="67"/>
  <c r="Z97" i="73"/>
  <c r="Z94" i="73"/>
  <c r="AE94" i="73" s="1"/>
  <c r="Z96" i="73"/>
  <c r="AB96" i="73"/>
  <c r="AB97" i="73"/>
  <c r="AA97" i="73"/>
  <c r="AA96" i="73"/>
  <c r="AB94" i="73"/>
  <c r="AA94" i="73"/>
  <c r="AC97" i="73"/>
  <c r="AE96" i="73"/>
  <c r="C101" i="47"/>
  <c r="E94" i="47"/>
  <c r="AE97" i="73"/>
  <c r="C101" i="28"/>
  <c r="B101" i="28" s="1"/>
  <c r="E94" i="28"/>
  <c r="D94" i="28" s="1"/>
  <c r="BE22" i="69" a="1"/>
  <c r="BE21" i="68" a="1"/>
  <c r="BH21" i="68" s="1"/>
  <c r="B89" i="73"/>
  <c r="B86" i="73"/>
  <c r="D114" i="48"/>
  <c r="N50" i="33"/>
  <c r="H60" i="33" s="1"/>
  <c r="D109" i="48"/>
  <c r="B87" i="73"/>
  <c r="AU50" i="33"/>
  <c r="X60" i="33" s="1"/>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B65" i="73"/>
  <c r="B63" i="73"/>
  <c r="B64" i="73"/>
  <c r="C91" i="47"/>
  <c r="C91" i="28"/>
  <c r="B91" i="28" s="1"/>
  <c r="BF13" i="69"/>
  <c r="V69" i="73" s="1"/>
  <c r="BH13" i="69"/>
  <c r="X69" i="73" s="1"/>
  <c r="BG13" i="69"/>
  <c r="W69" i="73" s="1"/>
  <c r="BE13" i="69"/>
  <c r="AA62" i="73" a="1"/>
  <c r="AC62" i="73" a="1"/>
  <c r="BV13" i="69"/>
  <c r="BS13" i="69"/>
  <c r="BT13" i="69"/>
  <c r="BU13" i="69"/>
  <c r="CG13" i="69"/>
  <c r="AS69" i="73" s="1"/>
  <c r="CE13" i="69"/>
  <c r="CF13" i="69"/>
  <c r="AR69" i="73" s="1"/>
  <c r="CH13" i="69"/>
  <c r="AT69" i="73" s="1"/>
  <c r="AA70" i="73"/>
  <c r="AA71" i="73"/>
  <c r="AA72" i="73"/>
  <c r="AA73" i="73"/>
  <c r="AB71" i="73"/>
  <c r="AB72" i="73"/>
  <c r="AB73" i="73"/>
  <c r="AB70" i="73"/>
  <c r="Z72" i="73"/>
  <c r="Z73" i="73"/>
  <c r="Z70" i="73"/>
  <c r="Z71" i="73"/>
  <c r="AC72" i="73"/>
  <c r="AC71" i="73"/>
  <c r="AC70" i="73"/>
  <c r="AC73" i="73"/>
  <c r="D113" i="48"/>
  <c r="D108" i="48"/>
  <c r="R50" i="33"/>
  <c r="AL50" i="33"/>
  <c r="T60" i="33" s="1"/>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S13" i="65" a="1"/>
  <c r="Z60" i="73"/>
  <c r="H11" i="45"/>
  <c r="Z62" i="73" a="1"/>
  <c r="AB62" i="73" a="1"/>
  <c r="AM50" i="33"/>
  <c r="E99" i="28"/>
  <c r="D99" i="28" s="1"/>
  <c r="T80" i="73"/>
  <c r="T81" i="73"/>
  <c r="AK78" i="73"/>
  <c r="AP78" i="73" s="1"/>
  <c r="CE13" i="66" a="1"/>
  <c r="O78" i="73"/>
  <c r="T78" i="73" s="1"/>
  <c r="Z76" i="73"/>
  <c r="E99" i="47"/>
  <c r="T79" i="73"/>
  <c r="AK76" i="73"/>
  <c r="BE13" i="66" a="1"/>
  <c r="BS13" i="66" a="1"/>
  <c r="AK62" i="73"/>
  <c r="AP62" i="73" s="1"/>
  <c r="CE13" i="65" a="1"/>
  <c r="AK60" i="73"/>
  <c r="O62" i="73"/>
  <c r="T62" i="73" s="1"/>
  <c r="BE13" i="65" a="1"/>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Q50" i="33"/>
  <c r="I60" i="33" s="1"/>
  <c r="T65" i="73"/>
  <c r="T63" i="73"/>
  <c r="T64" i="73"/>
  <c r="B80" i="73"/>
  <c r="B81" i="73"/>
  <c r="B79" i="73"/>
  <c r="B78" i="73"/>
  <c r="BE21" i="66" a="1"/>
  <c r="AB78" i="73" a="1"/>
  <c r="AB81" i="73" s="1"/>
  <c r="AC78" i="73" a="1"/>
  <c r="AA78" i="73" a="1"/>
  <c r="Z78" i="73" a="1"/>
  <c r="BE21" i="65"/>
  <c r="BF21" i="65"/>
  <c r="BG21" i="65"/>
  <c r="BH21" i="65"/>
  <c r="BE21" i="64"/>
  <c r="BF21" i="64"/>
  <c r="BG21" i="64"/>
  <c r="BH21" i="64"/>
  <c r="C97" i="47"/>
  <c r="C97" i="28"/>
  <c r="B97" i="28" s="1"/>
  <c r="E103" i="47"/>
  <c r="E103" i="28"/>
  <c r="D103" i="28" s="1"/>
  <c r="D97" i="48"/>
  <c r="BS13" i="72" a="1"/>
  <c r="T40" i="73"/>
  <c r="J23" i="72"/>
  <c r="L39" i="73" s="1"/>
  <c r="H25" i="72"/>
  <c r="J41" i="73" s="1"/>
  <c r="H23" i="72"/>
  <c r="J39" i="73" s="1"/>
  <c r="K25" i="72"/>
  <c r="M41" i="73" s="1"/>
  <c r="K24" i="72"/>
  <c r="M40" i="73" s="1"/>
  <c r="K22" i="72"/>
  <c r="M38" i="73" s="1"/>
  <c r="I25" i="72"/>
  <c r="K41" i="73" s="1"/>
  <c r="I23" i="72"/>
  <c r="K39" i="73" s="1"/>
  <c r="T41" i="73"/>
  <c r="CE13" i="72" a="1"/>
  <c r="AP40" i="73"/>
  <c r="AC50" i="33"/>
  <c r="BE13" i="72" a="1"/>
  <c r="B41" i="73"/>
  <c r="AP41" i="73"/>
  <c r="B38" i="73"/>
  <c r="B40" i="73"/>
  <c r="AC38" i="73" a="1"/>
  <c r="AC39" i="73" s="1"/>
  <c r="AA38" i="73" a="1"/>
  <c r="B50" i="33"/>
  <c r="B60" i="33" s="1"/>
  <c r="AB38" i="73" a="1"/>
  <c r="AK36" i="73"/>
  <c r="T39" i="73"/>
  <c r="Z36" i="73"/>
  <c r="J25" i="72"/>
  <c r="L41" i="73" s="1"/>
  <c r="J24" i="72"/>
  <c r="L40" i="73" s="1"/>
  <c r="J22" i="72"/>
  <c r="L38" i="73" s="1"/>
  <c r="H24" i="72"/>
  <c r="J40" i="73" s="1"/>
  <c r="H22" i="72"/>
  <c r="J38" i="73" s="1"/>
  <c r="K23" i="72"/>
  <c r="M39" i="73" s="1"/>
  <c r="I24" i="72"/>
  <c r="K40" i="73" s="1"/>
  <c r="I22" i="72"/>
  <c r="K38" i="73" s="1"/>
  <c r="AK38" i="73"/>
  <c r="AP38" i="73" s="1"/>
  <c r="O38" i="73"/>
  <c r="T38" i="73" s="1"/>
  <c r="Z38" i="73" a="1"/>
  <c r="BE21" i="63" a="1"/>
  <c r="Z50" i="33"/>
  <c r="N60" i="33" s="1"/>
  <c r="E98" i="48"/>
  <c r="D96" i="48"/>
  <c r="B22" i="73"/>
  <c r="B23" i="73"/>
  <c r="B24" i="73"/>
  <c r="B25" i="73"/>
  <c r="H25" i="63"/>
  <c r="H24" i="63"/>
  <c r="H23" i="63"/>
  <c r="H22" i="63"/>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L50" i="33"/>
  <c r="CH13" i="62"/>
  <c r="AT13" i="73" s="1"/>
  <c r="CE13" i="62"/>
  <c r="CF13" i="62"/>
  <c r="AR13" i="73" s="1"/>
  <c r="CG13" i="62"/>
  <c r="AS13" i="73" s="1"/>
  <c r="C104" i="28"/>
  <c r="B104" i="28" s="1"/>
  <c r="BH13" i="62"/>
  <c r="X13" i="73" s="1"/>
  <c r="BF13" i="62"/>
  <c r="V13" i="73" s="1"/>
  <c r="BV13" i="62"/>
  <c r="BG13" i="62"/>
  <c r="W13" i="73" s="1"/>
  <c r="BS13" i="62"/>
  <c r="BU13" i="62"/>
  <c r="AB17" i="73"/>
  <c r="AB14" i="73"/>
  <c r="AA16" i="73"/>
  <c r="AA15" i="73"/>
  <c r="Z17" i="73"/>
  <c r="Z14" i="73"/>
  <c r="AE14" i="73" s="1"/>
  <c r="BE13" i="62"/>
  <c r="BT13" i="62"/>
  <c r="C104" i="47"/>
  <c r="E92" i="28"/>
  <c r="D92" i="28" s="1"/>
  <c r="AC17" i="73"/>
  <c r="AC15" i="73"/>
  <c r="AC16" i="73"/>
  <c r="AB16" i="73"/>
  <c r="E92" i="47"/>
  <c r="Z15" i="73"/>
  <c r="AE15" i="73" s="1"/>
  <c r="AA14" i="73"/>
  <c r="AA6" i="73" a="1"/>
  <c r="D94" i="48"/>
  <c r="H50" i="33"/>
  <c r="E60" i="33" s="1"/>
  <c r="CE13" i="61" a="1"/>
  <c r="AK6" i="73"/>
  <c r="AP6" i="73" s="1"/>
  <c r="AC6" i="73" a="1"/>
  <c r="AB6" i="73" a="1"/>
  <c r="Z6" i="73" a="1"/>
  <c r="BS13" i="61" a="1"/>
  <c r="Z4" i="73"/>
  <c r="AE16" i="73"/>
  <c r="AK4" i="73"/>
  <c r="AF50" i="33"/>
  <c r="Q60" i="33" s="1"/>
  <c r="D102" i="48"/>
  <c r="B8" i="73"/>
  <c r="B6" i="73"/>
  <c r="B7" i="73"/>
  <c r="B9" i="73"/>
  <c r="BF13" i="64"/>
  <c r="V53" i="73" s="1"/>
  <c r="BE13" i="64"/>
  <c r="BH13" i="64"/>
  <c r="X53" i="73" s="1"/>
  <c r="BG13" i="64"/>
  <c r="W53" i="73" s="1"/>
  <c r="I25" i="61"/>
  <c r="K9" i="73" s="1"/>
  <c r="H24" i="61"/>
  <c r="J8" i="73" s="1"/>
  <c r="J22" i="61"/>
  <c r="L6" i="73" s="1"/>
  <c r="H22" i="61"/>
  <c r="J6" i="73" s="1"/>
  <c r="K22" i="61"/>
  <c r="M6" i="73" s="1"/>
  <c r="H25" i="61"/>
  <c r="J9" i="73" s="1"/>
  <c r="I24" i="61"/>
  <c r="K8" i="73" s="1"/>
  <c r="H23" i="61"/>
  <c r="J7" i="73" s="1"/>
  <c r="K24" i="61"/>
  <c r="M8" i="73" s="1"/>
  <c r="AA57" i="73"/>
  <c r="AA54" i="73"/>
  <c r="AA55" i="73"/>
  <c r="AA56" i="73"/>
  <c r="I23" i="61"/>
  <c r="K7" i="73" s="1"/>
  <c r="K23" i="61"/>
  <c r="M7" i="73" s="1"/>
  <c r="J25" i="61"/>
  <c r="L9" i="73" s="1"/>
  <c r="K25" i="61"/>
  <c r="M9" i="73" s="1"/>
  <c r="I22" i="61"/>
  <c r="K6" i="73" s="1"/>
  <c r="J24" i="61"/>
  <c r="L8" i="73" s="1"/>
  <c r="J23" i="61"/>
  <c r="L7" i="73" s="1"/>
  <c r="AP88" i="73"/>
  <c r="BS13" i="68" a="1"/>
  <c r="Z86" i="73" a="1"/>
  <c r="Z84" i="73"/>
  <c r="T9" i="73"/>
  <c r="BE13" i="61" a="1"/>
  <c r="T8" i="73"/>
  <c r="T7" i="73"/>
  <c r="O6" i="73"/>
  <c r="T6" i="73" s="1"/>
  <c r="AB54" i="73"/>
  <c r="AB55" i="73"/>
  <c r="AB56" i="73"/>
  <c r="AB57" i="73"/>
  <c r="Z56" i="73"/>
  <c r="Z57" i="73"/>
  <c r="Z55" i="73"/>
  <c r="Z54" i="73"/>
  <c r="AE54" i="73" s="1"/>
  <c r="BS13" i="64"/>
  <c r="BT13" i="64"/>
  <c r="BU13" i="64"/>
  <c r="BV13" i="64"/>
  <c r="CH13" i="64"/>
  <c r="AT53" i="73" s="1"/>
  <c r="CE13" i="64"/>
  <c r="CG13" i="64"/>
  <c r="AS53" i="73" s="1"/>
  <c r="CF13" i="64"/>
  <c r="AR53" i="73" s="1"/>
  <c r="AK84" i="73"/>
  <c r="CE13" i="68" a="1"/>
  <c r="AK86" i="73"/>
  <c r="AP86" i="73" s="1"/>
  <c r="AC57" i="73"/>
  <c r="AC56" i="73"/>
  <c r="AC54" i="73"/>
  <c r="AC55" i="73"/>
  <c r="T88" i="73"/>
  <c r="BE13" i="68" a="1"/>
  <c r="O86" i="73"/>
  <c r="T86" i="73" s="1"/>
  <c r="AC86" i="73" a="1"/>
  <c r="T89" i="73"/>
  <c r="AA86" i="73" a="1"/>
  <c r="T87" i="73"/>
  <c r="AB86" i="73" a="1"/>
  <c r="AP89" i="73"/>
  <c r="T23" i="73"/>
  <c r="T24" i="73"/>
  <c r="O22" i="73"/>
  <c r="T22" i="73" s="1"/>
  <c r="AP24" i="73"/>
  <c r="T25" i="73"/>
  <c r="BE13" i="63" a="1"/>
  <c r="AK20" i="73"/>
  <c r="CE13" i="63" a="1"/>
  <c r="AK22" i="73"/>
  <c r="AP22" i="73" s="1"/>
  <c r="Z20" i="73"/>
  <c r="BS13" i="63" a="1"/>
  <c r="Z22" i="73" a="1"/>
  <c r="AC22" i="73" a="1"/>
  <c r="AC24" i="73" s="1"/>
  <c r="AB22" i="73" a="1"/>
  <c r="AA22" i="73" a="1"/>
  <c r="C103" i="28"/>
  <c r="B103" i="28" s="1"/>
  <c r="C103" i="47"/>
  <c r="BE22" i="62" a="1"/>
  <c r="BE25" i="62" s="1"/>
  <c r="BH21" i="72"/>
  <c r="BE21" i="61"/>
  <c r="BG21" i="61"/>
  <c r="BF21" i="61"/>
  <c r="BF21" i="72"/>
  <c r="BE21" i="72"/>
  <c r="BF21" i="70"/>
  <c r="BE21" i="70"/>
  <c r="BH21" i="70"/>
  <c r="BE22" i="67" a="1"/>
  <c r="BH13" i="71"/>
  <c r="X45" i="73" s="1"/>
  <c r="BG13" i="71"/>
  <c r="W45" i="73" s="1"/>
  <c r="BF13" i="71"/>
  <c r="V45" i="73" s="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C32" i="73"/>
  <c r="AC30" i="73"/>
  <c r="AC33" i="73"/>
  <c r="AA31" i="73"/>
  <c r="AA30" i="73"/>
  <c r="AA33"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E118" i="47" l="1"/>
  <c r="D118" i="47" s="1"/>
  <c r="E118" i="28"/>
  <c r="D118" i="28" s="1"/>
  <c r="E134" i="48"/>
  <c r="CF133" i="47"/>
  <c r="CS136" i="47"/>
  <c r="CF132" i="47"/>
  <c r="ER136" i="47"/>
  <c r="JR138" i="47"/>
  <c r="DS138" i="47"/>
  <c r="CE137" i="47"/>
  <c r="BF136" i="47"/>
  <c r="JF135" i="47"/>
  <c r="FR135" i="47"/>
  <c r="JS136" i="47"/>
  <c r="LF132" i="47"/>
  <c r="ER139" i="47"/>
  <c r="CR132" i="47"/>
  <c r="LF135" i="47"/>
  <c r="ES135" i="47"/>
  <c r="DE136" i="47"/>
  <c r="FS136" i="47"/>
  <c r="MF133" i="47"/>
  <c r="LS137" i="47"/>
  <c r="LF139" i="47"/>
  <c r="GS134" i="47"/>
  <c r="GR135" i="47"/>
  <c r="LE134" i="47"/>
  <c r="JF138" i="47"/>
  <c r="HE139" i="47"/>
  <c r="GF133" i="47"/>
  <c r="ME135" i="47"/>
  <c r="ES132" i="47"/>
  <c r="R136" i="47"/>
  <c r="IS139" i="47"/>
  <c r="DF135" i="47"/>
  <c r="CS139" i="47"/>
  <c r="GF137" i="47"/>
  <c r="GE138" i="47"/>
  <c r="MF138" i="47"/>
  <c r="BS133" i="47"/>
  <c r="AS133" i="47"/>
  <c r="EE135" i="47"/>
  <c r="FF138" i="47"/>
  <c r="R134" i="47"/>
  <c r="HF137" i="47"/>
  <c r="KE133" i="47"/>
  <c r="BR138" i="47"/>
  <c r="JR132" i="47"/>
  <c r="FF137" i="47"/>
  <c r="CR138" i="47"/>
  <c r="DS139" i="47"/>
  <c r="AE133" i="47"/>
  <c r="AR133" i="47"/>
  <c r="LS135" i="47"/>
  <c r="C116" i="47"/>
  <c r="D130" i="48"/>
  <c r="F80" i="33"/>
  <c r="C116" i="28"/>
  <c r="B116" i="28" s="1"/>
  <c r="D134" i="48"/>
  <c r="C118" i="47"/>
  <c r="B118" i="47" s="1"/>
  <c r="R80" i="33"/>
  <c r="C118" i="28"/>
  <c r="B118" i="28" s="1"/>
  <c r="E130" i="48"/>
  <c r="E116" i="28"/>
  <c r="D116" i="28" s="1"/>
  <c r="E116" i="47"/>
  <c r="D116" i="47" s="1"/>
  <c r="E117" i="28"/>
  <c r="D117" i="28" s="1"/>
  <c r="E132" i="48"/>
  <c r="E117" i="47"/>
  <c r="D117" i="47" s="1"/>
  <c r="C109" i="47"/>
  <c r="B109" i="47" s="1"/>
  <c r="C109" i="28"/>
  <c r="B109" i="28" s="1"/>
  <c r="D123" i="48"/>
  <c r="E114" i="47"/>
  <c r="D114" i="47" s="1"/>
  <c r="E127" i="48"/>
  <c r="W70" i="33"/>
  <c r="E114" i="28"/>
  <c r="D114" i="28" s="1"/>
  <c r="C113" i="47"/>
  <c r="B113" i="47" s="1"/>
  <c r="C113" i="28"/>
  <c r="B113" i="28" s="1"/>
  <c r="U70" i="33"/>
  <c r="D126" i="48"/>
  <c r="E109" i="47"/>
  <c r="D109" i="47" s="1"/>
  <c r="E109" i="28"/>
  <c r="D109" i="28" s="1"/>
  <c r="E123" i="48"/>
  <c r="I70" i="33"/>
  <c r="C107" i="47"/>
  <c r="D118" i="48"/>
  <c r="C107" i="28"/>
  <c r="B107" i="28" s="1"/>
  <c r="C111" i="28"/>
  <c r="B111" i="28" s="1"/>
  <c r="D120" i="48"/>
  <c r="C111" i="47"/>
  <c r="B111" i="47" s="1"/>
  <c r="C108" i="28"/>
  <c r="B108" i="28" s="1"/>
  <c r="C108" i="47"/>
  <c r="B108" i="47" s="1"/>
  <c r="D117" i="48"/>
  <c r="D121" i="48"/>
  <c r="C112" i="28"/>
  <c r="B112" i="28" s="1"/>
  <c r="C112" i="47"/>
  <c r="B112" i="47" s="1"/>
  <c r="AF93" i="73" a="1"/>
  <c r="BE14" i="67" a="1"/>
  <c r="BS14" i="67" a="1"/>
  <c r="U93" i="73"/>
  <c r="AQ93" i="73"/>
  <c r="CE14" i="67" a="1"/>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BE21" i="68"/>
  <c r="BF21" i="68"/>
  <c r="BG21" i="68"/>
  <c r="BE25" i="69"/>
  <c r="BF23" i="69"/>
  <c r="BF22" i="69"/>
  <c r="BF25" i="69"/>
  <c r="BF24" i="69"/>
  <c r="BG22" i="69"/>
  <c r="BG23" i="69"/>
  <c r="BG25" i="69"/>
  <c r="BG24" i="69"/>
  <c r="BH22" i="69"/>
  <c r="BH23" i="69"/>
  <c r="BH24" i="69"/>
  <c r="BH25" i="69"/>
  <c r="BE23" i="69"/>
  <c r="BE22" i="69"/>
  <c r="BE24" i="69"/>
  <c r="C94" i="47"/>
  <c r="C94" i="28"/>
  <c r="B94" i="28" s="1"/>
  <c r="C105" i="47"/>
  <c r="C105" i="28"/>
  <c r="B105" i="28" s="1"/>
  <c r="HW91" i="47"/>
  <c r="IW91" i="47"/>
  <c r="CJ91" i="47"/>
  <c r="J91" i="47"/>
  <c r="BJ91" i="47"/>
  <c r="GJ91" i="47"/>
  <c r="FW91" i="47"/>
  <c r="BW91" i="47"/>
  <c r="BF13" i="65"/>
  <c r="V61" i="73" s="1"/>
  <c r="BE13" i="65"/>
  <c r="BH13" i="65"/>
  <c r="X61" i="73" s="1"/>
  <c r="CF13" i="65"/>
  <c r="AR61" i="73" s="1"/>
  <c r="CH13" i="65"/>
  <c r="AT61" i="73" s="1"/>
  <c r="KW91" i="47"/>
  <c r="LJ91" i="47"/>
  <c r="IJ91" i="47"/>
  <c r="FJ91" i="47"/>
  <c r="KJ91" i="47"/>
  <c r="HJ91" i="47"/>
  <c r="JW91" i="47"/>
  <c r="DJ91" i="47"/>
  <c r="JJ91" i="47"/>
  <c r="EJ91" i="47"/>
  <c r="B91" i="47"/>
  <c r="AW91" i="47"/>
  <c r="W91" i="47"/>
  <c r="AJ91" i="47"/>
  <c r="CW91" i="47"/>
  <c r="DW91" i="47"/>
  <c r="GW91" i="47"/>
  <c r="EW91" i="47"/>
  <c r="LW91" i="47"/>
  <c r="BT13" i="65"/>
  <c r="BV13" i="65"/>
  <c r="AE73" i="73"/>
  <c r="AQ69" i="73"/>
  <c r="AE72" i="73"/>
  <c r="AF69" i="73" a="1"/>
  <c r="AE71" i="73"/>
  <c r="BE14" i="69" a="1"/>
  <c r="BS14" i="69" a="1"/>
  <c r="CE14" i="69" a="1"/>
  <c r="AE70" i="73"/>
  <c r="U69" i="73"/>
  <c r="BU13" i="65"/>
  <c r="BS13" i="65"/>
  <c r="E102" i="47"/>
  <c r="E102" i="28"/>
  <c r="D102" i="28" s="1"/>
  <c r="Z62" i="73"/>
  <c r="AE62" i="73" s="1"/>
  <c r="Z65" i="73"/>
  <c r="Z64" i="73"/>
  <c r="Z63" i="73"/>
  <c r="AE63" i="73" s="1"/>
  <c r="AA62" i="73"/>
  <c r="AA63" i="73"/>
  <c r="AA64" i="73"/>
  <c r="AA65" i="73"/>
  <c r="AC62" i="73"/>
  <c r="AC63" i="73"/>
  <c r="AC64" i="73"/>
  <c r="AC65" i="73"/>
  <c r="H19" i="45"/>
  <c r="H18" i="45"/>
  <c r="H22" i="45"/>
  <c r="H17" i="45"/>
  <c r="BU13" i="66"/>
  <c r="BV13" i="66"/>
  <c r="C102" i="47"/>
  <c r="C102" i="28"/>
  <c r="B102" i="28" s="1"/>
  <c r="E95" i="47"/>
  <c r="E95" i="28"/>
  <c r="D95" i="28" s="1"/>
  <c r="AB64" i="73"/>
  <c r="AB65" i="73"/>
  <c r="AB62" i="73"/>
  <c r="AB63" i="73"/>
  <c r="H27" i="45"/>
  <c r="H25" i="45"/>
  <c r="H28" i="45"/>
  <c r="H20" i="45"/>
  <c r="H21" i="45"/>
  <c r="H26" i="45"/>
  <c r="H23" i="45"/>
  <c r="H24" i="45"/>
  <c r="CE13" i="66"/>
  <c r="CF13" i="66"/>
  <c r="AR77" i="73" s="1"/>
  <c r="CH13" i="66"/>
  <c r="AT77" i="73" s="1"/>
  <c r="CG13" i="66"/>
  <c r="AS77" i="73" s="1"/>
  <c r="BH13" i="66"/>
  <c r="X77" i="73" s="1"/>
  <c r="BG13" i="66"/>
  <c r="W77" i="73" s="1"/>
  <c r="BF13" i="66"/>
  <c r="V77" i="73" s="1"/>
  <c r="BE13" i="66"/>
  <c r="BT13" i="66"/>
  <c r="BS13" i="66"/>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CG13" i="65"/>
  <c r="AS61" i="73" s="1"/>
  <c r="BG13" i="65"/>
  <c r="W61" i="73" s="1"/>
  <c r="CE13" i="65"/>
  <c r="C95" i="28"/>
  <c r="B95" i="28" s="1"/>
  <c r="C95" i="47"/>
  <c r="BH21" i="66"/>
  <c r="BG21" i="66"/>
  <c r="BF21" i="66"/>
  <c r="BE21" i="66"/>
  <c r="BE22" i="66" s="1" a="1"/>
  <c r="Z81" i="73"/>
  <c r="Z79" i="73"/>
  <c r="Z80" i="73"/>
  <c r="AA81" i="73"/>
  <c r="AB78" i="73"/>
  <c r="AA78" i="73"/>
  <c r="AA79" i="73"/>
  <c r="AA80" i="73"/>
  <c r="AC79" i="73"/>
  <c r="AC81" i="73"/>
  <c r="AC78" i="73"/>
  <c r="Z78" i="73"/>
  <c r="AE78" i="73" s="1"/>
  <c r="AB80" i="73"/>
  <c r="AB79" i="73"/>
  <c r="AC80" i="73"/>
  <c r="BE22" i="65" a="1"/>
  <c r="BE22" i="64" a="1"/>
  <c r="GJ97" i="47"/>
  <c r="IJ97" i="47"/>
  <c r="AW97" i="47"/>
  <c r="CW97" i="47"/>
  <c r="EJ97" i="47"/>
  <c r="CJ97" i="47"/>
  <c r="FJ97" i="47"/>
  <c r="B97" i="47"/>
  <c r="HJ97" i="47"/>
  <c r="DJ97" i="47"/>
  <c r="KJ97" i="47"/>
  <c r="BJ97" i="47"/>
  <c r="BW97" i="47"/>
  <c r="FW97" i="47"/>
  <c r="LJ97" i="47"/>
  <c r="W97" i="47"/>
  <c r="JW97" i="47"/>
  <c r="DY103" i="47"/>
  <c r="IY103" i="47"/>
  <c r="D103" i="47"/>
  <c r="HY103" i="47"/>
  <c r="BY103" i="47"/>
  <c r="EL103" i="47"/>
  <c r="HL103" i="47"/>
  <c r="FL103" i="47"/>
  <c r="GY103" i="47"/>
  <c r="LY103" i="47"/>
  <c r="DL103" i="47"/>
  <c r="CL103" i="47"/>
  <c r="CY103" i="47"/>
  <c r="FY103" i="47"/>
  <c r="LL103" i="47"/>
  <c r="IL103" i="47"/>
  <c r="JJ97" i="47"/>
  <c r="GW97" i="47"/>
  <c r="IW97" i="47"/>
  <c r="LW97" i="47"/>
  <c r="DW97" i="47"/>
  <c r="AJ97" i="47"/>
  <c r="KW97" i="47"/>
  <c r="HW97" i="47"/>
  <c r="EW97" i="47"/>
  <c r="J97" i="47"/>
  <c r="AL103" i="47"/>
  <c r="AY103" i="47"/>
  <c r="JY103" i="47"/>
  <c r="JL103" i="47"/>
  <c r="GL103" i="47"/>
  <c r="KL103" i="47"/>
  <c r="Y103" i="47"/>
  <c r="BL103" i="47"/>
  <c r="KY103" i="47"/>
  <c r="L103" i="47"/>
  <c r="EY103" i="47"/>
  <c r="AE48" i="73"/>
  <c r="AE49" i="73"/>
  <c r="AA38" i="73"/>
  <c r="C99" i="47"/>
  <c r="CH13" i="72"/>
  <c r="AT37" i="73" s="1"/>
  <c r="CG13" i="72"/>
  <c r="AS37" i="73" s="1"/>
  <c r="CF13" i="72"/>
  <c r="AR37" i="73" s="1"/>
  <c r="AA41" i="73"/>
  <c r="AA39" i="73"/>
  <c r="AA40" i="73"/>
  <c r="C99" i="28"/>
  <c r="B99" i="28" s="1"/>
  <c r="CE13" i="72"/>
  <c r="AC41" i="73"/>
  <c r="AC40" i="73"/>
  <c r="AC38" i="73"/>
  <c r="Z40" i="73"/>
  <c r="Z39" i="73"/>
  <c r="Z41" i="73"/>
  <c r="Z38" i="73"/>
  <c r="BE13" i="72"/>
  <c r="BH13" i="72"/>
  <c r="X37" i="73" s="1"/>
  <c r="BG13" i="72"/>
  <c r="W37" i="73" s="1"/>
  <c r="BF13" i="72"/>
  <c r="V37" i="73" s="1"/>
  <c r="C90" i="47"/>
  <c r="C90" i="28"/>
  <c r="B90" i="28" s="1"/>
  <c r="AB38" i="73"/>
  <c r="AB39" i="73"/>
  <c r="AB40" i="73"/>
  <c r="AB41" i="73"/>
  <c r="BV13" i="72"/>
  <c r="BS13" i="72"/>
  <c r="BT13" i="72"/>
  <c r="BU13" i="72"/>
  <c r="AF13" i="73" a="1"/>
  <c r="AI13" i="73" s="1"/>
  <c r="BE21" i="63"/>
  <c r="BF21" i="63"/>
  <c r="BG21" i="63"/>
  <c r="BH21" i="63"/>
  <c r="C98" i="47"/>
  <c r="C98" i="28"/>
  <c r="B98" i="28" s="1"/>
  <c r="J25" i="73"/>
  <c r="J24" i="73"/>
  <c r="J23" i="73"/>
  <c r="J22" i="73"/>
  <c r="E93" i="47"/>
  <c r="E93" i="28"/>
  <c r="D93" i="28" s="1"/>
  <c r="U13" i="73"/>
  <c r="BE14" i="62" a="1"/>
  <c r="BS14" i="62" a="1"/>
  <c r="AQ13" i="73"/>
  <c r="CE14" i="62" a="1"/>
  <c r="AE17" i="73"/>
  <c r="AA9" i="73"/>
  <c r="AA6" i="73"/>
  <c r="AA7" i="73"/>
  <c r="AA8" i="73"/>
  <c r="CW104" i="47"/>
  <c r="HJ104" i="47"/>
  <c r="FW104" i="47"/>
  <c r="JJ104" i="47"/>
  <c r="W104" i="47"/>
  <c r="LJ104" i="47"/>
  <c r="B104" i="47"/>
  <c r="LW104" i="47"/>
  <c r="EJ104" i="47"/>
  <c r="DJ104" i="47"/>
  <c r="IW104" i="47"/>
  <c r="AJ104" i="47"/>
  <c r="HW104" i="47"/>
  <c r="AW104" i="47"/>
  <c r="KJ104" i="47"/>
  <c r="CJ104" i="47"/>
  <c r="EW104" i="47"/>
  <c r="BW104" i="47"/>
  <c r="IJ104" i="47"/>
  <c r="BJ104" i="47"/>
  <c r="IY92" i="47"/>
  <c r="EL92" i="47"/>
  <c r="Y92" i="47"/>
  <c r="HL92" i="47"/>
  <c r="CY92" i="47"/>
  <c r="DL92" i="47"/>
  <c r="GL92" i="47"/>
  <c r="CL92" i="47"/>
  <c r="GY92" i="47"/>
  <c r="BL92" i="47"/>
  <c r="KY92" i="47"/>
  <c r="FL92" i="47"/>
  <c r="KL92" i="47"/>
  <c r="DW104" i="47"/>
  <c r="KW104" i="47"/>
  <c r="FJ104" i="47"/>
  <c r="GW104" i="47"/>
  <c r="J104" i="47"/>
  <c r="JW104" i="47"/>
  <c r="GJ104" i="47"/>
  <c r="L92" i="47"/>
  <c r="LL92" i="47"/>
  <c r="D92" i="47"/>
  <c r="DY92" i="47"/>
  <c r="AY92" i="47"/>
  <c r="EY92" i="47"/>
  <c r="JL92" i="47"/>
  <c r="BY92" i="47"/>
  <c r="IL92" i="47"/>
  <c r="AL92" i="47"/>
  <c r="HY92" i="47"/>
  <c r="LY92" i="47"/>
  <c r="FY92" i="47"/>
  <c r="JY92" i="47"/>
  <c r="C92" i="28"/>
  <c r="B92" i="28" s="1"/>
  <c r="C92" i="47"/>
  <c r="CE13" i="61"/>
  <c r="CF13" i="61"/>
  <c r="AR5" i="73" s="1"/>
  <c r="CG13" i="61"/>
  <c r="AS5" i="73" s="1"/>
  <c r="CH13" i="61"/>
  <c r="AT5" i="73" s="1"/>
  <c r="AC8" i="73"/>
  <c r="AC9" i="73"/>
  <c r="AC6" i="73"/>
  <c r="AC7" i="73"/>
  <c r="Z7" i="73"/>
  <c r="BT13" i="61"/>
  <c r="BS13" i="61"/>
  <c r="BU13" i="61"/>
  <c r="BV13" i="61"/>
  <c r="AB8" i="73"/>
  <c r="AB7" i="73"/>
  <c r="AB9" i="73"/>
  <c r="AB6" i="73"/>
  <c r="Z6" i="73"/>
  <c r="AE6" i="73" s="1"/>
  <c r="Z9" i="73"/>
  <c r="Z8" i="73"/>
  <c r="U53" i="73"/>
  <c r="C100" i="47"/>
  <c r="C100" i="28"/>
  <c r="B100" i="28" s="1"/>
  <c r="BE14" i="64" a="1"/>
  <c r="BT13" i="68"/>
  <c r="BU13" i="68"/>
  <c r="BV13" i="68"/>
  <c r="BS13" i="68"/>
  <c r="Z87" i="73"/>
  <c r="Z86" i="73"/>
  <c r="AE86" i="73" s="1"/>
  <c r="Z89" i="73"/>
  <c r="Z88" i="73"/>
  <c r="CH13" i="68"/>
  <c r="AT85" i="73" s="1"/>
  <c r="CF13" i="68"/>
  <c r="AR85" i="73" s="1"/>
  <c r="AE57" i="73"/>
  <c r="BG13" i="61"/>
  <c r="W5" i="73" s="1"/>
  <c r="BE13" i="61"/>
  <c r="BH13" i="61"/>
  <c r="X5" i="73" s="1"/>
  <c r="BF13" i="61"/>
  <c r="V5" i="73" s="1"/>
  <c r="CE13" i="68"/>
  <c r="BS14" i="64" a="1"/>
  <c r="CG13" i="68"/>
  <c r="AS85" i="73" s="1"/>
  <c r="AF53" i="73" a="1"/>
  <c r="AQ53" i="73"/>
  <c r="CE14" i="64" a="1"/>
  <c r="AE55" i="73"/>
  <c r="AE56" i="73"/>
  <c r="AB89" i="73"/>
  <c r="AB86" i="73"/>
  <c r="AB87" i="73"/>
  <c r="AB88" i="73"/>
  <c r="AC88" i="73"/>
  <c r="AC89" i="73"/>
  <c r="AC86" i="73"/>
  <c r="AC87" i="73"/>
  <c r="BH13" i="68"/>
  <c r="X85" i="73" s="1"/>
  <c r="BG13" i="68"/>
  <c r="W85" i="73" s="1"/>
  <c r="BF13" i="68"/>
  <c r="V85" i="73" s="1"/>
  <c r="BE13" i="68"/>
  <c r="AA86" i="73"/>
  <c r="AA87" i="73"/>
  <c r="AA88" i="73"/>
  <c r="AA89" i="73"/>
  <c r="BH13" i="63"/>
  <c r="X21" i="73" s="1"/>
  <c r="BF13" i="63"/>
  <c r="V21" i="73" s="1"/>
  <c r="BG13" i="63"/>
  <c r="W21" i="73" s="1"/>
  <c r="BE13" i="63"/>
  <c r="CH13" i="63"/>
  <c r="AT21" i="73" s="1"/>
  <c r="CG13" i="63"/>
  <c r="AS21" i="73" s="1"/>
  <c r="CE13" i="63"/>
  <c r="CF13" i="63"/>
  <c r="AR21" i="73" s="1"/>
  <c r="AC25" i="73"/>
  <c r="AB22" i="73"/>
  <c r="AB24" i="73"/>
  <c r="BU13" i="63"/>
  <c r="BV13" i="63"/>
  <c r="BS13" i="63"/>
  <c r="BT13" i="63"/>
  <c r="AA22" i="73"/>
  <c r="AA25" i="73"/>
  <c r="AA23" i="73"/>
  <c r="AA24" i="73"/>
  <c r="AC23" i="73"/>
  <c r="AC22" i="73"/>
  <c r="AB23" i="73"/>
  <c r="AB25" i="73"/>
  <c r="Z23" i="73"/>
  <c r="Z22" i="73"/>
  <c r="Z25" i="73"/>
  <c r="Z24" i="73"/>
  <c r="BG24" i="62"/>
  <c r="BH22" i="62"/>
  <c r="BE22" i="62"/>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BH25" i="62"/>
  <c r="BG25" i="62"/>
  <c r="BG22" i="62"/>
  <c r="BH24" i="62"/>
  <c r="BF23" i="62"/>
  <c r="BF24" i="62"/>
  <c r="BF22" i="62"/>
  <c r="BE24" i="62"/>
  <c r="BG23" i="62"/>
  <c r="BF25" i="62"/>
  <c r="BE23" i="62"/>
  <c r="BH23" i="62"/>
  <c r="BE22" i="61" a="1"/>
  <c r="BG25" i="61" s="1"/>
  <c r="BE22" i="72" a="1"/>
  <c r="BE24" i="72" s="1"/>
  <c r="BE22" i="70" a="1"/>
  <c r="BE22" i="70" s="1"/>
  <c r="AE33" i="73"/>
  <c r="BG23" i="67"/>
  <c r="BH24" i="67"/>
  <c r="BG24" i="67"/>
  <c r="BH25" i="67"/>
  <c r="BG25" i="67"/>
  <c r="BF25" i="67"/>
  <c r="BE22" i="67"/>
  <c r="BH22" i="67"/>
  <c r="BF24" i="67"/>
  <c r="BE25" i="67"/>
  <c r="BH23" i="67"/>
  <c r="BF22" i="67"/>
  <c r="BG22" i="67"/>
  <c r="BE24" i="67"/>
  <c r="BE23" i="67"/>
  <c r="BF23" i="67"/>
  <c r="BE22" i="71" a="1"/>
  <c r="BG23" i="71" s="1"/>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CS133" i="47" l="1"/>
  <c r="HS132" i="47"/>
  <c r="AE137" i="47"/>
  <c r="CS137" i="47"/>
  <c r="LE133" i="47"/>
  <c r="HR139" i="47"/>
  <c r="HR138" i="47"/>
  <c r="AF134" i="47"/>
  <c r="HF138" i="47"/>
  <c r="DR137" i="47"/>
  <c r="FS135" i="47"/>
  <c r="LR134" i="47"/>
  <c r="GR136" i="47"/>
  <c r="KR137" i="47"/>
  <c r="HE137" i="47"/>
  <c r="HR136" i="47"/>
  <c r="CR135" i="47"/>
  <c r="IR133" i="47"/>
  <c r="DE139" i="47"/>
  <c r="DS137" i="47"/>
  <c r="CE132" i="47"/>
  <c r="JR139" i="47"/>
  <c r="AE136" i="47"/>
  <c r="MF139" i="47"/>
  <c r="IR138" i="47"/>
  <c r="GS132" i="47"/>
  <c r="KR134" i="47"/>
  <c r="AF139" i="47"/>
  <c r="BE139" i="47"/>
  <c r="GS135" i="47"/>
  <c r="EE134" i="47"/>
  <c r="LR137" i="47"/>
  <c r="AR136" i="47"/>
  <c r="KS132" i="47"/>
  <c r="HS137" i="47"/>
  <c r="AS136" i="47"/>
  <c r="HR135" i="47"/>
  <c r="IS137" i="47"/>
  <c r="HF132" i="47"/>
  <c r="CS132" i="47"/>
  <c r="FE134" i="47"/>
  <c r="S133" i="47"/>
  <c r="CF134" i="47"/>
  <c r="EF139" i="47"/>
  <c r="EF133" i="47"/>
  <c r="MF134" i="47"/>
  <c r="FF135" i="47"/>
  <c r="ME137" i="47"/>
  <c r="CR139" i="47"/>
  <c r="DS136" i="47"/>
  <c r="LS133" i="47"/>
  <c r="KS134" i="47"/>
  <c r="IF138" i="47"/>
  <c r="GR132" i="47"/>
  <c r="MF137" i="47"/>
  <c r="ES136" i="47"/>
  <c r="CF137" i="47"/>
  <c r="AR139" i="47"/>
  <c r="JS132" i="47"/>
  <c r="ES139" i="47"/>
  <c r="ES134" i="47"/>
  <c r="ER135" i="47"/>
  <c r="FR136" i="47"/>
  <c r="KF135" i="47"/>
  <c r="HR132" i="47"/>
  <c r="JS138" i="47"/>
  <c r="ES138" i="47"/>
  <c r="HE138" i="47"/>
  <c r="FE135" i="47"/>
  <c r="BS134" i="47"/>
  <c r="LF137" i="47"/>
  <c r="FF139" i="47"/>
  <c r="S139" i="47"/>
  <c r="IS135" i="47"/>
  <c r="LS139" i="47"/>
  <c r="JS134" i="47"/>
  <c r="FS139" i="47"/>
  <c r="BF139" i="47"/>
  <c r="CE138" i="47"/>
  <c r="IE133" i="47"/>
  <c r="IF134" i="47"/>
  <c r="IS138" i="47"/>
  <c r="KF137" i="47"/>
  <c r="LF138" i="47"/>
  <c r="LE137" i="47"/>
  <c r="IF139" i="47"/>
  <c r="CE139" i="47"/>
  <c r="LR139" i="47"/>
  <c r="KE134" i="47"/>
  <c r="BE135" i="47"/>
  <c r="EE137" i="47"/>
  <c r="B116" i="47"/>
  <c r="D138" i="48"/>
  <c r="C121" i="28"/>
  <c r="B121" i="28" s="1"/>
  <c r="C121" i="47"/>
  <c r="L98" i="33"/>
  <c r="C122" i="28"/>
  <c r="B122" i="28" s="1"/>
  <c r="C122" i="47"/>
  <c r="B122" i="47" s="1"/>
  <c r="N88" i="33"/>
  <c r="D140" i="48"/>
  <c r="E119" i="28"/>
  <c r="D119" i="28" s="1"/>
  <c r="E135" i="48"/>
  <c r="T80" i="33"/>
  <c r="E119" i="47"/>
  <c r="D119" i="47" s="1"/>
  <c r="C119" i="47"/>
  <c r="B119" i="47" s="1"/>
  <c r="C119" i="28"/>
  <c r="B119" i="28" s="1"/>
  <c r="D135" i="48"/>
  <c r="D132" i="48"/>
  <c r="C117" i="47"/>
  <c r="B117" i="47" s="1"/>
  <c r="EP117" i="47" s="1"/>
  <c r="H80" i="33"/>
  <c r="C117" i="28"/>
  <c r="B117" i="28" s="1"/>
  <c r="BG108" i="47"/>
  <c r="AG113" i="47"/>
  <c r="GT114" i="47"/>
  <c r="HG109" i="47"/>
  <c r="FT111" i="47"/>
  <c r="BG111" i="47"/>
  <c r="KG111" i="47"/>
  <c r="LT109" i="47"/>
  <c r="JT114" i="47"/>
  <c r="MG114" i="47"/>
  <c r="IT111" i="47"/>
  <c r="EG108" i="47"/>
  <c r="LG110" i="47"/>
  <c r="IT109" i="47"/>
  <c r="GG110" i="47"/>
  <c r="LT114" i="47"/>
  <c r="LG109" i="47"/>
  <c r="HT111" i="47"/>
  <c r="EG114" i="47"/>
  <c r="KT107" i="47"/>
  <c r="JT107" i="47"/>
  <c r="GG114" i="47"/>
  <c r="KG109" i="47"/>
  <c r="GT107" i="47"/>
  <c r="DT108" i="47"/>
  <c r="GG111" i="47"/>
  <c r="FG111" i="47"/>
  <c r="BG114" i="47"/>
  <c r="MG113" i="47"/>
  <c r="LG111" i="47"/>
  <c r="GT108" i="47"/>
  <c r="HT107" i="47"/>
  <c r="DG113" i="47"/>
  <c r="KT111" i="47"/>
  <c r="CG108" i="47"/>
  <c r="JG112" i="47"/>
  <c r="FG113" i="47"/>
  <c r="JT112" i="47"/>
  <c r="LT113" i="47"/>
  <c r="AG108" i="47"/>
  <c r="AG107" i="47"/>
  <c r="JG107" i="47"/>
  <c r="IG111" i="47"/>
  <c r="ET111" i="47"/>
  <c r="DG112" i="47"/>
  <c r="BT109" i="47"/>
  <c r="KT112" i="47"/>
  <c r="KT114" i="47"/>
  <c r="GG109" i="47"/>
  <c r="CG107" i="47"/>
  <c r="GG107" i="47"/>
  <c r="CT112" i="47"/>
  <c r="GT112" i="47"/>
  <c r="T111" i="47"/>
  <c r="JT108" i="47"/>
  <c r="LT108" i="47"/>
  <c r="IT110" i="47"/>
  <c r="HG108" i="47"/>
  <c r="GT113" i="47"/>
  <c r="JG108" i="47"/>
  <c r="BT108" i="47"/>
  <c r="T109" i="47"/>
  <c r="EG112" i="47"/>
  <c r="KG114" i="47"/>
  <c r="AG109" i="47"/>
  <c r="LT107" i="47"/>
  <c r="JG113" i="47"/>
  <c r="EG113" i="47"/>
  <c r="FG110" i="47"/>
  <c r="MG110" i="47"/>
  <c r="HG110" i="47"/>
  <c r="CT109" i="47"/>
  <c r="KG108" i="47"/>
  <c r="MG109" i="47"/>
  <c r="ET112" i="47"/>
  <c r="FT112" i="47"/>
  <c r="GT111" i="47"/>
  <c r="CG114" i="47"/>
  <c r="LG112" i="47"/>
  <c r="BT112" i="47"/>
  <c r="GG108" i="47"/>
  <c r="HT112" i="47"/>
  <c r="HG114" i="47"/>
  <c r="IG109" i="47"/>
  <c r="MG107" i="47"/>
  <c r="AG111" i="47"/>
  <c r="DG108" i="47"/>
  <c r="ET108" i="47"/>
  <c r="CG111" i="47"/>
  <c r="DT110" i="47"/>
  <c r="LG113" i="47"/>
  <c r="T110" i="47"/>
  <c r="DT109" i="47"/>
  <c r="BT111" i="47"/>
  <c r="EG109" i="47"/>
  <c r="IT108" i="47"/>
  <c r="DT111" i="47"/>
  <c r="EG107" i="47"/>
  <c r="IT113" i="47"/>
  <c r="CG109" i="47"/>
  <c r="LG107" i="47"/>
  <c r="DT112" i="47"/>
  <c r="IG107" i="47"/>
  <c r="HT108" i="47"/>
  <c r="ET107" i="47"/>
  <c r="JG114" i="47"/>
  <c r="CT113" i="47"/>
  <c r="FT110" i="47"/>
  <c r="CT110" i="47"/>
  <c r="FT107" i="47"/>
  <c r="T107" i="47"/>
  <c r="CG110" i="47"/>
  <c r="JG109" i="47"/>
  <c r="DT114" i="47"/>
  <c r="GG113" i="47"/>
  <c r="JT109" i="47"/>
  <c r="FT109" i="47"/>
  <c r="T114" i="47"/>
  <c r="HG111" i="47"/>
  <c r="JT113" i="47"/>
  <c r="MG111" i="47"/>
  <c r="AG112" i="47"/>
  <c r="MG108" i="47"/>
  <c r="DT113" i="47"/>
  <c r="DG110" i="47"/>
  <c r="KT108" i="47"/>
  <c r="DT107" i="47"/>
  <c r="BG113" i="47"/>
  <c r="FG108" i="47"/>
  <c r="IG112" i="47"/>
  <c r="DG114" i="47"/>
  <c r="HG112" i="47"/>
  <c r="IG110" i="47"/>
  <c r="FT113" i="47"/>
  <c r="CT114" i="47"/>
  <c r="AT114" i="47"/>
  <c r="HT109" i="47"/>
  <c r="BT113" i="47"/>
  <c r="T113" i="47"/>
  <c r="JT110" i="47"/>
  <c r="CT107" i="47"/>
  <c r="AG110" i="47"/>
  <c r="KG113" i="47"/>
  <c r="FT114" i="47"/>
  <c r="JG110" i="47"/>
  <c r="CG112" i="47"/>
  <c r="ET114" i="47"/>
  <c r="HT113" i="47"/>
  <c r="BG107" i="47"/>
  <c r="FG107" i="47"/>
  <c r="IT112" i="47"/>
  <c r="KT109" i="47"/>
  <c r="LG114" i="47"/>
  <c r="FT108" i="47"/>
  <c r="HT114" i="47"/>
  <c r="T108" i="47"/>
  <c r="GT109" i="47"/>
  <c r="KG110" i="47"/>
  <c r="BT107" i="47"/>
  <c r="ET109" i="47"/>
  <c r="HT110" i="47"/>
  <c r="JG111" i="47"/>
  <c r="LT110" i="47"/>
  <c r="T112" i="47"/>
  <c r="AT113" i="47"/>
  <c r="AT107" i="47"/>
  <c r="FG112" i="47"/>
  <c r="EG110" i="47"/>
  <c r="CT111" i="47"/>
  <c r="KT110" i="47"/>
  <c r="GT110" i="47"/>
  <c r="AT112" i="47"/>
  <c r="AT111" i="47"/>
  <c r="AT108" i="47"/>
  <c r="ET113" i="47"/>
  <c r="LT112" i="47"/>
  <c r="IG114" i="47"/>
  <c r="CT108" i="47"/>
  <c r="IT107" i="47"/>
  <c r="EG111" i="47"/>
  <c r="CG113" i="47"/>
  <c r="DG111" i="47"/>
  <c r="GG112" i="47"/>
  <c r="HG107" i="47"/>
  <c r="BG109" i="47"/>
  <c r="BT114" i="47"/>
  <c r="BG112" i="47"/>
  <c r="DG109" i="47"/>
  <c r="KG112" i="47"/>
  <c r="IG108" i="47"/>
  <c r="HG113" i="47"/>
  <c r="LT111" i="47"/>
  <c r="AT110" i="47"/>
  <c r="AG114" i="47"/>
  <c r="KG107" i="47"/>
  <c r="DG107" i="47"/>
  <c r="BG110" i="47"/>
  <c r="FG114" i="47"/>
  <c r="IT114" i="47"/>
  <c r="AT109" i="47"/>
  <c r="KT113" i="47"/>
  <c r="FG109" i="47"/>
  <c r="BT110" i="47"/>
  <c r="ET110" i="47"/>
  <c r="MG112" i="47"/>
  <c r="LG108" i="47"/>
  <c r="IG113" i="47"/>
  <c r="JT111" i="47"/>
  <c r="B107" i="47"/>
  <c r="JR137" i="47"/>
  <c r="IF133" i="47"/>
  <c r="DE135" i="47"/>
  <c r="R135" i="47"/>
  <c r="HF135" i="47"/>
  <c r="DR133" i="47"/>
  <c r="FR139" i="47"/>
  <c r="AR138" i="47"/>
  <c r="CE136" i="47"/>
  <c r="BR137" i="47"/>
  <c r="AF137" i="47"/>
  <c r="GE134" i="47"/>
  <c r="BS137" i="47"/>
  <c r="LE132" i="47"/>
  <c r="IR135" i="47"/>
  <c r="IR136" i="47"/>
  <c r="BS138" i="47"/>
  <c r="EF134" i="47"/>
  <c r="GF139" i="47"/>
  <c r="JF134" i="47"/>
  <c r="IS132" i="47"/>
  <c r="HS139" i="47"/>
  <c r="MF136" i="47"/>
  <c r="ER133" i="47"/>
  <c r="KE138" i="47"/>
  <c r="MF132" i="47"/>
  <c r="GF132" i="47"/>
  <c r="BF134" i="47"/>
  <c r="FE139" i="47"/>
  <c r="LF136" i="47"/>
  <c r="HF139" i="47"/>
  <c r="HR134" i="47"/>
  <c r="JF139" i="47"/>
  <c r="GE133" i="47"/>
  <c r="R133" i="47"/>
  <c r="FR134" i="47"/>
  <c r="BE134" i="47"/>
  <c r="EE138" i="47"/>
  <c r="DR139" i="47"/>
  <c r="FR137" i="47"/>
  <c r="LR132" i="47"/>
  <c r="CR134" i="47"/>
  <c r="GS138" i="47"/>
  <c r="IS136" i="47"/>
  <c r="S134" i="47"/>
  <c r="IF137" i="47"/>
  <c r="BF138" i="47"/>
  <c r="KR139" i="47"/>
  <c r="FE137" i="47"/>
  <c r="DE134" i="47"/>
  <c r="JE132" i="47"/>
  <c r="AF133" i="47"/>
  <c r="HE134" i="47"/>
  <c r="R137" i="47"/>
  <c r="S136" i="47"/>
  <c r="FS137" i="47"/>
  <c r="KR132" i="47"/>
  <c r="CS135" i="47"/>
  <c r="FF136" i="47"/>
  <c r="EE132" i="47"/>
  <c r="KF134" i="47"/>
  <c r="CR136" i="47"/>
  <c r="IR137" i="47"/>
  <c r="FE136" i="47"/>
  <c r="AE135" i="47"/>
  <c r="GE135" i="47"/>
  <c r="BS135" i="47"/>
  <c r="FE132" i="47"/>
  <c r="AS134" i="47"/>
  <c r="CF136" i="47"/>
  <c r="BR136" i="47"/>
  <c r="KS136" i="47"/>
  <c r="FS132" i="47"/>
  <c r="HF133" i="47"/>
  <c r="JF136" i="47"/>
  <c r="AE138" i="47"/>
  <c r="KS135" i="47"/>
  <c r="ER132" i="47"/>
  <c r="BE137" i="47"/>
  <c r="KF139" i="47"/>
  <c r="IE134" i="47"/>
  <c r="AE139" i="47"/>
  <c r="FS133" i="47"/>
  <c r="GF138" i="47"/>
  <c r="HF134" i="47"/>
  <c r="AF132" i="47"/>
  <c r="DR138" i="47"/>
  <c r="GE137" i="47"/>
  <c r="JE135" i="47"/>
  <c r="S137" i="47"/>
  <c r="LE135" i="47"/>
  <c r="FR133" i="47"/>
  <c r="LE138" i="47"/>
  <c r="JE133" i="47"/>
  <c r="LS136" i="47"/>
  <c r="CE133" i="47"/>
  <c r="ME139" i="47"/>
  <c r="LR135" i="47"/>
  <c r="JS133" i="47"/>
  <c r="CR137" i="47"/>
  <c r="KF138" i="47"/>
  <c r="GR138" i="47"/>
  <c r="S132" i="47"/>
  <c r="FF133" i="47"/>
  <c r="DF137" i="47"/>
  <c r="R132" i="47"/>
  <c r="ME133" i="47"/>
  <c r="CF135" i="47"/>
  <c r="JF133" i="47"/>
  <c r="AF136" i="47"/>
  <c r="HS135" i="47"/>
  <c r="IS133" i="47"/>
  <c r="CE134" i="47"/>
  <c r="R138" i="47"/>
  <c r="KR135" i="47"/>
  <c r="DF132" i="47"/>
  <c r="DF133" i="47"/>
  <c r="AR137" i="47"/>
  <c r="IF135" i="47"/>
  <c r="DF138" i="47"/>
  <c r="HR133" i="47"/>
  <c r="GR137" i="47"/>
  <c r="ME136" i="47"/>
  <c r="BF135" i="47"/>
  <c r="ME138" i="47"/>
  <c r="S138" i="47"/>
  <c r="JE138" i="47"/>
  <c r="HE136" i="47"/>
  <c r="EF135" i="47"/>
  <c r="KE135" i="47"/>
  <c r="KS138" i="47"/>
  <c r="JE137" i="47"/>
  <c r="AR134" i="47"/>
  <c r="CR133" i="47"/>
  <c r="KR138" i="47"/>
  <c r="DS135" i="47"/>
  <c r="GF134" i="47"/>
  <c r="KE137" i="47"/>
  <c r="JE134" i="47"/>
  <c r="HE135" i="47"/>
  <c r="GF136" i="47"/>
  <c r="LS138" i="47"/>
  <c r="HE132" i="47"/>
  <c r="BR132" i="47"/>
  <c r="FR132" i="47"/>
  <c r="IF132" i="47"/>
  <c r="DS133" i="47"/>
  <c r="FF134" i="47"/>
  <c r="JR136" i="47"/>
  <c r="KS133" i="47"/>
  <c r="IE135" i="47"/>
  <c r="HR137" i="47"/>
  <c r="KE139" i="47"/>
  <c r="AS135" i="47"/>
  <c r="JS139" i="47"/>
  <c r="AE132" i="47"/>
  <c r="GR133" i="47"/>
  <c r="IE139" i="47"/>
  <c r="ME132" i="47"/>
  <c r="ES137" i="47"/>
  <c r="DF139" i="47"/>
  <c r="EF138" i="47"/>
  <c r="GS133" i="47"/>
  <c r="MF135" i="47"/>
  <c r="CF138" i="47"/>
  <c r="DS132" i="47"/>
  <c r="BE132" i="47"/>
  <c r="LF133" i="47"/>
  <c r="IE138" i="47"/>
  <c r="EF132" i="47"/>
  <c r="LE139" i="47"/>
  <c r="LF134" i="47"/>
  <c r="JS135" i="47"/>
  <c r="CE135" i="47"/>
  <c r="LR133" i="47"/>
  <c r="KE132" i="47"/>
  <c r="EE133" i="47"/>
  <c r="LE136" i="47"/>
  <c r="FF132" i="47"/>
  <c r="BR134" i="47"/>
  <c r="IR139" i="47"/>
  <c r="AR132" i="47"/>
  <c r="BS132" i="47"/>
  <c r="GF135" i="47"/>
  <c r="GS137" i="47"/>
  <c r="LS134" i="47"/>
  <c r="AF135" i="47"/>
  <c r="BR139" i="47"/>
  <c r="EF137" i="47"/>
  <c r="IE132" i="47"/>
  <c r="CS138" i="47"/>
  <c r="FE133" i="47"/>
  <c r="AS138" i="47"/>
  <c r="HS136" i="47"/>
  <c r="JF137" i="47"/>
  <c r="DE133" i="47"/>
  <c r="ES133" i="47"/>
  <c r="IR132" i="47"/>
  <c r="LS132" i="47"/>
  <c r="GS139" i="47"/>
  <c r="HF136" i="47"/>
  <c r="ER137" i="47"/>
  <c r="IF136" i="47"/>
  <c r="KE136" i="47"/>
  <c r="S135" i="47"/>
  <c r="BR133" i="47"/>
  <c r="GE136" i="47"/>
  <c r="KR133" i="47"/>
  <c r="BS136" i="47"/>
  <c r="JS137" i="47"/>
  <c r="IS134" i="47"/>
  <c r="EE136" i="47"/>
  <c r="KF136" i="47"/>
  <c r="BF133" i="47"/>
  <c r="AF138" i="47"/>
  <c r="AE134" i="47"/>
  <c r="BE133" i="47"/>
  <c r="JE139" i="47"/>
  <c r="IE137" i="47"/>
  <c r="GR139" i="47"/>
  <c r="BR135" i="47"/>
  <c r="ME134" i="47"/>
  <c r="AS139" i="47"/>
  <c r="DF134" i="47"/>
  <c r="AR135" i="47"/>
  <c r="EE139" i="47"/>
  <c r="FE138" i="47"/>
  <c r="KF133" i="47"/>
  <c r="EF136" i="47"/>
  <c r="DE138" i="47"/>
  <c r="LR138" i="47"/>
  <c r="AS137" i="47"/>
  <c r="HS138" i="47"/>
  <c r="DS134" i="47"/>
  <c r="JR134" i="47"/>
  <c r="DR132" i="47"/>
  <c r="LR136" i="47"/>
  <c r="BE136" i="47"/>
  <c r="BS139" i="47"/>
  <c r="HE133" i="47"/>
  <c r="CS134" i="47"/>
  <c r="JF132" i="47"/>
  <c r="R139" i="47"/>
  <c r="DE132" i="47"/>
  <c r="JR133" i="47"/>
  <c r="DR135" i="47"/>
  <c r="FR138" i="47"/>
  <c r="BF137" i="47"/>
  <c r="GS136" i="47"/>
  <c r="DR136" i="47"/>
  <c r="JR135" i="47"/>
  <c r="BE138" i="47"/>
  <c r="KR136" i="47"/>
  <c r="DE137" i="47"/>
  <c r="FS134" i="47"/>
  <c r="IE136" i="47"/>
  <c r="GR134" i="47"/>
  <c r="KS137" i="47"/>
  <c r="ER134" i="47"/>
  <c r="GE132" i="47"/>
  <c r="IR134" i="47"/>
  <c r="KF132" i="47"/>
  <c r="CF139" i="47"/>
  <c r="GE139" i="47"/>
  <c r="BF132" i="47"/>
  <c r="JE136" i="47"/>
  <c r="HS134" i="47"/>
  <c r="AS132" i="47"/>
  <c r="DF136" i="47"/>
  <c r="HS133" i="47"/>
  <c r="ER138" i="47"/>
  <c r="DR134" i="47"/>
  <c r="FS138" i="47"/>
  <c r="KS139" i="47"/>
  <c r="BH17" i="67"/>
  <c r="X97" i="73" s="1"/>
  <c r="BF17" i="67"/>
  <c r="V97" i="73" s="1"/>
  <c r="BH16" i="67"/>
  <c r="X96" i="73" s="1"/>
  <c r="BF16" i="67"/>
  <c r="V96" i="73" s="1"/>
  <c r="BH15" i="67"/>
  <c r="X95" i="73" s="1"/>
  <c r="BF15" i="67"/>
  <c r="V95" i="73" s="1"/>
  <c r="BH14" i="67"/>
  <c r="X94" i="73" s="1"/>
  <c r="BF14" i="67"/>
  <c r="V94" i="73" s="1"/>
  <c r="BG17" i="67"/>
  <c r="W97" i="73" s="1"/>
  <c r="BE17" i="67"/>
  <c r="U97" i="73" s="1"/>
  <c r="BG16" i="67"/>
  <c r="W96" i="73" s="1"/>
  <c r="BE16" i="67"/>
  <c r="U96" i="73" s="1"/>
  <c r="BG15" i="67"/>
  <c r="W95" i="73" s="1"/>
  <c r="BE15" i="67"/>
  <c r="U95" i="73" s="1"/>
  <c r="BG14" i="67"/>
  <c r="W94" i="73" s="1"/>
  <c r="BE14" i="67"/>
  <c r="U94" i="73" s="1"/>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AQ94" i="73" s="1"/>
  <c r="CG16" i="67"/>
  <c r="AS96" i="73" s="1"/>
  <c r="CE17" i="67"/>
  <c r="AQ97" i="73" s="1"/>
  <c r="CG14" i="67"/>
  <c r="AS94" i="73" s="1"/>
  <c r="CF17" i="67"/>
  <c r="AR97" i="73" s="1"/>
  <c r="CH17" i="67"/>
  <c r="AT97" i="73" s="1"/>
  <c r="BV15" i="67"/>
  <c r="BU14" i="67"/>
  <c r="BT16" i="67"/>
  <c r="BT17" i="67"/>
  <c r="BT14" i="67"/>
  <c r="BT15" i="67"/>
  <c r="BS16" i="67"/>
  <c r="BS17" i="67"/>
  <c r="BS14" i="67"/>
  <c r="BS15" i="67"/>
  <c r="BU17" i="67"/>
  <c r="BV16" i="67"/>
  <c r="BU15" i="67"/>
  <c r="BV14" i="67"/>
  <c r="BV17" i="67"/>
  <c r="BU16" i="67"/>
  <c r="AG93" i="73"/>
  <c r="AH93" i="73"/>
  <c r="AI93" i="73"/>
  <c r="AF93" i="73"/>
  <c r="BE22" i="68" a="1"/>
  <c r="BH23" i="68" s="1"/>
  <c r="GX94" i="47"/>
  <c r="IK94" i="47"/>
  <c r="AK94" i="47"/>
  <c r="IX94" i="47"/>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EJ105" i="47"/>
  <c r="BW105" i="47"/>
  <c r="J105" i="47"/>
  <c r="AJ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U61" i="73"/>
  <c r="HJ95" i="47"/>
  <c r="HW95" i="47"/>
  <c r="J95" i="47"/>
  <c r="EJ95" i="47"/>
  <c r="JJ95" i="47"/>
  <c r="LW95" i="47"/>
  <c r="KW95" i="47"/>
  <c r="JI91" i="47"/>
  <c r="KI91" i="47"/>
  <c r="DV91" i="47"/>
  <c r="CI91" i="47"/>
  <c r="LV91" i="47"/>
  <c r="GV91" i="47"/>
  <c r="JV91" i="47"/>
  <c r="KV91" i="47"/>
  <c r="HI91" i="47"/>
  <c r="II91" i="47"/>
  <c r="V91" i="47"/>
  <c r="EI91" i="47"/>
  <c r="IV91" i="47"/>
  <c r="FV91" i="47"/>
  <c r="LI91" i="47"/>
  <c r="CV91" i="47"/>
  <c r="HV91" i="47"/>
  <c r="BV91" i="47"/>
  <c r="AV91" i="47"/>
  <c r="FI91" i="47"/>
  <c r="DI91" i="47"/>
  <c r="BI91" i="47"/>
  <c r="GI91" i="47"/>
  <c r="EV91" i="47"/>
  <c r="I91" i="47"/>
  <c r="AI91" i="47"/>
  <c r="AE80" i="73"/>
  <c r="AE79" i="73"/>
  <c r="EK99" i="47"/>
  <c r="BX99" i="47"/>
  <c r="CK99" i="47"/>
  <c r="KK99" i="47"/>
  <c r="BK99" i="47"/>
  <c r="AX99" i="47"/>
  <c r="FX99" i="47"/>
  <c r="IK99" i="47"/>
  <c r="X99" i="47"/>
  <c r="HX99" i="47"/>
  <c r="AK99" i="47"/>
  <c r="LX99" i="47"/>
  <c r="FK99" i="47"/>
  <c r="GK99" i="47"/>
  <c r="K99" i="47"/>
  <c r="JX99" i="47"/>
  <c r="IX99" i="47"/>
  <c r="JK99" i="47"/>
  <c r="EX99" i="47"/>
  <c r="KX99" i="47"/>
  <c r="HK99" i="47"/>
  <c r="DK99" i="47"/>
  <c r="DX99" i="47"/>
  <c r="LK99" i="47"/>
  <c r="GX99" i="47"/>
  <c r="CX99" i="47"/>
  <c r="CE14" i="65" a="1"/>
  <c r="BE14" i="65" a="1"/>
  <c r="U77" i="73"/>
  <c r="BE14" i="66" a="1"/>
  <c r="AQ77" i="73"/>
  <c r="CE14" i="66" a="1"/>
  <c r="AF77" i="73" a="1"/>
  <c r="AE64" i="73"/>
  <c r="C23" i="45"/>
  <c r="G23" i="45"/>
  <c r="P23" i="45" s="1"/>
  <c r="E23" i="45"/>
  <c r="F23" i="45"/>
  <c r="N23" i="45" s="1"/>
  <c r="AY102" i="47"/>
  <c r="CL102" i="47"/>
  <c r="KL102" i="47"/>
  <c r="JL102" i="47"/>
  <c r="GY102" i="47"/>
  <c r="KY102" i="47"/>
  <c r="JY102" i="47"/>
  <c r="LY102" i="47"/>
  <c r="Y102" i="47"/>
  <c r="FL102" i="47"/>
  <c r="AF61" i="73" a="1"/>
  <c r="AE65" i="73"/>
  <c r="HL102" i="47"/>
  <c r="D102" i="47"/>
  <c r="DY102" i="47"/>
  <c r="FY102" i="47"/>
  <c r="LL102" i="47"/>
  <c r="DL102" i="47"/>
  <c r="IL102" i="47"/>
  <c r="BL102" i="47"/>
  <c r="AL102" i="47"/>
  <c r="EY102" i="47"/>
  <c r="L102" i="47"/>
  <c r="IY102" i="47"/>
  <c r="GL102" i="47"/>
  <c r="HY102" i="47"/>
  <c r="BY102" i="47"/>
  <c r="EL102" i="47"/>
  <c r="CY102" i="47"/>
  <c r="BS14" i="65" a="1"/>
  <c r="BV17" i="69"/>
  <c r="BT16" i="69"/>
  <c r="BT14" i="69"/>
  <c r="BS14" i="69"/>
  <c r="BT15" i="69"/>
  <c r="BU15" i="69"/>
  <c r="BU17" i="69"/>
  <c r="BV15" i="69"/>
  <c r="AF69" i="73"/>
  <c r="AH69" i="73"/>
  <c r="CH15" i="69"/>
  <c r="AT71" i="73" s="1"/>
  <c r="CH14" i="69"/>
  <c r="AT70" i="73" s="1"/>
  <c r="CE17" i="69"/>
  <c r="AQ73" i="73" s="1"/>
  <c r="CE16" i="69"/>
  <c r="AQ72" i="73" s="1"/>
  <c r="CE14" i="69"/>
  <c r="AQ70" i="73" s="1"/>
  <c r="CE15" i="69"/>
  <c r="AQ71" i="73" s="1"/>
  <c r="CG15" i="69"/>
  <c r="AS71" i="73" s="1"/>
  <c r="CG14" i="69"/>
  <c r="AS70" i="73" s="1"/>
  <c r="CH17" i="69"/>
  <c r="AT73" i="73" s="1"/>
  <c r="CF17" i="69"/>
  <c r="AR73"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BV16" i="69"/>
  <c r="BS15" i="69"/>
  <c r="BS17" i="69"/>
  <c r="BS16" i="69"/>
  <c r="BT17" i="69"/>
  <c r="BU14" i="69"/>
  <c r="BU16" i="69"/>
  <c r="BV14" i="69"/>
  <c r="AG69" i="73"/>
  <c r="AI69" i="73"/>
  <c r="CF15" i="69"/>
  <c r="AR71" i="73" s="1"/>
  <c r="CF14" i="69"/>
  <c r="AR70" i="73" s="1"/>
  <c r="CG17" i="69"/>
  <c r="AS73" i="73" s="1"/>
  <c r="CG16" i="69"/>
  <c r="AS72" i="73" s="1"/>
  <c r="CH16" i="69"/>
  <c r="AT72" i="73" s="1"/>
  <c r="CF16" i="69"/>
  <c r="AR72" i="73" s="1"/>
  <c r="F22" i="45"/>
  <c r="N22" i="45" s="1"/>
  <c r="E22" i="45"/>
  <c r="C22" i="45"/>
  <c r="G22" i="45"/>
  <c r="P22" i="45" s="1"/>
  <c r="I22" i="45"/>
  <c r="D22" i="45"/>
  <c r="F18" i="45"/>
  <c r="N18" i="45" s="1"/>
  <c r="C18" i="45"/>
  <c r="G18" i="45"/>
  <c r="P18" i="45" s="1"/>
  <c r="E18" i="45"/>
  <c r="D18" i="45"/>
  <c r="I18" i="45"/>
  <c r="I17" i="45"/>
  <c r="D17" i="45"/>
  <c r="E17" i="45"/>
  <c r="C17" i="45"/>
  <c r="F17" i="45"/>
  <c r="N17" i="45" s="1"/>
  <c r="G17" i="45"/>
  <c r="P17" i="45" s="1"/>
  <c r="E19" i="45"/>
  <c r="G19" i="45"/>
  <c r="P19" i="45" s="1"/>
  <c r="F19" i="45"/>
  <c r="N19" i="45" s="1"/>
  <c r="C19" i="45"/>
  <c r="I19" i="45"/>
  <c r="D19" i="45"/>
  <c r="BS14" i="66" a="1"/>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95" i="47"/>
  <c r="LJ95" i="47"/>
  <c r="DJ95" i="47"/>
  <c r="AJ95" i="47"/>
  <c r="IW95" i="47"/>
  <c r="DW95" i="47"/>
  <c r="EW95" i="47"/>
  <c r="FJ95" i="47"/>
  <c r="BJ95" i="47"/>
  <c r="FW95" i="47"/>
  <c r="AQ61" i="73"/>
  <c r="BW95" i="47"/>
  <c r="IJ95" i="47"/>
  <c r="JW95" i="47"/>
  <c r="CJ95" i="47"/>
  <c r="W95" i="47"/>
  <c r="AW95" i="47"/>
  <c r="KJ95" i="47"/>
  <c r="GW95" i="47"/>
  <c r="CW95" i="47"/>
  <c r="GJ95" i="47"/>
  <c r="D23" i="45"/>
  <c r="I23" i="45"/>
  <c r="D28" i="45"/>
  <c r="G28" i="45"/>
  <c r="P28" i="45" s="1"/>
  <c r="F28" i="45"/>
  <c r="N28" i="45" s="1"/>
  <c r="E28" i="45"/>
  <c r="C28" i="45"/>
  <c r="I28" i="45"/>
  <c r="C26" i="45"/>
  <c r="F26" i="45"/>
  <c r="N26" i="45" s="1"/>
  <c r="E26" i="45"/>
  <c r="I26" i="45"/>
  <c r="G26" i="45"/>
  <c r="P26" i="45" s="1"/>
  <c r="D26" i="45"/>
  <c r="D25" i="45"/>
  <c r="G25" i="45"/>
  <c r="P25" i="45" s="1"/>
  <c r="C25" i="45"/>
  <c r="I25" i="45"/>
  <c r="E25" i="45"/>
  <c r="F25" i="45"/>
  <c r="N25" i="45" s="1"/>
  <c r="E27" i="45"/>
  <c r="D27" i="45"/>
  <c r="G27" i="45"/>
  <c r="P27" i="45" s="1"/>
  <c r="C27" i="45"/>
  <c r="F27" i="45"/>
  <c r="N27" i="45" s="1"/>
  <c r="I27" i="45"/>
  <c r="G21" i="45"/>
  <c r="P21" i="45" s="1"/>
  <c r="F21" i="45"/>
  <c r="N21" i="45" s="1"/>
  <c r="E21" i="45"/>
  <c r="C21" i="45"/>
  <c r="D21" i="45"/>
  <c r="I21" i="45"/>
  <c r="D24" i="45"/>
  <c r="I24" i="45"/>
  <c r="I33" i="45"/>
  <c r="AL30" i="33" s="1"/>
  <c r="C24" i="45"/>
  <c r="E24" i="45"/>
  <c r="G24" i="45"/>
  <c r="P24" i="45" s="1"/>
  <c r="F24" i="45"/>
  <c r="N24" i="45" s="1"/>
  <c r="C20" i="45"/>
  <c r="D20" i="45"/>
  <c r="I20" i="45"/>
  <c r="E20" i="45"/>
  <c r="G20" i="45"/>
  <c r="P20" i="45" s="1"/>
  <c r="F20" i="45"/>
  <c r="N20" i="45" s="1"/>
  <c r="BF22" i="66"/>
  <c r="BG22" i="66"/>
  <c r="BG24" i="66"/>
  <c r="BH22" i="66"/>
  <c r="BE23" i="66"/>
  <c r="BE25" i="66"/>
  <c r="BF25" i="66"/>
  <c r="BG23" i="66"/>
  <c r="BH23" i="66"/>
  <c r="BE22" i="66"/>
  <c r="BF24" i="66"/>
  <c r="BH24" i="66"/>
  <c r="BF23" i="66"/>
  <c r="BG25" i="66"/>
  <c r="BH25" i="66"/>
  <c r="BE24" i="66"/>
  <c r="AE81" i="73"/>
  <c r="BG25" i="65"/>
  <c r="BF24" i="65"/>
  <c r="BF23" i="65"/>
  <c r="BE24" i="65"/>
  <c r="BH25" i="65"/>
  <c r="BE23" i="65"/>
  <c r="BF22" i="65"/>
  <c r="BE22" i="65"/>
  <c r="BH22" i="65"/>
  <c r="BG24" i="65"/>
  <c r="BH23" i="65"/>
  <c r="BH24" i="65"/>
  <c r="BG22" i="65"/>
  <c r="BF25" i="65"/>
  <c r="BG23" i="65"/>
  <c r="BE25" i="65"/>
  <c r="BH25" i="64"/>
  <c r="BE23" i="64"/>
  <c r="BE22" i="64"/>
  <c r="BE24" i="64"/>
  <c r="BG24" i="64"/>
  <c r="BF22" i="64"/>
  <c r="BG25" i="64"/>
  <c r="BF23" i="64"/>
  <c r="BH22" i="64"/>
  <c r="BF24" i="64"/>
  <c r="BH23" i="64"/>
  <c r="BF25" i="64"/>
  <c r="BH24" i="64"/>
  <c r="BG22" i="64"/>
  <c r="BE25" i="64"/>
  <c r="BG23" i="64"/>
  <c r="LX103" i="47"/>
  <c r="KK103" i="47"/>
  <c r="DX103" i="47"/>
  <c r="IX103" i="47"/>
  <c r="JX103" i="47"/>
  <c r="KX103" i="47"/>
  <c r="EX103" i="47"/>
  <c r="LK103" i="47"/>
  <c r="IK103" i="47"/>
  <c r="JI97" i="47"/>
  <c r="I97" i="47"/>
  <c r="AI97" i="47"/>
  <c r="AV97" i="47"/>
  <c r="GV97" i="47"/>
  <c r="DV97" i="47"/>
  <c r="KI97" i="47"/>
  <c r="V97" i="47"/>
  <c r="X103" i="47"/>
  <c r="FK103" i="47"/>
  <c r="GK103" i="47"/>
  <c r="CK103" i="47"/>
  <c r="DK103" i="47"/>
  <c r="AK103" i="47"/>
  <c r="HK103" i="47"/>
  <c r="FX103" i="47"/>
  <c r="II97" i="47"/>
  <c r="CI97" i="47"/>
  <c r="HV97" i="47"/>
  <c r="JV97" i="47"/>
  <c r="HI97" i="47"/>
  <c r="BV97" i="47"/>
  <c r="LV97" i="47"/>
  <c r="BK103" i="47"/>
  <c r="HX103" i="47"/>
  <c r="JK103" i="47"/>
  <c r="EK103" i="47"/>
  <c r="AX103" i="47"/>
  <c r="K103" i="47"/>
  <c r="CX103" i="47"/>
  <c r="BX103" i="47"/>
  <c r="GX103" i="47"/>
  <c r="BI97" i="47"/>
  <c r="IV97" i="47"/>
  <c r="CV97" i="47"/>
  <c r="GI97" i="47"/>
  <c r="DI97" i="47"/>
  <c r="EI97" i="47"/>
  <c r="FV97" i="47"/>
  <c r="EV97" i="47"/>
  <c r="KV97" i="47"/>
  <c r="LI97" i="47"/>
  <c r="FI97" i="47"/>
  <c r="AE41" i="73"/>
  <c r="AE40" i="73"/>
  <c r="BW99" i="47"/>
  <c r="CJ99" i="47"/>
  <c r="GW99" i="47"/>
  <c r="HJ99" i="47"/>
  <c r="DW99" i="47"/>
  <c r="IW99" i="47"/>
  <c r="JW99" i="47"/>
  <c r="FW99" i="47"/>
  <c r="JJ99" i="47"/>
  <c r="EJ99" i="47"/>
  <c r="KJ99" i="47"/>
  <c r="HW99" i="47"/>
  <c r="FJ99" i="47"/>
  <c r="B99" i="47"/>
  <c r="CE14" i="72" a="1"/>
  <c r="AW99" i="47"/>
  <c r="IJ99" i="47"/>
  <c r="DJ99" i="47"/>
  <c r="BJ99" i="47"/>
  <c r="LW99" i="47"/>
  <c r="W99" i="47"/>
  <c r="GJ99" i="47"/>
  <c r="EW99" i="47"/>
  <c r="KW99" i="47"/>
  <c r="J99" i="47"/>
  <c r="LJ99" i="47"/>
  <c r="AJ99" i="47"/>
  <c r="CW99" i="47"/>
  <c r="AQ37" i="73"/>
  <c r="U37" i="73"/>
  <c r="BE14" i="72" a="1"/>
  <c r="AF37" i="73" a="1"/>
  <c r="BS14" i="72" a="1"/>
  <c r="KJ90" i="47"/>
  <c r="DJ90" i="47"/>
  <c r="EJ90" i="47"/>
  <c r="J90" i="47"/>
  <c r="LW90" i="47"/>
  <c r="IJ90" i="47"/>
  <c r="AW90" i="47"/>
  <c r="GW90" i="47"/>
  <c r="HJ90" i="47"/>
  <c r="CJ90" i="47"/>
  <c r="BW90" i="47"/>
  <c r="EW90" i="47"/>
  <c r="GJ90" i="47"/>
  <c r="AE39" i="73"/>
  <c r="AE38" i="73"/>
  <c r="B90" i="47"/>
  <c r="IW90" i="47"/>
  <c r="JW90" i="47"/>
  <c r="DW90" i="47"/>
  <c r="W90" i="47"/>
  <c r="KW90" i="47"/>
  <c r="LJ90" i="47"/>
  <c r="FJ90" i="47"/>
  <c r="FW90" i="47"/>
  <c r="HW90" i="47"/>
  <c r="AJ90" i="47"/>
  <c r="CW90" i="47"/>
  <c r="JJ90" i="47"/>
  <c r="BJ90" i="47"/>
  <c r="AG13" i="73"/>
  <c r="BE22" i="63" a="1"/>
  <c r="BF22" i="63" s="1"/>
  <c r="AH13" i="73"/>
  <c r="AF13" i="73"/>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V16" i="62"/>
  <c r="BU15" i="62"/>
  <c r="BV14" i="62"/>
  <c r="BU17" i="62"/>
  <c r="BV17" i="62"/>
  <c r="BU16" i="62"/>
  <c r="BT14" i="62"/>
  <c r="BT17" i="62"/>
  <c r="BS15" i="62"/>
  <c r="BS17" i="62"/>
  <c r="BU14" i="62"/>
  <c r="BT16" i="62"/>
  <c r="BV15" i="62"/>
  <c r="BT15" i="62"/>
  <c r="BS14" i="62"/>
  <c r="BS16" i="62"/>
  <c r="EL93" i="47"/>
  <c r="CL93" i="47"/>
  <c r="EY93" i="47"/>
  <c r="DY93" i="47"/>
  <c r="LL93" i="47"/>
  <c r="JY93" i="47"/>
  <c r="FY93" i="47"/>
  <c r="GY93" i="47"/>
  <c r="JL93" i="47"/>
  <c r="HL93" i="47"/>
  <c r="FL93" i="47"/>
  <c r="DL93" i="47"/>
  <c r="KY93" i="47"/>
  <c r="L93" i="47"/>
  <c r="IL93" i="47"/>
  <c r="D93" i="47"/>
  <c r="GL93" i="47"/>
  <c r="HY93" i="47"/>
  <c r="BY93" i="47"/>
  <c r="KL93" i="47"/>
  <c r="LY93" i="47"/>
  <c r="AL93" i="47"/>
  <c r="Y93" i="47"/>
  <c r="AY93" i="47"/>
  <c r="BL93" i="47"/>
  <c r="IY93" i="47"/>
  <c r="CY93" i="47"/>
  <c r="AE89" i="73"/>
  <c r="AE9" i="73"/>
  <c r="AE8" i="73"/>
  <c r="AE7" i="73"/>
  <c r="U5" i="73"/>
  <c r="BE14" i="61" a="1"/>
  <c r="FW100" i="47"/>
  <c r="HJ100" i="47"/>
  <c r="KJ100" i="47"/>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LW92" i="47"/>
  <c r="W92" i="47"/>
  <c r="AQ5" i="73"/>
  <c r="AE87" i="73"/>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AF5" i="73" a="1"/>
  <c r="BS14" i="61" a="1"/>
  <c r="CE14" i="61" a="1"/>
  <c r="AE88" i="73"/>
  <c r="BS14" i="68" a="1"/>
  <c r="BG16" i="64"/>
  <c r="W56" i="73" s="1"/>
  <c r="BF17" i="64"/>
  <c r="V57" i="73" s="1"/>
  <c r="BF14" i="64"/>
  <c r="V54" i="73" s="1"/>
  <c r="BE16" i="64"/>
  <c r="U56" i="73" s="1"/>
  <c r="BH14" i="64"/>
  <c r="X54" i="73" s="1"/>
  <c r="BG17" i="64"/>
  <c r="W57" i="73" s="1"/>
  <c r="BG15" i="64"/>
  <c r="W55" i="73" s="1"/>
  <c r="BG14" i="64"/>
  <c r="W54" i="73" s="1"/>
  <c r="BF16" i="64"/>
  <c r="V56" i="73" s="1"/>
  <c r="BF15" i="64"/>
  <c r="V55" i="73" s="1"/>
  <c r="BE17" i="64"/>
  <c r="U57" i="73" s="1"/>
  <c r="BE15" i="64"/>
  <c r="U55" i="73" s="1"/>
  <c r="BE14" i="64"/>
  <c r="U54" i="73" s="1"/>
  <c r="BH17" i="64"/>
  <c r="X57" i="73" s="1"/>
  <c r="BH16" i="64"/>
  <c r="X56" i="73" s="1"/>
  <c r="BH15" i="64"/>
  <c r="X55" i="73" s="1"/>
  <c r="AF85" i="73" a="1"/>
  <c r="BS16" i="64"/>
  <c r="BU14" i="64"/>
  <c r="BV14" i="64"/>
  <c r="BS15" i="64"/>
  <c r="BS17" i="64"/>
  <c r="BT17" i="64"/>
  <c r="CH17" i="64"/>
  <c r="AT57" i="73" s="1"/>
  <c r="CH15" i="64"/>
  <c r="AT55" i="73" s="1"/>
  <c r="CG16" i="64"/>
  <c r="AS56" i="73" s="1"/>
  <c r="CF17" i="64"/>
  <c r="AR57" i="73" s="1"/>
  <c r="CE17" i="64"/>
  <c r="AQ57" i="73" s="1"/>
  <c r="BS14" i="64"/>
  <c r="BT16" i="64"/>
  <c r="BV16" i="64"/>
  <c r="BT15" i="64"/>
  <c r="BU15" i="64"/>
  <c r="BV17" i="64"/>
  <c r="CH16" i="64"/>
  <c r="AT56" i="73" s="1"/>
  <c r="CG17" i="64"/>
  <c r="AS57" i="73" s="1"/>
  <c r="CF15" i="64"/>
  <c r="AR55" i="73" s="1"/>
  <c r="CF14" i="64"/>
  <c r="AR54" i="73" s="1"/>
  <c r="CE16" i="64"/>
  <c r="AQ56" i="73" s="1"/>
  <c r="AG53" i="73"/>
  <c r="AH53" i="73"/>
  <c r="BT14" i="64"/>
  <c r="BU16" i="64"/>
  <c r="BU17" i="64"/>
  <c r="BV15" i="64"/>
  <c r="CH14" i="64"/>
  <c r="AT54" i="73" s="1"/>
  <c r="CG15" i="64"/>
  <c r="AS55" i="73" s="1"/>
  <c r="CG14" i="64"/>
  <c r="AS54" i="73" s="1"/>
  <c r="CF16" i="64"/>
  <c r="AR56" i="73" s="1"/>
  <c r="CE15" i="64"/>
  <c r="AQ55" i="73" s="1"/>
  <c r="CE14" i="64"/>
  <c r="AQ54" i="73" s="1"/>
  <c r="AF53" i="73"/>
  <c r="AI53" i="73"/>
  <c r="U85" i="73"/>
  <c r="BE14" i="68" a="1"/>
  <c r="AQ85" i="73"/>
  <c r="CE14" i="68" a="1"/>
  <c r="U21" i="73"/>
  <c r="BE14" i="63" a="1"/>
  <c r="AE22" i="73"/>
  <c r="AQ21" i="73"/>
  <c r="CE14" i="63" a="1"/>
  <c r="AE24" i="73"/>
  <c r="AE23" i="73"/>
  <c r="AF21" i="73" a="1"/>
  <c r="BS14" i="63" a="1"/>
  <c r="AE25" i="73"/>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H23" i="71"/>
  <c r="BF24" i="71"/>
  <c r="BE22" i="71"/>
  <c r="BF23" i="71"/>
  <c r="BF22" i="71"/>
  <c r="BG24" i="71"/>
  <c r="BG25" i="71"/>
  <c r="BF25" i="71"/>
  <c r="BE23" i="71"/>
  <c r="BH24" i="71"/>
  <c r="BE25" i="71"/>
  <c r="BH25" i="71"/>
  <c r="BH22" i="71"/>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GO139" i="47" l="1"/>
  <c r="BB136" i="47"/>
  <c r="JO139" i="47"/>
  <c r="LB135" i="47"/>
  <c r="LO139" i="47"/>
  <c r="KB134" i="47"/>
  <c r="GB136" i="47"/>
  <c r="LB136" i="47"/>
  <c r="DB138" i="47"/>
  <c r="JB137" i="47"/>
  <c r="AB133" i="47"/>
  <c r="IB136" i="47"/>
  <c r="KO137" i="47"/>
  <c r="O136" i="47"/>
  <c r="IO135" i="47"/>
  <c r="JB133" i="47"/>
  <c r="KB139" i="47"/>
  <c r="JB138" i="47"/>
  <c r="MB135" i="47"/>
  <c r="MB134" i="47"/>
  <c r="CB139" i="47"/>
  <c r="GB133" i="47"/>
  <c r="IB134" i="47"/>
  <c r="DB133" i="47"/>
  <c r="DO135" i="47"/>
  <c r="DO134" i="47"/>
  <c r="MB136" i="47"/>
  <c r="DO138" i="47"/>
  <c r="BB138" i="47"/>
  <c r="DB139" i="47"/>
  <c r="FO138" i="47"/>
  <c r="HO134" i="47"/>
  <c r="JO135" i="47"/>
  <c r="FO139" i="47"/>
  <c r="EO139" i="47"/>
  <c r="KO134" i="47"/>
  <c r="FO133" i="47"/>
  <c r="O133" i="47"/>
  <c r="KB135" i="47"/>
  <c r="EO134" i="47"/>
  <c r="JB136" i="47"/>
  <c r="AO138" i="47"/>
  <c r="FB137" i="47"/>
  <c r="CO136" i="47"/>
  <c r="GO135" i="47"/>
  <c r="AO136" i="47"/>
  <c r="EO138" i="47"/>
  <c r="IB139" i="47"/>
  <c r="CB138" i="47"/>
  <c r="BB133" i="47"/>
  <c r="HB134" i="47"/>
  <c r="KB136" i="47"/>
  <c r="MB139" i="47"/>
  <c r="EB133" i="47"/>
  <c r="GB135" i="47"/>
  <c r="HO136" i="47"/>
  <c r="FB136" i="47"/>
  <c r="MB138" i="47"/>
  <c r="KO136" i="47"/>
  <c r="FB138" i="47"/>
  <c r="LO138" i="47"/>
  <c r="DB137" i="47"/>
  <c r="KO139" i="47"/>
  <c r="CO137" i="47"/>
  <c r="JO133" i="47"/>
  <c r="HB133" i="47"/>
  <c r="BO133" i="47"/>
  <c r="EB137" i="47"/>
  <c r="FB135" i="47"/>
  <c r="CO134" i="47"/>
  <c r="EO137" i="47"/>
  <c r="GO136" i="47"/>
  <c r="BO137" i="47"/>
  <c r="HB139" i="47"/>
  <c r="AB136" i="47"/>
  <c r="CB136" i="47"/>
  <c r="LB138" i="47"/>
  <c r="BO136" i="47"/>
  <c r="IO133" i="47"/>
  <c r="HB136" i="47"/>
  <c r="AB137" i="47"/>
  <c r="DB135" i="47"/>
  <c r="IB137" i="47"/>
  <c r="IB135" i="47"/>
  <c r="CO139" i="47"/>
  <c r="BO138" i="47"/>
  <c r="KB138" i="47"/>
  <c r="CB137" i="47"/>
  <c r="IO137" i="47"/>
  <c r="LB139" i="47"/>
  <c r="HO139" i="47"/>
  <c r="GO134" i="47"/>
  <c r="HO135" i="47"/>
  <c r="LO135" i="47"/>
  <c r="O137" i="47"/>
  <c r="EB135" i="47"/>
  <c r="KO135" i="47"/>
  <c r="AO137" i="47"/>
  <c r="AO133" i="47"/>
  <c r="LO137" i="47"/>
  <c r="CO133" i="47"/>
  <c r="EB136" i="47"/>
  <c r="AB138" i="47"/>
  <c r="FO136" i="47"/>
  <c r="LO134" i="47"/>
  <c r="IO136" i="47"/>
  <c r="IO134" i="47"/>
  <c r="LB134" i="47"/>
  <c r="EB139" i="47"/>
  <c r="GB139" i="47"/>
  <c r="DO133" i="47"/>
  <c r="BB139" i="47"/>
  <c r="GO133" i="47"/>
  <c r="CB133" i="47"/>
  <c r="JO137" i="47"/>
  <c r="EO136" i="47"/>
  <c r="BO134" i="47"/>
  <c r="GB134" i="47"/>
  <c r="GO137" i="47"/>
  <c r="LO133" i="47"/>
  <c r="GO138" i="47"/>
  <c r="O134" i="47"/>
  <c r="AB134" i="47"/>
  <c r="EB138" i="47"/>
  <c r="HB135" i="47"/>
  <c r="KB133" i="47"/>
  <c r="FO137" i="47"/>
  <c r="LB137" i="47"/>
  <c r="HO137" i="47"/>
  <c r="EO133" i="47"/>
  <c r="O135" i="47"/>
  <c r="EB134" i="47"/>
  <c r="JO138" i="47"/>
  <c r="MB133" i="47"/>
  <c r="KO133" i="47"/>
  <c r="FB133" i="47"/>
  <c r="HB137" i="47"/>
  <c r="AO139" i="47"/>
  <c r="O138" i="47"/>
  <c r="AB135" i="47"/>
  <c r="JB135" i="47"/>
  <c r="HO138" i="47"/>
  <c r="LC119" i="47"/>
  <c r="CP144" i="47"/>
  <c r="AD142" i="47"/>
  <c r="CP143" i="47"/>
  <c r="MD143" i="47"/>
  <c r="BP142" i="47"/>
  <c r="DP142" i="47"/>
  <c r="LP143" i="47"/>
  <c r="IQ141" i="47"/>
  <c r="LC143" i="47"/>
  <c r="GQ142" i="47"/>
  <c r="EP144" i="47"/>
  <c r="AP144" i="47"/>
  <c r="MD144" i="47"/>
  <c r="DP144" i="47"/>
  <c r="BD141" i="47"/>
  <c r="CQ144" i="47"/>
  <c r="IP143" i="47"/>
  <c r="AP141" i="47"/>
  <c r="GP143" i="47"/>
  <c r="KP144" i="47"/>
  <c r="KQ141" i="47"/>
  <c r="GC142" i="47"/>
  <c r="KC142" i="47"/>
  <c r="DQ142" i="47"/>
  <c r="HD142" i="47"/>
  <c r="CP142" i="47"/>
  <c r="JD143" i="47"/>
  <c r="MC141" i="47"/>
  <c r="BC142" i="47"/>
  <c r="CC142" i="47"/>
  <c r="JC144" i="47"/>
  <c r="HC143" i="47"/>
  <c r="LD141" i="47"/>
  <c r="HQ143" i="47"/>
  <c r="BQ144" i="47"/>
  <c r="MC142" i="47"/>
  <c r="ID142" i="47"/>
  <c r="BP141" i="47"/>
  <c r="FC143" i="47"/>
  <c r="Q144" i="47"/>
  <c r="HQ142" i="47"/>
  <c r="DP141" i="47"/>
  <c r="IP141" i="47"/>
  <c r="Q143" i="47"/>
  <c r="IP144" i="47"/>
  <c r="LP142" i="47"/>
  <c r="GP141" i="47"/>
  <c r="BD143" i="47"/>
  <c r="FP144" i="47"/>
  <c r="GD142" i="47"/>
  <c r="KC144" i="47"/>
  <c r="DC143" i="47"/>
  <c r="DD142" i="47"/>
  <c r="EP143" i="47"/>
  <c r="HC142" i="47"/>
  <c r="BC143" i="47"/>
  <c r="EQ142" i="47"/>
  <c r="MC143" i="47"/>
  <c r="BC141" i="47"/>
  <c r="BD144" i="47"/>
  <c r="DC141" i="47"/>
  <c r="LC144" i="47"/>
  <c r="MD141" i="47"/>
  <c r="HP143" i="47"/>
  <c r="DD144" i="47"/>
  <c r="MD142" i="47"/>
  <c r="GD141" i="47"/>
  <c r="JQ141" i="47"/>
  <c r="HP142" i="47"/>
  <c r="GC143" i="47"/>
  <c r="KQ142" i="47"/>
  <c r="JC143" i="47"/>
  <c r="CQ141" i="47"/>
  <c r="P143" i="47"/>
  <c r="DQ143" i="47"/>
  <c r="EQ141" i="47"/>
  <c r="LQ144" i="47"/>
  <c r="MC144" i="47"/>
  <c r="BD142" i="47"/>
  <c r="HQ144" i="47"/>
  <c r="LC142" i="47"/>
  <c r="FP142" i="47"/>
  <c r="CC143" i="47"/>
  <c r="KQ143" i="47"/>
  <c r="KC141" i="47"/>
  <c r="BP143" i="47"/>
  <c r="AC142" i="47"/>
  <c r="FD144" i="47"/>
  <c r="ID144" i="47"/>
  <c r="FC144" i="47"/>
  <c r="DP143" i="47"/>
  <c r="ED142" i="47"/>
  <c r="LQ142" i="47"/>
  <c r="AD144" i="47"/>
  <c r="CQ143" i="47"/>
  <c r="CD144" i="47"/>
  <c r="LQ141" i="47"/>
  <c r="HQ141" i="47"/>
  <c r="JP143" i="47"/>
  <c r="GC144" i="47"/>
  <c r="DQ141" i="47"/>
  <c r="JP142" i="47"/>
  <c r="P141" i="47"/>
  <c r="KP142" i="47"/>
  <c r="IC143" i="47"/>
  <c r="IQ143" i="47"/>
  <c r="IC141" i="47"/>
  <c r="AP143" i="47"/>
  <c r="FC142" i="47"/>
  <c r="LD144" i="47"/>
  <c r="EC143" i="47"/>
  <c r="JD141" i="47"/>
  <c r="LD143" i="47"/>
  <c r="JQ142" i="47"/>
  <c r="Q141" i="47"/>
  <c r="HD144" i="47"/>
  <c r="DD143" i="47"/>
  <c r="EC144" i="47"/>
  <c r="ED143" i="47"/>
  <c r="JD144" i="47"/>
  <c r="CD141" i="47"/>
  <c r="DC142" i="47"/>
  <c r="AC141" i="47"/>
  <c r="GD143" i="47"/>
  <c r="KQ144" i="47"/>
  <c r="FD141" i="47"/>
  <c r="GD144" i="47"/>
  <c r="HP144" i="47"/>
  <c r="ED144" i="47"/>
  <c r="AD141" i="47"/>
  <c r="FD142" i="47"/>
  <c r="IC144" i="47"/>
  <c r="EQ144" i="47"/>
  <c r="EP142" i="47"/>
  <c r="CP141" i="47"/>
  <c r="BC144" i="47"/>
  <c r="FQ144" i="47"/>
  <c r="FC141" i="47"/>
  <c r="LC141" i="47"/>
  <c r="BQ143" i="47"/>
  <c r="FP141" i="47"/>
  <c r="HC144" i="47"/>
  <c r="JP144" i="47"/>
  <c r="AQ144" i="47"/>
  <c r="AP142" i="47"/>
  <c r="P142" i="47"/>
  <c r="BP144" i="47"/>
  <c r="GQ144" i="47"/>
  <c r="HP141" i="47"/>
  <c r="EC142" i="47"/>
  <c r="GP144" i="47"/>
  <c r="CC141" i="47"/>
  <c r="GC141" i="47"/>
  <c r="CD143" i="47"/>
  <c r="DD141" i="47"/>
  <c r="P144" i="47"/>
  <c r="AQ141" i="47"/>
  <c r="CC144" i="47"/>
  <c r="KD144" i="47"/>
  <c r="ID141" i="47"/>
  <c r="Q142" i="47"/>
  <c r="IC142" i="47"/>
  <c r="FQ143" i="47"/>
  <c r="IP142" i="47"/>
  <c r="LD142" i="47"/>
  <c r="BQ142" i="47"/>
  <c r="AD143" i="47"/>
  <c r="BQ141" i="47"/>
  <c r="JC141" i="47"/>
  <c r="LP141" i="47"/>
  <c r="IQ144" i="47"/>
  <c r="GQ143" i="47"/>
  <c r="LP144" i="47"/>
  <c r="KD143" i="47"/>
  <c r="KC143" i="47"/>
  <c r="CD142" i="47"/>
  <c r="AQ143" i="47"/>
  <c r="IQ142" i="47"/>
  <c r="HC141" i="47"/>
  <c r="EP141" i="47"/>
  <c r="FP143" i="47"/>
  <c r="AC144" i="47"/>
  <c r="HD141" i="47"/>
  <c r="JD142" i="47"/>
  <c r="KD142" i="47"/>
  <c r="KP141" i="47"/>
  <c r="CQ142" i="47"/>
  <c r="EC141" i="47"/>
  <c r="ED141" i="47"/>
  <c r="GP142" i="47"/>
  <c r="LQ143" i="47"/>
  <c r="AQ142" i="47"/>
  <c r="GQ141" i="47"/>
  <c r="ID143" i="47"/>
  <c r="JC142" i="47"/>
  <c r="JQ144" i="47"/>
  <c r="KD141" i="47"/>
  <c r="DC144" i="47"/>
  <c r="FD143" i="47"/>
  <c r="KP143" i="47"/>
  <c r="HD143" i="47"/>
  <c r="FQ142" i="47"/>
  <c r="EQ143" i="47"/>
  <c r="FQ141" i="47"/>
  <c r="DQ144" i="47"/>
  <c r="JQ143" i="47"/>
  <c r="JP141" i="47"/>
  <c r="AC143" i="47"/>
  <c r="JP117" i="47"/>
  <c r="BC117" i="47"/>
  <c r="BP116" i="47"/>
  <c r="BC118" i="47"/>
  <c r="IC119" i="47"/>
  <c r="IP117" i="47"/>
  <c r="GP119" i="47"/>
  <c r="FP119" i="47"/>
  <c r="JC116" i="47"/>
  <c r="MC116" i="47"/>
  <c r="AP119" i="47"/>
  <c r="GC119" i="47"/>
  <c r="IP118" i="47"/>
  <c r="HC116" i="47"/>
  <c r="MC117" i="47"/>
  <c r="JP119" i="47"/>
  <c r="JC118" i="47"/>
  <c r="CP116" i="47"/>
  <c r="BP117" i="47"/>
  <c r="CP117" i="47"/>
  <c r="EP116" i="47"/>
  <c r="HP117" i="47"/>
  <c r="DP118" i="47"/>
  <c r="HC119" i="47"/>
  <c r="BC119" i="47"/>
  <c r="LP116" i="47"/>
  <c r="AP118" i="47"/>
  <c r="HC117" i="47"/>
  <c r="MC118" i="47"/>
  <c r="EC118" i="47"/>
  <c r="GC118" i="47"/>
  <c r="FP118" i="47"/>
  <c r="KP117" i="47"/>
  <c r="JP118" i="47"/>
  <c r="EC119" i="47"/>
  <c r="DP116" i="47"/>
  <c r="HC118" i="47"/>
  <c r="KC116" i="47"/>
  <c r="FP117" i="47"/>
  <c r="AC116" i="47"/>
  <c r="FC116" i="47"/>
  <c r="P119" i="47"/>
  <c r="AC117" i="47"/>
  <c r="LP119" i="47"/>
  <c r="HP118" i="47"/>
  <c r="MC119" i="47"/>
  <c r="CC116" i="47"/>
  <c r="CC117" i="47"/>
  <c r="LP117" i="47"/>
  <c r="DC117" i="47"/>
  <c r="FP116" i="47"/>
  <c r="KP116" i="47"/>
  <c r="KP118" i="47"/>
  <c r="GC117" i="47"/>
  <c r="P116" i="47"/>
  <c r="LC118" i="47"/>
  <c r="AC119" i="47"/>
  <c r="GP116" i="47"/>
  <c r="KC117" i="47"/>
  <c r="EC116" i="47"/>
  <c r="EP119" i="47"/>
  <c r="GP117" i="47"/>
  <c r="BP119" i="47"/>
  <c r="LC116" i="47"/>
  <c r="BC116" i="47"/>
  <c r="JC119" i="47"/>
  <c r="DC116" i="47"/>
  <c r="DC118" i="47"/>
  <c r="FC118" i="47"/>
  <c r="IC116" i="47"/>
  <c r="EC117" i="47"/>
  <c r="AP117" i="47"/>
  <c r="KC118" i="47"/>
  <c r="IP116" i="47"/>
  <c r="CC119" i="47"/>
  <c r="HP119" i="47"/>
  <c r="GC116" i="47"/>
  <c r="CC118" i="47"/>
  <c r="IC118" i="47"/>
  <c r="JP116" i="47"/>
  <c r="P118" i="47"/>
  <c r="CP118" i="47"/>
  <c r="KC119" i="47"/>
  <c r="BP118" i="47"/>
  <c r="FC119" i="47"/>
  <c r="DP117" i="47"/>
  <c r="DC119" i="47"/>
  <c r="LP118" i="47"/>
  <c r="P117" i="47"/>
  <c r="GP118" i="47"/>
  <c r="IP119" i="47"/>
  <c r="HP116" i="47"/>
  <c r="KP119" i="47"/>
  <c r="CP119" i="47"/>
  <c r="AP116" i="47"/>
  <c r="IC117" i="47"/>
  <c r="LC117" i="47"/>
  <c r="EP118" i="47"/>
  <c r="FC117" i="47"/>
  <c r="AC118" i="47"/>
  <c r="DP119" i="47"/>
  <c r="JC117" i="47"/>
  <c r="B121" i="47"/>
  <c r="D146" i="48"/>
  <c r="C126" i="47"/>
  <c r="C126" i="28"/>
  <c r="B126" i="28" s="1"/>
  <c r="E124" i="28"/>
  <c r="D124" i="28" s="1"/>
  <c r="E143" i="48"/>
  <c r="E124" i="47"/>
  <c r="D124" i="47" s="1"/>
  <c r="E140" i="48"/>
  <c r="E122" i="28"/>
  <c r="D122" i="28" s="1"/>
  <c r="N98" i="33"/>
  <c r="E122" i="47"/>
  <c r="D122" i="47" s="1"/>
  <c r="ES117" i="47"/>
  <c r="EQ117" i="47"/>
  <c r="ER117" i="47" s="1"/>
  <c r="E121" i="28"/>
  <c r="D121" i="28" s="1"/>
  <c r="E121" i="47"/>
  <c r="D121" i="47" s="1"/>
  <c r="L88" i="33"/>
  <c r="E138" i="48"/>
  <c r="KO132" i="47"/>
  <c r="JO132" i="47"/>
  <c r="GO132" i="47"/>
  <c r="HO132" i="47"/>
  <c r="AB132" i="47"/>
  <c r="JB132" i="47"/>
  <c r="CB132" i="47"/>
  <c r="GB132" i="47"/>
  <c r="LO132" i="47"/>
  <c r="MB132" i="47"/>
  <c r="EB132" i="47"/>
  <c r="LB132" i="47"/>
  <c r="IB132" i="47"/>
  <c r="EO132" i="47"/>
  <c r="FO132" i="47"/>
  <c r="O132" i="47"/>
  <c r="DO132" i="47"/>
  <c r="CO132" i="47"/>
  <c r="BB132" i="47"/>
  <c r="FB132" i="47"/>
  <c r="BO132" i="47"/>
  <c r="AO132" i="47"/>
  <c r="IO132" i="47"/>
  <c r="HB132" i="47"/>
  <c r="KB132" i="47"/>
  <c r="DB132" i="47"/>
  <c r="EC112" i="47"/>
  <c r="DC112" i="47"/>
  <c r="CP112" i="47"/>
  <c r="KP110" i="47"/>
  <c r="DC109" i="47"/>
  <c r="AC108" i="47"/>
  <c r="IC110" i="47"/>
  <c r="LC112" i="47"/>
  <c r="CP113" i="47"/>
  <c r="JP111" i="47"/>
  <c r="AP111" i="47"/>
  <c r="JP109" i="47"/>
  <c r="AP113" i="47"/>
  <c r="P114" i="47"/>
  <c r="GP107" i="47"/>
  <c r="GP111" i="47"/>
  <c r="FC108" i="47"/>
  <c r="JC107" i="47"/>
  <c r="FC113" i="47"/>
  <c r="FP112" i="47"/>
  <c r="P109" i="47"/>
  <c r="EP112" i="47"/>
  <c r="KC110" i="47"/>
  <c r="AC110" i="47"/>
  <c r="DP107" i="47"/>
  <c r="GC107" i="47"/>
  <c r="EC108" i="47"/>
  <c r="BC109" i="47"/>
  <c r="FP111" i="47"/>
  <c r="P111" i="47"/>
  <c r="CP111" i="47"/>
  <c r="LC114" i="47"/>
  <c r="EC114" i="47"/>
  <c r="EP109" i="47"/>
  <c r="BP107" i="47"/>
  <c r="AP109" i="47"/>
  <c r="DP113" i="47"/>
  <c r="BC110" i="47"/>
  <c r="IC112" i="47"/>
  <c r="BC112" i="47"/>
  <c r="KC109" i="47"/>
  <c r="JC110" i="47"/>
  <c r="HP109" i="47"/>
  <c r="HC113" i="47"/>
  <c r="IC114" i="47"/>
  <c r="AP110" i="47"/>
  <c r="AC113" i="47"/>
  <c r="JC111" i="47"/>
  <c r="CC111" i="47"/>
  <c r="AP108" i="47"/>
  <c r="IP111" i="47"/>
  <c r="DC111" i="47"/>
  <c r="DP110" i="47"/>
  <c r="BP114" i="47"/>
  <c r="JC114" i="47"/>
  <c r="LC110" i="47"/>
  <c r="KP114" i="47"/>
  <c r="LC107" i="47"/>
  <c r="BP112" i="47"/>
  <c r="EC109" i="47"/>
  <c r="JC113" i="47"/>
  <c r="HP113" i="47"/>
  <c r="HP110" i="47"/>
  <c r="AC112" i="47"/>
  <c r="EP108" i="47"/>
  <c r="HP114" i="47"/>
  <c r="MC110" i="47"/>
  <c r="JP114" i="47"/>
  <c r="DP108" i="47"/>
  <c r="CP109" i="47"/>
  <c r="GC108" i="47"/>
  <c r="JC112" i="47"/>
  <c r="BP109" i="47"/>
  <c r="FP114" i="47"/>
  <c r="MC108" i="47"/>
  <c r="CP107" i="47"/>
  <c r="KP113" i="47"/>
  <c r="MC109" i="47"/>
  <c r="LP111" i="47"/>
  <c r="BC111" i="47"/>
  <c r="BC114" i="47"/>
  <c r="KC108" i="47"/>
  <c r="IP114" i="47"/>
  <c r="CC110" i="47"/>
  <c r="EC107" i="47"/>
  <c r="LP108" i="47"/>
  <c r="CC114" i="47"/>
  <c r="AC109" i="47"/>
  <c r="GP110" i="47"/>
  <c r="GC109" i="47"/>
  <c r="MC113" i="47"/>
  <c r="LP109" i="47"/>
  <c r="BP108" i="47"/>
  <c r="BC113" i="47"/>
  <c r="DP112" i="47"/>
  <c r="CP114" i="47"/>
  <c r="DC110" i="47"/>
  <c r="HP108" i="47"/>
  <c r="LP113" i="47"/>
  <c r="IP113" i="47"/>
  <c r="AC107" i="47"/>
  <c r="BC107" i="47"/>
  <c r="KP112" i="47"/>
  <c r="HP111" i="47"/>
  <c r="LC111" i="47"/>
  <c r="MC107" i="47"/>
  <c r="KC113" i="47"/>
  <c r="MC112" i="47"/>
  <c r="LC113" i="47"/>
  <c r="FC111" i="47"/>
  <c r="IP108" i="47"/>
  <c r="MC111" i="47"/>
  <c r="HC110" i="47"/>
  <c r="IP107" i="47"/>
  <c r="KP107" i="47"/>
  <c r="DC108" i="47"/>
  <c r="KP109" i="47"/>
  <c r="LP112" i="47"/>
  <c r="LP114" i="47"/>
  <c r="P108" i="47"/>
  <c r="HP107" i="47"/>
  <c r="GC111" i="47"/>
  <c r="HC114" i="47"/>
  <c r="AP112" i="47"/>
  <c r="FC110" i="47"/>
  <c r="KP108" i="47"/>
  <c r="CC113" i="47"/>
  <c r="CP110" i="47"/>
  <c r="GC110" i="47"/>
  <c r="P110" i="47"/>
  <c r="GP114" i="47"/>
  <c r="JC108" i="47"/>
  <c r="FC112" i="47"/>
  <c r="HC107" i="47"/>
  <c r="DC114" i="47"/>
  <c r="FP109" i="47"/>
  <c r="MC114" i="47"/>
  <c r="EP110" i="47"/>
  <c r="FC109" i="47"/>
  <c r="IP112" i="47"/>
  <c r="FC107" i="47"/>
  <c r="IC111" i="47"/>
  <c r="HC108" i="47"/>
  <c r="GP109" i="47"/>
  <c r="CC107" i="47"/>
  <c r="BP111" i="47"/>
  <c r="IC108" i="47"/>
  <c r="KC111" i="47"/>
  <c r="BC108" i="47"/>
  <c r="FP113" i="47"/>
  <c r="P112" i="47"/>
  <c r="JC109" i="47"/>
  <c r="IC109" i="47"/>
  <c r="IP109" i="47"/>
  <c r="IC113" i="47"/>
  <c r="FP107" i="47"/>
  <c r="GP108" i="47"/>
  <c r="HC109" i="47"/>
  <c r="CP108" i="47"/>
  <c r="BP113" i="47"/>
  <c r="HP112" i="47"/>
  <c r="DP114" i="47"/>
  <c r="EC111" i="47"/>
  <c r="DC113" i="47"/>
  <c r="CC109" i="47"/>
  <c r="KC112" i="47"/>
  <c r="P107" i="47"/>
  <c r="LP107" i="47"/>
  <c r="JP108" i="47"/>
  <c r="AC111" i="47"/>
  <c r="HC111" i="47"/>
  <c r="FP110" i="47"/>
  <c r="EP111" i="47"/>
  <c r="JP110" i="47"/>
  <c r="FC114" i="47"/>
  <c r="LP110" i="47"/>
  <c r="KP111" i="47"/>
  <c r="GP113" i="47"/>
  <c r="KC114" i="47"/>
  <c r="AP107" i="47"/>
  <c r="HC112" i="47"/>
  <c r="P113" i="47"/>
  <c r="JP113" i="47"/>
  <c r="IP110" i="47"/>
  <c r="DC107" i="47"/>
  <c r="EP114" i="47"/>
  <c r="IC107" i="47"/>
  <c r="AC114" i="47"/>
  <c r="EC113" i="47"/>
  <c r="KC107" i="47"/>
  <c r="CC112" i="47"/>
  <c r="EP107" i="47"/>
  <c r="EC110" i="47"/>
  <c r="LC109" i="47"/>
  <c r="DP111" i="47"/>
  <c r="LC108" i="47"/>
  <c r="JP107" i="47"/>
  <c r="JP112" i="47"/>
  <c r="GC112" i="47"/>
  <c r="GC113" i="47"/>
  <c r="AP114" i="47"/>
  <c r="CC108" i="47"/>
  <c r="GP112" i="47"/>
  <c r="EP113" i="47"/>
  <c r="GC114" i="47"/>
  <c r="DP109" i="47"/>
  <c r="BP110" i="47"/>
  <c r="FP108" i="47"/>
  <c r="EC132" i="47"/>
  <c r="BC137" i="47"/>
  <c r="BQ137" i="47"/>
  <c r="EQ135" i="47"/>
  <c r="HQ134" i="47"/>
  <c r="BQ132" i="47"/>
  <c r="LD134" i="47"/>
  <c r="AC137" i="47"/>
  <c r="GQ136" i="47"/>
  <c r="IC138" i="47"/>
  <c r="IQ137" i="47"/>
  <c r="KD135" i="47"/>
  <c r="LC136" i="47"/>
  <c r="HP139" i="47"/>
  <c r="EP133" i="47"/>
  <c r="AD139" i="47"/>
  <c r="DD137" i="47"/>
  <c r="GD137" i="47"/>
  <c r="BC136" i="47"/>
  <c r="HP132" i="47"/>
  <c r="FP139" i="47"/>
  <c r="IP134" i="47"/>
  <c r="AP139" i="47"/>
  <c r="Q137" i="47"/>
  <c r="MC136" i="47"/>
  <c r="BC134" i="47"/>
  <c r="BQ133" i="47"/>
  <c r="GC133" i="47"/>
  <c r="MD133" i="47"/>
  <c r="AQ137" i="47"/>
  <c r="KC132" i="47"/>
  <c r="FD132" i="47"/>
  <c r="LC139" i="47"/>
  <c r="HP135" i="47"/>
  <c r="BQ136" i="47"/>
  <c r="DQ138" i="47"/>
  <c r="LQ139" i="47"/>
  <c r="DP135" i="47"/>
  <c r="HC135" i="47"/>
  <c r="GD138" i="47"/>
  <c r="CQ136" i="47"/>
  <c r="EC134" i="47"/>
  <c r="JD135" i="47"/>
  <c r="DQ132" i="47"/>
  <c r="FP135" i="47"/>
  <c r="HQ135" i="47"/>
  <c r="HQ139" i="47"/>
  <c r="BP132" i="47"/>
  <c r="CP133" i="47"/>
  <c r="P134" i="47"/>
  <c r="MD135" i="47"/>
  <c r="HC139" i="47"/>
  <c r="CD138" i="47"/>
  <c r="DD134" i="47"/>
  <c r="IC132" i="47"/>
  <c r="ID133" i="47"/>
  <c r="LP133" i="47"/>
  <c r="GC134" i="47"/>
  <c r="IC136" i="47"/>
  <c r="FQ138" i="47"/>
  <c r="ED139" i="47"/>
  <c r="CD135" i="47"/>
  <c r="CD137" i="47"/>
  <c r="CP138" i="47"/>
  <c r="LQ136" i="47"/>
  <c r="AP134" i="47"/>
  <c r="EP136" i="47"/>
  <c r="HD137" i="47"/>
  <c r="KC135" i="47"/>
  <c r="LP136" i="47"/>
  <c r="ED132" i="47"/>
  <c r="MD137" i="47"/>
  <c r="BQ139" i="47"/>
  <c r="JP138" i="47"/>
  <c r="IP138" i="47"/>
  <c r="AC134" i="47"/>
  <c r="JQ139" i="47"/>
  <c r="JC132" i="47"/>
  <c r="FD137" i="47"/>
  <c r="FP134" i="47"/>
  <c r="HP137" i="47"/>
  <c r="ID136" i="47"/>
  <c r="AQ134" i="47"/>
  <c r="GQ134" i="47"/>
  <c r="GD136" i="47"/>
  <c r="GC135" i="47"/>
  <c r="AD133" i="47"/>
  <c r="CQ134" i="47"/>
  <c r="AD134" i="47"/>
  <c r="HP133" i="47"/>
  <c r="KP133" i="47"/>
  <c r="GD139" i="47"/>
  <c r="DD138" i="47"/>
  <c r="CQ133" i="47"/>
  <c r="DQ137" i="47"/>
  <c r="BC135" i="47"/>
  <c r="JD134" i="47"/>
  <c r="EC136" i="47"/>
  <c r="GP134" i="47"/>
  <c r="LD137" i="47"/>
  <c r="MC132" i="47"/>
  <c r="ED136" i="47"/>
  <c r="KQ132" i="47"/>
  <c r="KD139" i="47"/>
  <c r="P136" i="47"/>
  <c r="AQ133" i="47"/>
  <c r="KQ139" i="47"/>
  <c r="JP134" i="47"/>
  <c r="AC138" i="47"/>
  <c r="KQ136" i="47"/>
  <c r="IC139" i="47"/>
  <c r="AQ132" i="47"/>
  <c r="FC138" i="47"/>
  <c r="CC138" i="47"/>
  <c r="EC133" i="47"/>
  <c r="LQ134" i="47"/>
  <c r="BP135" i="47"/>
  <c r="KQ137" i="47"/>
  <c r="AQ135" i="47"/>
  <c r="HQ137" i="47"/>
  <c r="DD132" i="47"/>
  <c r="AC136" i="47"/>
  <c r="HQ133" i="47"/>
  <c r="FD135" i="47"/>
  <c r="DP138" i="47"/>
  <c r="DP134" i="47"/>
  <c r="HC134" i="47"/>
  <c r="KP139" i="47"/>
  <c r="GC139" i="47"/>
  <c r="P137" i="47"/>
  <c r="HD135" i="47"/>
  <c r="JC139" i="47"/>
  <c r="BC133" i="47"/>
  <c r="MD136" i="47"/>
  <c r="LQ135" i="47"/>
  <c r="LP139" i="47"/>
  <c r="AD136" i="47"/>
  <c r="LC138" i="47"/>
  <c r="KD137" i="47"/>
  <c r="LC134" i="47"/>
  <c r="JC133" i="47"/>
  <c r="GC137" i="47"/>
  <c r="Q138" i="47"/>
  <c r="EP132" i="47"/>
  <c r="BP134" i="47"/>
  <c r="FP138" i="47"/>
  <c r="IQ132" i="47"/>
  <c r="CD139" i="47"/>
  <c r="JP135" i="47"/>
  <c r="P135" i="47"/>
  <c r="Q136" i="47"/>
  <c r="IC137" i="47"/>
  <c r="Q132" i="47"/>
  <c r="LQ138" i="47"/>
  <c r="HP136" i="47"/>
  <c r="BP133" i="47"/>
  <c r="LD138" i="47"/>
  <c r="FQ135" i="47"/>
  <c r="HC137" i="47"/>
  <c r="CP132" i="47"/>
  <c r="DQ134" i="47"/>
  <c r="FQ139" i="47"/>
  <c r="JD132" i="47"/>
  <c r="AC139" i="47"/>
  <c r="MC138" i="47"/>
  <c r="GQ138" i="47"/>
  <c r="KD134" i="47"/>
  <c r="FQ134" i="47"/>
  <c r="KD138" i="47"/>
  <c r="FD133" i="47"/>
  <c r="GD133" i="47"/>
  <c r="DP137" i="47"/>
  <c r="JC138" i="47"/>
  <c r="FQ132" i="47"/>
  <c r="HC133" i="47"/>
  <c r="JP132" i="47"/>
  <c r="HP134" i="47"/>
  <c r="HQ132" i="47"/>
  <c r="KC133" i="47"/>
  <c r="LP132" i="47"/>
  <c r="DQ133" i="47"/>
  <c r="MC139" i="47"/>
  <c r="P132" i="47"/>
  <c r="GP133" i="47"/>
  <c r="CQ139" i="47"/>
  <c r="IC135" i="47"/>
  <c r="JC135" i="47"/>
  <c r="IQ138" i="47"/>
  <c r="BP138" i="47"/>
  <c r="FD138" i="47"/>
  <c r="DC136" i="47"/>
  <c r="DC138" i="47"/>
  <c r="LP135" i="47"/>
  <c r="AD135" i="47"/>
  <c r="LD133" i="47"/>
  <c r="Q139" i="47"/>
  <c r="LQ133" i="47"/>
  <c r="LD135" i="47"/>
  <c r="BD132" i="47"/>
  <c r="LD139" i="47"/>
  <c r="IP136" i="47"/>
  <c r="JD136" i="47"/>
  <c r="BD134" i="47"/>
  <c r="DQ139" i="47"/>
  <c r="KP134" i="47"/>
  <c r="EQ133" i="47"/>
  <c r="FQ136" i="47"/>
  <c r="FC133" i="47"/>
  <c r="FP133" i="47"/>
  <c r="GD135" i="47"/>
  <c r="MD139" i="47"/>
  <c r="HD133" i="47"/>
  <c r="LC132" i="47"/>
  <c r="BQ135" i="47"/>
  <c r="BP139" i="47"/>
  <c r="AP133" i="47"/>
  <c r="JQ137" i="47"/>
  <c r="IQ135" i="47"/>
  <c r="DC139" i="47"/>
  <c r="MD134" i="47"/>
  <c r="KP136" i="47"/>
  <c r="LP137" i="47"/>
  <c r="LD136" i="47"/>
  <c r="IC134" i="47"/>
  <c r="GQ135" i="47"/>
  <c r="AQ138" i="47"/>
  <c r="EP137" i="47"/>
  <c r="DP133" i="47"/>
  <c r="LC133" i="47"/>
  <c r="AP137" i="47"/>
  <c r="GD134" i="47"/>
  <c r="KC138" i="47"/>
  <c r="MC133" i="47"/>
  <c r="EQ139" i="47"/>
  <c r="BC132" i="47"/>
  <c r="KC139" i="47"/>
  <c r="GP139" i="47"/>
  <c r="DC137" i="47"/>
  <c r="CD133" i="47"/>
  <c r="MC135" i="47"/>
  <c r="DP136" i="47"/>
  <c r="AC135" i="47"/>
  <c r="HD139" i="47"/>
  <c r="MC137" i="47"/>
  <c r="KD133" i="47"/>
  <c r="GP132" i="47"/>
  <c r="EC137" i="47"/>
  <c r="DD133" i="47"/>
  <c r="EP139" i="47"/>
  <c r="EP138" i="47"/>
  <c r="ID138" i="47"/>
  <c r="FC137" i="47"/>
  <c r="Q133" i="47"/>
  <c r="IP139" i="47"/>
  <c r="IP133" i="47"/>
  <c r="FD134" i="47"/>
  <c r="BD136" i="47"/>
  <c r="AD137" i="47"/>
  <c r="HC138" i="47"/>
  <c r="GP135" i="47"/>
  <c r="KQ138" i="47"/>
  <c r="CD136" i="47"/>
  <c r="FP137" i="47"/>
  <c r="GP138" i="47"/>
  <c r="AQ136" i="47"/>
  <c r="KP137" i="47"/>
  <c r="CP134" i="47"/>
  <c r="CC134" i="47"/>
  <c r="KP135" i="47"/>
  <c r="CD134" i="47"/>
  <c r="DQ136" i="47"/>
  <c r="DP132" i="47"/>
  <c r="KC134" i="47"/>
  <c r="CD132" i="47"/>
  <c r="MC134" i="47"/>
  <c r="FC136" i="47"/>
  <c r="HD134" i="47"/>
  <c r="EQ132" i="47"/>
  <c r="AD132" i="47"/>
  <c r="AC132" i="47"/>
  <c r="BD133" i="47"/>
  <c r="IQ139" i="47"/>
  <c r="FC132" i="47"/>
  <c r="FP136" i="47"/>
  <c r="LC137" i="47"/>
  <c r="ED134" i="47"/>
  <c r="JP137" i="47"/>
  <c r="GC132" i="47"/>
  <c r="JC137" i="47"/>
  <c r="GD132" i="47"/>
  <c r="JC134" i="47"/>
  <c r="HP138" i="47"/>
  <c r="KQ134" i="47"/>
  <c r="P133" i="47"/>
  <c r="JP136" i="47"/>
  <c r="ID139" i="47"/>
  <c r="P138" i="47"/>
  <c r="BQ134" i="47"/>
  <c r="JP133" i="47"/>
  <c r="GP137" i="47"/>
  <c r="JD137" i="47"/>
  <c r="EC138" i="47"/>
  <c r="JQ138" i="47"/>
  <c r="KC137" i="47"/>
  <c r="EQ134" i="47"/>
  <c r="JC136" i="47"/>
  <c r="BQ138" i="47"/>
  <c r="BD135" i="47"/>
  <c r="JQ133" i="47"/>
  <c r="LD132" i="47"/>
  <c r="LC135" i="47"/>
  <c r="CC132" i="47"/>
  <c r="HD138" i="47"/>
  <c r="EQ137" i="47"/>
  <c r="CQ138" i="47"/>
  <c r="HC136" i="47"/>
  <c r="EQ138" i="47"/>
  <c r="CQ132" i="47"/>
  <c r="EQ136" i="47"/>
  <c r="Q135" i="47"/>
  <c r="DD135" i="47"/>
  <c r="DQ135" i="47"/>
  <c r="HD136" i="47"/>
  <c r="CC139" i="47"/>
  <c r="MD132" i="47"/>
  <c r="HQ136" i="47"/>
  <c r="GQ132" i="47"/>
  <c r="ID134" i="47"/>
  <c r="AP138" i="47"/>
  <c r="ID132" i="47"/>
  <c r="ED135" i="47"/>
  <c r="CC136" i="47"/>
  <c r="LQ132" i="47"/>
  <c r="CC137" i="47"/>
  <c r="JD133" i="47"/>
  <c r="FQ133" i="47"/>
  <c r="FC135" i="47"/>
  <c r="AQ139" i="47"/>
  <c r="HD132" i="47"/>
  <c r="AP136" i="47"/>
  <c r="DC134" i="47"/>
  <c r="MD138" i="47"/>
  <c r="FP132" i="47"/>
  <c r="JQ136" i="47"/>
  <c r="GP136" i="47"/>
  <c r="BC139" i="47"/>
  <c r="BD137" i="47"/>
  <c r="BC138" i="47"/>
  <c r="JQ134" i="47"/>
  <c r="ED133" i="47"/>
  <c r="CP137" i="47"/>
  <c r="AC133" i="47"/>
  <c r="ED138" i="47"/>
  <c r="KP138" i="47"/>
  <c r="P139" i="47"/>
  <c r="CQ135" i="47"/>
  <c r="DC135" i="47"/>
  <c r="JD138" i="47"/>
  <c r="BD138" i="47"/>
  <c r="FQ137" i="47"/>
  <c r="AD138" i="47"/>
  <c r="KD136" i="47"/>
  <c r="JD139" i="47"/>
  <c r="DC133" i="47"/>
  <c r="DD139" i="47"/>
  <c r="IP137" i="47"/>
  <c r="DD136" i="47"/>
  <c r="AP132" i="47"/>
  <c r="Q134" i="47"/>
  <c r="KQ135" i="47"/>
  <c r="EP135" i="47"/>
  <c r="IQ133" i="47"/>
  <c r="HC132" i="47"/>
  <c r="IQ134" i="47"/>
  <c r="LQ137" i="47"/>
  <c r="GQ133" i="47"/>
  <c r="JP139" i="47"/>
  <c r="EC135" i="47"/>
  <c r="ID137" i="47"/>
  <c r="CP136" i="47"/>
  <c r="JQ135" i="47"/>
  <c r="BP137" i="47"/>
  <c r="DP139" i="47"/>
  <c r="IP135" i="47"/>
  <c r="IQ136" i="47"/>
  <c r="HQ138" i="47"/>
  <c r="LP138" i="47"/>
  <c r="FC139" i="47"/>
  <c r="GQ137" i="47"/>
  <c r="CC135" i="47"/>
  <c r="KC136" i="47"/>
  <c r="ED137" i="47"/>
  <c r="BP136" i="47"/>
  <c r="KQ133" i="47"/>
  <c r="EP134" i="47"/>
  <c r="ID135" i="47"/>
  <c r="IP132" i="47"/>
  <c r="CP139" i="47"/>
  <c r="BD139" i="47"/>
  <c r="KP132" i="47"/>
  <c r="CP135" i="47"/>
  <c r="CC133" i="47"/>
  <c r="GC136" i="47"/>
  <c r="CQ137" i="47"/>
  <c r="IC133" i="47"/>
  <c r="FD139" i="47"/>
  <c r="LP134" i="47"/>
  <c r="GQ139" i="47"/>
  <c r="DC132" i="47"/>
  <c r="FC134" i="47"/>
  <c r="FD136" i="47"/>
  <c r="JQ132" i="47"/>
  <c r="EC139" i="47"/>
  <c r="KD132" i="47"/>
  <c r="GC138" i="47"/>
  <c r="AP135" i="47"/>
  <c r="JG117" i="47"/>
  <c r="JB142" i="47" s="1"/>
  <c r="AT119" i="47"/>
  <c r="AO144" i="47" s="1"/>
  <c r="FG118" i="47"/>
  <c r="FB143" i="47" s="1"/>
  <c r="CT116" i="47"/>
  <c r="CO141" i="47" s="1"/>
  <c r="KG117" i="47"/>
  <c r="KB142" i="47" s="1"/>
  <c r="MG118" i="47"/>
  <c r="MB143" i="47" s="1"/>
  <c r="BG116" i="47"/>
  <c r="BB141" i="47" s="1"/>
  <c r="T119" i="47"/>
  <c r="O144" i="47" s="1"/>
  <c r="FG119" i="47"/>
  <c r="FB144" i="47" s="1"/>
  <c r="EG116" i="47"/>
  <c r="EB141" i="47" s="1"/>
  <c r="HG116" i="47"/>
  <c r="HB141" i="47" s="1"/>
  <c r="KG116" i="47"/>
  <c r="KB141" i="47" s="1"/>
  <c r="AG116" i="47"/>
  <c r="AB141" i="47" s="1"/>
  <c r="CG119" i="47"/>
  <c r="CB144" i="47" s="1"/>
  <c r="T118" i="47"/>
  <c r="O143" i="47" s="1"/>
  <c r="BG117" i="47"/>
  <c r="BB142" i="47" s="1"/>
  <c r="HT118" i="47"/>
  <c r="HO143" i="47" s="1"/>
  <c r="FT117" i="47"/>
  <c r="FO142" i="47" s="1"/>
  <c r="FT119" i="47"/>
  <c r="FO144" i="47" s="1"/>
  <c r="LG117" i="47"/>
  <c r="LB142" i="47" s="1"/>
  <c r="BT116" i="47"/>
  <c r="BO141" i="47" s="1"/>
  <c r="CG117" i="47"/>
  <c r="CB142" i="47" s="1"/>
  <c r="EG118" i="47"/>
  <c r="EB143" i="47" s="1"/>
  <c r="FT118" i="47"/>
  <c r="FO143" i="47" s="1"/>
  <c r="HG118" i="47"/>
  <c r="HB143" i="47" s="1"/>
  <c r="AT116" i="47"/>
  <c r="AO141" i="47" s="1"/>
  <c r="JT118" i="47"/>
  <c r="JO143" i="47" s="1"/>
  <c r="CT117" i="47"/>
  <c r="CO142" i="47" s="1"/>
  <c r="GG116" i="47"/>
  <c r="GB141" i="47" s="1"/>
  <c r="FT116" i="47"/>
  <c r="FO141" i="47" s="1"/>
  <c r="T117" i="47"/>
  <c r="O142" i="47" s="1"/>
  <c r="GG119" i="47"/>
  <c r="GB144" i="47" s="1"/>
  <c r="MG119" i="47"/>
  <c r="MB144" i="47" s="1"/>
  <c r="BG118" i="47"/>
  <c r="BB143" i="47" s="1"/>
  <c r="MG117" i="47"/>
  <c r="MB142" i="47" s="1"/>
  <c r="GG117" i="47"/>
  <c r="GB142" i="47" s="1"/>
  <c r="IT119" i="47"/>
  <c r="IO144" i="47" s="1"/>
  <c r="HG119" i="47"/>
  <c r="HB144" i="47" s="1"/>
  <c r="JG118" i="47"/>
  <c r="JB143" i="47" s="1"/>
  <c r="AT118" i="47"/>
  <c r="AO143" i="47" s="1"/>
  <c r="DG119" i="47"/>
  <c r="DB144" i="47" s="1"/>
  <c r="KT116" i="47"/>
  <c r="KO141" i="47" s="1"/>
  <c r="HG117" i="47"/>
  <c r="HB142" i="47" s="1"/>
  <c r="DG116" i="47"/>
  <c r="DB141" i="47" s="1"/>
  <c r="ET117" i="47"/>
  <c r="EO142" i="47" s="1"/>
  <c r="LT118" i="47"/>
  <c r="LO143" i="47" s="1"/>
  <c r="BT118" i="47"/>
  <c r="BO143" i="47" s="1"/>
  <c r="KT117" i="47"/>
  <c r="KO142" i="47" s="1"/>
  <c r="JG116" i="47"/>
  <c r="JB141" i="47" s="1"/>
  <c r="GT116" i="47"/>
  <c r="GO141" i="47" s="1"/>
  <c r="LG119" i="47"/>
  <c r="LB144" i="47" s="1"/>
  <c r="AG119" i="47"/>
  <c r="AB144" i="47" s="1"/>
  <c r="GT117" i="47"/>
  <c r="GO142" i="47" s="1"/>
  <c r="KT118" i="47"/>
  <c r="KO143" i="47" s="1"/>
  <c r="LG118" i="47"/>
  <c r="LB143" i="47" s="1"/>
  <c r="IT117" i="47"/>
  <c r="IO142" i="47" s="1"/>
  <c r="BG119" i="47"/>
  <c r="BB144" i="47" s="1"/>
  <c r="LG116" i="47"/>
  <c r="LB141" i="47" s="1"/>
  <c r="GT119" i="47"/>
  <c r="GO144" i="47" s="1"/>
  <c r="KG118" i="47"/>
  <c r="KB143" i="47" s="1"/>
  <c r="LT116" i="47"/>
  <c r="LO141" i="47" s="1"/>
  <c r="JT119" i="47"/>
  <c r="JO144" i="47" s="1"/>
  <c r="IG116" i="47"/>
  <c r="IB141" i="47" s="1"/>
  <c r="IT118" i="47"/>
  <c r="IO143" i="47" s="1"/>
  <c r="IT116" i="47"/>
  <c r="IO141" i="47" s="1"/>
  <c r="ET118" i="47"/>
  <c r="EO143" i="47" s="1"/>
  <c r="JG119" i="47"/>
  <c r="JB144" i="47" s="1"/>
  <c r="FG116" i="47"/>
  <c r="FB141" i="47" s="1"/>
  <c r="AT117" i="47"/>
  <c r="AO142" i="47" s="1"/>
  <c r="IG119" i="47"/>
  <c r="IB144" i="47" s="1"/>
  <c r="CG116" i="47"/>
  <c r="CB141" i="47" s="1"/>
  <c r="CG118" i="47"/>
  <c r="CB143" i="47" s="1"/>
  <c r="GG118" i="47"/>
  <c r="GB143" i="47" s="1"/>
  <c r="HT117" i="47"/>
  <c r="HO142" i="47" s="1"/>
  <c r="DG117" i="47"/>
  <c r="DB142" i="47" s="1"/>
  <c r="AG118" i="47"/>
  <c r="AB143" i="47" s="1"/>
  <c r="MG116" i="47"/>
  <c r="MB141" i="47" s="1"/>
  <c r="IG118" i="47"/>
  <c r="IB143" i="47" s="1"/>
  <c r="IG117" i="47"/>
  <c r="IB142" i="47" s="1"/>
  <c r="DG118" i="47"/>
  <c r="DB143" i="47" s="1"/>
  <c r="JT117" i="47"/>
  <c r="JO142" i="47" s="1"/>
  <c r="EG119" i="47"/>
  <c r="EB144" i="47" s="1"/>
  <c r="DT117" i="47"/>
  <c r="DO142" i="47" s="1"/>
  <c r="CT118" i="47"/>
  <c r="CO143" i="47" s="1"/>
  <c r="HT116" i="47"/>
  <c r="HO141" i="47" s="1"/>
  <c r="BT119" i="47"/>
  <c r="BO144" i="47" s="1"/>
  <c r="GT118" i="47"/>
  <c r="GO143" i="47" s="1"/>
  <c r="ET119" i="47"/>
  <c r="EO144" i="47" s="1"/>
  <c r="KG119" i="47"/>
  <c r="KB144" i="47" s="1"/>
  <c r="DT116" i="47"/>
  <c r="DO141" i="47" s="1"/>
  <c r="EG117" i="47"/>
  <c r="EB142" i="47" s="1"/>
  <c r="BT117" i="47"/>
  <c r="BO142" i="47" s="1"/>
  <c r="HT119" i="47"/>
  <c r="HO144" i="47" s="1"/>
  <c r="DT119" i="47"/>
  <c r="DO144" i="47" s="1"/>
  <c r="LT119" i="47"/>
  <c r="LO144" i="47" s="1"/>
  <c r="CT119" i="47"/>
  <c r="CO144" i="47" s="1"/>
  <c r="T116" i="47"/>
  <c r="O141" i="47" s="1"/>
  <c r="FG117" i="47"/>
  <c r="FB142" i="47" s="1"/>
  <c r="LT117" i="47"/>
  <c r="LO142" i="47" s="1"/>
  <c r="AG117" i="47"/>
  <c r="AB142" i="47" s="1"/>
  <c r="JT116" i="47"/>
  <c r="JO141" i="47" s="1"/>
  <c r="KT119" i="47"/>
  <c r="KO144" i="47" s="1"/>
  <c r="DT118" i="47"/>
  <c r="DO143" i="47" s="1"/>
  <c r="ET116" i="47"/>
  <c r="EO141" i="47" s="1"/>
  <c r="KR141" i="47"/>
  <c r="R143" i="47"/>
  <c r="EF142" i="47"/>
  <c r="EF143" i="47"/>
  <c r="IS143" i="47"/>
  <c r="IR142" i="47"/>
  <c r="JE143" i="47"/>
  <c r="LR143" i="47"/>
  <c r="CF142" i="47"/>
  <c r="BE144" i="47"/>
  <c r="AF142" i="47"/>
  <c r="LS143" i="47"/>
  <c r="KE141" i="47"/>
  <c r="KR143" i="47"/>
  <c r="KF144" i="47"/>
  <c r="DR142" i="47"/>
  <c r="LE142" i="47"/>
  <c r="CF141" i="47"/>
  <c r="JR141" i="47"/>
  <c r="AE143" i="47"/>
  <c r="FF141" i="47"/>
  <c r="LR142" i="47"/>
  <c r="IF144" i="47"/>
  <c r="EF144" i="47"/>
  <c r="BS141" i="47"/>
  <c r="BF141" i="47"/>
  <c r="MF143" i="47"/>
  <c r="JE144" i="47"/>
  <c r="LS144" i="47"/>
  <c r="IF141" i="47"/>
  <c r="R142" i="47"/>
  <c r="ME143" i="47"/>
  <c r="FF142" i="47"/>
  <c r="CS144" i="47"/>
  <c r="BS143" i="47"/>
  <c r="GS142" i="47"/>
  <c r="FR144" i="47"/>
  <c r="DS144" i="47"/>
  <c r="IE143" i="47"/>
  <c r="GS143" i="47"/>
  <c r="GF143" i="47"/>
  <c r="CR144" i="47"/>
  <c r="FE143" i="47"/>
  <c r="GR143" i="47"/>
  <c r="S144" i="47"/>
  <c r="BE141" i="47"/>
  <c r="DE141" i="47"/>
  <c r="AE141" i="47"/>
  <c r="CS141" i="47"/>
  <c r="DE144" i="47"/>
  <c r="BE143" i="47"/>
  <c r="IE142" i="47"/>
  <c r="GS144" i="47"/>
  <c r="KR142" i="47"/>
  <c r="AS143" i="47"/>
  <c r="CE144" i="47"/>
  <c r="IE141" i="47"/>
  <c r="BR143" i="47"/>
  <c r="AF143" i="47"/>
  <c r="AF141" i="47"/>
  <c r="AR142" i="47"/>
  <c r="FS144" i="47"/>
  <c r="HR141" i="47"/>
  <c r="CE143" i="47"/>
  <c r="HE143" i="47"/>
  <c r="IF142" i="47"/>
  <c r="ES142" i="47"/>
  <c r="KE144" i="47"/>
  <c r="EE144" i="47"/>
  <c r="IR141" i="47"/>
  <c r="BF144" i="47"/>
  <c r="HR142" i="47"/>
  <c r="FS142" i="47"/>
  <c r="AS142" i="47"/>
  <c r="JS142" i="47"/>
  <c r="ER141" i="47"/>
  <c r="JR143" i="47"/>
  <c r="AE142" i="47"/>
  <c r="ES144" i="47"/>
  <c r="HF142" i="47"/>
  <c r="BR142" i="47"/>
  <c r="HE141" i="47"/>
  <c r="CR143" i="47"/>
  <c r="DF143" i="47"/>
  <c r="AS144" i="47"/>
  <c r="HR144" i="47"/>
  <c r="KS144" i="47"/>
  <c r="R141" i="47"/>
  <c r="IR144" i="47"/>
  <c r="GE144" i="47"/>
  <c r="R144" i="47"/>
  <c r="FF143" i="47"/>
  <c r="BE142" i="47"/>
  <c r="KS141" i="47"/>
  <c r="DR141" i="47"/>
  <c r="BF143" i="47"/>
  <c r="DS143" i="47"/>
  <c r="BF142" i="47"/>
  <c r="BS142" i="47"/>
  <c r="IS144" i="47"/>
  <c r="CF144" i="47"/>
  <c r="DE143" i="47"/>
  <c r="DO136" i="47"/>
  <c r="IO138" i="47"/>
  <c r="CB134" i="47"/>
  <c r="DO137" i="47"/>
  <c r="HO133" i="47"/>
  <c r="JB139" i="47"/>
  <c r="CO138" i="47"/>
  <c r="FO135" i="47"/>
  <c r="CO135" i="47"/>
  <c r="CB135" i="47"/>
  <c r="JB134" i="47"/>
  <c r="DO139" i="47"/>
  <c r="GB138" i="47"/>
  <c r="JO134" i="47"/>
  <c r="FO134" i="47"/>
  <c r="O139" i="47"/>
  <c r="DB136" i="47"/>
  <c r="GB137" i="47"/>
  <c r="BB134" i="47"/>
  <c r="BO139" i="47"/>
  <c r="BB137" i="47"/>
  <c r="DB134" i="47"/>
  <c r="KB137" i="47"/>
  <c r="IB133" i="47"/>
  <c r="HB138" i="47"/>
  <c r="LO136" i="47"/>
  <c r="AO135" i="47"/>
  <c r="AB139" i="47"/>
  <c r="BB135" i="47"/>
  <c r="FB139" i="47"/>
  <c r="IO139" i="47"/>
  <c r="AO134" i="47"/>
  <c r="KO138" i="47"/>
  <c r="FB134" i="47"/>
  <c r="BO135" i="47"/>
  <c r="EO135" i="47"/>
  <c r="MB137" i="47"/>
  <c r="LB133" i="47"/>
  <c r="IB138" i="47"/>
  <c r="JO136" i="47"/>
  <c r="FS143" i="47"/>
  <c r="KS142" i="47"/>
  <c r="HS144" i="47"/>
  <c r="GS141" i="47"/>
  <c r="S143" i="47"/>
  <c r="FF144" i="47"/>
  <c r="MF144" i="47"/>
  <c r="LR144" i="47"/>
  <c r="HS141" i="47"/>
  <c r="IE144" i="47"/>
  <c r="IR143" i="47"/>
  <c r="EF141" i="47"/>
  <c r="AE144" i="47"/>
  <c r="S142" i="47"/>
  <c r="FE142" i="47"/>
  <c r="AR143" i="47"/>
  <c r="FR142" i="47"/>
  <c r="KS143" i="47"/>
  <c r="ME142" i="47"/>
  <c r="HR143" i="47"/>
  <c r="ER142" i="47"/>
  <c r="DF144" i="47"/>
  <c r="LF144" i="47"/>
  <c r="MF141" i="47"/>
  <c r="FS141" i="47"/>
  <c r="ES143" i="47"/>
  <c r="JS143" i="47"/>
  <c r="HE144" i="47"/>
  <c r="LS141" i="47"/>
  <c r="BR141" i="47"/>
  <c r="CS143" i="47"/>
  <c r="AR144" i="47"/>
  <c r="CR141" i="47"/>
  <c r="KE142" i="47"/>
  <c r="EE141" i="47"/>
  <c r="HE142" i="47"/>
  <c r="JF141" i="47"/>
  <c r="ES141" i="47"/>
  <c r="HF141" i="47"/>
  <c r="EE142" i="47"/>
  <c r="BR144" i="47"/>
  <c r="AS141" i="47"/>
  <c r="KF143" i="47"/>
  <c r="GF142" i="47"/>
  <c r="CS142" i="47"/>
  <c r="AR141" i="47"/>
  <c r="CE142" i="47"/>
  <c r="ER144" i="47"/>
  <c r="EE143" i="47"/>
  <c r="JF143" i="47"/>
  <c r="GF144" i="47"/>
  <c r="AF144" i="47"/>
  <c r="LE143" i="47"/>
  <c r="JR142" i="47"/>
  <c r="ME144" i="47"/>
  <c r="IS141" i="47"/>
  <c r="JE141" i="47"/>
  <c r="MF142" i="47"/>
  <c r="IF143" i="47"/>
  <c r="GE142" i="47"/>
  <c r="CE141" i="47"/>
  <c r="LE141" i="47"/>
  <c r="CF143" i="47"/>
  <c r="JS141" i="47"/>
  <c r="GE141" i="47"/>
  <c r="JE142" i="47"/>
  <c r="LF142" i="47"/>
  <c r="FR141" i="47"/>
  <c r="JR144" i="47"/>
  <c r="LE144" i="47"/>
  <c r="DF142" i="47"/>
  <c r="JF144" i="47"/>
  <c r="S141" i="47"/>
  <c r="LS142" i="47"/>
  <c r="DR143" i="47"/>
  <c r="GF141" i="47"/>
  <c r="LR141" i="47"/>
  <c r="FE144" i="47"/>
  <c r="DS141" i="47"/>
  <c r="HF143" i="47"/>
  <c r="LF141" i="47"/>
  <c r="DS142" i="47"/>
  <c r="FR143" i="47"/>
  <c r="ER143" i="47"/>
  <c r="DE142" i="47"/>
  <c r="HF144" i="47"/>
  <c r="GR142" i="47"/>
  <c r="KE143" i="47"/>
  <c r="HS143" i="47"/>
  <c r="KF142" i="47"/>
  <c r="GR144" i="47"/>
  <c r="KR144" i="47"/>
  <c r="KF141" i="47"/>
  <c r="DF141" i="47"/>
  <c r="HS142" i="47"/>
  <c r="IS142" i="47"/>
  <c r="GE143" i="47"/>
  <c r="FE141" i="47"/>
  <c r="JS144" i="47"/>
  <c r="GR141" i="47"/>
  <c r="LF143" i="47"/>
  <c r="ME141" i="47"/>
  <c r="JF142" i="47"/>
  <c r="DR144" i="47"/>
  <c r="BS144" i="47"/>
  <c r="CR142" i="47"/>
  <c r="AF94" i="73" a="1"/>
  <c r="BG22" i="68"/>
  <c r="BF23" i="68"/>
  <c r="BH25" i="68"/>
  <c r="BH24" i="68"/>
  <c r="BE24" i="68"/>
  <c r="BH22" i="68"/>
  <c r="BG24" i="68"/>
  <c r="BG23" i="68"/>
  <c r="BE25" i="68"/>
  <c r="BG25" i="68"/>
  <c r="BF24" i="68"/>
  <c r="BE22" i="68"/>
  <c r="BF25" i="68"/>
  <c r="BE23" i="68"/>
  <c r="BF22" i="68"/>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CF17" i="65"/>
  <c r="AR65" i="73" s="1"/>
  <c r="CF14" i="65"/>
  <c r="AR62" i="73" s="1"/>
  <c r="CE17" i="65"/>
  <c r="AQ65" i="73" s="1"/>
  <c r="CH16" i="65"/>
  <c r="AT64" i="73" s="1"/>
  <c r="CH14" i="65"/>
  <c r="AT62" i="73" s="1"/>
  <c r="CG14" i="65"/>
  <c r="AS62" i="73" s="1"/>
  <c r="CF16" i="65"/>
  <c r="AR64" i="73" s="1"/>
  <c r="CF15" i="65"/>
  <c r="AR63" i="73" s="1"/>
  <c r="CE15" i="65"/>
  <c r="AQ63" i="73" s="1"/>
  <c r="CE14" i="65"/>
  <c r="AQ62" i="73" s="1"/>
  <c r="CH17" i="65"/>
  <c r="AT65" i="73" s="1"/>
  <c r="CG17" i="65"/>
  <c r="AS65" i="73" s="1"/>
  <c r="CG16" i="65"/>
  <c r="AS64" i="73" s="1"/>
  <c r="CE16" i="65"/>
  <c r="AQ64" i="73" s="1"/>
  <c r="CH15" i="65"/>
  <c r="AT63" i="73" s="1"/>
  <c r="CG15" i="65"/>
  <c r="AS63" i="73" s="1"/>
  <c r="BV95" i="47"/>
  <c r="BG16" i="65"/>
  <c r="W64" i="73" s="1"/>
  <c r="BG14" i="65"/>
  <c r="W62" i="73" s="1"/>
  <c r="BF16" i="65"/>
  <c r="V64" i="73" s="1"/>
  <c r="BF14" i="65"/>
  <c r="V62" i="73" s="1"/>
  <c r="BE16" i="65"/>
  <c r="U64" i="73" s="1"/>
  <c r="BE14" i="65"/>
  <c r="U62" i="73" s="1"/>
  <c r="BH17" i="65"/>
  <c r="X65" i="73" s="1"/>
  <c r="BH14" i="65"/>
  <c r="X62" i="73" s="1"/>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FV95" i="47"/>
  <c r="BG17" i="65"/>
  <c r="W65" i="73" s="1"/>
  <c r="BG15" i="65"/>
  <c r="W63" i="73" s="1"/>
  <c r="BF17" i="65"/>
  <c r="V65" i="73" s="1"/>
  <c r="BF15" i="65"/>
  <c r="V63" i="73" s="1"/>
  <c r="BE17" i="65"/>
  <c r="U65" i="73" s="1"/>
  <c r="BE15" i="65"/>
  <c r="U63" i="73" s="1"/>
  <c r="BH16" i="65"/>
  <c r="X64" i="73" s="1"/>
  <c r="BH15" i="65"/>
  <c r="X63" i="73" s="1"/>
  <c r="CH17" i="66"/>
  <c r="AT81" i="73" s="1"/>
  <c r="CH15" i="66"/>
  <c r="AT79" i="73" s="1"/>
  <c r="CH14" i="66"/>
  <c r="AT78" i="73" s="1"/>
  <c r="CG17" i="66"/>
  <c r="AS81" i="73" s="1"/>
  <c r="CG16" i="66"/>
  <c r="AS80" i="73" s="1"/>
  <c r="CF17" i="66"/>
  <c r="AR81" i="73" s="1"/>
  <c r="CF14" i="66"/>
  <c r="AR78" i="73" s="1"/>
  <c r="CE16" i="66"/>
  <c r="AQ80" i="73" s="1"/>
  <c r="BE17" i="66"/>
  <c r="U81" i="73" s="1"/>
  <c r="BE15" i="66"/>
  <c r="U79" i="73" s="1"/>
  <c r="BH16" i="66"/>
  <c r="X80" i="73" s="1"/>
  <c r="BH14" i="66"/>
  <c r="X78" i="73" s="1"/>
  <c r="BG16" i="66"/>
  <c r="W80" i="73" s="1"/>
  <c r="BG14" i="66"/>
  <c r="W78" i="73" s="1"/>
  <c r="BF16" i="66"/>
  <c r="V80" i="73" s="1"/>
  <c r="BF15" i="66"/>
  <c r="V79" i="73" s="1"/>
  <c r="AF77" i="73"/>
  <c r="AH77" i="73"/>
  <c r="AG77" i="73"/>
  <c r="AI77" i="73"/>
  <c r="CH16" i="66"/>
  <c r="AT80" i="73" s="1"/>
  <c r="CG15" i="66"/>
  <c r="AS79" i="73" s="1"/>
  <c r="CG14" i="66"/>
  <c r="AS78" i="73" s="1"/>
  <c r="CF16" i="66"/>
  <c r="AR80" i="73" s="1"/>
  <c r="CF15" i="66"/>
  <c r="AR79" i="73" s="1"/>
  <c r="CE17" i="66"/>
  <c r="AQ81" i="73" s="1"/>
  <c r="CE15" i="66"/>
  <c r="AQ79" i="73" s="1"/>
  <c r="CE14" i="66"/>
  <c r="AQ78" i="73" s="1"/>
  <c r="BE16" i="66"/>
  <c r="U80" i="73" s="1"/>
  <c r="BE14" i="66"/>
  <c r="U78" i="73" s="1"/>
  <c r="BH17" i="66"/>
  <c r="X81" i="73" s="1"/>
  <c r="BH15" i="66"/>
  <c r="X79" i="73" s="1"/>
  <c r="BG17" i="66"/>
  <c r="W81" i="73" s="1"/>
  <c r="BG15" i="66"/>
  <c r="W79" i="73" s="1"/>
  <c r="BF17" i="66"/>
  <c r="V81" i="73" s="1"/>
  <c r="BF14" i="66"/>
  <c r="V78" i="73" s="1"/>
  <c r="BS16" i="65"/>
  <c r="BT17" i="65"/>
  <c r="BS17" i="65"/>
  <c r="BV14" i="65"/>
  <c r="AF61" i="73"/>
  <c r="AH61" i="73"/>
  <c r="HX102" i="47"/>
  <c r="X102" i="47"/>
  <c r="AX102" i="47"/>
  <c r="IX102" i="47"/>
  <c r="HK102" i="47"/>
  <c r="K102" i="47"/>
  <c r="BT16" i="65"/>
  <c r="BS14" i="65"/>
  <c r="BV17" i="65"/>
  <c r="BU15" i="65"/>
  <c r="BV16" i="65"/>
  <c r="BX102" i="47"/>
  <c r="GK102" i="47"/>
  <c r="KK102" i="47"/>
  <c r="GX102" i="47"/>
  <c r="IK102" i="47"/>
  <c r="DX102" i="47"/>
  <c r="LX102" i="47"/>
  <c r="BU17" i="65"/>
  <c r="BS15" i="65"/>
  <c r="BU14" i="65"/>
  <c r="CX102" i="47"/>
  <c r="BK102" i="47"/>
  <c r="KX102" i="47"/>
  <c r="FK102" i="47"/>
  <c r="JX102" i="47"/>
  <c r="DK102" i="47"/>
  <c r="FX102" i="47"/>
  <c r="BT14" i="65"/>
  <c r="BV15" i="65"/>
  <c r="BT15" i="65"/>
  <c r="BU16" i="65"/>
  <c r="AI61" i="73"/>
  <c r="AG61" i="73"/>
  <c r="AK102" i="47"/>
  <c r="LK102" i="47"/>
  <c r="JK102" i="47"/>
  <c r="EK102" i="47"/>
  <c r="CK102" i="47"/>
  <c r="EX102" i="47"/>
  <c r="AF70" i="73" a="1"/>
  <c r="M19" i="45"/>
  <c r="AL34" i="33"/>
  <c r="M17" i="45"/>
  <c r="AL32" i="33"/>
  <c r="M22" i="45"/>
  <c r="AL37" i="33"/>
  <c r="AL33" i="33"/>
  <c r="M18" i="45"/>
  <c r="M25" i="45"/>
  <c r="AL40" i="33"/>
  <c r="M27" i="45"/>
  <c r="AL42" i="33"/>
  <c r="AL36" i="33"/>
  <c r="M21" i="45"/>
  <c r="AL38" i="33"/>
  <c r="M23" i="45"/>
  <c r="BS14" i="66"/>
  <c r="BS16" i="66"/>
  <c r="BT14" i="66"/>
  <c r="BT16" i="66"/>
  <c r="BU14" i="66"/>
  <c r="BU16" i="66"/>
  <c r="BV16" i="66"/>
  <c r="BV14" i="66"/>
  <c r="BS15" i="66"/>
  <c r="BS17" i="66"/>
  <c r="BT15" i="66"/>
  <c r="BT17" i="66"/>
  <c r="BU15" i="66"/>
  <c r="BU17" i="66"/>
  <c r="BV17" i="66"/>
  <c r="BV15" i="66"/>
  <c r="GV102" i="47"/>
  <c r="JV102" i="47"/>
  <c r="EI102" i="47"/>
  <c r="IV102" i="47"/>
  <c r="CI102" i="47"/>
  <c r="DI102" i="47"/>
  <c r="AV102" i="47"/>
  <c r="AI102" i="47"/>
  <c r="JI102" i="47"/>
  <c r="HV102" i="47"/>
  <c r="LV102" i="47"/>
  <c r="FV102" i="47"/>
  <c r="II102" i="47"/>
  <c r="LI102" i="47"/>
  <c r="BV102" i="47"/>
  <c r="GI102" i="47"/>
  <c r="HI102" i="47"/>
  <c r="V102" i="47"/>
  <c r="DV102" i="47"/>
  <c r="CV102" i="47"/>
  <c r="EV102" i="47"/>
  <c r="I102" i="47"/>
  <c r="KV102" i="47"/>
  <c r="BI102" i="47"/>
  <c r="KI102" i="47"/>
  <c r="FI102" i="47"/>
  <c r="FX95" i="47"/>
  <c r="FK95" i="47"/>
  <c r="GX95" i="47"/>
  <c r="EK95" i="47"/>
  <c r="LK95" i="47"/>
  <c r="EX95" i="47"/>
  <c r="HK95" i="47"/>
  <c r="KK95" i="47"/>
  <c r="AX95" i="47"/>
  <c r="CK95" i="47"/>
  <c r="LX95" i="47"/>
  <c r="BX95" i="47"/>
  <c r="IK95" i="47"/>
  <c r="DX95" i="47"/>
  <c r="DK95" i="47"/>
  <c r="GK95" i="47"/>
  <c r="JK95" i="47"/>
  <c r="K95" i="47"/>
  <c r="X95" i="47"/>
  <c r="HX95" i="47"/>
  <c r="BK95" i="47"/>
  <c r="JX95" i="47"/>
  <c r="CX95" i="47"/>
  <c r="AK95" i="47"/>
  <c r="KX95" i="47"/>
  <c r="IX95" i="47"/>
  <c r="M28" i="45"/>
  <c r="AL43" i="33"/>
  <c r="M20" i="45"/>
  <c r="AL35" i="33"/>
  <c r="AL39" i="33"/>
  <c r="M24" i="45"/>
  <c r="K21" i="45" a="1"/>
  <c r="K21" i="45" s="1"/>
  <c r="K18" i="45" a="1"/>
  <c r="K18" i="45" s="1"/>
  <c r="K22" i="45" a="1"/>
  <c r="K22" i="45" s="1"/>
  <c r="K20" i="45" a="1"/>
  <c r="K20" i="45" s="1"/>
  <c r="K24" i="45" a="1"/>
  <c r="K24" i="45" s="1"/>
  <c r="M26" i="45"/>
  <c r="AL41" i="33"/>
  <c r="K19" i="45" a="1"/>
  <c r="K19" i="45" s="1"/>
  <c r="K23" i="45" a="1"/>
  <c r="K23" i="45" s="1"/>
  <c r="K17" i="45" a="1"/>
  <c r="K17" i="45" s="1"/>
  <c r="T103" i="47"/>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GI90" i="47"/>
  <c r="BI90" i="47"/>
  <c r="JI90" i="47"/>
  <c r="DI90" i="47"/>
  <c r="GV90" i="47"/>
  <c r="HV90" i="47"/>
  <c r="EV90" i="47"/>
  <c r="FI90" i="47"/>
  <c r="AF37" i="73"/>
  <c r="AH37" i="73"/>
  <c r="AI90" i="47"/>
  <c r="V90" i="47"/>
  <c r="LV90" i="47"/>
  <c r="CI90" i="47"/>
  <c r="HI90" i="47"/>
  <c r="IV90" i="47"/>
  <c r="AG37" i="73"/>
  <c r="AI37" i="73"/>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BG22" i="63"/>
  <c r="BG23" i="63"/>
  <c r="BF24" i="63"/>
  <c r="BE25" i="63"/>
  <c r="BE23" i="63"/>
  <c r="BE22" i="63"/>
  <c r="BH23" i="63"/>
  <c r="BE24" i="63"/>
  <c r="BH22" i="63"/>
  <c r="BH24" i="63"/>
  <c r="BF25" i="63"/>
  <c r="BH25" i="63"/>
  <c r="BG25" i="63"/>
  <c r="BF23" i="63"/>
  <c r="BG24" i="63"/>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AF14" i="73" a="1"/>
  <c r="AH16" i="73" s="1"/>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BT15" i="61"/>
  <c r="BV15" i="61"/>
  <c r="BT16" i="61"/>
  <c r="BV14" i="61"/>
  <c r="BT17" i="61"/>
  <c r="BV17" i="61"/>
  <c r="BU14" i="61"/>
  <c r="BV16" i="61"/>
  <c r="BU15" i="61"/>
  <c r="BS14" i="61"/>
  <c r="BS17" i="61"/>
  <c r="BU16" i="61"/>
  <c r="BS16" i="61"/>
  <c r="BU17" i="61"/>
  <c r="BT14" i="61"/>
  <c r="BS15" i="61"/>
  <c r="AG5" i="73"/>
  <c r="AI5" i="73"/>
  <c r="AF5" i="73"/>
  <c r="AH5" i="7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BS17" i="68"/>
  <c r="BS16" i="68"/>
  <c r="BS15" i="68"/>
  <c r="BS14" i="68"/>
  <c r="BV17" i="68"/>
  <c r="BV16" i="68"/>
  <c r="BV15" i="68"/>
  <c r="BV14" i="68"/>
  <c r="BU17" i="68"/>
  <c r="BU16" i="68"/>
  <c r="BU15" i="68"/>
  <c r="BU14" i="68"/>
  <c r="BT15" i="68"/>
  <c r="BT14" i="68"/>
  <c r="BT17" i="68"/>
  <c r="BT16" i="68"/>
  <c r="AF85" i="73"/>
  <c r="AG85" i="73"/>
  <c r="AH85" i="73"/>
  <c r="AI85" i="73"/>
  <c r="BG14" i="68"/>
  <c r="W86" i="73" s="1"/>
  <c r="BE14" i="68"/>
  <c r="U86" i="73" s="1"/>
  <c r="BH17" i="68"/>
  <c r="X89" i="73" s="1"/>
  <c r="BF17" i="68"/>
  <c r="V89" i="73" s="1"/>
  <c r="BH16" i="68"/>
  <c r="X88" i="73" s="1"/>
  <c r="BF16" i="68"/>
  <c r="V88" i="73" s="1"/>
  <c r="BH15" i="68"/>
  <c r="X87" i="73" s="1"/>
  <c r="BF15" i="68"/>
  <c r="V87" i="73" s="1"/>
  <c r="AF54" i="73" a="1"/>
  <c r="CE14" i="68"/>
  <c r="AQ86" i="73" s="1"/>
  <c r="CG14" i="68"/>
  <c r="AS86" i="73" s="1"/>
  <c r="CF17" i="68"/>
  <c r="AR89" i="73" s="1"/>
  <c r="CH16" i="68"/>
  <c r="AT88" i="73" s="1"/>
  <c r="CF16" i="68"/>
  <c r="AR88" i="73" s="1"/>
  <c r="CH17" i="68"/>
  <c r="AT89" i="73" s="1"/>
  <c r="CH14" i="68"/>
  <c r="AT86" i="73" s="1"/>
  <c r="BH14" i="68"/>
  <c r="X86" i="73" s="1"/>
  <c r="BF14" i="68"/>
  <c r="V86" i="73" s="1"/>
  <c r="BG17" i="68"/>
  <c r="W89" i="73" s="1"/>
  <c r="BE17" i="68"/>
  <c r="U89" i="73" s="1"/>
  <c r="BG15" i="68"/>
  <c r="W87" i="73" s="1"/>
  <c r="BE15" i="68"/>
  <c r="U87" i="73" s="1"/>
  <c r="BG16" i="68"/>
  <c r="W88" i="73" s="1"/>
  <c r="BE16" i="68"/>
  <c r="U88" i="73" s="1"/>
  <c r="CH15" i="68"/>
  <c r="AT87" i="73" s="1"/>
  <c r="CF14" i="68"/>
  <c r="AR86" i="73" s="1"/>
  <c r="CE17" i="68"/>
  <c r="AQ89" i="73" s="1"/>
  <c r="CG17" i="68"/>
  <c r="AS89" i="73" s="1"/>
  <c r="CE15" i="68"/>
  <c r="AQ87" i="73" s="1"/>
  <c r="CG15" i="68"/>
  <c r="AS87" i="73" s="1"/>
  <c r="CE16" i="68"/>
  <c r="AQ88" i="73" s="1"/>
  <c r="CG16" i="68"/>
  <c r="AS88" i="73" s="1"/>
  <c r="CF15" i="68"/>
  <c r="AR87" i="73" s="1"/>
  <c r="BF16" i="63"/>
  <c r="V24" i="73" s="1"/>
  <c r="BE15" i="63"/>
  <c r="U23" i="73" s="1"/>
  <c r="BH14" i="63"/>
  <c r="X22" i="73" s="1"/>
  <c r="BH15" i="63"/>
  <c r="X23" i="73" s="1"/>
  <c r="BG17" i="63"/>
  <c r="W25" i="73" s="1"/>
  <c r="BG16" i="63"/>
  <c r="W24" i="73" s="1"/>
  <c r="BG15" i="63"/>
  <c r="W23" i="73" s="1"/>
  <c r="BF17" i="63"/>
  <c r="V25" i="73" s="1"/>
  <c r="BF15" i="63"/>
  <c r="V23" i="73" s="1"/>
  <c r="BH16" i="63"/>
  <c r="X24" i="73" s="1"/>
  <c r="BH17" i="63"/>
  <c r="X25" i="73" s="1"/>
  <c r="BF14" i="63"/>
  <c r="V22" i="73" s="1"/>
  <c r="BE14" i="63"/>
  <c r="U22" i="73" s="1"/>
  <c r="BG14" i="63"/>
  <c r="W22" i="73" s="1"/>
  <c r="BE17" i="63"/>
  <c r="U25" i="73" s="1"/>
  <c r="BE16" i="63"/>
  <c r="U24" i="73" s="1"/>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CT103" i="47"/>
  <c r="EG103" i="47"/>
  <c r="DG103" i="47"/>
  <c r="CG103" i="47"/>
  <c r="BT103" i="47"/>
  <c r="AG103" i="47"/>
  <c r="JG103" i="47"/>
  <c r="IT103" i="47"/>
  <c r="DT103" i="47"/>
  <c r="FT103" i="47"/>
  <c r="HT103" i="47"/>
  <c r="GG103" i="47"/>
  <c r="BG103" i="47"/>
  <c r="KT103" i="47"/>
  <c r="FG103" i="47"/>
  <c r="GT103" i="47"/>
  <c r="LG103" i="47"/>
  <c r="JT103" i="47"/>
  <c r="MG103" i="47"/>
  <c r="ET103" i="47"/>
  <c r="BT15" i="63"/>
  <c r="BT17" i="63"/>
  <c r="BU15" i="63"/>
  <c r="BU17" i="63"/>
  <c r="BV15" i="63"/>
  <c r="BV17" i="63"/>
  <c r="BS14" i="63"/>
  <c r="BS16" i="63"/>
  <c r="BT14" i="63"/>
  <c r="BT16" i="63"/>
  <c r="BU14" i="63"/>
  <c r="BU16" i="63"/>
  <c r="BV14" i="63"/>
  <c r="BV16" i="63"/>
  <c r="BS15" i="63"/>
  <c r="BS17" i="63"/>
  <c r="AF21" i="73"/>
  <c r="AG21" i="73"/>
  <c r="AH21" i="73"/>
  <c r="AI21" i="73"/>
  <c r="KG103" i="47"/>
  <c r="IG103" i="47"/>
  <c r="HG103" i="47"/>
  <c r="AT103" i="47"/>
  <c r="LT103" i="47"/>
  <c r="AF46" i="73" a="1"/>
  <c r="AH46" i="73" s="1"/>
  <c r="AF30" i="73" a="1"/>
  <c r="GG122" i="47" l="1"/>
  <c r="GB147" i="47" s="1"/>
  <c r="MG121" i="47"/>
  <c r="MB146" i="47" s="1"/>
  <c r="KG122" i="47"/>
  <c r="KB147" i="47" s="1"/>
  <c r="T122" i="47"/>
  <c r="O147" i="47" s="1"/>
  <c r="EG121" i="47"/>
  <c r="EB146" i="47" s="1"/>
  <c r="FT121" i="47"/>
  <c r="FO146" i="47" s="1"/>
  <c r="CT122" i="47"/>
  <c r="CO147" i="47" s="1"/>
  <c r="LF119" i="47"/>
  <c r="LD119" i="47"/>
  <c r="LE119" i="47" s="1"/>
  <c r="JQ117" i="47"/>
  <c r="JR117" i="47" s="1"/>
  <c r="JS117" i="47"/>
  <c r="BF117" i="47"/>
  <c r="BD117" i="47"/>
  <c r="BE117" i="47" s="1"/>
  <c r="BQ116" i="47"/>
  <c r="BR116" i="47" s="1"/>
  <c r="BS116" i="47"/>
  <c r="BD118" i="47"/>
  <c r="BE118" i="47" s="1"/>
  <c r="BF118" i="47"/>
  <c r="ID119" i="47"/>
  <c r="IE119" i="47" s="1"/>
  <c r="IF119" i="47"/>
  <c r="IS117" i="47"/>
  <c r="IQ117" i="47"/>
  <c r="IR117" i="47" s="1"/>
  <c r="GS119" i="47"/>
  <c r="GQ119" i="47"/>
  <c r="GR119" i="47" s="1"/>
  <c r="FS119" i="47"/>
  <c r="FQ119" i="47"/>
  <c r="FR119" i="47" s="1"/>
  <c r="JD116" i="47"/>
  <c r="JE116" i="47" s="1"/>
  <c r="JF116" i="47"/>
  <c r="MD116" i="47"/>
  <c r="ME116" i="47" s="1"/>
  <c r="MF116" i="47"/>
  <c r="AS119" i="47"/>
  <c r="AQ119" i="47"/>
  <c r="AR119" i="47" s="1"/>
  <c r="GD119" i="47"/>
  <c r="GE119" i="47" s="1"/>
  <c r="GF119" i="47"/>
  <c r="IS118" i="47"/>
  <c r="IQ118" i="47"/>
  <c r="IR118" i="47" s="1"/>
  <c r="HD116" i="47"/>
  <c r="HE116" i="47" s="1"/>
  <c r="HF116" i="47"/>
  <c r="MF117" i="47"/>
  <c r="MD117" i="47"/>
  <c r="ME117" i="47" s="1"/>
  <c r="JS119" i="47"/>
  <c r="JQ119" i="47"/>
  <c r="JR119" i="47" s="1"/>
  <c r="JF118" i="47"/>
  <c r="JD118" i="47"/>
  <c r="JE118" i="47" s="1"/>
  <c r="CQ116" i="47"/>
  <c r="CR116" i="47" s="1"/>
  <c r="CS116" i="47"/>
  <c r="BS117" i="47"/>
  <c r="BQ117" i="47"/>
  <c r="BR117" i="47" s="1"/>
  <c r="CQ117" i="47"/>
  <c r="CR117" i="47" s="1"/>
  <c r="CS117" i="47"/>
  <c r="ES116" i="47"/>
  <c r="EQ116" i="47"/>
  <c r="ER116" i="47" s="1"/>
  <c r="HS117" i="47"/>
  <c r="HQ117" i="47"/>
  <c r="HR117" i="47" s="1"/>
  <c r="DQ118" i="47"/>
  <c r="DR118" i="47" s="1"/>
  <c r="DS118" i="47"/>
  <c r="HD119" i="47"/>
  <c r="HE119" i="47" s="1"/>
  <c r="HF119" i="47"/>
  <c r="BD119" i="47"/>
  <c r="BE119" i="47" s="1"/>
  <c r="BF119" i="47"/>
  <c r="LS116" i="47"/>
  <c r="LQ116" i="47"/>
  <c r="LR116" i="47" s="1"/>
  <c r="AS118" i="47"/>
  <c r="AQ118" i="47"/>
  <c r="AR118" i="47" s="1"/>
  <c r="HD117" i="47"/>
  <c r="HE117" i="47" s="1"/>
  <c r="HF117" i="47"/>
  <c r="MF118" i="47"/>
  <c r="MD118" i="47"/>
  <c r="ME118" i="47" s="1"/>
  <c r="ED118" i="47"/>
  <c r="EE118" i="47" s="1"/>
  <c r="EF118" i="47"/>
  <c r="GD118" i="47"/>
  <c r="GE118" i="47" s="1"/>
  <c r="GF118" i="47"/>
  <c r="FS118" i="47"/>
  <c r="FQ118" i="47"/>
  <c r="FR118" i="47" s="1"/>
  <c r="KQ117" i="47"/>
  <c r="KR117" i="47" s="1"/>
  <c r="KS117" i="47"/>
  <c r="JS118" i="47"/>
  <c r="JQ118" i="47"/>
  <c r="JR118" i="47" s="1"/>
  <c r="ED119" i="47"/>
  <c r="EE119" i="47" s="1"/>
  <c r="EF119" i="47"/>
  <c r="DQ116" i="47"/>
  <c r="DR116" i="47" s="1"/>
  <c r="DS116" i="47"/>
  <c r="HD118" i="47"/>
  <c r="HE118" i="47" s="1"/>
  <c r="HF118" i="47"/>
  <c r="KD116" i="47"/>
  <c r="KE116" i="47" s="1"/>
  <c r="KF116" i="47"/>
  <c r="FQ117" i="47"/>
  <c r="FR117" i="47" s="1"/>
  <c r="FS117" i="47"/>
  <c r="AF116" i="47"/>
  <c r="AD116" i="47"/>
  <c r="AE116" i="47" s="1"/>
  <c r="FD116" i="47"/>
  <c r="FE116" i="47" s="1"/>
  <c r="FF116" i="47"/>
  <c r="Q119" i="47"/>
  <c r="R119" i="47" s="1"/>
  <c r="S119" i="47"/>
  <c r="AD117" i="47"/>
  <c r="AE117" i="47" s="1"/>
  <c r="AF117" i="47"/>
  <c r="LQ119" i="47"/>
  <c r="LR119" i="47" s="1"/>
  <c r="LS119" i="47"/>
  <c r="HQ118" i="47"/>
  <c r="HR118" i="47" s="1"/>
  <c r="HS118" i="47"/>
  <c r="MF119" i="47"/>
  <c r="MD119" i="47"/>
  <c r="ME119" i="47" s="1"/>
  <c r="CF116" i="47"/>
  <c r="CD116" i="47"/>
  <c r="CE116" i="47" s="1"/>
  <c r="CD117" i="47"/>
  <c r="CE117" i="47" s="1"/>
  <c r="CF117" i="47"/>
  <c r="LS117" i="47"/>
  <c r="LQ117" i="47"/>
  <c r="LR117" i="47" s="1"/>
  <c r="DD117" i="47"/>
  <c r="DE117" i="47" s="1"/>
  <c r="DF117" i="47"/>
  <c r="FQ116" i="47"/>
  <c r="FR116" i="47" s="1"/>
  <c r="FS116" i="47"/>
  <c r="KS116" i="47"/>
  <c r="KQ116" i="47"/>
  <c r="KR116" i="47" s="1"/>
  <c r="KQ118" i="47"/>
  <c r="KR118" i="47" s="1"/>
  <c r="KS118" i="47"/>
  <c r="GD117" i="47"/>
  <c r="GE117" i="47" s="1"/>
  <c r="GF117" i="47"/>
  <c r="S116" i="47"/>
  <c r="Q116" i="47"/>
  <c r="R116" i="47" s="1"/>
  <c r="LF118" i="47"/>
  <c r="LD118" i="47"/>
  <c r="LE118" i="47" s="1"/>
  <c r="AF119" i="47"/>
  <c r="AD119" i="47"/>
  <c r="AE119" i="47" s="1"/>
  <c r="GQ116" i="47"/>
  <c r="GR116" i="47" s="1"/>
  <c r="GS116" i="47"/>
  <c r="KD117" i="47"/>
  <c r="KE117" i="47" s="1"/>
  <c r="KF117" i="47"/>
  <c r="ED116" i="47"/>
  <c r="EE116" i="47" s="1"/>
  <c r="EF116" i="47"/>
  <c r="ES119" i="47"/>
  <c r="EQ119" i="47"/>
  <c r="ER119" i="47" s="1"/>
  <c r="GS117" i="47"/>
  <c r="GQ117" i="47"/>
  <c r="GR117" i="47" s="1"/>
  <c r="BS119" i="47"/>
  <c r="BQ119" i="47"/>
  <c r="BR119" i="47" s="1"/>
  <c r="LF116" i="47"/>
  <c r="LD116" i="47"/>
  <c r="LE116" i="47" s="1"/>
  <c r="BF116" i="47"/>
  <c r="BD116" i="47"/>
  <c r="BE116" i="47" s="1"/>
  <c r="JF119" i="47"/>
  <c r="JD119" i="47"/>
  <c r="JE119" i="47" s="1"/>
  <c r="DF116" i="47"/>
  <c r="DD116" i="47"/>
  <c r="DE116" i="47" s="1"/>
  <c r="DD118" i="47"/>
  <c r="DE118" i="47" s="1"/>
  <c r="DF118" i="47"/>
  <c r="FD118" i="47"/>
  <c r="FE118" i="47" s="1"/>
  <c r="FF118" i="47"/>
  <c r="ID116" i="47"/>
  <c r="IE116" i="47" s="1"/>
  <c r="IF116" i="47"/>
  <c r="EF117" i="47"/>
  <c r="ED117" i="47"/>
  <c r="EE117" i="47" s="1"/>
  <c r="AQ117" i="47"/>
  <c r="AR117" i="47" s="1"/>
  <c r="AS117" i="47"/>
  <c r="KD118" i="47"/>
  <c r="KE118" i="47" s="1"/>
  <c r="KF118" i="47"/>
  <c r="IS116" i="47"/>
  <c r="IQ116" i="47"/>
  <c r="IR116" i="47" s="1"/>
  <c r="CD119" i="47"/>
  <c r="CE119" i="47" s="1"/>
  <c r="CF119" i="47"/>
  <c r="HQ119" i="47"/>
  <c r="HR119" i="47" s="1"/>
  <c r="HS119" i="47"/>
  <c r="GF116" i="47"/>
  <c r="GD116" i="47"/>
  <c r="GE116" i="47" s="1"/>
  <c r="CD118" i="47"/>
  <c r="CE118" i="47" s="1"/>
  <c r="CF118" i="47"/>
  <c r="ID118" i="47"/>
  <c r="IE118" i="47" s="1"/>
  <c r="IF118" i="47"/>
  <c r="JQ116" i="47"/>
  <c r="JR116" i="47" s="1"/>
  <c r="JS116" i="47"/>
  <c r="Q118" i="47"/>
  <c r="R118" i="47" s="1"/>
  <c r="S118" i="47"/>
  <c r="CQ118" i="47"/>
  <c r="CR118" i="47" s="1"/>
  <c r="CS118" i="47"/>
  <c r="KD119" i="47"/>
  <c r="KE119" i="47" s="1"/>
  <c r="KF119" i="47"/>
  <c r="BQ118" i="47"/>
  <c r="BR118" i="47" s="1"/>
  <c r="BS118" i="47"/>
  <c r="FF119" i="47"/>
  <c r="FD119" i="47"/>
  <c r="FE119" i="47" s="1"/>
  <c r="DS117" i="47"/>
  <c r="DQ117" i="47"/>
  <c r="DR117" i="47" s="1"/>
  <c r="DD119" i="47"/>
  <c r="DE119" i="47" s="1"/>
  <c r="DF119" i="47"/>
  <c r="LQ118" i="47"/>
  <c r="LR118" i="47" s="1"/>
  <c r="LS118" i="47"/>
  <c r="Q117" i="47"/>
  <c r="R117" i="47" s="1"/>
  <c r="S117" i="47"/>
  <c r="GQ118" i="47"/>
  <c r="GR118" i="47" s="1"/>
  <c r="GS118" i="47"/>
  <c r="IS119" i="47"/>
  <c r="IQ119" i="47"/>
  <c r="IR119" i="47" s="1"/>
  <c r="HQ116" i="47"/>
  <c r="HR116" i="47" s="1"/>
  <c r="HS116" i="47"/>
  <c r="KQ119" i="47"/>
  <c r="KR119" i="47" s="1"/>
  <c r="KS119" i="47"/>
  <c r="CS119" i="47"/>
  <c r="CQ119" i="47"/>
  <c r="CR119" i="47" s="1"/>
  <c r="AQ116" i="47"/>
  <c r="AR116" i="47" s="1"/>
  <c r="AS116" i="47"/>
  <c r="IF117" i="47"/>
  <c r="ID117" i="47"/>
  <c r="IE117" i="47" s="1"/>
  <c r="LD117" i="47"/>
  <c r="LE117" i="47" s="1"/>
  <c r="LF117" i="47"/>
  <c r="ES118" i="47"/>
  <c r="EQ118" i="47"/>
  <c r="ER118" i="47" s="1"/>
  <c r="FD117" i="47"/>
  <c r="FE117" i="47" s="1"/>
  <c r="FF117" i="47"/>
  <c r="AD118" i="47"/>
  <c r="AE118" i="47" s="1"/>
  <c r="AF118" i="47"/>
  <c r="DS119" i="47"/>
  <c r="DQ119" i="47"/>
  <c r="DR119" i="47" s="1"/>
  <c r="JD117" i="47"/>
  <c r="JE117" i="47" s="1"/>
  <c r="JF117" i="47"/>
  <c r="DP122" i="47"/>
  <c r="IC122" i="47"/>
  <c r="KP122" i="47"/>
  <c r="HP122" i="47"/>
  <c r="BP122" i="47"/>
  <c r="DC121" i="47"/>
  <c r="BP121" i="47"/>
  <c r="LC122" i="47"/>
  <c r="EP121" i="47"/>
  <c r="CM132" i="47"/>
  <c r="K132" i="47"/>
  <c r="JM133" i="47"/>
  <c r="M133" i="47"/>
  <c r="AM132" i="47"/>
  <c r="AK133" i="47"/>
  <c r="AX132" i="47"/>
  <c r="BZ132" i="47"/>
  <c r="AZ132" i="47"/>
  <c r="HZ132" i="47"/>
  <c r="DX132" i="47"/>
  <c r="FX133" i="47"/>
  <c r="JK133" i="47"/>
  <c r="LX133" i="47"/>
  <c r="IK132" i="47"/>
  <c r="GZ133" i="47"/>
  <c r="GC122" i="47"/>
  <c r="JC121" i="47"/>
  <c r="CP121" i="47"/>
  <c r="HP121" i="47"/>
  <c r="IP122" i="47"/>
  <c r="CC122" i="47"/>
  <c r="GC121" i="47"/>
  <c r="AC122" i="47"/>
  <c r="BC122" i="47"/>
  <c r="HX132" i="47"/>
  <c r="CX133" i="47"/>
  <c r="CZ133" i="47"/>
  <c r="HM132" i="47"/>
  <c r="EX132" i="47"/>
  <c r="KZ132" i="47"/>
  <c r="GK132" i="47"/>
  <c r="BZ133" i="47"/>
  <c r="FM133" i="47"/>
  <c r="Z133" i="47"/>
  <c r="DZ132" i="47"/>
  <c r="KX132" i="47"/>
  <c r="AX133" i="47"/>
  <c r="JM132" i="47"/>
  <c r="KX133" i="47"/>
  <c r="JX132" i="47"/>
  <c r="CX132" i="47"/>
  <c r="CC121" i="47"/>
  <c r="DC122" i="47"/>
  <c r="P122" i="47"/>
  <c r="KC121" i="47"/>
  <c r="JC122" i="47"/>
  <c r="FP122" i="47"/>
  <c r="AP121" i="47"/>
  <c r="HC121" i="47"/>
  <c r="FP121" i="47"/>
  <c r="BK132" i="47"/>
  <c r="X133" i="47"/>
  <c r="IM132" i="47"/>
  <c r="JZ132" i="47"/>
  <c r="DM132" i="47"/>
  <c r="LM133" i="47"/>
  <c r="DX133" i="47"/>
  <c r="JK132" i="47"/>
  <c r="FZ132" i="47"/>
  <c r="LK133" i="47"/>
  <c r="HK133" i="47"/>
  <c r="HZ133" i="47"/>
  <c r="IZ133" i="47"/>
  <c r="FX132" i="47"/>
  <c r="DZ133" i="47"/>
  <c r="KK133" i="47"/>
  <c r="EK132" i="47"/>
  <c r="EM132" i="47"/>
  <c r="IM133" i="47"/>
  <c r="EC122" i="47"/>
  <c r="GP122" i="47"/>
  <c r="LP121" i="47"/>
  <c r="KC122" i="47"/>
  <c r="EP122" i="47"/>
  <c r="KP121" i="47"/>
  <c r="GK133" i="47"/>
  <c r="LZ133" i="47"/>
  <c r="GM132" i="47"/>
  <c r="LX132" i="47"/>
  <c r="M132" i="47"/>
  <c r="FK133" i="47"/>
  <c r="AM133" i="47"/>
  <c r="CZ132" i="47"/>
  <c r="LZ132" i="47"/>
  <c r="GM133" i="47"/>
  <c r="IX132" i="47"/>
  <c r="KZ133" i="47"/>
  <c r="EM133" i="47"/>
  <c r="KM133" i="47"/>
  <c r="FK132" i="47"/>
  <c r="BX133" i="47"/>
  <c r="FM132" i="47"/>
  <c r="EC121" i="47"/>
  <c r="MC121" i="47"/>
  <c r="MC122" i="47"/>
  <c r="FC121" i="47"/>
  <c r="JP121" i="47"/>
  <c r="DP121" i="47"/>
  <c r="AP122" i="47"/>
  <c r="BC121" i="47"/>
  <c r="CP122" i="47"/>
  <c r="IP121" i="47"/>
  <c r="CK132" i="47"/>
  <c r="EX133" i="47"/>
  <c r="AZ133" i="47"/>
  <c r="HK132" i="47"/>
  <c r="AK132" i="47"/>
  <c r="CM133" i="47"/>
  <c r="KK132" i="47"/>
  <c r="HM133" i="47"/>
  <c r="GX133" i="47"/>
  <c r="GZ132" i="47"/>
  <c r="CK133" i="47"/>
  <c r="EZ133" i="47"/>
  <c r="LM132" i="47"/>
  <c r="K133" i="47"/>
  <c r="KM132" i="47"/>
  <c r="BK133" i="47"/>
  <c r="FC122" i="47"/>
  <c r="JP122" i="47"/>
  <c r="LP122" i="47"/>
  <c r="P121" i="47"/>
  <c r="LC121" i="47"/>
  <c r="AC121" i="47"/>
  <c r="IC121" i="47"/>
  <c r="HC122" i="47"/>
  <c r="GP121" i="47"/>
  <c r="JX133" i="47"/>
  <c r="DK133" i="47"/>
  <c r="BM133" i="47"/>
  <c r="IK133" i="47"/>
  <c r="GX132" i="47"/>
  <c r="X132" i="47"/>
  <c r="IX133" i="47"/>
  <c r="DM133" i="47"/>
  <c r="EZ132" i="47"/>
  <c r="EK133" i="47"/>
  <c r="IZ132" i="47"/>
  <c r="LK132" i="47"/>
  <c r="BM132" i="47"/>
  <c r="DK132" i="47"/>
  <c r="BX132" i="47"/>
  <c r="FZ133" i="47"/>
  <c r="Z132" i="47"/>
  <c r="HX133" i="47"/>
  <c r="JZ133" i="47"/>
  <c r="B126" i="47"/>
  <c r="E126" i="47"/>
  <c r="D126" i="47" s="1"/>
  <c r="E146" i="48"/>
  <c r="R98" i="33"/>
  <c r="E126" i="28"/>
  <c r="D126" i="28" s="1"/>
  <c r="CL132" i="47"/>
  <c r="BE146" i="47"/>
  <c r="HA132" i="47"/>
  <c r="JA133" i="47"/>
  <c r="DR146" i="47"/>
  <c r="AA133" i="47"/>
  <c r="BY133" i="47"/>
  <c r="DS147" i="47"/>
  <c r="AL133" i="47"/>
  <c r="IR147" i="47"/>
  <c r="IL132" i="47"/>
  <c r="BA132" i="47"/>
  <c r="DE147" i="47"/>
  <c r="GA132" i="47"/>
  <c r="JR146" i="47"/>
  <c r="CA132" i="47"/>
  <c r="LR146" i="47"/>
  <c r="IS146" i="47"/>
  <c r="FE147" i="47"/>
  <c r="GF147" i="47"/>
  <c r="KN133" i="47"/>
  <c r="JF146" i="47"/>
  <c r="GS146" i="47"/>
  <c r="FA132" i="47"/>
  <c r="L133" i="47"/>
  <c r="KA133" i="47"/>
  <c r="GY133" i="47"/>
  <c r="CR147" i="47"/>
  <c r="DN133" i="47"/>
  <c r="EN133" i="47"/>
  <c r="CE147" i="47"/>
  <c r="JE147" i="47"/>
  <c r="ER146" i="47"/>
  <c r="FY132" i="47"/>
  <c r="FY133" i="47"/>
  <c r="DA133" i="47"/>
  <c r="BE147" i="47"/>
  <c r="LE146" i="47"/>
  <c r="GA133" i="47"/>
  <c r="HL133" i="47"/>
  <c r="FF147" i="47"/>
  <c r="JL133" i="47"/>
  <c r="IR146" i="47"/>
  <c r="DF146" i="47"/>
  <c r="HN132" i="47"/>
  <c r="ME147" i="47"/>
  <c r="HF147" i="47"/>
  <c r="GN132" i="47"/>
  <c r="MA132" i="47"/>
  <c r="EY133" i="47"/>
  <c r="HL132" i="47"/>
  <c r="BF146" i="47"/>
  <c r="FS147" i="47"/>
  <c r="L132" i="47"/>
  <c r="N132" i="47"/>
  <c r="FF146" i="47"/>
  <c r="JA132" i="47"/>
  <c r="Y133" i="47"/>
  <c r="JS147" i="47"/>
  <c r="HR147" i="47"/>
  <c r="DN132" i="47"/>
  <c r="R146" i="47"/>
  <c r="IE147" i="47"/>
  <c r="EY132" i="47"/>
  <c r="FN132" i="47"/>
  <c r="JY133" i="47"/>
  <c r="JN132" i="47"/>
  <c r="LY132" i="47"/>
  <c r="HA133" i="47"/>
  <c r="BF147" i="47"/>
  <c r="GE146" i="47"/>
  <c r="DY133" i="47"/>
  <c r="FL132" i="47"/>
  <c r="ME146" i="47"/>
  <c r="BL132" i="47"/>
  <c r="BY132" i="47"/>
  <c r="BN133" i="47"/>
  <c r="IA132" i="47"/>
  <c r="IL133" i="47"/>
  <c r="LY133" i="47"/>
  <c r="LR147" i="47"/>
  <c r="S147" i="47"/>
  <c r="DA132" i="47"/>
  <c r="GL132" i="47"/>
  <c r="CF146" i="47"/>
  <c r="FA133" i="47"/>
  <c r="KL133" i="47"/>
  <c r="GE147" i="47"/>
  <c r="JL132" i="47"/>
  <c r="LF147" i="47"/>
  <c r="MF147" i="47"/>
  <c r="CF147" i="47"/>
  <c r="GR146" i="47"/>
  <c r="CE146" i="47"/>
  <c r="DL132" i="47"/>
  <c r="DY132" i="47"/>
  <c r="FR146" i="47"/>
  <c r="EE147" i="47"/>
  <c r="EL132" i="47"/>
  <c r="KE147" i="47"/>
  <c r="IF146" i="47"/>
  <c r="EA132" i="47"/>
  <c r="EF147" i="47"/>
  <c r="HR146" i="47"/>
  <c r="AS147" i="47"/>
  <c r="BR146" i="47"/>
  <c r="KE146" i="47"/>
  <c r="CN133" i="47"/>
  <c r="IF147" i="47"/>
  <c r="IN133" i="47"/>
  <c r="AE146" i="47"/>
  <c r="AE147" i="47"/>
  <c r="KR147" i="47"/>
  <c r="LL133" i="47"/>
  <c r="LN133" i="47"/>
  <c r="LF146" i="47"/>
  <c r="LA133" i="47"/>
  <c r="FS146" i="47"/>
  <c r="HY132" i="47"/>
  <c r="R147" i="47"/>
  <c r="Y132" i="47"/>
  <c r="LS147" i="47"/>
  <c r="LS146" i="47"/>
  <c r="FL133" i="47"/>
  <c r="BL133" i="47"/>
  <c r="IA133" i="47"/>
  <c r="JY132" i="47"/>
  <c r="N133" i="47"/>
  <c r="IY133" i="47"/>
  <c r="KF146" i="47"/>
  <c r="AN133" i="47"/>
  <c r="ER147" i="47"/>
  <c r="EL133" i="47"/>
  <c r="AF146" i="47"/>
  <c r="DF147" i="47"/>
  <c r="CN132" i="47"/>
  <c r="KA132" i="47"/>
  <c r="FR147" i="47"/>
  <c r="AL132" i="47"/>
  <c r="S146" i="47"/>
  <c r="KY133" i="47"/>
  <c r="CS146" i="47"/>
  <c r="FE146" i="47"/>
  <c r="EA133" i="47"/>
  <c r="IY132" i="47"/>
  <c r="DR147" i="47"/>
  <c r="GR147" i="47"/>
  <c r="IS147" i="47"/>
  <c r="KS146" i="47"/>
  <c r="JS146" i="47"/>
  <c r="DS146" i="47"/>
  <c r="HS147" i="47"/>
  <c r="ES147" i="47"/>
  <c r="HF146" i="47"/>
  <c r="CL133" i="47"/>
  <c r="GS147" i="47"/>
  <c r="IE146" i="47"/>
  <c r="JR147" i="47"/>
  <c r="KY132" i="47"/>
  <c r="BS147" i="47"/>
  <c r="MA133" i="47"/>
  <c r="AF147" i="47"/>
  <c r="BS146" i="47"/>
  <c r="KL132" i="47"/>
  <c r="FN133" i="47"/>
  <c r="DE146" i="47"/>
  <c r="AR146" i="47"/>
  <c r="BN132" i="47"/>
  <c r="HS146" i="47"/>
  <c r="CS147" i="47"/>
  <c r="KF147" i="47"/>
  <c r="AY132" i="47"/>
  <c r="EE146" i="47"/>
  <c r="DL133" i="47"/>
  <c r="KN132" i="47"/>
  <c r="GY132" i="47"/>
  <c r="AY133" i="47"/>
  <c r="AR147" i="47"/>
  <c r="ES146" i="47"/>
  <c r="HE147" i="47"/>
  <c r="BR147" i="47"/>
  <c r="GL133" i="47"/>
  <c r="JE146" i="47"/>
  <c r="KR146" i="47"/>
  <c r="HE146" i="47"/>
  <c r="GN133" i="47"/>
  <c r="HN133" i="47"/>
  <c r="LA132" i="47"/>
  <c r="EF146" i="47"/>
  <c r="CY132" i="47"/>
  <c r="AN132" i="47"/>
  <c r="LE147" i="47"/>
  <c r="EN132" i="47"/>
  <c r="AS146" i="47"/>
  <c r="CR146" i="47"/>
  <c r="MF146" i="47"/>
  <c r="BA133" i="47"/>
  <c r="IN132" i="47"/>
  <c r="JF147" i="47"/>
  <c r="JN133" i="47"/>
  <c r="GF146" i="47"/>
  <c r="AA132" i="47"/>
  <c r="KS147" i="47"/>
  <c r="CA133" i="47"/>
  <c r="LL132" i="47"/>
  <c r="LN132" i="47"/>
  <c r="HY133" i="47"/>
  <c r="CY133" i="47"/>
  <c r="D143" i="48"/>
  <c r="C124" i="28"/>
  <c r="B124" i="28" s="1"/>
  <c r="C124" i="47"/>
  <c r="ED112" i="47"/>
  <c r="EE112" i="47" s="1"/>
  <c r="EF112" i="47"/>
  <c r="DF112" i="47"/>
  <c r="DD112" i="47"/>
  <c r="DE112" i="47" s="1"/>
  <c r="CQ112" i="47"/>
  <c r="CR112" i="47" s="1"/>
  <c r="CS112" i="47"/>
  <c r="KQ110" i="47"/>
  <c r="KR110" i="47" s="1"/>
  <c r="KS110" i="47"/>
  <c r="DD109" i="47"/>
  <c r="DE109" i="47" s="1"/>
  <c r="DF109" i="47"/>
  <c r="AD108" i="47"/>
  <c r="AE108" i="47" s="1"/>
  <c r="AF108" i="47"/>
  <c r="ID110" i="47"/>
  <c r="IE110" i="47" s="1"/>
  <c r="IF110" i="47"/>
  <c r="LF112" i="47"/>
  <c r="LD112" i="47"/>
  <c r="LE112" i="47" s="1"/>
  <c r="CS113" i="47"/>
  <c r="CQ113" i="47"/>
  <c r="CR113" i="47" s="1"/>
  <c r="JS111" i="47"/>
  <c r="JQ111" i="47"/>
  <c r="JR111" i="47" s="1"/>
  <c r="AQ111" i="47"/>
  <c r="AR111" i="47" s="1"/>
  <c r="AS111" i="47"/>
  <c r="JS109" i="47"/>
  <c r="JQ109" i="47"/>
  <c r="JR109" i="47" s="1"/>
  <c r="AS113" i="47"/>
  <c r="AQ113" i="47"/>
  <c r="AR113" i="47" s="1"/>
  <c r="Q114" i="47"/>
  <c r="R114" i="47" s="1"/>
  <c r="S114" i="47"/>
  <c r="GS107" i="47"/>
  <c r="GQ107" i="47"/>
  <c r="GS111" i="47"/>
  <c r="GQ111" i="47"/>
  <c r="GR111" i="47" s="1"/>
  <c r="FF108" i="47"/>
  <c r="FD108" i="47"/>
  <c r="FE108" i="47" s="1"/>
  <c r="JD107" i="47"/>
  <c r="JF107" i="47"/>
  <c r="FD113" i="47"/>
  <c r="FE113" i="47" s="1"/>
  <c r="FF113" i="47"/>
  <c r="FQ112" i="47"/>
  <c r="FR112" i="47" s="1"/>
  <c r="FS112" i="47"/>
  <c r="Q109" i="47"/>
  <c r="R109" i="47" s="1"/>
  <c r="S109" i="47"/>
  <c r="EQ112" i="47"/>
  <c r="ER112" i="47" s="1"/>
  <c r="ES112" i="47"/>
  <c r="KD110" i="47"/>
  <c r="KE110" i="47" s="1"/>
  <c r="KF110" i="47"/>
  <c r="AD110" i="47"/>
  <c r="AE110" i="47" s="1"/>
  <c r="AF110" i="47"/>
  <c r="DS107" i="47"/>
  <c r="DQ107" i="47"/>
  <c r="GD107" i="47"/>
  <c r="GF107" i="47"/>
  <c r="EF108" i="47"/>
  <c r="ED108" i="47"/>
  <c r="EE108" i="47" s="1"/>
  <c r="BD109" i="47"/>
  <c r="BE109" i="47" s="1"/>
  <c r="BF109" i="47"/>
  <c r="FQ111" i="47"/>
  <c r="FR111" i="47" s="1"/>
  <c r="FS111" i="47"/>
  <c r="S111" i="47"/>
  <c r="Q111" i="47"/>
  <c r="R111" i="47" s="1"/>
  <c r="CQ111" i="47"/>
  <c r="CR111" i="47" s="1"/>
  <c r="CS111" i="47"/>
  <c r="LF114" i="47"/>
  <c r="LD114" i="47"/>
  <c r="LE114" i="47" s="1"/>
  <c r="EF114" i="47"/>
  <c r="ED114" i="47"/>
  <c r="EE114" i="47" s="1"/>
  <c r="EQ109" i="47"/>
  <c r="ER109" i="47" s="1"/>
  <c r="ES109" i="47"/>
  <c r="BQ107" i="47"/>
  <c r="BS107" i="47"/>
  <c r="AQ109" i="47"/>
  <c r="AR109" i="47" s="1"/>
  <c r="AS109" i="47"/>
  <c r="DS113" i="47"/>
  <c r="DQ113" i="47"/>
  <c r="DR113" i="47" s="1"/>
  <c r="BF110" i="47"/>
  <c r="BD110" i="47"/>
  <c r="BE110" i="47" s="1"/>
  <c r="ID112" i="47"/>
  <c r="IE112" i="47" s="1"/>
  <c r="IF112" i="47"/>
  <c r="BF112" i="47"/>
  <c r="BD112" i="47"/>
  <c r="BE112" i="47" s="1"/>
  <c r="KF109" i="47"/>
  <c r="KD109" i="47"/>
  <c r="KE109" i="47" s="1"/>
  <c r="JD110" i="47"/>
  <c r="JE110" i="47" s="1"/>
  <c r="JF110" i="47"/>
  <c r="HQ109" i="47"/>
  <c r="HR109" i="47" s="1"/>
  <c r="HS109" i="47"/>
  <c r="HD113" i="47"/>
  <c r="HE113" i="47" s="1"/>
  <c r="HF113" i="47"/>
  <c r="IF114" i="47"/>
  <c r="ID114" i="47"/>
  <c r="IE114" i="47" s="1"/>
  <c r="AS110" i="47"/>
  <c r="AQ110" i="47"/>
  <c r="AR110" i="47" s="1"/>
  <c r="AD113" i="47"/>
  <c r="AE113" i="47" s="1"/>
  <c r="AF113" i="47"/>
  <c r="JD111" i="47"/>
  <c r="JE111" i="47" s="1"/>
  <c r="JF111" i="47"/>
  <c r="CF111" i="47"/>
  <c r="CD111" i="47"/>
  <c r="CE111" i="47" s="1"/>
  <c r="AS108" i="47"/>
  <c r="AQ108" i="47"/>
  <c r="AR108" i="47" s="1"/>
  <c r="IQ111" i="47"/>
  <c r="IR111" i="47" s="1"/>
  <c r="IS111" i="47"/>
  <c r="DD111" i="47"/>
  <c r="DE111" i="47" s="1"/>
  <c r="DF111" i="47"/>
  <c r="DQ110" i="47"/>
  <c r="DR110" i="47" s="1"/>
  <c r="DS110" i="47"/>
  <c r="BQ114" i="47"/>
  <c r="BR114" i="47" s="1"/>
  <c r="BS114" i="47"/>
  <c r="JD114" i="47"/>
  <c r="JE114" i="47" s="1"/>
  <c r="JF114" i="47"/>
  <c r="LD110" i="47"/>
  <c r="LE110" i="47" s="1"/>
  <c r="LF110" i="47"/>
  <c r="KQ114" i="47"/>
  <c r="KR114" i="47" s="1"/>
  <c r="KS114" i="47"/>
  <c r="LD107" i="47"/>
  <c r="LF107" i="47"/>
  <c r="BQ112" i="47"/>
  <c r="BR112" i="47" s="1"/>
  <c r="BS112" i="47"/>
  <c r="ED109" i="47"/>
  <c r="EE109" i="47" s="1"/>
  <c r="EF109" i="47"/>
  <c r="JD113" i="47"/>
  <c r="JE113" i="47" s="1"/>
  <c r="JF113" i="47"/>
  <c r="HS113" i="47"/>
  <c r="HQ113" i="47"/>
  <c r="HR113" i="47" s="1"/>
  <c r="HQ110" i="47"/>
  <c r="HR110" i="47" s="1"/>
  <c r="HS110" i="47"/>
  <c r="AD112" i="47"/>
  <c r="AE112" i="47" s="1"/>
  <c r="AF112" i="47"/>
  <c r="ES108" i="47"/>
  <c r="EQ108" i="47"/>
  <c r="ER108" i="47" s="1"/>
  <c r="HS114" i="47"/>
  <c r="HQ114" i="47"/>
  <c r="HR114" i="47" s="1"/>
  <c r="MF110" i="47"/>
  <c r="MD110" i="47"/>
  <c r="ME110" i="47" s="1"/>
  <c r="JS114" i="47"/>
  <c r="JQ114" i="47"/>
  <c r="JR114" i="47" s="1"/>
  <c r="DS108" i="47"/>
  <c r="DQ108" i="47"/>
  <c r="DR108" i="47" s="1"/>
  <c r="CS109" i="47"/>
  <c r="CQ109" i="47"/>
  <c r="CR109" i="47" s="1"/>
  <c r="GD108" i="47"/>
  <c r="GE108" i="47" s="1"/>
  <c r="GF108" i="47"/>
  <c r="JD112" i="47"/>
  <c r="JE112" i="47" s="1"/>
  <c r="JF112" i="47"/>
  <c r="BQ109" i="47"/>
  <c r="BR109" i="47" s="1"/>
  <c r="BS109" i="47"/>
  <c r="FS114" i="47"/>
  <c r="FQ114" i="47"/>
  <c r="FR114" i="47" s="1"/>
  <c r="MD108" i="47"/>
  <c r="ME108" i="47" s="1"/>
  <c r="MF108" i="47"/>
  <c r="CQ107" i="47"/>
  <c r="CS107" i="47"/>
  <c r="KQ113" i="47"/>
  <c r="KR113" i="47" s="1"/>
  <c r="KS113" i="47"/>
  <c r="MD109" i="47"/>
  <c r="ME109" i="47" s="1"/>
  <c r="MF109" i="47"/>
  <c r="LS111" i="47"/>
  <c r="LQ111" i="47"/>
  <c r="LR111" i="47" s="1"/>
  <c r="BD111" i="47"/>
  <c r="BE111" i="47" s="1"/>
  <c r="BF111" i="47"/>
  <c r="BD114" i="47"/>
  <c r="BE114" i="47" s="1"/>
  <c r="BF114" i="47"/>
  <c r="KD108" i="47"/>
  <c r="KE108" i="47" s="1"/>
  <c r="KF108" i="47"/>
  <c r="IQ114" i="47"/>
  <c r="IR114" i="47" s="1"/>
  <c r="IS114" i="47"/>
  <c r="CD110" i="47"/>
  <c r="CE110" i="47" s="1"/>
  <c r="CF110" i="47"/>
  <c r="EF107" i="47"/>
  <c r="ED107" i="47"/>
  <c r="LQ108" i="47"/>
  <c r="LR108" i="47" s="1"/>
  <c r="LS108" i="47"/>
  <c r="CD114" i="47"/>
  <c r="CE114" i="47" s="1"/>
  <c r="CF114" i="47"/>
  <c r="AD109" i="47"/>
  <c r="AE109" i="47" s="1"/>
  <c r="AF109" i="47"/>
  <c r="GS110" i="47"/>
  <c r="GQ110" i="47"/>
  <c r="GR110" i="47" s="1"/>
  <c r="GF109" i="47"/>
  <c r="GD109" i="47"/>
  <c r="GE109" i="47" s="1"/>
  <c r="MD113" i="47"/>
  <c r="ME113" i="47" s="1"/>
  <c r="MF113" i="47"/>
  <c r="LS109" i="47"/>
  <c r="LQ109" i="47"/>
  <c r="LR109" i="47" s="1"/>
  <c r="BQ108" i="47"/>
  <c r="BR108" i="47" s="1"/>
  <c r="BS108" i="47"/>
  <c r="BF113" i="47"/>
  <c r="BD113" i="47"/>
  <c r="BE113" i="47" s="1"/>
  <c r="DQ112" i="47"/>
  <c r="DR112" i="47" s="1"/>
  <c r="DS112" i="47"/>
  <c r="CS114" i="47"/>
  <c r="CQ114" i="47"/>
  <c r="CR114" i="47" s="1"/>
  <c r="DD110" i="47"/>
  <c r="DE110" i="47" s="1"/>
  <c r="DF110" i="47"/>
  <c r="HQ108" i="47"/>
  <c r="HR108" i="47" s="1"/>
  <c r="HS108" i="47"/>
  <c r="LS113" i="47"/>
  <c r="LQ113" i="47"/>
  <c r="LR113" i="47" s="1"/>
  <c r="IQ113" i="47"/>
  <c r="IR113" i="47" s="1"/>
  <c r="IS113" i="47"/>
  <c r="AF107" i="47"/>
  <c r="AD107" i="47"/>
  <c r="BF107" i="47"/>
  <c r="BD107" i="47"/>
  <c r="KQ112" i="47"/>
  <c r="KR112" i="47" s="1"/>
  <c r="KS112" i="47"/>
  <c r="HS111" i="47"/>
  <c r="HQ111" i="47"/>
  <c r="HR111" i="47" s="1"/>
  <c r="LD111" i="47"/>
  <c r="LE111" i="47" s="1"/>
  <c r="LF111" i="47"/>
  <c r="MD107" i="47"/>
  <c r="MF107" i="47"/>
  <c r="KD113" i="47"/>
  <c r="KE113" i="47" s="1"/>
  <c r="KF113" i="47"/>
  <c r="MD112" i="47"/>
  <c r="ME112" i="47" s="1"/>
  <c r="MF112" i="47"/>
  <c r="LF113" i="47"/>
  <c r="LD113" i="47"/>
  <c r="LE113" i="47" s="1"/>
  <c r="FF111" i="47"/>
  <c r="FD111" i="47"/>
  <c r="FE111" i="47" s="1"/>
  <c r="IQ108" i="47"/>
  <c r="IR108" i="47" s="1"/>
  <c r="IS108" i="47"/>
  <c r="MF111" i="47"/>
  <c r="MD111" i="47"/>
  <c r="ME111" i="47" s="1"/>
  <c r="HF110" i="47"/>
  <c r="HD110" i="47"/>
  <c r="HE110" i="47" s="1"/>
  <c r="IS107" i="47"/>
  <c r="IQ107" i="47"/>
  <c r="KS107" i="47"/>
  <c r="KQ107" i="47"/>
  <c r="DD108" i="47"/>
  <c r="DE108" i="47" s="1"/>
  <c r="DF108" i="47"/>
  <c r="KQ109" i="47"/>
  <c r="KR109" i="47" s="1"/>
  <c r="KS109" i="47"/>
  <c r="LS112" i="47"/>
  <c r="LQ112" i="47"/>
  <c r="LR112" i="47" s="1"/>
  <c r="LS114" i="47"/>
  <c r="LQ114" i="47"/>
  <c r="LR114" i="47" s="1"/>
  <c r="S108" i="47"/>
  <c r="Q108" i="47"/>
  <c r="R108" i="47" s="1"/>
  <c r="HQ107" i="47"/>
  <c r="HS107" i="47"/>
  <c r="GF111" i="47"/>
  <c r="GD111" i="47"/>
  <c r="GE111" i="47" s="1"/>
  <c r="HD114" i="47"/>
  <c r="HE114" i="47" s="1"/>
  <c r="HF114" i="47"/>
  <c r="AQ112" i="47"/>
  <c r="AR112" i="47" s="1"/>
  <c r="AS112" i="47"/>
  <c r="FD110" i="47"/>
  <c r="FE110" i="47" s="1"/>
  <c r="FF110" i="47"/>
  <c r="KS108" i="47"/>
  <c r="KQ108" i="47"/>
  <c r="KR108" i="47" s="1"/>
  <c r="CD113" i="47"/>
  <c r="CE113" i="47" s="1"/>
  <c r="CF113" i="47"/>
  <c r="CS110" i="47"/>
  <c r="CQ110" i="47"/>
  <c r="CR110" i="47" s="1"/>
  <c r="GF110" i="47"/>
  <c r="GD110" i="47"/>
  <c r="GE110" i="47" s="1"/>
  <c r="Q110" i="47"/>
  <c r="R110" i="47" s="1"/>
  <c r="S110" i="47"/>
  <c r="GS114" i="47"/>
  <c r="GQ114" i="47"/>
  <c r="GR114" i="47" s="1"/>
  <c r="JD108" i="47"/>
  <c r="JE108" i="47" s="1"/>
  <c r="JF108" i="47"/>
  <c r="FD112" i="47"/>
  <c r="FE112" i="47" s="1"/>
  <c r="FF112" i="47"/>
  <c r="HF107" i="47"/>
  <c r="HD107" i="47"/>
  <c r="DF114" i="47"/>
  <c r="DD114" i="47"/>
  <c r="DE114" i="47" s="1"/>
  <c r="FQ109" i="47"/>
  <c r="FR109" i="47" s="1"/>
  <c r="FS109" i="47"/>
  <c r="MD114" i="47"/>
  <c r="ME114" i="47" s="1"/>
  <c r="MF114" i="47"/>
  <c r="EQ110" i="47"/>
  <c r="ER110" i="47" s="1"/>
  <c r="ES110" i="47"/>
  <c r="FD109" i="47"/>
  <c r="FE109" i="47" s="1"/>
  <c r="FF109" i="47"/>
  <c r="IQ112" i="47"/>
  <c r="IR112" i="47" s="1"/>
  <c r="IS112" i="47"/>
  <c r="FF107" i="47"/>
  <c r="FD107" i="47"/>
  <c r="ID111" i="47"/>
  <c r="IE111" i="47" s="1"/>
  <c r="IF111" i="47"/>
  <c r="HF108" i="47"/>
  <c r="HD108" i="47"/>
  <c r="HE108" i="47" s="1"/>
  <c r="GS109" i="47"/>
  <c r="GQ109" i="47"/>
  <c r="GR109" i="47" s="1"/>
  <c r="CD107" i="47"/>
  <c r="CF107" i="47"/>
  <c r="BS111" i="47"/>
  <c r="BQ111" i="47"/>
  <c r="BR111" i="47" s="1"/>
  <c r="ID108" i="47"/>
  <c r="IE108" i="47" s="1"/>
  <c r="IF108" i="47"/>
  <c r="KF111" i="47"/>
  <c r="KD111" i="47"/>
  <c r="KE111" i="47" s="1"/>
  <c r="BD108" i="47"/>
  <c r="BE108" i="47" s="1"/>
  <c r="BF108" i="47"/>
  <c r="FQ113" i="47"/>
  <c r="FR113" i="47" s="1"/>
  <c r="FS113" i="47"/>
  <c r="Q112" i="47"/>
  <c r="R112" i="47" s="1"/>
  <c r="S112" i="47"/>
  <c r="JF109" i="47"/>
  <c r="JD109" i="47"/>
  <c r="JE109" i="47" s="1"/>
  <c r="ID109" i="47"/>
  <c r="IE109" i="47" s="1"/>
  <c r="IF109" i="47"/>
  <c r="IS109" i="47"/>
  <c r="IQ109" i="47"/>
  <c r="IR109" i="47" s="1"/>
  <c r="IF113" i="47"/>
  <c r="ID113" i="47"/>
  <c r="IE113" i="47" s="1"/>
  <c r="FQ107" i="47"/>
  <c r="FS107" i="47"/>
  <c r="GQ108" i="47"/>
  <c r="GR108" i="47" s="1"/>
  <c r="GS108" i="47"/>
  <c r="HD109" i="47"/>
  <c r="HE109" i="47" s="1"/>
  <c r="HF109" i="47"/>
  <c r="CS108" i="47"/>
  <c r="CQ108" i="47"/>
  <c r="CR108" i="47" s="1"/>
  <c r="BQ113" i="47"/>
  <c r="BR113" i="47" s="1"/>
  <c r="BS113" i="47"/>
  <c r="HQ112" i="47"/>
  <c r="HR112" i="47" s="1"/>
  <c r="HS112" i="47"/>
  <c r="DS114" i="47"/>
  <c r="DQ114" i="47"/>
  <c r="DR114" i="47" s="1"/>
  <c r="ED111" i="47"/>
  <c r="EE111" i="47" s="1"/>
  <c r="EF111" i="47"/>
  <c r="DD113" i="47"/>
  <c r="DE113" i="47" s="1"/>
  <c r="DF113" i="47"/>
  <c r="CD109" i="47"/>
  <c r="CE109" i="47" s="1"/>
  <c r="CF109" i="47"/>
  <c r="KD112" i="47"/>
  <c r="KE112" i="47" s="1"/>
  <c r="KF112" i="47"/>
  <c r="Q107" i="47"/>
  <c r="S107" i="47"/>
  <c r="LQ107" i="47"/>
  <c r="LS107" i="47"/>
  <c r="JQ108" i="47"/>
  <c r="JR108" i="47" s="1"/>
  <c r="JS108" i="47"/>
  <c r="AF111" i="47"/>
  <c r="AD111" i="47"/>
  <c r="AE111" i="47" s="1"/>
  <c r="HD111" i="47"/>
  <c r="HE111" i="47" s="1"/>
  <c r="HF111" i="47"/>
  <c r="FS110" i="47"/>
  <c r="FQ110" i="47"/>
  <c r="FR110" i="47" s="1"/>
  <c r="ES111" i="47"/>
  <c r="EQ111" i="47"/>
  <c r="ER111" i="47" s="1"/>
  <c r="JQ110" i="47"/>
  <c r="JR110" i="47" s="1"/>
  <c r="JS110" i="47"/>
  <c r="FF114" i="47"/>
  <c r="FD114" i="47"/>
  <c r="FE114" i="47" s="1"/>
  <c r="LS110" i="47"/>
  <c r="LQ110" i="47"/>
  <c r="LR110" i="47" s="1"/>
  <c r="KQ111" i="47"/>
  <c r="KR111" i="47" s="1"/>
  <c r="KS111" i="47"/>
  <c r="GS113" i="47"/>
  <c r="GQ113" i="47"/>
  <c r="GR113" i="47" s="1"/>
  <c r="KD114" i="47"/>
  <c r="KE114" i="47" s="1"/>
  <c r="KF114" i="47"/>
  <c r="AS107" i="47"/>
  <c r="AQ107" i="47"/>
  <c r="HD112" i="47"/>
  <c r="HE112" i="47" s="1"/>
  <c r="HF112" i="47"/>
  <c r="Q113" i="47"/>
  <c r="R113" i="47" s="1"/>
  <c r="S113" i="47"/>
  <c r="JQ113" i="47"/>
  <c r="JR113" i="47" s="1"/>
  <c r="JS113" i="47"/>
  <c r="IQ110" i="47"/>
  <c r="IR110" i="47" s="1"/>
  <c r="IS110" i="47"/>
  <c r="DF107" i="47"/>
  <c r="DD107" i="47"/>
  <c r="EQ114" i="47"/>
  <c r="ER114" i="47" s="1"/>
  <c r="ES114" i="47"/>
  <c r="ID107" i="47"/>
  <c r="IF107" i="47"/>
  <c r="AF114" i="47"/>
  <c r="AD114" i="47"/>
  <c r="AE114" i="47" s="1"/>
  <c r="EF113" i="47"/>
  <c r="ED113" i="47"/>
  <c r="EE113" i="47" s="1"/>
  <c r="KF107" i="47"/>
  <c r="KD107" i="47"/>
  <c r="CD112" i="47"/>
  <c r="CE112" i="47" s="1"/>
  <c r="CF112" i="47"/>
  <c r="EQ107" i="47"/>
  <c r="ES107" i="47"/>
  <c r="ED110" i="47"/>
  <c r="EE110" i="47" s="1"/>
  <c r="EF110" i="47"/>
  <c r="LD109" i="47"/>
  <c r="LE109" i="47" s="1"/>
  <c r="LF109" i="47"/>
  <c r="DQ111" i="47"/>
  <c r="DR111" i="47" s="1"/>
  <c r="DS111" i="47"/>
  <c r="LD108" i="47"/>
  <c r="LE108" i="47" s="1"/>
  <c r="LF108" i="47"/>
  <c r="JQ107" i="47"/>
  <c r="JS107" i="47"/>
  <c r="JQ112" i="47"/>
  <c r="JR112" i="47" s="1"/>
  <c r="JS112" i="47"/>
  <c r="GD112" i="47"/>
  <c r="GE112" i="47" s="1"/>
  <c r="GF112" i="47"/>
  <c r="GF113" i="47"/>
  <c r="GD113" i="47"/>
  <c r="GE113" i="47" s="1"/>
  <c r="AS114" i="47"/>
  <c r="AQ114" i="47"/>
  <c r="AR114" i="47" s="1"/>
  <c r="CD108" i="47"/>
  <c r="CE108" i="47" s="1"/>
  <c r="CF108" i="47"/>
  <c r="GQ112" i="47"/>
  <c r="GR112" i="47" s="1"/>
  <c r="GS112" i="47"/>
  <c r="EQ113" i="47"/>
  <c r="ER113" i="47" s="1"/>
  <c r="ES113" i="47"/>
  <c r="GF114" i="47"/>
  <c r="GD114" i="47"/>
  <c r="GE114" i="47" s="1"/>
  <c r="DQ109" i="47"/>
  <c r="DR109" i="47" s="1"/>
  <c r="DS109" i="47"/>
  <c r="BS110" i="47"/>
  <c r="BQ110" i="47"/>
  <c r="BR110" i="47" s="1"/>
  <c r="FS108" i="47"/>
  <c r="FQ108" i="47"/>
  <c r="FR108" i="47" s="1"/>
  <c r="KG121" i="47"/>
  <c r="IT121" i="47"/>
  <c r="JG121" i="47"/>
  <c r="JB146" i="47" s="1"/>
  <c r="HT122" i="47"/>
  <c r="HO147" i="47" s="1"/>
  <c r="IG122" i="47"/>
  <c r="IB147" i="47" s="1"/>
  <c r="CG121" i="47"/>
  <c r="CB146" i="47" s="1"/>
  <c r="BG122" i="47"/>
  <c r="BB147" i="47" s="1"/>
  <c r="ET122" i="47"/>
  <c r="EO147" i="47" s="1"/>
  <c r="BT121" i="47"/>
  <c r="FG122" i="47"/>
  <c r="FB147" i="47" s="1"/>
  <c r="GT122" i="47"/>
  <c r="GO147" i="47" s="1"/>
  <c r="GT121" i="47"/>
  <c r="GO146" i="47" s="1"/>
  <c r="DT121" i="47"/>
  <c r="AT122" i="47"/>
  <c r="AO147" i="47" s="1"/>
  <c r="IT122" i="47"/>
  <c r="IO147" i="47" s="1"/>
  <c r="JT121" i="47"/>
  <c r="JO146" i="47" s="1"/>
  <c r="AT121" i="47"/>
  <c r="AO146" i="47" s="1"/>
  <c r="HT121" i="47"/>
  <c r="HO146" i="47" s="1"/>
  <c r="LG122" i="47"/>
  <c r="LB147" i="47" s="1"/>
  <c r="KT121" i="47"/>
  <c r="KO146" i="47" s="1"/>
  <c r="CG122" i="47"/>
  <c r="CB147" i="47" s="1"/>
  <c r="IG121" i="47"/>
  <c r="IB146" i="47" s="1"/>
  <c r="HG122" i="47"/>
  <c r="HB147" i="47" s="1"/>
  <c r="T121" i="47"/>
  <c r="LT121" i="47"/>
  <c r="LO146" i="47" s="1"/>
  <c r="AG121" i="47"/>
  <c r="AB146" i="47" s="1"/>
  <c r="DT122" i="47"/>
  <c r="DO147" i="47" s="1"/>
  <c r="LT122" i="47"/>
  <c r="LO147" i="47" s="1"/>
  <c r="ET121" i="47"/>
  <c r="EO146" i="47" s="1"/>
  <c r="HG121" i="47"/>
  <c r="BG121" i="47"/>
  <c r="BT122" i="47"/>
  <c r="BO147" i="47" s="1"/>
  <c r="FT122" i="47"/>
  <c r="MG122" i="47"/>
  <c r="MB147" i="47" s="1"/>
  <c r="AG122" i="47"/>
  <c r="AB147" i="47" s="1"/>
  <c r="CT121" i="47"/>
  <c r="DG121" i="47"/>
  <c r="DB146" i="47" s="1"/>
  <c r="EG122" i="47"/>
  <c r="JG122" i="47"/>
  <c r="JB147" i="47" s="1"/>
  <c r="LG121" i="47"/>
  <c r="FG121" i="47"/>
  <c r="FB146" i="47" s="1"/>
  <c r="KT122" i="47"/>
  <c r="KO147" i="47" s="1"/>
  <c r="GG121" i="47"/>
  <c r="GB146" i="47" s="1"/>
  <c r="DG122" i="47"/>
  <c r="DB147" i="47" s="1"/>
  <c r="JT122" i="47"/>
  <c r="JO147" i="47" s="1"/>
  <c r="AH95" i="73"/>
  <c r="AI94" i="73"/>
  <c r="AF96" i="73"/>
  <c r="AI96" i="73"/>
  <c r="AI97" i="73"/>
  <c r="AI95" i="73"/>
  <c r="AF95" i="73"/>
  <c r="AF97" i="73"/>
  <c r="AG95" i="73"/>
  <c r="AG94" i="73"/>
  <c r="AG97" i="73"/>
  <c r="AG96" i="73"/>
  <c r="AH97" i="73"/>
  <c r="AH94" i="73"/>
  <c r="AF94" i="73"/>
  <c r="AH96" i="73"/>
  <c r="AN33" i="33"/>
  <c r="AM33" i="33"/>
  <c r="AF78" i="73" a="1"/>
  <c r="CG95" i="47"/>
  <c r="DG95" i="47"/>
  <c r="LG95" i="47"/>
  <c r="GG95" i="47"/>
  <c r="HG95" i="47"/>
  <c r="LT95" i="47"/>
  <c r="HT95" i="47"/>
  <c r="CT95" i="47"/>
  <c r="MG95" i="47"/>
  <c r="IT95" i="47"/>
  <c r="EG95" i="47"/>
  <c r="DT95" i="47"/>
  <c r="GT95" i="47"/>
  <c r="JT95" i="47"/>
  <c r="T95" i="47"/>
  <c r="IG95" i="47"/>
  <c r="AT95" i="47"/>
  <c r="KG95" i="47"/>
  <c r="JG95" i="47"/>
  <c r="FT95" i="47"/>
  <c r="ET95" i="47"/>
  <c r="FG95" i="47"/>
  <c r="KT95" i="47"/>
  <c r="BG95" i="47"/>
  <c r="AG95" i="47"/>
  <c r="BT95" i="47"/>
  <c r="AM37" i="33"/>
  <c r="AN37" i="33"/>
  <c r="KG102" i="47"/>
  <c r="JT102" i="47"/>
  <c r="ET102" i="47"/>
  <c r="AT102" i="47"/>
  <c r="IG102" i="47"/>
  <c r="HG102" i="47"/>
  <c r="DT102" i="47"/>
  <c r="BG102" i="47"/>
  <c r="IT102" i="47"/>
  <c r="CG102" i="47"/>
  <c r="HT102" i="47"/>
  <c r="EG102" i="47"/>
  <c r="FG102" i="47"/>
  <c r="BT102" i="47"/>
  <c r="KT102" i="47"/>
  <c r="CT102" i="47"/>
  <c r="AF62" i="73" a="1"/>
  <c r="AG63" i="73" s="1"/>
  <c r="JG102" i="47"/>
  <c r="MG102" i="47"/>
  <c r="GG102" i="47"/>
  <c r="LT102" i="47"/>
  <c r="GT102" i="47"/>
  <c r="AG102" i="47"/>
  <c r="DG102" i="47"/>
  <c r="T102" i="47"/>
  <c r="LG102" i="47"/>
  <c r="FT102" i="47"/>
  <c r="AI72" i="73"/>
  <c r="AH70" i="73"/>
  <c r="AH72" i="73"/>
  <c r="AF70" i="73"/>
  <c r="AG70" i="73"/>
  <c r="AF73" i="73"/>
  <c r="AI70" i="73"/>
  <c r="AN32" i="33"/>
  <c r="AM32" i="33"/>
  <c r="AN34" i="33"/>
  <c r="AM34" i="33"/>
  <c r="AG72" i="73"/>
  <c r="AH71" i="73"/>
  <c r="AH73" i="73"/>
  <c r="AI73" i="73"/>
  <c r="AI71" i="73"/>
  <c r="AF71" i="73"/>
  <c r="AF72" i="73"/>
  <c r="AG71" i="73"/>
  <c r="AG73" i="73"/>
  <c r="AM38" i="33"/>
  <c r="AN38" i="33"/>
  <c r="AN42" i="33"/>
  <c r="AM42" i="33"/>
  <c r="AN40" i="33"/>
  <c r="AM40" i="33"/>
  <c r="AM36" i="33"/>
  <c r="AN36" i="33"/>
  <c r="L21" i="45"/>
  <c r="L20" i="45"/>
  <c r="AN35" i="33"/>
  <c r="AM35" i="33"/>
  <c r="AM41" i="33"/>
  <c r="AN41" i="33"/>
  <c r="L19" i="45"/>
  <c r="L22" i="45"/>
  <c r="L24" i="45"/>
  <c r="L17" i="45"/>
  <c r="L23" i="45"/>
  <c r="L18" i="45"/>
  <c r="AN43" i="33"/>
  <c r="AM43" i="33"/>
  <c r="AM39" i="33"/>
  <c r="AN39" i="33"/>
  <c r="AF38" i="73" a="1"/>
  <c r="GT98" i="47"/>
  <c r="KG98" i="47"/>
  <c r="LT98" i="47"/>
  <c r="DT98" i="47"/>
  <c r="ET98" i="47"/>
  <c r="LG98" i="47"/>
  <c r="MG98" i="47"/>
  <c r="JT98" i="47"/>
  <c r="DG98" i="47"/>
  <c r="IG98" i="47"/>
  <c r="BG98" i="47"/>
  <c r="CG98" i="47"/>
  <c r="HG98" i="47"/>
  <c r="BT98" i="47"/>
  <c r="FT98" i="47"/>
  <c r="EG98" i="47"/>
  <c r="HT98" i="47"/>
  <c r="JG98" i="47"/>
  <c r="GG98" i="47"/>
  <c r="FG98" i="47"/>
  <c r="IT98" i="47"/>
  <c r="AT98" i="47"/>
  <c r="T98" i="47"/>
  <c r="CT98" i="47"/>
  <c r="KT98" i="47"/>
  <c r="AG98" i="47"/>
  <c r="T93" i="47"/>
  <c r="DG93" i="47"/>
  <c r="LT93" i="47"/>
  <c r="IG93" i="47"/>
  <c r="AI14" i="73"/>
  <c r="AF16" i="73"/>
  <c r="AI16" i="73"/>
  <c r="AH14" i="73"/>
  <c r="AH15" i="73"/>
  <c r="AG14" i="73"/>
  <c r="GG93" i="47"/>
  <c r="AF17" i="73"/>
  <c r="AG16" i="73"/>
  <c r="AG15" i="73"/>
  <c r="AI15" i="73"/>
  <c r="BG93" i="47"/>
  <c r="FG93" i="47"/>
  <c r="LG93" i="47"/>
  <c r="HT93" i="47"/>
  <c r="MG93" i="47"/>
  <c r="FT93" i="47"/>
  <c r="KT93" i="47"/>
  <c r="IT93" i="47"/>
  <c r="BT93" i="47"/>
  <c r="JG93" i="47"/>
  <c r="CT93" i="47"/>
  <c r="AG93" i="47"/>
  <c r="EG93" i="47"/>
  <c r="HG93" i="47"/>
  <c r="KG93" i="47"/>
  <c r="CG93" i="47"/>
  <c r="AI17" i="73"/>
  <c r="AG17" i="73"/>
  <c r="DT93" i="47"/>
  <c r="ET93" i="47"/>
  <c r="AT93" i="47"/>
  <c r="AH17" i="73"/>
  <c r="AF14" i="73"/>
  <c r="AF15" i="73"/>
  <c r="JT93" i="47"/>
  <c r="GT93" i="47"/>
  <c r="DG92" i="47"/>
  <c r="AF6" i="73" a="1"/>
  <c r="AF86" i="73" a="1"/>
  <c r="AH54" i="73"/>
  <c r="AH56" i="73"/>
  <c r="AI54" i="73"/>
  <c r="AI56" i="73"/>
  <c r="AF55" i="73"/>
  <c r="AF57" i="73"/>
  <c r="AG55" i="73"/>
  <c r="AG57" i="73"/>
  <c r="AH55" i="73"/>
  <c r="AH57" i="73"/>
  <c r="AI55" i="73"/>
  <c r="AI57" i="73"/>
  <c r="AF54" i="73"/>
  <c r="AF56" i="73"/>
  <c r="AG56" i="73"/>
  <c r="AG54" i="73"/>
  <c r="AF22" i="73" a="1"/>
  <c r="AH49" i="73"/>
  <c r="AG46" i="73"/>
  <c r="AI47" i="73"/>
  <c r="AF48" i="73"/>
  <c r="AF47" i="73"/>
  <c r="AI49" i="73"/>
  <c r="AG47" i="73"/>
  <c r="AI48" i="73"/>
  <c r="AG49" i="73"/>
  <c r="AG48" i="73"/>
  <c r="AH48" i="73"/>
  <c r="AI46" i="73"/>
  <c r="AF49" i="73"/>
  <c r="AF46" i="73"/>
  <c r="AH47" i="73"/>
  <c r="AF33" i="73"/>
  <c r="AH32" i="73"/>
  <c r="AG33" i="73"/>
  <c r="AG30" i="73"/>
  <c r="AH33" i="73"/>
  <c r="AF31" i="73"/>
  <c r="AF30" i="73"/>
  <c r="AH30" i="73"/>
  <c r="AI32" i="73"/>
  <c r="AF32" i="73"/>
  <c r="AG31" i="73"/>
  <c r="AI33" i="73"/>
  <c r="AG32" i="73"/>
  <c r="AI30" i="73"/>
  <c r="AH31" i="73"/>
  <c r="AI31" i="73"/>
  <c r="GC128" i="47" l="1"/>
  <c r="GC129" i="47" s="1"/>
  <c r="BP128" i="47"/>
  <c r="BP129" i="47" s="1"/>
  <c r="AP128" i="47"/>
  <c r="AP129" i="47" s="1"/>
  <c r="LC128" i="47"/>
  <c r="LC129" i="47" s="1"/>
  <c r="P128" i="47"/>
  <c r="P129" i="47" s="1"/>
  <c r="HP128" i="47"/>
  <c r="HP129" i="47" s="1"/>
  <c r="CC128" i="47"/>
  <c r="CC129" i="47" s="1"/>
  <c r="FP128" i="47"/>
  <c r="FP129" i="47" s="1"/>
  <c r="LP128" i="47"/>
  <c r="LP129" i="47" s="1"/>
  <c r="DS122" i="47"/>
  <c r="DQ122" i="47"/>
  <c r="DR122" i="47" s="1"/>
  <c r="IF122" i="47"/>
  <c r="ID122" i="47"/>
  <c r="IE122" i="47" s="1"/>
  <c r="KS122" i="47"/>
  <c r="KQ122" i="47"/>
  <c r="KR122" i="47" s="1"/>
  <c r="HS122" i="47"/>
  <c r="HQ122" i="47"/>
  <c r="HR122" i="47" s="1"/>
  <c r="BS122" i="47"/>
  <c r="BQ122" i="47"/>
  <c r="BR122" i="47" s="1"/>
  <c r="DD121" i="47"/>
  <c r="DE121" i="47" s="1"/>
  <c r="DF121" i="47"/>
  <c r="BQ121" i="47"/>
  <c r="BR121" i="47" s="1"/>
  <c r="BS121" i="47"/>
  <c r="LF122" i="47"/>
  <c r="LD122" i="47"/>
  <c r="LE122" i="47" s="1"/>
  <c r="EQ121" i="47"/>
  <c r="ER121" i="47" s="1"/>
  <c r="ES121" i="47"/>
  <c r="GF122" i="47"/>
  <c r="GD122" i="47"/>
  <c r="GE122" i="47" s="1"/>
  <c r="JD121" i="47"/>
  <c r="JE121" i="47" s="1"/>
  <c r="JF121" i="47"/>
  <c r="CQ121" i="47"/>
  <c r="CR121" i="47" s="1"/>
  <c r="CS121" i="47"/>
  <c r="HQ121" i="47"/>
  <c r="HR121" i="47" s="1"/>
  <c r="HS121" i="47"/>
  <c r="IQ122" i="47"/>
  <c r="IR122" i="47" s="1"/>
  <c r="IS122" i="47"/>
  <c r="CF122" i="47"/>
  <c r="CD122" i="47"/>
  <c r="CE122" i="47" s="1"/>
  <c r="GD121" i="47"/>
  <c r="GE121" i="47" s="1"/>
  <c r="GF121" i="47"/>
  <c r="AD122" i="47"/>
  <c r="AE122" i="47" s="1"/>
  <c r="AF122" i="47"/>
  <c r="BD122" i="47"/>
  <c r="BE122" i="47" s="1"/>
  <c r="BF122" i="47"/>
  <c r="CF121" i="47"/>
  <c r="CD121" i="47"/>
  <c r="CE121" i="47" s="1"/>
  <c r="DD122" i="47"/>
  <c r="DE122" i="47" s="1"/>
  <c r="DF122" i="47"/>
  <c r="Q122" i="47"/>
  <c r="R122" i="47" s="1"/>
  <c r="S122" i="47"/>
  <c r="KD121" i="47"/>
  <c r="KE121" i="47" s="1"/>
  <c r="KF121" i="47"/>
  <c r="JF122" i="47"/>
  <c r="JD122" i="47"/>
  <c r="JE122" i="47" s="1"/>
  <c r="FS122" i="47"/>
  <c r="FQ122" i="47"/>
  <c r="FR122" i="47" s="1"/>
  <c r="AS121" i="47"/>
  <c r="AQ121" i="47"/>
  <c r="AR121" i="47" s="1"/>
  <c r="HD121" i="47"/>
  <c r="HE121" i="47" s="1"/>
  <c r="HF121" i="47"/>
  <c r="FS121" i="47"/>
  <c r="FQ121" i="47"/>
  <c r="FR121" i="47" s="1"/>
  <c r="EF122" i="47"/>
  <c r="ED122" i="47"/>
  <c r="EE122" i="47" s="1"/>
  <c r="GS122" i="47"/>
  <c r="GQ122" i="47"/>
  <c r="GR122" i="47" s="1"/>
  <c r="LS121" i="47"/>
  <c r="LQ121" i="47"/>
  <c r="LR121" i="47" s="1"/>
  <c r="KD122" i="47"/>
  <c r="KE122" i="47" s="1"/>
  <c r="KF122" i="47"/>
  <c r="EQ122" i="47"/>
  <c r="ER122" i="47" s="1"/>
  <c r="ES122" i="47"/>
  <c r="KS121" i="47"/>
  <c r="KQ121" i="47"/>
  <c r="KR121" i="47" s="1"/>
  <c r="ED121" i="47"/>
  <c r="EE121" i="47" s="1"/>
  <c r="EF121" i="47"/>
  <c r="MF121" i="47"/>
  <c r="MD121" i="47"/>
  <c r="ME121" i="47" s="1"/>
  <c r="MD122" i="47"/>
  <c r="ME122" i="47" s="1"/>
  <c r="MF122" i="47"/>
  <c r="FF121" i="47"/>
  <c r="FD121" i="47"/>
  <c r="FE121" i="47" s="1"/>
  <c r="JS121" i="47"/>
  <c r="JQ121" i="47"/>
  <c r="JR121" i="47" s="1"/>
  <c r="DS121" i="47"/>
  <c r="DQ121" i="47"/>
  <c r="DR121" i="47" s="1"/>
  <c r="AQ122" i="47"/>
  <c r="AR122" i="47" s="1"/>
  <c r="AS122" i="47"/>
  <c r="BF121" i="47"/>
  <c r="BD121" i="47"/>
  <c r="BE121" i="47" s="1"/>
  <c r="CS122" i="47"/>
  <c r="CQ122" i="47"/>
  <c r="CR122" i="47" s="1"/>
  <c r="IQ121" i="47"/>
  <c r="IR121" i="47" s="1"/>
  <c r="IS121" i="47"/>
  <c r="FD122" i="47"/>
  <c r="FE122" i="47" s="1"/>
  <c r="FF122" i="47"/>
  <c r="JS122" i="47"/>
  <c r="JQ122" i="47"/>
  <c r="JR122" i="47" s="1"/>
  <c r="LS122" i="47"/>
  <c r="LQ122" i="47"/>
  <c r="LR122" i="47" s="1"/>
  <c r="Q121" i="47"/>
  <c r="R121" i="47" s="1"/>
  <c r="S121" i="47"/>
  <c r="LD121" i="47"/>
  <c r="LE121" i="47" s="1"/>
  <c r="LF121" i="47"/>
  <c r="AF121" i="47"/>
  <c r="AD121" i="47"/>
  <c r="AE121" i="47" s="1"/>
  <c r="IF121" i="47"/>
  <c r="ID121" i="47"/>
  <c r="IE121" i="47" s="1"/>
  <c r="HD122" i="47"/>
  <c r="HE122" i="47" s="1"/>
  <c r="HF122" i="47"/>
  <c r="GQ121" i="47"/>
  <c r="GR121" i="47" s="1"/>
  <c r="GS121" i="47"/>
  <c r="EG124" i="47"/>
  <c r="GG124" i="47"/>
  <c r="ET124" i="47"/>
  <c r="GT124" i="47"/>
  <c r="JT124" i="47"/>
  <c r="JG124" i="47"/>
  <c r="BG124" i="47"/>
  <c r="KG124" i="47"/>
  <c r="LT124" i="47"/>
  <c r="T124" i="47"/>
  <c r="LG124" i="47"/>
  <c r="IG124" i="47"/>
  <c r="DT124" i="47"/>
  <c r="AG124" i="47"/>
  <c r="HG124" i="47"/>
  <c r="CG124" i="47"/>
  <c r="HT124" i="47"/>
  <c r="AT124" i="47"/>
  <c r="FG124" i="47"/>
  <c r="IT124" i="47"/>
  <c r="DG124" i="47"/>
  <c r="FT124" i="47"/>
  <c r="KT124" i="47"/>
  <c r="BT124" i="47"/>
  <c r="CT124" i="47"/>
  <c r="MG124" i="47"/>
  <c r="B124" i="47"/>
  <c r="GR107" i="47"/>
  <c r="JE107" i="47"/>
  <c r="DR107" i="47"/>
  <c r="GE107" i="47"/>
  <c r="BR107" i="47"/>
  <c r="LE107" i="47"/>
  <c r="CR107" i="47"/>
  <c r="EE107" i="47"/>
  <c r="EE128" i="47" s="1"/>
  <c r="EE129" i="47" s="1"/>
  <c r="ED128" i="47"/>
  <c r="ED129" i="47" s="1"/>
  <c r="AE107" i="47"/>
  <c r="BE107" i="47"/>
  <c r="ME107" i="47"/>
  <c r="ME128" i="47" s="1"/>
  <c r="ME129" i="47" s="1"/>
  <c r="IR107" i="47"/>
  <c r="KR107" i="47"/>
  <c r="HR107" i="47"/>
  <c r="HE107" i="47"/>
  <c r="FD128" i="47"/>
  <c r="FD129" i="47" s="1"/>
  <c r="FE107" i="47"/>
  <c r="FE128" i="47" s="1"/>
  <c r="FE129" i="47" s="1"/>
  <c r="CE107" i="47"/>
  <c r="FR107" i="47"/>
  <c r="R107" i="47"/>
  <c r="LR107" i="47"/>
  <c r="LR128" i="47" s="1"/>
  <c r="LR129" i="47" s="1"/>
  <c r="LQ128" i="47"/>
  <c r="LQ129" i="47" s="1"/>
  <c r="AR107" i="47"/>
  <c r="DE107" i="47"/>
  <c r="IE107" i="47"/>
  <c r="KE107" i="47"/>
  <c r="ER107" i="47"/>
  <c r="JR107" i="47"/>
  <c r="JR128" i="47" s="1"/>
  <c r="JR129" i="47" s="1"/>
  <c r="JQ128" i="47"/>
  <c r="JQ129" i="47" s="1"/>
  <c r="KB146" i="47"/>
  <c r="IO146" i="47"/>
  <c r="BO146" i="47"/>
  <c r="DO146" i="47"/>
  <c r="O146" i="47"/>
  <c r="HB146" i="47"/>
  <c r="BB146" i="47"/>
  <c r="FO147" i="47"/>
  <c r="CO146" i="47"/>
  <c r="EB147" i="47"/>
  <c r="LB146" i="47"/>
  <c r="T126" i="47"/>
  <c r="MG126" i="47"/>
  <c r="MG128" i="47" s="1"/>
  <c r="MG129" i="47" s="1"/>
  <c r="FT126" i="47"/>
  <c r="CT126" i="47"/>
  <c r="JG126" i="47"/>
  <c r="JG128" i="47" s="1"/>
  <c r="JG129" i="47" s="1"/>
  <c r="LT126" i="47"/>
  <c r="LT128" i="47" s="1"/>
  <c r="LT129" i="47" s="1"/>
  <c r="BT126" i="47"/>
  <c r="GT126" i="47"/>
  <c r="GT128" i="47" s="1"/>
  <c r="GT129" i="47" s="1"/>
  <c r="BG126" i="47"/>
  <c r="JT126" i="47"/>
  <c r="JT128" i="47" s="1"/>
  <c r="JT129" i="47" s="1"/>
  <c r="CG126" i="47"/>
  <c r="CG128" i="47" s="1"/>
  <c r="CG129" i="47" s="1"/>
  <c r="IG126" i="47"/>
  <c r="GG126" i="47"/>
  <c r="IT126" i="47"/>
  <c r="FG126" i="47"/>
  <c r="KT126" i="47"/>
  <c r="KT128" i="47" s="1"/>
  <c r="KT129" i="47" s="1"/>
  <c r="ET126" i="47"/>
  <c r="DG126" i="47"/>
  <c r="DG128" i="47" s="1"/>
  <c r="DG129" i="47" s="1"/>
  <c r="EG126" i="47"/>
  <c r="AT126" i="47"/>
  <c r="AT128" i="47" s="1"/>
  <c r="AT129" i="47" s="1"/>
  <c r="AG126" i="47"/>
  <c r="AG128" i="47" s="1"/>
  <c r="AG129" i="47" s="1"/>
  <c r="HT126" i="47"/>
  <c r="HT128" i="47" s="1"/>
  <c r="HT129" i="47" s="1"/>
  <c r="DT126" i="47"/>
  <c r="KG126" i="47"/>
  <c r="LG126" i="47"/>
  <c r="HG126" i="47"/>
  <c r="GP128" i="47"/>
  <c r="GP129" i="47" s="1"/>
  <c r="JC128" i="47"/>
  <c r="JC129" i="47" s="1"/>
  <c r="DP128" i="47"/>
  <c r="DP129" i="47" s="1"/>
  <c r="CP128" i="47"/>
  <c r="CP129" i="47" s="1"/>
  <c r="EC128" i="47"/>
  <c r="EC129" i="47" s="1"/>
  <c r="EF128" i="47"/>
  <c r="EF129" i="47" s="1"/>
  <c r="HC128" i="47"/>
  <c r="HC129" i="47" s="1"/>
  <c r="FC128" i="47"/>
  <c r="FC129" i="47" s="1"/>
  <c r="AC128" i="47"/>
  <c r="AC129" i="47" s="1"/>
  <c r="BC128" i="47"/>
  <c r="BC129" i="47" s="1"/>
  <c r="MC128" i="47"/>
  <c r="MC129" i="47" s="1"/>
  <c r="IP128" i="47"/>
  <c r="IP129" i="47" s="1"/>
  <c r="KP128" i="47"/>
  <c r="KP129" i="47" s="1"/>
  <c r="FF128" i="47"/>
  <c r="FF129" i="47" s="1"/>
  <c r="DC128" i="47"/>
  <c r="DC129" i="47" s="1"/>
  <c r="IC128" i="47"/>
  <c r="IC129" i="47" s="1"/>
  <c r="KC128" i="47"/>
  <c r="KC129" i="47" s="1"/>
  <c r="EP128" i="47"/>
  <c r="EP129" i="47" s="1"/>
  <c r="JP128" i="47"/>
  <c r="JP129" i="47" s="1"/>
  <c r="JS128" i="47"/>
  <c r="JS129" i="47" s="1"/>
  <c r="AH78" i="73"/>
  <c r="AH80" i="73"/>
  <c r="AI78" i="73"/>
  <c r="AI80" i="73"/>
  <c r="AG79" i="73"/>
  <c r="AF79" i="73"/>
  <c r="AF81" i="73"/>
  <c r="AG81" i="73"/>
  <c r="AH79" i="73"/>
  <c r="AH81" i="73"/>
  <c r="AI79" i="73"/>
  <c r="AI81" i="73"/>
  <c r="AF78" i="73"/>
  <c r="AF80" i="73"/>
  <c r="AG78" i="73"/>
  <c r="AG80" i="73"/>
  <c r="AI64" i="73"/>
  <c r="AH64" i="73"/>
  <c r="AG64" i="73"/>
  <c r="AG65" i="73"/>
  <c r="AH62" i="73"/>
  <c r="AH65" i="73"/>
  <c r="AF65" i="73"/>
  <c r="AF62" i="73"/>
  <c r="AF64" i="73"/>
  <c r="AI65" i="73"/>
  <c r="AH63" i="73"/>
  <c r="AF63" i="73"/>
  <c r="AI62" i="73"/>
  <c r="AI63" i="73"/>
  <c r="AG62" i="73"/>
  <c r="I30" i="45"/>
  <c r="AF38" i="73"/>
  <c r="AF40" i="73"/>
  <c r="AG38" i="73"/>
  <c r="AG40" i="73"/>
  <c r="AH38" i="73"/>
  <c r="AH40" i="73"/>
  <c r="AI40" i="73"/>
  <c r="AI38" i="73"/>
  <c r="AF39" i="73"/>
  <c r="AF41" i="73"/>
  <c r="AG39" i="73"/>
  <c r="AG41" i="73"/>
  <c r="AH39" i="73"/>
  <c r="AH41" i="73"/>
  <c r="AI39" i="73"/>
  <c r="AI41" i="73"/>
  <c r="AI7" i="73"/>
  <c r="AG8" i="73"/>
  <c r="AF9" i="73"/>
  <c r="AG9" i="73"/>
  <c r="AH8" i="73"/>
  <c r="AI8" i="73"/>
  <c r="AI9" i="73"/>
  <c r="AH7" i="73"/>
  <c r="AF7" i="73"/>
  <c r="AG7" i="73"/>
  <c r="AF6" i="73"/>
  <c r="AI6" i="73"/>
  <c r="AF8" i="73"/>
  <c r="AH9" i="73"/>
  <c r="AH6" i="73"/>
  <c r="AG6" i="73"/>
  <c r="AH86" i="73"/>
  <c r="AH89" i="73"/>
  <c r="AI89" i="73"/>
  <c r="AI88" i="73"/>
  <c r="AI87" i="73"/>
  <c r="AI86" i="73"/>
  <c r="AF86" i="73"/>
  <c r="AF87" i="73"/>
  <c r="AF88" i="73"/>
  <c r="AF89" i="73"/>
  <c r="AH88" i="73"/>
  <c r="AG87" i="73"/>
  <c r="AG86" i="73"/>
  <c r="AG89" i="73"/>
  <c r="AG88" i="73"/>
  <c r="AH87" i="73"/>
  <c r="AI23" i="73"/>
  <c r="AI25" i="73"/>
  <c r="AF22" i="73"/>
  <c r="AF24" i="73"/>
  <c r="AG22" i="73"/>
  <c r="AG24" i="73"/>
  <c r="AH22" i="73"/>
  <c r="AH24" i="73"/>
  <c r="AI22" i="73"/>
  <c r="AI24" i="73"/>
  <c r="AF23" i="73"/>
  <c r="AF25" i="73"/>
  <c r="AG23" i="73"/>
  <c r="AG25" i="73"/>
  <c r="AH23" i="73"/>
  <c r="AH25" i="73"/>
  <c r="E100" i="48"/>
  <c r="E113" i="48"/>
  <c r="E96" i="48"/>
  <c r="AS128" i="47" l="1"/>
  <c r="AS129" i="47" s="1"/>
  <c r="GS128" i="47"/>
  <c r="GS129" i="47" s="1"/>
  <c r="LS128" i="47"/>
  <c r="LS129" i="47" s="1"/>
  <c r="LO130" i="47" s="1"/>
  <c r="LI2" i="47" s="1"/>
  <c r="S128" i="47"/>
  <c r="S129" i="47" s="1"/>
  <c r="JD128" i="47"/>
  <c r="JD129" i="47" s="1"/>
  <c r="CR128" i="47"/>
  <c r="CR129" i="47" s="1"/>
  <c r="AE128" i="47"/>
  <c r="AE129" i="47" s="1"/>
  <c r="HD128" i="47"/>
  <c r="HD129" i="47" s="1"/>
  <c r="CE128" i="47"/>
  <c r="CE129" i="47" s="1"/>
  <c r="FQ128" i="47"/>
  <c r="FQ129" i="47" s="1"/>
  <c r="AQ128" i="47"/>
  <c r="AQ129" i="47" s="1"/>
  <c r="DS128" i="47"/>
  <c r="DS129" i="47" s="1"/>
  <c r="BS128" i="47"/>
  <c r="BS129" i="47" s="1"/>
  <c r="GR128" i="47"/>
  <c r="GR129" i="47" s="1"/>
  <c r="GQ128" i="47"/>
  <c r="GQ129" i="47" s="1"/>
  <c r="GO130" i="47" s="1"/>
  <c r="GI2" i="47" s="1"/>
  <c r="JE128" i="47"/>
  <c r="JE129" i="47" s="1"/>
  <c r="DQ128" i="47"/>
  <c r="DQ129" i="47" s="1"/>
  <c r="DO130" i="47" s="1"/>
  <c r="DI2" i="47" s="1"/>
  <c r="AD128" i="47"/>
  <c r="AD129" i="47" s="1"/>
  <c r="AB130" i="47" s="1"/>
  <c r="V2" i="47" s="1"/>
  <c r="I5" i="32" s="1"/>
  <c r="CD128" i="47"/>
  <c r="CD129" i="47" s="1"/>
  <c r="R128" i="47"/>
  <c r="R129" i="47" s="1"/>
  <c r="DE128" i="47"/>
  <c r="DE129" i="47" s="1"/>
  <c r="DR128" i="47"/>
  <c r="DR129" i="47" s="1"/>
  <c r="GD128" i="47"/>
  <c r="GD129" i="47" s="1"/>
  <c r="GE128" i="47"/>
  <c r="GE129" i="47" s="1"/>
  <c r="BR128" i="47"/>
  <c r="BR129" i="47" s="1"/>
  <c r="BQ128" i="47"/>
  <c r="BQ129" i="47" s="1"/>
  <c r="LE128" i="47"/>
  <c r="LE129" i="47" s="1"/>
  <c r="LD128" i="47"/>
  <c r="LD129" i="47" s="1"/>
  <c r="CQ128" i="47"/>
  <c r="CQ129" i="47" s="1"/>
  <c r="BD128" i="47"/>
  <c r="BD129" i="47" s="1"/>
  <c r="FR128" i="47"/>
  <c r="FR129" i="47" s="1"/>
  <c r="Q128" i="47"/>
  <c r="Q129" i="47" s="1"/>
  <c r="AR128" i="47"/>
  <c r="AR129" i="47" s="1"/>
  <c r="ID128" i="47"/>
  <c r="ID129" i="47" s="1"/>
  <c r="JF128" i="47"/>
  <c r="JF129" i="47" s="1"/>
  <c r="LF128" i="47"/>
  <c r="LF129" i="47" s="1"/>
  <c r="BF128" i="47"/>
  <c r="BF129" i="47" s="1"/>
  <c r="BE128" i="47"/>
  <c r="BE129" i="47" s="1"/>
  <c r="MD128" i="47"/>
  <c r="MD129" i="47" s="1"/>
  <c r="MB130" i="47" s="1"/>
  <c r="LV2" i="47" s="1"/>
  <c r="IR128" i="47"/>
  <c r="IR129" i="47" s="1"/>
  <c r="IQ128" i="47"/>
  <c r="IQ129" i="47" s="1"/>
  <c r="KQ128" i="47"/>
  <c r="KQ129" i="47" s="1"/>
  <c r="KR128" i="47"/>
  <c r="KR129" i="47" s="1"/>
  <c r="HR128" i="47"/>
  <c r="HR129" i="47" s="1"/>
  <c r="HQ128" i="47"/>
  <c r="HQ129" i="47" s="1"/>
  <c r="HO130" i="47" s="1"/>
  <c r="HI2" i="47" s="1"/>
  <c r="HE128" i="47"/>
  <c r="HE129" i="47" s="1"/>
  <c r="DD128" i="47"/>
  <c r="DD129" i="47" s="1"/>
  <c r="DB130" i="47" s="1"/>
  <c r="CV2" i="47" s="1"/>
  <c r="AF128" i="47"/>
  <c r="AF129" i="47" s="1"/>
  <c r="IE128" i="47"/>
  <c r="IE129" i="47" s="1"/>
  <c r="KD128" i="47"/>
  <c r="KD129" i="47" s="1"/>
  <c r="KE128" i="47"/>
  <c r="KE129" i="47" s="1"/>
  <c r="ER128" i="47"/>
  <c r="ER129" i="47" s="1"/>
  <c r="EQ128" i="47"/>
  <c r="EQ129" i="47" s="1"/>
  <c r="KG128" i="47"/>
  <c r="KG129" i="47" s="1"/>
  <c r="IT128" i="47"/>
  <c r="IT129" i="47" s="1"/>
  <c r="BT128" i="47"/>
  <c r="BT129" i="47" s="1"/>
  <c r="DT128" i="47"/>
  <c r="DT129" i="47" s="1"/>
  <c r="T128" i="47"/>
  <c r="T129" i="47" s="1"/>
  <c r="HG128" i="47"/>
  <c r="HG129" i="47" s="1"/>
  <c r="BG128" i="47"/>
  <c r="BG129" i="47" s="1"/>
  <c r="FT128" i="47"/>
  <c r="FT129" i="47" s="1"/>
  <c r="CT128" i="47"/>
  <c r="CT129" i="47" s="1"/>
  <c r="EG128" i="47"/>
  <c r="EG129" i="47" s="1"/>
  <c r="LG128" i="47"/>
  <c r="LG129" i="47" s="1"/>
  <c r="GF128" i="47"/>
  <c r="GF129" i="47" s="1"/>
  <c r="CS128" i="47"/>
  <c r="CS129" i="47" s="1"/>
  <c r="MF128" i="47"/>
  <c r="MF129" i="47" s="1"/>
  <c r="IS128" i="47"/>
  <c r="IS129" i="47" s="1"/>
  <c r="KS128" i="47"/>
  <c r="KS129" i="47" s="1"/>
  <c r="HS128" i="47"/>
  <c r="HS129" i="47" s="1"/>
  <c r="HF128" i="47"/>
  <c r="HF129" i="47" s="1"/>
  <c r="CF128" i="47"/>
  <c r="CF129" i="47" s="1"/>
  <c r="FS128" i="47"/>
  <c r="FS129" i="47" s="1"/>
  <c r="DF128" i="47"/>
  <c r="DF129" i="47" s="1"/>
  <c r="IF128" i="47"/>
  <c r="IF129" i="47" s="1"/>
  <c r="KF128" i="47"/>
  <c r="KF129" i="47" s="1"/>
  <c r="ES128" i="47"/>
  <c r="ES129" i="47" s="1"/>
  <c r="JO130" i="47"/>
  <c r="JI2" i="47" s="1"/>
  <c r="IG128" i="47"/>
  <c r="IG129" i="47" s="1"/>
  <c r="ET128" i="47"/>
  <c r="ET129" i="47" s="1"/>
  <c r="GG128" i="47"/>
  <c r="GG129" i="47" s="1"/>
  <c r="FG128" i="47"/>
  <c r="FG129" i="47" s="1"/>
  <c r="FB130" i="47" s="1"/>
  <c r="EV2" i="47" s="1"/>
  <c r="O76" i="22"/>
  <c r="N76" i="22" s="1"/>
  <c r="L76" i="22" s="1"/>
  <c r="N108" i="22" s="1"/>
  <c r="J84" i="22" s="1"/>
  <c r="O69" i="22"/>
  <c r="N69" i="22" s="1"/>
  <c r="L69" i="22" s="1"/>
  <c r="N101" i="22" s="1"/>
  <c r="J83" i="22" s="1"/>
  <c r="O71" i="22"/>
  <c r="N71" i="22" s="1"/>
  <c r="L71" i="22" s="1"/>
  <c r="N103" i="22" s="1"/>
  <c r="J85" i="22" s="1"/>
  <c r="O75" i="22"/>
  <c r="N75" i="22" s="1"/>
  <c r="L75" i="22" s="1"/>
  <c r="N107" i="22" s="1"/>
  <c r="J91" i="22" s="1"/>
  <c r="E114" i="48" s="1"/>
  <c r="O74" i="22"/>
  <c r="N74" i="22" s="1"/>
  <c r="L74" i="22" s="1"/>
  <c r="N106" i="22" s="1"/>
  <c r="J81" i="22" s="1"/>
  <c r="E101" i="48" s="1"/>
  <c r="O70" i="22"/>
  <c r="N70" i="22" s="1"/>
  <c r="L70" i="22" s="1"/>
  <c r="N102" i="22" s="1"/>
  <c r="J89" i="22" s="1"/>
  <c r="O73" i="22"/>
  <c r="N73" i="22" s="1"/>
  <c r="L73" i="22" s="1"/>
  <c r="N105" i="22" s="1"/>
  <c r="J86" i="22" s="1"/>
  <c r="O72" i="22"/>
  <c r="N72" i="22" s="1"/>
  <c r="L72" i="22" s="1"/>
  <c r="N104" i="22" s="1"/>
  <c r="J78" i="22" s="1"/>
  <c r="E97" i="48" s="1"/>
  <c r="AL45" i="33"/>
  <c r="LB130" i="47" l="1"/>
  <c r="KV2" i="47" s="1"/>
  <c r="CO130" i="47"/>
  <c r="CI2" i="47" s="1"/>
  <c r="BB130" i="47"/>
  <c r="AV2" i="47" s="1"/>
  <c r="O130" i="47"/>
  <c r="I2" i="47" s="1"/>
  <c r="I4" i="32" s="1"/>
  <c r="J5" i="32" s="1"/>
  <c r="EB130" i="47"/>
  <c r="DV2" i="47" s="1"/>
  <c r="JB130" i="47"/>
  <c r="IV2" i="47" s="1"/>
  <c r="HB130" i="47"/>
  <c r="GV2" i="47" s="1"/>
  <c r="FO130" i="47"/>
  <c r="FI2" i="47" s="1"/>
  <c r="AO130" i="47"/>
  <c r="AI2" i="47" s="1"/>
  <c r="CB130" i="47"/>
  <c r="BV2" i="47" s="1"/>
  <c r="GB130" i="47"/>
  <c r="FV2" i="47" s="1"/>
  <c r="BO130" i="47"/>
  <c r="BI2" i="47" s="1"/>
  <c r="IB130" i="47"/>
  <c r="HV2" i="47" s="1"/>
  <c r="IO130" i="47"/>
  <c r="II2" i="47" s="1"/>
  <c r="KO130" i="47"/>
  <c r="KI2" i="47" s="1"/>
  <c r="KB130" i="47"/>
  <c r="JV2" i="47" s="1"/>
  <c r="EO130" i="47"/>
  <c r="EI2" i="47" s="1"/>
  <c r="E106" i="48"/>
  <c r="AG50" i="33"/>
  <c r="AJ50" i="33"/>
  <c r="E104" i="48"/>
  <c r="AS50" i="33"/>
  <c r="F50" i="33"/>
  <c r="AV50" i="33"/>
  <c r="E102" i="48"/>
  <c r="U50" i="33"/>
  <c r="E110" i="48"/>
  <c r="C50" i="33"/>
  <c r="X50" i="33"/>
  <c r="E105" i="48"/>
  <c r="J4" i="32" l="1"/>
  <c r="G4" i="32"/>
  <c r="E104" i="28"/>
  <c r="D104" i="28" s="1"/>
  <c r="E105" i="28"/>
  <c r="D105" i="28" s="1"/>
  <c r="E105" i="47"/>
  <c r="E91" i="47"/>
  <c r="E91" i="28"/>
  <c r="D91" i="28" s="1"/>
  <c r="E100" i="47"/>
  <c r="E100" i="28"/>
  <c r="D100" i="28" s="1"/>
  <c r="E101" i="28"/>
  <c r="D101" i="28" s="1"/>
  <c r="E101" i="47"/>
  <c r="E96" i="47"/>
  <c r="E96" i="28"/>
  <c r="D96" i="28" s="1"/>
  <c r="E104" i="47"/>
  <c r="E97" i="47"/>
  <c r="E90" i="47"/>
  <c r="E90" i="28"/>
  <c r="D90" i="28" s="1"/>
  <c r="E97" i="28"/>
  <c r="D97" i="28" s="1"/>
  <c r="G5" i="32" l="1"/>
  <c r="C29" i="32"/>
  <c r="C37" i="32"/>
  <c r="D67" i="32"/>
  <c r="C58" i="32"/>
  <c r="C53" i="32"/>
  <c r="D71" i="32"/>
  <c r="D46" i="32"/>
  <c r="D26" i="32"/>
  <c r="C8" i="32"/>
  <c r="D79" i="32"/>
  <c r="D19" i="32"/>
  <c r="C21" i="32"/>
  <c r="D8" i="32"/>
  <c r="D22" i="32"/>
  <c r="D64" i="32"/>
  <c r="D37" i="32"/>
  <c r="D65" i="32"/>
  <c r="D48" i="32"/>
  <c r="C36" i="32"/>
  <c r="C81" i="32"/>
  <c r="D56" i="32"/>
  <c r="C83" i="32"/>
  <c r="D70" i="32"/>
  <c r="C34" i="32"/>
  <c r="C16" i="32"/>
  <c r="D51" i="32"/>
  <c r="D57" i="32"/>
  <c r="C50" i="32"/>
  <c r="D68" i="32"/>
  <c r="C61" i="32"/>
  <c r="C7" i="32"/>
  <c r="C75" i="32"/>
  <c r="D84" i="32"/>
  <c r="C52" i="32"/>
  <c r="C31" i="32"/>
  <c r="C65" i="32"/>
  <c r="C24" i="32"/>
  <c r="C39" i="32"/>
  <c r="D52" i="32"/>
  <c r="D83" i="32"/>
  <c r="C23" i="32"/>
  <c r="D80" i="32"/>
  <c r="D74" i="32"/>
  <c r="C43" i="32"/>
  <c r="D18" i="32"/>
  <c r="D73" i="32"/>
  <c r="C26" i="32"/>
  <c r="D62" i="32"/>
  <c r="D75" i="32"/>
  <c r="D45" i="32"/>
  <c r="C78" i="32"/>
  <c r="C72" i="32"/>
  <c r="C4" i="32"/>
  <c r="C14" i="32"/>
  <c r="C57" i="32"/>
  <c r="D11" i="32"/>
  <c r="C67" i="32"/>
  <c r="D54" i="32"/>
  <c r="C86" i="32"/>
  <c r="D47" i="32"/>
  <c r="C32" i="32"/>
  <c r="C71" i="32"/>
  <c r="C30" i="32"/>
  <c r="C25" i="32"/>
  <c r="D5" i="32"/>
  <c r="C77" i="32"/>
  <c r="C102" i="32"/>
  <c r="D99" i="32"/>
  <c r="D17" i="32"/>
  <c r="D41" i="32"/>
  <c r="C68" i="32"/>
  <c r="D35" i="32"/>
  <c r="C82" i="32"/>
  <c r="C60" i="32"/>
  <c r="C95" i="32"/>
  <c r="D13" i="32"/>
  <c r="C101" i="32"/>
  <c r="D32" i="32"/>
  <c r="C73" i="32"/>
  <c r="C63" i="32"/>
  <c r="D100" i="32"/>
  <c r="D7" i="32"/>
  <c r="D96" i="32"/>
  <c r="C90" i="32"/>
  <c r="C54" i="32"/>
  <c r="D30" i="32"/>
  <c r="D53" i="32"/>
  <c r="D43" i="32"/>
  <c r="C42" i="32"/>
  <c r="D9" i="32"/>
  <c r="C9" i="32"/>
  <c r="D31" i="32"/>
  <c r="C46" i="32"/>
  <c r="C66" i="32"/>
  <c r="C17" i="32"/>
  <c r="D24" i="32"/>
  <c r="C85" i="32"/>
  <c r="C12" i="32"/>
  <c r="D102" i="32"/>
  <c r="C51" i="32"/>
  <c r="C92" i="32"/>
  <c r="C76" i="32"/>
  <c r="D28" i="32"/>
  <c r="D6" i="32"/>
  <c r="C103" i="32"/>
  <c r="C88" i="32"/>
  <c r="C55" i="32"/>
  <c r="C79" i="32"/>
  <c r="C98" i="32"/>
  <c r="D4" i="32"/>
  <c r="D86" i="32"/>
  <c r="D61" i="32"/>
  <c r="D25" i="32"/>
  <c r="D58" i="32"/>
  <c r="C48" i="32"/>
  <c r="D92" i="32"/>
  <c r="D72" i="32"/>
  <c r="D44" i="32"/>
  <c r="D97" i="32"/>
  <c r="D27" i="32"/>
  <c r="C19" i="32"/>
  <c r="C27" i="32"/>
  <c r="C89" i="32"/>
  <c r="C13" i="32"/>
  <c r="D60" i="32"/>
  <c r="D20" i="32"/>
  <c r="C47" i="32"/>
  <c r="C35" i="32"/>
  <c r="C49" i="32"/>
  <c r="D103" i="32"/>
  <c r="C62" i="32"/>
  <c r="D82" i="32"/>
  <c r="C96" i="32"/>
  <c r="D39" i="32"/>
  <c r="C40" i="32"/>
  <c r="C97" i="32"/>
  <c r="C94" i="32"/>
  <c r="D98" i="32"/>
  <c r="D59" i="32"/>
  <c r="D94" i="32"/>
  <c r="C74" i="32"/>
  <c r="C33" i="32"/>
  <c r="D38" i="32"/>
  <c r="D77" i="32"/>
  <c r="D78" i="32"/>
  <c r="C99" i="32"/>
  <c r="D16" i="32"/>
  <c r="C10" i="32"/>
  <c r="C11" i="32"/>
  <c r="C6" i="32"/>
  <c r="D55" i="32"/>
  <c r="C93" i="32"/>
  <c r="D66" i="32"/>
  <c r="C70" i="32"/>
  <c r="C22" i="32"/>
  <c r="D88" i="32"/>
  <c r="D63" i="32"/>
  <c r="C87" i="32"/>
  <c r="D101" i="32"/>
  <c r="DL105" i="47"/>
  <c r="LL105" i="47"/>
  <c r="KY105" i="47"/>
  <c r="JY105" i="47"/>
  <c r="LL100" i="47"/>
  <c r="AY105" i="47"/>
  <c r="HL105" i="47"/>
  <c r="HY100" i="47"/>
  <c r="GY105" i="47"/>
  <c r="CY105" i="47"/>
  <c r="BY100" i="47"/>
  <c r="D105" i="47"/>
  <c r="HY105" i="47"/>
  <c r="DY105" i="47"/>
  <c r="AL105" i="47"/>
  <c r="CL105" i="47"/>
  <c r="BY105" i="47"/>
  <c r="LY105" i="47"/>
  <c r="FL105" i="47"/>
  <c r="IY105" i="47"/>
  <c r="L105" i="47"/>
  <c r="IL105" i="47"/>
  <c r="EY105" i="47"/>
  <c r="EL105" i="47"/>
  <c r="GL105" i="47"/>
  <c r="FY105" i="47"/>
  <c r="Y105" i="47"/>
  <c r="KL105" i="47"/>
  <c r="JY100" i="47"/>
  <c r="Y100" i="47"/>
  <c r="GY100" i="47"/>
  <c r="HL91" i="47"/>
  <c r="GY91" i="47"/>
  <c r="DY91" i="47"/>
  <c r="EY91" i="47"/>
  <c r="KL91" i="47"/>
  <c r="GL91" i="47"/>
  <c r="LY91" i="47"/>
  <c r="AL91" i="47"/>
  <c r="LL91" i="47"/>
  <c r="BL105" i="47"/>
  <c r="JL105" i="47"/>
  <c r="DL91" i="47"/>
  <c r="CL91" i="47"/>
  <c r="IY91" i="47"/>
  <c r="CY91" i="47"/>
  <c r="Y91" i="47"/>
  <c r="AY91" i="47"/>
  <c r="BY91" i="47"/>
  <c r="FL91" i="47"/>
  <c r="JL91" i="47"/>
  <c r="FY91" i="47"/>
  <c r="L91" i="47"/>
  <c r="JY91" i="47"/>
  <c r="EL91" i="47"/>
  <c r="D91" i="47"/>
  <c r="BL91" i="47"/>
  <c r="IL91" i="47"/>
  <c r="HY91" i="47"/>
  <c r="HL96" i="47"/>
  <c r="EY96" i="47"/>
  <c r="CL96" i="47"/>
  <c r="AL96" i="47"/>
  <c r="IY100" i="47"/>
  <c r="EY100" i="47"/>
  <c r="CL100" i="47"/>
  <c r="DY100" i="47"/>
  <c r="L100" i="47"/>
  <c r="AY100" i="47"/>
  <c r="JL100" i="47"/>
  <c r="KL100" i="47"/>
  <c r="D100" i="47"/>
  <c r="KY100" i="47"/>
  <c r="IL100" i="47"/>
  <c r="FY100" i="47"/>
  <c r="FL100" i="47"/>
  <c r="EL100" i="47"/>
  <c r="AL100" i="47"/>
  <c r="DL100" i="47"/>
  <c r="BL100" i="47"/>
  <c r="GL100" i="47"/>
  <c r="CY100" i="47"/>
  <c r="LY100" i="47"/>
  <c r="HL100" i="47"/>
  <c r="KY91" i="47"/>
  <c r="JL96" i="47"/>
  <c r="AY96" i="47"/>
  <c r="L96" i="47"/>
  <c r="GL96" i="47"/>
  <c r="GY96" i="47"/>
  <c r="KY96" i="47"/>
  <c r="JY96" i="47"/>
  <c r="IL96" i="47"/>
  <c r="DL96" i="47"/>
  <c r="LL104" i="47"/>
  <c r="CY101" i="47"/>
  <c r="HY96" i="47"/>
  <c r="LY96" i="47"/>
  <c r="LL96" i="47"/>
  <c r="Y96" i="47"/>
  <c r="KL96" i="47"/>
  <c r="D96" i="47"/>
  <c r="CY96" i="47"/>
  <c r="BL96" i="47"/>
  <c r="BY96" i="47"/>
  <c r="IY96" i="47"/>
  <c r="EL96" i="47"/>
  <c r="DY96" i="47"/>
  <c r="LL101" i="47"/>
  <c r="L101" i="47"/>
  <c r="EY101" i="47"/>
  <c r="HY101" i="47"/>
  <c r="EL101" i="47"/>
  <c r="HL101" i="47"/>
  <c r="DY101" i="47"/>
  <c r="IL101" i="47"/>
  <c r="GL101" i="47"/>
  <c r="JY101" i="47"/>
  <c r="FY101" i="47"/>
  <c r="DL101" i="47"/>
  <c r="D101" i="47"/>
  <c r="FY96" i="47"/>
  <c r="FL96" i="47"/>
  <c r="GY101" i="47"/>
  <c r="BY101" i="47"/>
  <c r="AY101" i="47"/>
  <c r="LY101" i="47"/>
  <c r="Y101" i="47"/>
  <c r="IY101" i="47"/>
  <c r="KY104" i="47"/>
  <c r="FL101" i="47"/>
  <c r="AL101" i="47"/>
  <c r="KL101" i="47"/>
  <c r="JL101" i="47"/>
  <c r="KY101" i="47"/>
  <c r="BL101" i="47"/>
  <c r="CL101"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GL104" i="47"/>
  <c r="LY90" i="47"/>
  <c r="EY90" i="47"/>
  <c r="KL90" i="47"/>
  <c r="FY90" i="47"/>
  <c r="JY90" i="47"/>
  <c r="Y90" i="47"/>
  <c r="LL90" i="47"/>
  <c r="HL90" i="47"/>
  <c r="KY90" i="47"/>
  <c r="JL90" i="47"/>
  <c r="AY90" i="47"/>
  <c r="L90" i="47"/>
  <c r="CY90"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BL90" i="47"/>
  <c r="IY90" i="47"/>
  <c r="D90" i="47"/>
  <c r="CL90" i="47"/>
  <c r="HY90" i="47"/>
  <c r="GL90" i="47"/>
  <c r="EL90" i="47"/>
  <c r="BY90" i="47"/>
  <c r="GY90" i="47"/>
  <c r="DL90" i="47"/>
  <c r="IL90" i="47"/>
  <c r="AL90" i="47"/>
  <c r="DY90" i="47"/>
  <c r="FL90" i="47"/>
  <c r="C18" i="32" l="1"/>
  <c r="D15" i="32"/>
  <c r="C38" i="32"/>
  <c r="C100" i="32"/>
  <c r="D91" i="32"/>
  <c r="D87" i="32"/>
  <c r="C84" i="32"/>
  <c r="C69" i="32"/>
  <c r="C45" i="32"/>
  <c r="D42" i="32"/>
  <c r="D69" i="32"/>
  <c r="D49" i="32"/>
  <c r="D12" i="32"/>
  <c r="D14" i="32"/>
  <c r="C56" i="32"/>
  <c r="D95" i="32"/>
  <c r="C64" i="32"/>
  <c r="C20" i="32"/>
  <c r="D34" i="32"/>
  <c r="D21" i="32"/>
  <c r="C59" i="32"/>
  <c r="D10" i="32"/>
  <c r="D33" i="32"/>
  <c r="D76" i="32"/>
  <c r="C15" i="32"/>
  <c r="D90" i="32"/>
  <c r="D23" i="32"/>
  <c r="D36" i="32"/>
  <c r="D40" i="32"/>
  <c r="C91" i="32"/>
  <c r="D89" i="32"/>
  <c r="C44" i="32"/>
  <c r="D29" i="32"/>
  <c r="D85" i="32"/>
  <c r="C80" i="32"/>
  <c r="C5" i="32"/>
  <c r="C41" i="32"/>
  <c r="D81" i="32"/>
  <c r="C28" i="32"/>
  <c r="D93" i="32"/>
  <c r="D50" i="32"/>
  <c r="K91" i="47"/>
  <c r="T91" i="47" s="1"/>
  <c r="DK91" i="47"/>
  <c r="DT91" i="47" s="1"/>
  <c r="CX91" i="47"/>
  <c r="DG91" i="47" s="1"/>
  <c r="AX91" i="47"/>
  <c r="BG91" i="47" s="1"/>
  <c r="LK91" i="47"/>
  <c r="LT91" i="47" s="1"/>
  <c r="EK105" i="47"/>
  <c r="ET105" i="47" s="1"/>
  <c r="AK105" i="47"/>
  <c r="AT105" i="47" s="1"/>
  <c r="DX105" i="47"/>
  <c r="EG105" i="47" s="1"/>
  <c r="KX105" i="47"/>
  <c r="LG105" i="47" s="1"/>
  <c r="LX91" i="47"/>
  <c r="MG91" i="47" s="1"/>
  <c r="IK91" i="47"/>
  <c r="IT91" i="47" s="1"/>
  <c r="EK91" i="47"/>
  <c r="ET91" i="47" s="1"/>
  <c r="X91" i="47"/>
  <c r="AG91" i="47" s="1"/>
  <c r="HK91" i="47"/>
  <c r="HT91" i="47" s="1"/>
  <c r="JX91" i="47"/>
  <c r="KG91" i="47" s="1"/>
  <c r="KX91" i="47"/>
  <c r="LG91" i="47" s="1"/>
  <c r="BX91" i="47"/>
  <c r="CG91" i="47" s="1"/>
  <c r="DX91" i="47"/>
  <c r="EG91" i="47" s="1"/>
  <c r="LX105" i="47"/>
  <c r="MG105" i="47" s="1"/>
  <c r="JK105" i="47"/>
  <c r="JT105" i="47" s="1"/>
  <c r="K105" i="47"/>
  <c r="T105" i="47" s="1"/>
  <c r="CK105" i="47"/>
  <c r="CT105" i="47" s="1"/>
  <c r="KK105" i="47"/>
  <c r="KT105" i="47" s="1"/>
  <c r="BK105" i="47"/>
  <c r="BT105" i="47" s="1"/>
  <c r="GK105" i="47"/>
  <c r="GT105" i="47" s="1"/>
  <c r="HK105" i="47"/>
  <c r="HT105" i="47" s="1"/>
  <c r="CX100" i="47"/>
  <c r="DG100" i="47" s="1"/>
  <c r="FK100" i="47"/>
  <c r="FT100" i="47" s="1"/>
  <c r="FX91" i="47"/>
  <c r="GG91" i="47" s="1"/>
  <c r="FK91" i="47"/>
  <c r="FT91" i="47" s="1"/>
  <c r="KK91" i="47"/>
  <c r="KT91" i="47" s="1"/>
  <c r="IX105" i="47"/>
  <c r="JG105" i="47" s="1"/>
  <c r="JX105" i="47"/>
  <c r="KG105" i="47" s="1"/>
  <c r="X105" i="47"/>
  <c r="AG105" i="47" s="1"/>
  <c r="HX105" i="47"/>
  <c r="IG105" i="47" s="1"/>
  <c r="FK105" i="47"/>
  <c r="FT105" i="47" s="1"/>
  <c r="LK105" i="47"/>
  <c r="LT105" i="47" s="1"/>
  <c r="GX105" i="47"/>
  <c r="HG105" i="47" s="1"/>
  <c r="CX105" i="47"/>
  <c r="DG105" i="47" s="1"/>
  <c r="AX105" i="47"/>
  <c r="BG105" i="47" s="1"/>
  <c r="FX105" i="47"/>
  <c r="GG105" i="47" s="1"/>
  <c r="DX100" i="47"/>
  <c r="EG100" i="47" s="1"/>
  <c r="DK105" i="47"/>
  <c r="DT105" i="47" s="1"/>
  <c r="EX105" i="47"/>
  <c r="FG105" i="47" s="1"/>
  <c r="BX105" i="47"/>
  <c r="CG105" i="47" s="1"/>
  <c r="IK105" i="47"/>
  <c r="IT105"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CK100" i="47"/>
  <c r="CT100" i="47" s="1"/>
  <c r="BX100" i="47"/>
  <c r="CG100" i="47" s="1"/>
  <c r="JX100" i="47"/>
  <c r="KG100" i="47" s="1"/>
  <c r="AK100" i="47"/>
  <c r="AT100" i="47" s="1"/>
  <c r="LK100" i="47"/>
  <c r="LT100" i="47" s="1"/>
  <c r="FX100" i="47"/>
  <c r="GG100" i="47" s="1"/>
  <c r="HK100" i="47"/>
  <c r="HT100" i="47" s="1"/>
  <c r="EX100" i="47"/>
  <c r="FG100" i="47" s="1"/>
  <c r="HX101" i="47"/>
  <c r="IG101" i="47" s="1"/>
  <c r="DK100" i="47"/>
  <c r="DT100" i="47" s="1"/>
  <c r="HX100" i="47"/>
  <c r="IG100" i="47" s="1"/>
  <c r="KX100" i="47"/>
  <c r="LG100" i="47" s="1"/>
  <c r="FK101" i="47"/>
  <c r="FT101" i="47" s="1"/>
  <c r="AK101" i="47"/>
  <c r="AT101" i="47" s="1"/>
  <c r="DX101" i="47"/>
  <c r="EG101" i="47" s="1"/>
  <c r="GX101" i="47"/>
  <c r="HG101" i="47" s="1"/>
  <c r="BK101" i="47"/>
  <c r="BT101" i="47" s="1"/>
  <c r="K104" i="47"/>
  <c r="T104" i="47" s="1"/>
  <c r="GK104" i="47"/>
  <c r="GT104" i="47" s="1"/>
  <c r="CX104" i="47"/>
  <c r="DG104" i="47" s="1"/>
  <c r="DK104" i="47"/>
  <c r="DT104" i="47" s="1"/>
  <c r="LK104" i="47"/>
  <c r="LT104" i="47" s="1"/>
  <c r="LX96" i="47"/>
  <c r="MG96" i="47" s="1"/>
  <c r="GK96" i="47"/>
  <c r="GT96" i="47" s="1"/>
  <c r="BK96" i="47"/>
  <c r="BT96" i="47" s="1"/>
  <c r="CX96" i="47"/>
  <c r="DG96" i="47" s="1"/>
  <c r="FK96" i="47"/>
  <c r="FT96" i="47" s="1"/>
  <c r="FX96" i="47"/>
  <c r="GG96" i="47" s="1"/>
  <c r="AK96" i="47"/>
  <c r="AT96" i="47" s="1"/>
  <c r="KX96" i="47"/>
  <c r="LG96" i="47" s="1"/>
  <c r="GX100" i="47"/>
  <c r="HG100" i="47" s="1"/>
  <c r="AX101" i="47"/>
  <c r="BG101" i="47" s="1"/>
  <c r="IX101" i="47"/>
  <c r="JG101" i="47" s="1"/>
  <c r="LX101" i="47"/>
  <c r="MG101" i="47" s="1"/>
  <c r="GK101" i="47"/>
  <c r="GT101" i="47" s="1"/>
  <c r="IK104" i="47"/>
  <c r="IT104" i="47" s="1"/>
  <c r="EK104" i="47"/>
  <c r="ET104" i="47" s="1"/>
  <c r="CK104" i="47"/>
  <c r="CT104" i="47" s="1"/>
  <c r="BK104" i="47"/>
  <c r="BT104" i="47" s="1"/>
  <c r="FX104" i="47"/>
  <c r="GG104" i="47" s="1"/>
  <c r="JX104" i="47"/>
  <c r="KG104" i="47" s="1"/>
  <c r="LK96" i="47"/>
  <c r="LT96" i="47" s="1"/>
  <c r="EX96" i="47"/>
  <c r="FG96" i="47" s="1"/>
  <c r="DK96" i="47"/>
  <c r="DT96" i="47" s="1"/>
  <c r="IX104" i="47"/>
  <c r="JG104" i="47" s="1"/>
  <c r="HK96" i="47"/>
  <c r="HT96" i="47" s="1"/>
  <c r="AX96" i="47"/>
  <c r="BG96" i="47" s="1"/>
  <c r="JX96" i="47"/>
  <c r="KG96" i="47" s="1"/>
  <c r="EK96" i="47"/>
  <c r="ET96" i="47" s="1"/>
  <c r="KK96" i="47"/>
  <c r="KT96"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LX104" i="47"/>
  <c r="MG104" i="47" s="1"/>
  <c r="HX104" i="47"/>
  <c r="IG104" i="47" s="1"/>
  <c r="HK104" i="47"/>
  <c r="HT104" i="47" s="1"/>
  <c r="AK104" i="47"/>
  <c r="AT104" i="47" s="1"/>
  <c r="EX104" i="47"/>
  <c r="FG104" i="47" s="1"/>
  <c r="CK96" i="47"/>
  <c r="CT96" i="47" s="1"/>
  <c r="IX96" i="47"/>
  <c r="JG96" i="47" s="1"/>
  <c r="GX96" i="47"/>
  <c r="HG96" i="47" s="1"/>
  <c r="IK96" i="47"/>
  <c r="IT96" i="47" s="1"/>
  <c r="DX96" i="47"/>
  <c r="EG96" i="47" s="1"/>
  <c r="X96" i="47"/>
  <c r="AG96" i="47" s="1"/>
  <c r="JK96" i="47"/>
  <c r="JT96" i="47" s="1"/>
  <c r="BX96" i="47"/>
  <c r="CG96" i="47" s="1"/>
  <c r="K96" i="47"/>
  <c r="T96" i="47" s="1"/>
  <c r="HX96" i="47"/>
  <c r="IG96"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K104" i="47"/>
  <c r="FT104" i="47" s="1"/>
  <c r="AX104" i="47"/>
  <c r="BG104" i="47" s="1"/>
  <c r="JK104" i="47"/>
  <c r="JT104" i="47" s="1"/>
  <c r="X104" i="47"/>
  <c r="AG104" i="47" s="1"/>
  <c r="DX104" i="47"/>
  <c r="EG104" i="47" s="1"/>
  <c r="JK91" i="47"/>
  <c r="JT91" i="47" s="1"/>
  <c r="BK91" i="47"/>
  <c r="BT91" i="47" s="1"/>
  <c r="IX91" i="47"/>
  <c r="JG91" i="47" s="1"/>
  <c r="CK91" i="47"/>
  <c r="CT91" i="47" s="1"/>
  <c r="EX91" i="47"/>
  <c r="FG91" i="47" s="1"/>
  <c r="AK91" i="47"/>
  <c r="AT91" i="47" s="1"/>
  <c r="GK91" i="47"/>
  <c r="GT91" i="47" s="1"/>
  <c r="GX91" i="47"/>
  <c r="HG91" i="47" s="1"/>
  <c r="HX91" i="47"/>
  <c r="IG91"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HX90" i="47"/>
  <c r="IG90" i="47" s="1"/>
  <c r="IK90" i="47"/>
  <c r="IT90" i="47" s="1"/>
  <c r="JX90" i="47"/>
  <c r="KG90" i="47" s="1"/>
  <c r="EX90" i="47"/>
  <c r="FG90" i="47" s="1"/>
  <c r="KX90" i="47"/>
  <c r="LG90" i="47" s="1"/>
  <c r="JK90" i="47"/>
  <c r="JT9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LK90" i="47"/>
  <c r="LT90" i="47" s="1"/>
  <c r="LX90" i="47"/>
  <c r="MG90" i="47" s="1"/>
  <c r="AX90" i="47"/>
  <c r="BG90" i="47" s="1"/>
  <c r="EK90" i="47"/>
  <c r="ET90" i="47" s="1"/>
  <c r="GK90" i="47"/>
  <c r="GT90" i="47" s="1"/>
  <c r="IX90" i="47"/>
  <c r="JG90" i="47" s="1"/>
  <c r="K90" i="47"/>
  <c r="T90" i="47" s="1"/>
  <c r="BK90" i="47"/>
  <c r="BT90" i="47" s="1"/>
  <c r="GX90" i="47"/>
  <c r="HG90"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<sst xmlns="http://schemas.openxmlformats.org/spreadsheetml/2006/main" count="7736" uniqueCount="1901">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</sst>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L99" sqref="L9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Czech Rep.</v>
      </c>
      <c r="C3" s="337" t="str">
        <f>"   "&amp;CalcA!$E22&amp;"        "&amp;CalcA!$F22&amp;Language!$E$197&amp;CalcA!$G22</f>
        <v xml:space="preserve">   7        5 - 2</v>
      </c>
      <c r="D3" s="68"/>
      <c r="E3" s="336" t="str">
        <f>CalcB!$D22</f>
        <v>Switzerland</v>
      </c>
      <c r="F3" s="337" t="str">
        <f>"   "&amp;CalcB!$E22&amp;"        "&amp;CalcB!$F22&amp;Language!$E$197&amp;CalcB!$G22</f>
        <v xml:space="preserve">   9        9 - 1</v>
      </c>
      <c r="G3" s="68"/>
      <c r="H3" s="336" t="str">
        <f>CalcC!$D22</f>
        <v>Brazil</v>
      </c>
      <c r="I3" s="337" t="str">
        <f>"   "&amp;CalcC!$E22&amp;"        "&amp;CalcC!$F22&amp;Language!$E$197&amp;CalcC!$G22</f>
        <v xml:space="preserve">   9        10 - 3</v>
      </c>
      <c r="J3" s="4"/>
      <c r="K3" s="336" t="str">
        <f>CalcD!$D22</f>
        <v>Turkey</v>
      </c>
      <c r="L3" s="337" t="str">
        <f>"   "&amp;CalcD!$E22&amp;"        "&amp;CalcD!$F22&amp;Language!$E$197&amp;CalcD!$G22</f>
        <v xml:space="preserve">   9        8 - 4</v>
      </c>
      <c r="M3" s="4"/>
      <c r="N3" s="336" t="str">
        <f>CalcE!$D22</f>
        <v>Germany</v>
      </c>
      <c r="O3" s="337" t="str">
        <f>"   "&amp;CalcE!$E22&amp;"        "&amp;CalcE!$F22&amp;Language!$E$197&amp;CalcE!$G22</f>
        <v xml:space="preserve">   9        11 - 1</v>
      </c>
      <c r="P3" s="68"/>
      <c r="Q3" s="336" t="str">
        <f>CalcF!$D22</f>
        <v>Netherlands</v>
      </c>
      <c r="R3" s="337" t="str">
        <f>"   "&amp;CalcF!$E22&amp;"        "&amp;CalcF!$F22&amp;Language!$E$197&amp;CalcF!$G22</f>
        <v xml:space="preserve">   7        7 - 1</v>
      </c>
      <c r="S3" s="4"/>
      <c r="T3" s="336" t="str">
        <f>CalcG!$D22</f>
        <v>Belgium</v>
      </c>
      <c r="U3" s="337" t="str">
        <f>"   "&amp;CalcG!$E22&amp;"        "&amp;CalcG!$F22&amp;Language!$E$197&amp;CalcG!$G22</f>
        <v xml:space="preserve">   9        7 - 0</v>
      </c>
      <c r="V3" s="68"/>
      <c r="W3" s="336" t="str">
        <f>CalcH!$D22</f>
        <v>Spain</v>
      </c>
      <c r="X3" s="337" t="str">
        <f>"   "&amp;CalcH!$E22&amp;"        "&amp;CalcH!$F22&amp;Language!$E$197&amp;CalcH!$G22</f>
        <v xml:space="preserve">   7        13 - 2</v>
      </c>
      <c r="Y3" s="4"/>
      <c r="Z3" s="336" t="str">
        <f>CalcI!$D22</f>
        <v>France</v>
      </c>
      <c r="AA3" s="337" t="str">
        <f>"   "&amp;CalcI!$E22&amp;"        "&amp;CalcI!$F22&amp;Language!$E$197&amp;CalcI!$G22</f>
        <v xml:space="preserve">   9        10 - 2</v>
      </c>
      <c r="AB3" s="68"/>
      <c r="AC3" s="336" t="str">
        <f>CalcJ!$D22</f>
        <v>Austria</v>
      </c>
      <c r="AD3" s="337" t="str">
        <f>"   "&amp;CalcJ!$E22&amp;"        "&amp;CalcJ!$F22&amp;Language!$E$197&amp;CalcJ!$G22</f>
        <v xml:space="preserve">   7        7 - 1</v>
      </c>
      <c r="AE3" s="68"/>
      <c r="AF3" s="336" t="str">
        <f>CalcK!$D22</f>
        <v>Portugal</v>
      </c>
      <c r="AG3" s="337" t="str">
        <f>"   "&amp;CalcK!$E22&amp;"        "&amp;CalcK!$F22&amp;Language!$E$197&amp;CalcK!$G22</f>
        <v xml:space="preserve">   9        6 - 1</v>
      </c>
      <c r="AH3" s="4"/>
      <c r="AI3" s="336" t="str">
        <f>CalcL!$D22</f>
        <v>England</v>
      </c>
      <c r="AJ3" s="337" t="str">
        <f>"   "&amp;CalcL!$E22&amp;"        "&amp;CalcL!$F22&amp;Language!$E$197&amp;CalcL!$G22</f>
        <v xml:space="preserve">   7        7 - 1</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7        5 - 3</v>
      </c>
      <c r="D4" s="68"/>
      <c r="E4" s="338" t="str">
        <f>CalcB!$D23</f>
        <v>Bosnia/Herzeg.</v>
      </c>
      <c r="F4" s="339" t="str">
        <f>"   "&amp;CalcB!$E23&amp;"        "&amp;CalcB!$F23&amp;Language!$E$197&amp;CalcB!$G23</f>
        <v xml:space="preserve">   4        5 - 3</v>
      </c>
      <c r="G4" s="68"/>
      <c r="H4" s="338" t="str">
        <f>CalcC!$D23</f>
        <v>Morocco</v>
      </c>
      <c r="I4" s="339" t="str">
        <f>"   "&amp;CalcC!$E23&amp;"        "&amp;CalcC!$F23&amp;Language!$E$197&amp;CalcC!$G23</f>
        <v xml:space="preserve">   6        5 - 2</v>
      </c>
      <c r="J4" s="4"/>
      <c r="K4" s="338" t="str">
        <f>CalcD!$D23</f>
        <v>USA</v>
      </c>
      <c r="L4" s="339" t="str">
        <f>"   "&amp;CalcD!$E23&amp;"        "&amp;CalcD!$F23&amp;Language!$E$197&amp;CalcD!$G23</f>
        <v xml:space="preserve">   4        5 - 5</v>
      </c>
      <c r="M4" s="4"/>
      <c r="N4" s="338" t="str">
        <f>CalcE!$D23</f>
        <v>Ivory Coast</v>
      </c>
      <c r="O4" s="339" t="str">
        <f>"   "&amp;CalcE!$E23&amp;"        "&amp;CalcE!$F23&amp;Language!$E$197&amp;CalcE!$G23</f>
        <v xml:space="preserve">   6        6 - 4</v>
      </c>
      <c r="P4" s="68"/>
      <c r="Q4" s="338" t="str">
        <f>CalcF!$D23</f>
        <v>Japan</v>
      </c>
      <c r="R4" s="339" t="str">
        <f>"   "&amp;CalcF!$E23&amp;"        "&amp;CalcF!$F23&amp;Language!$E$197&amp;CalcF!$G23</f>
        <v xml:space="preserve">   7        4 - 1</v>
      </c>
      <c r="S4" s="4"/>
      <c r="T4" s="338" t="str">
        <f>CalcG!$D23</f>
        <v>Egypt</v>
      </c>
      <c r="U4" s="339" t="str">
        <f>"   "&amp;CalcG!$E23&amp;"        "&amp;CalcG!$F23&amp;Language!$E$197&amp;CalcG!$G23</f>
        <v xml:space="preserve">   4        4 - 5</v>
      </c>
      <c r="V4" s="68"/>
      <c r="W4" s="338" t="str">
        <f>CalcH!$D23</f>
        <v>Uruguay</v>
      </c>
      <c r="X4" s="339" t="str">
        <f>"   "&amp;CalcH!$E23&amp;"        "&amp;CalcH!$F23&amp;Language!$E$197&amp;CalcH!$G23</f>
        <v xml:space="preserve">   7        7 - 2</v>
      </c>
      <c r="Y4" s="4"/>
      <c r="Z4" s="338" t="str">
        <f>CalcI!$D23</f>
        <v>Norway</v>
      </c>
      <c r="AA4" s="339" t="str">
        <f>"   "&amp;CalcI!$E23&amp;"        "&amp;CalcI!$F23&amp;Language!$E$197&amp;CalcI!$G23</f>
        <v xml:space="preserve">   4        6 - 3</v>
      </c>
      <c r="AB4" s="68"/>
      <c r="AC4" s="338" t="str">
        <f>CalcJ!$D23</f>
        <v>Argentina</v>
      </c>
      <c r="AD4" s="339" t="str">
        <f>"   "&amp;CalcJ!$E23&amp;"        "&amp;CalcJ!$F23&amp;Language!$E$197&amp;CalcJ!$G23</f>
        <v xml:space="preserve">   7        7 - 2</v>
      </c>
      <c r="AE4" s="68"/>
      <c r="AF4" s="338" t="str">
        <f>CalcK!$D23</f>
        <v>Colombia</v>
      </c>
      <c r="AG4" s="339" t="str">
        <f>"   "&amp;CalcK!$E23&amp;"        "&amp;CalcK!$F23&amp;Language!$E$197&amp;CalcK!$G23</f>
        <v xml:space="preserve">   6        5 - 1</v>
      </c>
      <c r="AH4" s="4"/>
      <c r="AI4" s="338" t="str">
        <f>CalcL!$D23</f>
        <v>Croatia</v>
      </c>
      <c r="AJ4" s="339" t="str">
        <f>"   "&amp;CalcL!$E23&amp;"        "&amp;CalcL!$F23&amp;Language!$E$197&amp;CalcL!$G23</f>
        <v xml:space="preserve">   7        5 - 2</v>
      </c>
      <c r="AK4" s="4"/>
      <c r="AL4" s="782"/>
      <c r="AM4" s="365"/>
      <c r="AN4" s="365"/>
      <c r="AO4" s="365"/>
      <c r="AP4" s="365"/>
      <c r="AQ4" s="365"/>
      <c r="AR4" s="365"/>
      <c r="AS4" s="365"/>
      <c r="AT4" s="365"/>
      <c r="AU4" s="365"/>
      <c r="AV4" s="365"/>
      <c r="AZ4" s="328"/>
    </row>
    <row r="5" spans="1:52">
      <c r="A5" s="4"/>
      <c r="B5" s="372" t="str">
        <f>CalcA!$D24</f>
        <v>Mexico</v>
      </c>
      <c r="C5" s="373" t="str">
        <f>"   "&amp;CalcA!$E24&amp;"        "&amp;CalcA!$F24&amp;Language!$E$197&amp;CalcA!$G24</f>
        <v xml:space="preserve">   3        5 - 4</v>
      </c>
      <c r="D5" s="68"/>
      <c r="E5" s="372" t="str">
        <f>CalcB!$D24</f>
        <v>Canada</v>
      </c>
      <c r="F5" s="373" t="str">
        <f>"   "&amp;CalcB!$E24&amp;"        "&amp;CalcB!$F24&amp;Language!$E$197&amp;CalcB!$G24</f>
        <v xml:space="preserve">   4        4 - 4</v>
      </c>
      <c r="G5" s="68"/>
      <c r="H5" s="372" t="str">
        <f>CalcC!$D24</f>
        <v>Scotland</v>
      </c>
      <c r="I5" s="373" t="str">
        <f>"   "&amp;CalcC!$E24&amp;"        "&amp;CalcC!$F24&amp;Language!$E$197&amp;CalcC!$G24</f>
        <v xml:space="preserve">   3        4 - 6</v>
      </c>
      <c r="J5" s="4"/>
      <c r="K5" s="372" t="str">
        <f>CalcD!$D24</f>
        <v>Australia</v>
      </c>
      <c r="L5" s="373" t="str">
        <f>"   "&amp;CalcD!$E24&amp;"        "&amp;CalcD!$F24&amp;Language!$E$197&amp;CalcD!$G24</f>
        <v xml:space="preserve">   3        4 - 5</v>
      </c>
      <c r="M5" s="4"/>
      <c r="N5" s="372" t="str">
        <f>CalcE!$D24</f>
        <v>Ecuador</v>
      </c>
      <c r="O5" s="373" t="str">
        <f>"   "&amp;CalcE!$E24&amp;"        "&amp;CalcE!$F24&amp;Language!$E$197&amp;CalcE!$G24</f>
        <v xml:space="preserve">   3        2 - 4</v>
      </c>
      <c r="P5" s="68"/>
      <c r="Q5" s="372" t="str">
        <f>CalcF!$D24</f>
        <v>Sweden</v>
      </c>
      <c r="R5" s="373" t="str">
        <f>"   "&amp;CalcF!$E24&amp;"        "&amp;CalcF!$F24&amp;Language!$E$197&amp;CalcF!$G24</f>
        <v xml:space="preserve">   3        2 - 5</v>
      </c>
      <c r="S5" s="4"/>
      <c r="T5" s="372" t="str">
        <f>CalcG!$D24</f>
        <v>New Zealand</v>
      </c>
      <c r="U5" s="373" t="str">
        <f>"   "&amp;CalcG!$E24&amp;"        "&amp;CalcG!$F24&amp;Language!$E$197&amp;CalcG!$G24</f>
        <v xml:space="preserve">   4        2 - 3</v>
      </c>
      <c r="V5" s="68"/>
      <c r="W5" s="372" t="str">
        <f>CalcH!$D24</f>
        <v>Cape Verde</v>
      </c>
      <c r="X5" s="373" t="str">
        <f>"   "&amp;CalcH!$E24&amp;"        "&amp;CalcH!$F24&amp;Language!$E$197&amp;CalcH!$G24</f>
        <v xml:space="preserve">   3        3 - 11</v>
      </c>
      <c r="Y5" s="4"/>
      <c r="Z5" s="372" t="str">
        <f>CalcI!$D24</f>
        <v>Senegal</v>
      </c>
      <c r="AA5" s="373" t="str">
        <f>"   "&amp;CalcI!$E24&amp;"        "&amp;CalcI!$F24&amp;Language!$E$197&amp;CalcI!$G24</f>
        <v xml:space="preserve">   4        5 - 4</v>
      </c>
      <c r="AB5" s="68"/>
      <c r="AC5" s="372" t="str">
        <f>CalcJ!$D24</f>
        <v>Algeria</v>
      </c>
      <c r="AD5" s="373" t="str">
        <f>"   "&amp;CalcJ!$E24&amp;"        "&amp;CalcJ!$F24&amp;Language!$E$197&amp;CalcJ!$G24</f>
        <v xml:space="preserve">   3        4 - 6</v>
      </c>
      <c r="AE5" s="68"/>
      <c r="AF5" s="372" t="str">
        <f>CalcK!$D24</f>
        <v>Uzbekistan</v>
      </c>
      <c r="AG5" s="373" t="str">
        <f>"   "&amp;CalcK!$E24&amp;"        "&amp;CalcK!$F24&amp;Language!$E$197&amp;CalcK!$G24</f>
        <v xml:space="preserve">   3        2 - 5</v>
      </c>
      <c r="AH5" s="4"/>
      <c r="AI5" s="372" t="str">
        <f>CalcL!$D24</f>
        <v>Ghana</v>
      </c>
      <c r="AJ5" s="373" t="str">
        <f>"   "&amp;CalcL!$E24&amp;"        "&amp;CalcL!$F24&amp;Language!$E$197&amp;CalcL!$G24</f>
        <v xml:space="preserve">   3        4 - 5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1 - 7</v>
      </c>
      <c r="D6" s="68"/>
      <c r="E6" s="75" t="str">
        <f>CalcB!$D25</f>
        <v>Qatar</v>
      </c>
      <c r="F6" s="325" t="str">
        <f>"   "&amp;CalcB!$E25&amp;"        "&amp;CalcB!$F25&amp;Language!$E$197&amp;CalcB!$G25</f>
        <v xml:space="preserve">   0        1 - 11</v>
      </c>
      <c r="G6" s="68"/>
      <c r="H6" s="75" t="str">
        <f>CalcC!$D25</f>
        <v>Haiti</v>
      </c>
      <c r="I6" s="325" t="str">
        <f>"   "&amp;CalcC!$E25&amp;"        "&amp;CalcC!$F25&amp;Language!$E$197&amp;CalcC!$G25</f>
        <v xml:space="preserve">   0        2 - 10</v>
      </c>
      <c r="J6" s="4"/>
      <c r="K6" s="75" t="str">
        <f>CalcD!$D25</f>
        <v>Paraguay</v>
      </c>
      <c r="L6" s="325" t="str">
        <f>"   "&amp;CalcD!$E25&amp;"        "&amp;CalcD!$F25&amp;Language!$E$197&amp;CalcD!$G25</f>
        <v xml:space="preserve">   1        2 - 5</v>
      </c>
      <c r="M6" s="4"/>
      <c r="N6" s="75" t="str">
        <f>CalcE!$D25</f>
        <v>Curaçao</v>
      </c>
      <c r="O6" s="325" t="str">
        <f>"   "&amp;CalcE!$E25&amp;"        "&amp;CalcE!$F25&amp;Language!$E$197&amp;CalcE!$G25</f>
        <v xml:space="preserve">   0        0 - 10</v>
      </c>
      <c r="P6" s="68"/>
      <c r="Q6" s="75" t="str">
        <f>CalcF!$D25</f>
        <v>Tunisia</v>
      </c>
      <c r="R6" s="325" t="str">
        <f>"   "&amp;CalcF!$E25&amp;"        "&amp;CalcF!$F25&amp;Language!$E$197&amp;CalcF!$G25</f>
        <v xml:space="preserve">   0        1 - 7</v>
      </c>
      <c r="S6" s="4"/>
      <c r="T6" s="75" t="str">
        <f>CalcG!$D25</f>
        <v>IR Iran</v>
      </c>
      <c r="U6" s="325" t="str">
        <f>"   "&amp;CalcG!$E25&amp;"        "&amp;CalcG!$F25&amp;Language!$E$197&amp;CalcG!$G25</f>
        <v xml:space="preserve">   0        1 - 6</v>
      </c>
      <c r="V6" s="68"/>
      <c r="W6" s="75" t="str">
        <f>CalcH!$D25</f>
        <v>Saudi Arabia</v>
      </c>
      <c r="X6" s="325" t="str">
        <f>"   "&amp;CalcH!$E25&amp;"        "&amp;CalcH!$F25&amp;Language!$E$197&amp;CalcH!$G25</f>
        <v xml:space="preserve">   0        2 - 10</v>
      </c>
      <c r="Y6" s="4"/>
      <c r="Z6" s="75" t="str">
        <f>CalcI!$D25</f>
        <v>Iraq</v>
      </c>
      <c r="AA6" s="325" t="str">
        <f>"   "&amp;CalcI!$E25&amp;"        "&amp;CalcI!$F25&amp;Language!$E$197&amp;CalcI!$G25</f>
        <v xml:space="preserve">   0        0 - 12</v>
      </c>
      <c r="AB6" s="68"/>
      <c r="AC6" s="75" t="str">
        <f>CalcJ!$D25</f>
        <v>Jordan</v>
      </c>
      <c r="AD6" s="325" t="str">
        <f>"   "&amp;CalcJ!$E25&amp;"        "&amp;CalcJ!$F25&amp;Language!$E$197&amp;CalcJ!$G25</f>
        <v xml:space="preserve">   0        1 - 10</v>
      </c>
      <c r="AE6" s="68"/>
      <c r="AF6" s="75" t="str">
        <f>CalcK!$D25</f>
        <v>DR Congo</v>
      </c>
      <c r="AG6" s="325" t="str">
        <f>"   "&amp;CalcK!$E25&amp;"        "&amp;CalcK!$F25&amp;Language!$E$197&amp;CalcK!$G25</f>
        <v xml:space="preserve">   0        2 - 8</v>
      </c>
      <c r="AH6" s="4"/>
      <c r="AI6" s="75" t="str">
        <f>CalcL!$D25</f>
        <v>Panama</v>
      </c>
      <c r="AJ6" s="325" t="str">
        <f>"   "&amp;CalcL!$E25&amp;"        "&amp;CalcL!$F25&amp;Language!$E$197&amp;CalcL!$G25</f>
        <v xml:space="preserve">   0        1 - 9</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3</v>
      </c>
      <c r="C14" s="2">
        <v>0</v>
      </c>
      <c r="E14" s="1">
        <v>1</v>
      </c>
      <c r="F14" s="2">
        <v>1</v>
      </c>
      <c r="H14" s="1">
        <v>2</v>
      </c>
      <c r="I14" s="2">
        <v>1</v>
      </c>
      <c r="K14" s="1">
        <v>1</v>
      </c>
      <c r="L14" s="2">
        <v>1</v>
      </c>
      <c r="N14" s="1">
        <v>6</v>
      </c>
      <c r="O14" s="2">
        <v>0</v>
      </c>
      <c r="Q14" s="1">
        <v>1</v>
      </c>
      <c r="R14" s="2">
        <v>1</v>
      </c>
      <c r="T14" s="1">
        <v>3</v>
      </c>
      <c r="U14" s="2">
        <v>0</v>
      </c>
      <c r="W14" s="1">
        <v>7</v>
      </c>
      <c r="X14" s="2">
        <v>0</v>
      </c>
      <c r="Z14" s="1">
        <v>3</v>
      </c>
      <c r="AA14" s="2">
        <v>1</v>
      </c>
      <c r="AC14" s="1">
        <v>3</v>
      </c>
      <c r="AD14" s="2">
        <v>1</v>
      </c>
      <c r="AF14" s="1">
        <v>3</v>
      </c>
      <c r="AG14" s="2">
        <v>1</v>
      </c>
      <c r="AI14" s="1">
        <v>1</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1</v>
      </c>
      <c r="E19" s="1">
        <v>0</v>
      </c>
      <c r="F19" s="2">
        <v>5</v>
      </c>
      <c r="H19" s="1">
        <v>1</v>
      </c>
      <c r="I19" s="2">
        <v>3</v>
      </c>
      <c r="K19" s="1">
        <v>1</v>
      </c>
      <c r="L19" s="2">
        <v>3</v>
      </c>
      <c r="N19" s="1">
        <v>2</v>
      </c>
      <c r="O19" s="2">
        <v>1</v>
      </c>
      <c r="Q19" s="1">
        <v>2</v>
      </c>
      <c r="R19" s="2">
        <v>1</v>
      </c>
      <c r="T19" s="1">
        <v>0</v>
      </c>
      <c r="U19" s="2">
        <v>1</v>
      </c>
      <c r="W19" s="1">
        <v>0</v>
      </c>
      <c r="X19" s="2">
        <v>3</v>
      </c>
      <c r="Z19" s="1">
        <v>0</v>
      </c>
      <c r="AA19" s="2">
        <v>4</v>
      </c>
      <c r="AC19" s="1">
        <v>4</v>
      </c>
      <c r="AD19" s="2">
        <v>0</v>
      </c>
      <c r="AF19" s="1">
        <v>0</v>
      </c>
      <c r="AG19" s="2">
        <v>2</v>
      </c>
      <c r="AI19" s="1">
        <v>3</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0</v>
      </c>
      <c r="E24" s="1">
        <v>2</v>
      </c>
      <c r="F24" s="2">
        <v>1</v>
      </c>
      <c r="H24" s="1">
        <v>0</v>
      </c>
      <c r="I24" s="2">
        <v>2</v>
      </c>
      <c r="K24" s="1">
        <v>2</v>
      </c>
      <c r="L24" s="2">
        <v>1</v>
      </c>
      <c r="N24" s="1">
        <v>3</v>
      </c>
      <c r="O24" s="2">
        <v>1</v>
      </c>
      <c r="Q24" s="1">
        <v>3</v>
      </c>
      <c r="R24" s="2">
        <v>0</v>
      </c>
      <c r="T24" s="1">
        <v>2</v>
      </c>
      <c r="U24" s="2">
        <v>0</v>
      </c>
      <c r="W24" s="1">
        <v>5</v>
      </c>
      <c r="X24" s="2">
        <v>1</v>
      </c>
      <c r="Z24" s="1">
        <v>5</v>
      </c>
      <c r="AA24" s="2">
        <v>0</v>
      </c>
      <c r="AC24" s="1">
        <v>1</v>
      </c>
      <c r="AD24" s="2">
        <v>1</v>
      </c>
      <c r="AF24" s="1">
        <v>2</v>
      </c>
      <c r="AG24" s="2">
        <v>0</v>
      </c>
      <c r="AI24" s="1">
        <v>2</v>
      </c>
      <c r="AJ24" s="2">
        <v>0</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1</v>
      </c>
      <c r="C29" s="2">
        <v>2</v>
      </c>
      <c r="E29" s="1">
        <v>3</v>
      </c>
      <c r="F29" s="2">
        <v>1</v>
      </c>
      <c r="H29" s="1">
        <v>5</v>
      </c>
      <c r="I29" s="2">
        <v>1</v>
      </c>
      <c r="K29" s="1">
        <v>2</v>
      </c>
      <c r="L29" s="2">
        <v>1</v>
      </c>
      <c r="N29" s="1">
        <v>1</v>
      </c>
      <c r="O29" s="2">
        <v>0</v>
      </c>
      <c r="Q29" s="1">
        <v>0</v>
      </c>
      <c r="R29" s="2">
        <v>2</v>
      </c>
      <c r="T29" s="1">
        <v>1</v>
      </c>
      <c r="U29" s="2">
        <v>1</v>
      </c>
      <c r="W29" s="1">
        <v>3</v>
      </c>
      <c r="X29" s="2">
        <v>1</v>
      </c>
      <c r="Z29" s="1">
        <v>1</v>
      </c>
      <c r="AA29" s="2">
        <v>1</v>
      </c>
      <c r="AC29" s="1">
        <v>1</v>
      </c>
      <c r="AD29" s="2">
        <v>3</v>
      </c>
      <c r="AF29" s="1">
        <v>3</v>
      </c>
      <c r="AG29" s="2">
        <v>0</v>
      </c>
      <c r="AI29" s="1">
        <v>0</v>
      </c>
      <c r="AJ29" s="2">
        <v>2</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Senegal</v>
      </c>
      <c r="AM32" s="459" t="str">
        <f>IF(AL32&lt;&gt;"","   "&amp;ThirdPlaced!$D17&amp;"        "&amp;ThirdPlaced!$F17&amp;Language!$E$197&amp;ThirdPlaced!$G17,"")</f>
        <v xml:space="preserve">   4        5 - 4</v>
      </c>
      <c r="AN32" s="465" t="str">
        <f>IF(AL32&lt;&gt;"",ThirdPlaced!$I17,"")</f>
        <v>I</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Canada</v>
      </c>
      <c r="AM33" s="459" t="str">
        <f>IF(AL33&lt;&gt;"","   "&amp;ThirdPlaced!$D18&amp;"        "&amp;ThirdPlaced!$F18&amp;Language!$E$197&amp;ThirdPlaced!$G18,"")</f>
        <v xml:space="preserve">   4        4 - 4</v>
      </c>
      <c r="AN33" s="465" t="str">
        <f>IF(AL33&lt;&gt;"",ThirdPlaced!$I18,"")</f>
        <v>B</v>
      </c>
      <c r="AO33" s="17"/>
      <c r="AP33" s="17"/>
      <c r="AR33" s="17"/>
      <c r="AS33" s="17"/>
      <c r="AU33" s="17"/>
      <c r="AV33" s="17"/>
    </row>
    <row r="34" spans="1:48" ht="15" thickBot="1">
      <c r="B34" s="1">
        <v>2</v>
      </c>
      <c r="C34" s="2">
        <v>1</v>
      </c>
      <c r="E34" s="1">
        <v>2</v>
      </c>
      <c r="F34" s="2">
        <v>0</v>
      </c>
      <c r="H34" s="1">
        <v>1</v>
      </c>
      <c r="I34" s="2">
        <v>3</v>
      </c>
      <c r="K34" s="1">
        <v>3</v>
      </c>
      <c r="L34" s="2">
        <v>2</v>
      </c>
      <c r="N34" s="1">
        <v>0</v>
      </c>
      <c r="O34" s="2">
        <v>3</v>
      </c>
      <c r="Q34" s="1">
        <v>1</v>
      </c>
      <c r="R34" s="2">
        <v>0</v>
      </c>
      <c r="T34" s="1">
        <v>3</v>
      </c>
      <c r="U34" s="2">
        <v>1</v>
      </c>
      <c r="W34" s="1">
        <v>2</v>
      </c>
      <c r="X34" s="2">
        <v>1</v>
      </c>
      <c r="Z34" s="1">
        <v>1</v>
      </c>
      <c r="AA34" s="2">
        <v>2</v>
      </c>
      <c r="AC34" s="1">
        <v>0</v>
      </c>
      <c r="AD34" s="2">
        <v>2</v>
      </c>
      <c r="AF34" s="1">
        <v>0</v>
      </c>
      <c r="AG34" s="2">
        <v>1</v>
      </c>
      <c r="AI34" s="1">
        <v>0</v>
      </c>
      <c r="AJ34" s="2">
        <v>4</v>
      </c>
      <c r="AL34" s="466" t="str">
        <f>IF(OR(ThirdPlaced!$D19&gt;0,ThirdPlaced!$G19&gt;0),ThirdPlaced!$C19,"")</f>
        <v>New Zealand</v>
      </c>
      <c r="AM34" s="459" t="str">
        <f>IF(AL34&lt;&gt;"","   "&amp;ThirdPlaced!$D19&amp;"        "&amp;ThirdPlaced!$F19&amp;Language!$E$197&amp;ThirdPlaced!$G19,"")</f>
        <v xml:space="preserve">   4        2 - 3</v>
      </c>
      <c r="AN34" s="465" t="str">
        <f>IF(AL34&lt;&gt;"",ThirdPlaced!$I19,"")</f>
        <v>G</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Mexico</v>
      </c>
      <c r="AM35" s="459" t="str">
        <f>IF(AL35&lt;&gt;"","   "&amp;ThirdPlaced!$D20&amp;"        "&amp;ThirdPlaced!$F20&amp;Language!$E$197&amp;ThirdPlaced!$G20,"")</f>
        <v xml:space="preserve">   3        5 - 4</v>
      </c>
      <c r="AN35" s="465" t="str">
        <f>IF(AL35&lt;&gt;"",ThirdPlaced!$I20,"")</f>
        <v>A</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Australia</v>
      </c>
      <c r="AM36" s="459" t="str">
        <f>IF(AL36&lt;&gt;"","   "&amp;ThirdPlaced!$D21&amp;"        "&amp;ThirdPlaced!$F21&amp;Language!$E$197&amp;ThirdPlaced!$G21,"")</f>
        <v xml:space="preserve">   3        4 - 5</v>
      </c>
      <c r="AN36" s="465" t="str">
        <f>IF(AL36&lt;&gt;"",ThirdPlaced!$I21,"")</f>
        <v>D</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Ghana</v>
      </c>
      <c r="AM37" s="459" t="str">
        <f>IF(AL37&lt;&gt;"","   "&amp;ThirdPlaced!$D22&amp;"        "&amp;ThirdPlaced!$F22&amp;Language!$E$197&amp;ThirdPlaced!$G22,"")</f>
        <v xml:space="preserve">   3        4 - 5</v>
      </c>
      <c r="AN37" s="465" t="str">
        <f>IF(AL37&lt;&gt;"",ThirdPlaced!$I22,"")</f>
        <v>L</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Algeria</v>
      </c>
      <c r="AM38" s="459" t="str">
        <f>IF(AL38&lt;&gt;"","   "&amp;ThirdPlaced!$D23&amp;"        "&amp;ThirdPlaced!$F23&amp;Language!$E$197&amp;ThirdPlaced!$G23,"")</f>
        <v xml:space="preserve">   3        4 - 6</v>
      </c>
      <c r="AN38" s="465" t="str">
        <f>IF(AL38&lt;&gt;"",ThirdPlaced!$I23,"")</f>
        <v>J</v>
      </c>
      <c r="AR38" s="17"/>
      <c r="AS38" s="17"/>
      <c r="AU38" s="17"/>
      <c r="AV38" s="17"/>
    </row>
    <row r="39" spans="1:48" ht="15" thickBot="1">
      <c r="B39" s="1">
        <v>1</v>
      </c>
      <c r="C39" s="2">
        <v>2</v>
      </c>
      <c r="E39" s="1">
        <v>3</v>
      </c>
      <c r="F39" s="2">
        <v>0</v>
      </c>
      <c r="H39" s="1">
        <v>2</v>
      </c>
      <c r="I39" s="2">
        <v>0</v>
      </c>
      <c r="K39" s="1">
        <v>0</v>
      </c>
      <c r="L39" s="2">
        <v>2</v>
      </c>
      <c r="N39" s="1">
        <v>0</v>
      </c>
      <c r="O39" s="2">
        <v>2</v>
      </c>
      <c r="Q39" s="1">
        <v>0</v>
      </c>
      <c r="R39" s="2">
        <v>3</v>
      </c>
      <c r="T39" s="1">
        <v>0</v>
      </c>
      <c r="U39" s="2">
        <v>2</v>
      </c>
      <c r="W39" s="1">
        <v>1</v>
      </c>
      <c r="X39" s="2">
        <v>1</v>
      </c>
      <c r="Z39" s="1">
        <v>3</v>
      </c>
      <c r="AA39" s="2">
        <v>0</v>
      </c>
      <c r="AC39" s="1">
        <v>0</v>
      </c>
      <c r="AD39" s="2">
        <v>3</v>
      </c>
      <c r="AF39" s="1">
        <v>1</v>
      </c>
      <c r="AG39" s="2">
        <v>2</v>
      </c>
      <c r="AI39" s="1">
        <v>2</v>
      </c>
      <c r="AJ39" s="2">
        <v>1</v>
      </c>
      <c r="AL39" s="471" t="str">
        <f>IF(OR(ThirdPlaced!$D24&gt;0,ThirdPlaced!$G24&gt;0),ThirdPlaced!$C24,"")</f>
        <v>Scotland</v>
      </c>
      <c r="AM39" s="472" t="str">
        <f>IF(AL39&lt;&gt;"","   "&amp;ThirdPlaced!$D24&amp;"        "&amp;ThirdPlaced!$F24&amp;Language!$E$197&amp;ThirdPlaced!$G24,"")</f>
        <v xml:space="preserve">   3        4 - 6</v>
      </c>
      <c r="AN39" s="473" t="str">
        <f>IF(AL39&lt;&gt;"",ThirdPlaced!$I24,"")</f>
        <v>C</v>
      </c>
      <c r="AO39" s="791"/>
      <c r="AP39" s="791"/>
      <c r="AQ39" s="38"/>
      <c r="AR39" s="19"/>
      <c r="AS39" s="19"/>
      <c r="AU39" s="19"/>
      <c r="AV39" s="19"/>
    </row>
    <row r="40" spans="1:48" ht="15.6">
      <c r="T40" s="44"/>
      <c r="U40" s="44"/>
      <c r="AL40" s="468" t="str">
        <f>IF(OR(ThirdPlaced!$D25&gt;0,ThirdPlaced!$G25&gt;0),ThirdPlaced!$C25,"")</f>
        <v>Ecuador</v>
      </c>
      <c r="AM40" s="469" t="str">
        <f>IF(AL40&lt;&gt;"","   "&amp;ThirdPlaced!$D25&amp;"        "&amp;ThirdPlaced!$F25&amp;Language!$E$197&amp;ThirdPlaced!$G25,"")</f>
        <v xml:space="preserve">   3        2 - 4</v>
      </c>
      <c r="AN40" s="470" t="str">
        <f>IF(AL40&lt;&gt;"",ThirdPlaced!$I25,"")</f>
        <v>E</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Sweden</v>
      </c>
      <c r="AM41" s="461" t="str">
        <f>IF(AL41&lt;&gt;"","   "&amp;ThirdPlaced!$D26&amp;"        "&amp;ThirdPlaced!$F26&amp;Language!$E$197&amp;ThirdPlaced!$G26,"")</f>
        <v xml:space="preserve">   3        2 - 5</v>
      </c>
      <c r="AN41" s="462" t="str">
        <f>IF(AL41&lt;&gt;"",ThirdPlaced!$I26,"")</f>
        <v>F</v>
      </c>
      <c r="AR41" s="368"/>
      <c r="AS41" s="368"/>
      <c r="AT41" s="38"/>
      <c r="AU41" s="368"/>
      <c r="AV41" s="368"/>
    </row>
    <row r="42" spans="1:48">
      <c r="A42" s="69" t="s">
        <v>2</v>
      </c>
      <c r="B42" s="545" t="str">
        <f>IF(CalcA!$L22,B3,"")</f>
        <v>Czech Rep.</v>
      </c>
      <c r="C42" s="544" t="str">
        <f>IF(CalcA!$L22,C3,"")</f>
        <v xml:space="preserve">   7        5 - 2</v>
      </c>
      <c r="D42" s="69" t="s">
        <v>3</v>
      </c>
      <c r="E42" s="543" t="str">
        <f>IF(CalcB!$L22,E3,"")</f>
        <v>Switzerland</v>
      </c>
      <c r="F42" s="544" t="str">
        <f>IF(CalcB!$L22,F3,"")</f>
        <v xml:space="preserve">   9        9 - 1</v>
      </c>
      <c r="G42" s="69" t="s">
        <v>4</v>
      </c>
      <c r="H42" s="543" t="str">
        <f>IF(CalcC!$L22,H3,"")</f>
        <v>Brazil</v>
      </c>
      <c r="I42" s="544" t="str">
        <f>IF(CalcC!$L22,I3,"")</f>
        <v xml:space="preserve">   9        10 - 3</v>
      </c>
      <c r="J42" s="69" t="s">
        <v>5</v>
      </c>
      <c r="K42" s="543" t="str">
        <f>IF(CalcD!$L22,K3,"")</f>
        <v>Turkey</v>
      </c>
      <c r="L42" s="544" t="str">
        <f>IF(CalcD!$L22,L3,"")</f>
        <v xml:space="preserve">   9        8 - 4</v>
      </c>
      <c r="M42" s="69" t="s">
        <v>6</v>
      </c>
      <c r="N42" s="543" t="str">
        <f>IF(CalcE!$L22,N3,"")</f>
        <v>Germany</v>
      </c>
      <c r="O42" s="544" t="str">
        <f>IF(CalcE!$L22,O3,"")</f>
        <v xml:space="preserve">   9        11 - 1</v>
      </c>
      <c r="P42" s="69" t="s">
        <v>7</v>
      </c>
      <c r="Q42" s="543" t="str">
        <f>IF(CalcF!$L22,Q3,"")</f>
        <v>Netherlands</v>
      </c>
      <c r="R42" s="544" t="str">
        <f>IF(CalcF!$L22,R3,"")</f>
        <v xml:space="preserve">   7        7 - 1</v>
      </c>
      <c r="S42" s="69" t="s">
        <v>93</v>
      </c>
      <c r="T42" s="543" t="str">
        <f>IF(CalcG!$L22,T3,"")</f>
        <v>Belgium</v>
      </c>
      <c r="U42" s="544" t="str">
        <f>IF(CalcG!$L22,U3,"")</f>
        <v xml:space="preserve">   9        7 - 0</v>
      </c>
      <c r="V42" s="69" t="s">
        <v>96</v>
      </c>
      <c r="W42" s="543" t="str">
        <f>IF(CalcH!$L22,W3,"")</f>
        <v>Spain</v>
      </c>
      <c r="X42" s="544" t="str">
        <f>IF(CalcH!$L22,X3,"")</f>
        <v xml:space="preserve">   7        13 - 2</v>
      </c>
      <c r="Y42" s="69" t="s">
        <v>855</v>
      </c>
      <c r="Z42" s="543" t="str">
        <f>IF(CalcI!$L22,Z3,"")</f>
        <v>France</v>
      </c>
      <c r="AA42" s="544" t="str">
        <f>IF(CalcI!$L22,AA3,"")</f>
        <v xml:space="preserve">   9        10 - 2</v>
      </c>
      <c r="AB42" s="69" t="s">
        <v>858</v>
      </c>
      <c r="AC42" s="543" t="str">
        <f>IF(CalcJ!$L22,AC3,"")</f>
        <v>Austria</v>
      </c>
      <c r="AD42" s="544" t="str">
        <f>IF(CalcJ!$L22,AD3,"")</f>
        <v xml:space="preserve">   7        7 - 1</v>
      </c>
      <c r="AE42" s="69" t="s">
        <v>861</v>
      </c>
      <c r="AF42" s="543" t="str">
        <f>IF(CalcK!$L22,AF3,"")</f>
        <v>Portugal</v>
      </c>
      <c r="AG42" s="544" t="str">
        <f>IF(CalcK!$L22,AG3,"")</f>
        <v xml:space="preserve">   9        6 - 1</v>
      </c>
      <c r="AH42" s="69" t="s">
        <v>864</v>
      </c>
      <c r="AI42" s="543" t="str">
        <f>IF(CalcL!$L22,AI3,"")</f>
        <v>England</v>
      </c>
      <c r="AJ42" s="544" t="str">
        <f>IF(CalcL!$L22,AJ3,"")</f>
        <v xml:space="preserve">   7        7 - 1</v>
      </c>
      <c r="AK42" s="69"/>
      <c r="AL42" s="460" t="str">
        <f>IF(OR(ThirdPlaced!$D27&gt;0,ThirdPlaced!$G27&gt;0),ThirdPlaced!$C27,"")</f>
        <v>Uzbekistan</v>
      </c>
      <c r="AM42" s="461" t="str">
        <f>IF(AL42&lt;&gt;"","   "&amp;ThirdPlaced!$D27&amp;"        "&amp;ThirdPlaced!$F27&amp;Language!$E$197&amp;ThirdPlaced!$G27,"")</f>
        <v xml:space="preserve">   3        2 - 5</v>
      </c>
      <c r="AN42" s="462" t="str">
        <f>IF(AL42&lt;&gt;"",ThirdPlaced!$I27,"")</f>
        <v>K</v>
      </c>
      <c r="AR42" s="367"/>
      <c r="AS42" s="367"/>
      <c r="AT42" s="69"/>
      <c r="AU42" s="367"/>
      <c r="AV42" s="367"/>
    </row>
    <row r="43" spans="1:48" ht="15" thickBot="1">
      <c r="A43" s="69" t="s">
        <v>8</v>
      </c>
      <c r="B43" s="543" t="str">
        <f>IF(CalcA!$L23,B4,"")</f>
        <v>Rep. of Korea</v>
      </c>
      <c r="C43" s="544" t="str">
        <f>IF(CalcA!$L23,C4,"")</f>
        <v xml:space="preserve">   7        5 - 3</v>
      </c>
      <c r="D43" s="69" t="s">
        <v>9</v>
      </c>
      <c r="E43" s="543" t="str">
        <f>IF(CalcB!$L23,E4,"")</f>
        <v>Bosnia/Herzeg.</v>
      </c>
      <c r="F43" s="544" t="str">
        <f>IF(CalcB!$L23,F4,"")</f>
        <v xml:space="preserve">   4        5 - 3</v>
      </c>
      <c r="G43" s="69" t="s">
        <v>10</v>
      </c>
      <c r="H43" s="543" t="str">
        <f>IF(CalcC!$L23,H4,"")</f>
        <v>Morocco</v>
      </c>
      <c r="I43" s="544" t="str">
        <f>IF(CalcC!$L23,I4,"")</f>
        <v xml:space="preserve">   6        5 - 2</v>
      </c>
      <c r="J43" s="69" t="s">
        <v>11</v>
      </c>
      <c r="K43" s="543" t="str">
        <f>IF(CalcD!$L23,K4,"")</f>
        <v>USA</v>
      </c>
      <c r="L43" s="544" t="str">
        <f>IF(CalcD!$L23,L4,"")</f>
        <v xml:space="preserve">   4        5 - 5</v>
      </c>
      <c r="M43" s="69" t="s">
        <v>12</v>
      </c>
      <c r="N43" s="543" t="str">
        <f>IF(CalcE!$L23,N4,"")</f>
        <v>Ivory Coast</v>
      </c>
      <c r="O43" s="544" t="str">
        <f>IF(CalcE!$L23,O4,"")</f>
        <v xml:space="preserve">   6        6 - 4</v>
      </c>
      <c r="P43" s="69" t="s">
        <v>13</v>
      </c>
      <c r="Q43" s="543" t="str">
        <f>IF(CalcF!$L23,Q4,"")</f>
        <v>Japan</v>
      </c>
      <c r="R43" s="544" t="str">
        <f>IF(CalcF!$L23,R4,"")</f>
        <v xml:space="preserve">   7        4 - 1</v>
      </c>
      <c r="S43" s="69" t="s">
        <v>94</v>
      </c>
      <c r="T43" s="543" t="str">
        <f>IF(CalcG!$L23,T4,"")</f>
        <v>Egypt</v>
      </c>
      <c r="U43" s="544" t="str">
        <f>IF(CalcG!$L23,U4,"")</f>
        <v xml:space="preserve">   4        4 - 5</v>
      </c>
      <c r="V43" s="69" t="s">
        <v>97</v>
      </c>
      <c r="W43" s="543" t="str">
        <f>IF(CalcH!$L23,W4,"")</f>
        <v>Uruguay</v>
      </c>
      <c r="X43" s="544" t="str">
        <f>IF(CalcH!$L23,X4,"")</f>
        <v xml:space="preserve">   7        7 - 2</v>
      </c>
      <c r="Y43" s="69" t="s">
        <v>856</v>
      </c>
      <c r="Z43" s="543" t="str">
        <f>IF(CalcI!$L23,Z4,"")</f>
        <v>Norway</v>
      </c>
      <c r="AA43" s="544" t="str">
        <f>IF(CalcI!$L23,AA4,"")</f>
        <v xml:space="preserve">   4        6 - 3</v>
      </c>
      <c r="AB43" s="69" t="s">
        <v>859</v>
      </c>
      <c r="AC43" s="543" t="str">
        <f>IF(CalcJ!$L23,AC4,"")</f>
        <v>Argentina</v>
      </c>
      <c r="AD43" s="544" t="str">
        <f>IF(CalcJ!$L23,AD4,"")</f>
        <v xml:space="preserve">   7        7 - 2</v>
      </c>
      <c r="AE43" s="69" t="s">
        <v>862</v>
      </c>
      <c r="AF43" s="543" t="str">
        <f>IF(CalcK!$L23,AF4,"")</f>
        <v>Colombia</v>
      </c>
      <c r="AG43" s="544" t="str">
        <f>IF(CalcK!$L23,AG4,"")</f>
        <v xml:space="preserve">   6        5 - 1</v>
      </c>
      <c r="AH43" s="69" t="s">
        <v>865</v>
      </c>
      <c r="AI43" s="543" t="str">
        <f>IF(CalcL!$L23,AI4,"")</f>
        <v>Croatia</v>
      </c>
      <c r="AJ43" s="544" t="str">
        <f>IF(CalcL!$L23,AJ4,"")</f>
        <v xml:space="preserve">   7        5 - 2</v>
      </c>
      <c r="AK43" s="69"/>
      <c r="AL43" s="474" t="str">
        <f>IF(OR(ThirdPlaced!$D28&gt;0,ThirdPlaced!$G28&gt;0),ThirdPlaced!$C28,"")</f>
        <v>Cape Verde</v>
      </c>
      <c r="AM43" s="475" t="str">
        <f>IF(AL43&lt;&gt;"","   "&amp;ThirdPlaced!$D28&amp;"        "&amp;ThirdPlaced!$F28&amp;Language!$E$197&amp;ThirdPlaced!$G28,"")</f>
        <v xml:space="preserve">   3        3 - 11</v>
      </c>
      <c r="AN43" s="476" t="str">
        <f>IF(AL43&lt;&gt;"",ThirdPlaced!$I28,"")</f>
        <v>H</v>
      </c>
      <c r="AR43" s="367"/>
      <c r="AS43" s="367"/>
      <c r="AT43" s="69"/>
      <c r="AU43" s="367"/>
      <c r="AV43" s="367"/>
    </row>
    <row r="44" spans="1:48">
      <c r="A44" s="70" t="s">
        <v>14</v>
      </c>
      <c r="B44" s="541" t="str">
        <f>IF(CalcA!$L24,B5,"")</f>
        <v>Mexico</v>
      </c>
      <c r="C44" s="542" t="str">
        <f>IF(CalcA!$L24,C5,"")</f>
        <v xml:space="preserve">   3        5 - 4</v>
      </c>
      <c r="D44" s="70" t="s">
        <v>15</v>
      </c>
      <c r="E44" s="541" t="str">
        <f>IF(CalcB!$L24,E5,"")</f>
        <v>Canada</v>
      </c>
      <c r="F44" s="542" t="str">
        <f>IF(CalcB!$L24,F5,"")</f>
        <v xml:space="preserve">   4        4 - 4</v>
      </c>
      <c r="G44" s="70" t="s">
        <v>16</v>
      </c>
      <c r="H44" s="541" t="str">
        <f>IF(CalcC!$L24,H5,"")</f>
        <v>Scotland</v>
      </c>
      <c r="I44" s="542" t="str">
        <f>IF(CalcC!$L24,I5,"")</f>
        <v xml:space="preserve">   3        4 - 6</v>
      </c>
      <c r="J44" s="70" t="s">
        <v>17</v>
      </c>
      <c r="K44" s="541" t="str">
        <f>IF(CalcD!$L24,K5,"")</f>
        <v>Australia</v>
      </c>
      <c r="L44" s="542" t="str">
        <f>IF(CalcD!$L24,L5,"")</f>
        <v xml:space="preserve">   3        4 - 5</v>
      </c>
      <c r="M44" s="70" t="s">
        <v>18</v>
      </c>
      <c r="N44" s="541" t="str">
        <f>IF(CalcE!$L24,N5,"")</f>
        <v>Ecuador</v>
      </c>
      <c r="O44" s="542" t="str">
        <f>IF(CalcE!$L24,O5,"")</f>
        <v xml:space="preserve">   3        2 - 4</v>
      </c>
      <c r="P44" s="70" t="s">
        <v>19</v>
      </c>
      <c r="Q44" s="541" t="str">
        <f>IF(CalcF!$L24,Q5,"")</f>
        <v>Sweden</v>
      </c>
      <c r="R44" s="542" t="str">
        <f>IF(CalcF!$L24,R5,"")</f>
        <v xml:space="preserve">   3        2 - 5</v>
      </c>
      <c r="S44" s="70" t="s">
        <v>95</v>
      </c>
      <c r="T44" s="541" t="str">
        <f>IF(CalcG!$L24,T5,"")</f>
        <v>New Zealand</v>
      </c>
      <c r="U44" s="542" t="str">
        <f>IF(CalcG!$L24,U5,"")</f>
        <v xml:space="preserve">   4        2 - 3</v>
      </c>
      <c r="V44" s="70" t="s">
        <v>98</v>
      </c>
      <c r="W44" s="541" t="str">
        <f>IF(CalcH!$L24,W5,"")</f>
        <v>Cape Verde</v>
      </c>
      <c r="X44" s="542" t="str">
        <f>IF(CalcH!$L24,X5,"")</f>
        <v xml:space="preserve">   3        3 - 11</v>
      </c>
      <c r="Y44" s="70" t="s">
        <v>857</v>
      </c>
      <c r="Z44" s="541" t="str">
        <f>IF(CalcI!$L24,Z5,"")</f>
        <v>Senegal</v>
      </c>
      <c r="AA44" s="542" t="str">
        <f>IF(CalcI!$L24,AA5,"")</f>
        <v xml:space="preserve">   4        5 - 4</v>
      </c>
      <c r="AB44" s="70" t="s">
        <v>860</v>
      </c>
      <c r="AC44" s="541" t="str">
        <f>IF(CalcJ!$L24,AC5,"")</f>
        <v>Algeria</v>
      </c>
      <c r="AD44" s="542" t="str">
        <f>IF(CalcJ!$L24,AD5,"")</f>
        <v xml:space="preserve">   3        4 - 6</v>
      </c>
      <c r="AE44" s="70" t="s">
        <v>863</v>
      </c>
      <c r="AF44" s="541" t="str">
        <f>IF(CalcK!$L24,AF5,"")</f>
        <v>Uzbekistan</v>
      </c>
      <c r="AG44" s="542" t="str">
        <f>IF(CalcK!$L24,AG5,"")</f>
        <v xml:space="preserve">   3        2 - 5</v>
      </c>
      <c r="AH44" s="70" t="s">
        <v>866</v>
      </c>
      <c r="AI44" s="541" t="str">
        <f>IF(CalcL!$L24,AI5,"")</f>
        <v>Ghana</v>
      </c>
      <c r="AJ44" s="542" t="str">
        <f>IF(CalcL!$L24,AJ5,"")</f>
        <v xml:space="preserve">   3        4 - 5</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1 - 7</v>
      </c>
      <c r="D45" s="70" t="s">
        <v>1632</v>
      </c>
      <c r="E45" s="541" t="str">
        <f>IF(CalcB!$L25,E6,"")</f>
        <v>Qatar</v>
      </c>
      <c r="F45" s="542" t="str">
        <f>IF(CalcB!$L25,F6,"")</f>
        <v xml:space="preserve">   0        1 - 11</v>
      </c>
      <c r="G45" s="70" t="s">
        <v>1633</v>
      </c>
      <c r="H45" s="541" t="str">
        <f>IF(CalcC!$L25,H6,"")</f>
        <v>Haiti</v>
      </c>
      <c r="I45" s="542" t="str">
        <f>IF(CalcC!$L25,I6,"")</f>
        <v xml:space="preserve">   0        2 - 10</v>
      </c>
      <c r="J45" s="70" t="s">
        <v>1634</v>
      </c>
      <c r="K45" s="541" t="str">
        <f>IF(CalcD!$L25,K6,"")</f>
        <v>Paraguay</v>
      </c>
      <c r="L45" s="542" t="str">
        <f>IF(CalcD!$L25,L6,"")</f>
        <v xml:space="preserve">   1        2 - 5</v>
      </c>
      <c r="M45" s="70" t="s">
        <v>1635</v>
      </c>
      <c r="N45" s="541" t="str">
        <f>IF(CalcE!$L25,N6,"")</f>
        <v>Curaçao</v>
      </c>
      <c r="O45" s="542" t="str">
        <f>IF(CalcE!$L25,O6,"")</f>
        <v xml:space="preserve">   0        0 - 10</v>
      </c>
      <c r="P45" s="70" t="s">
        <v>1636</v>
      </c>
      <c r="Q45" s="541" t="str">
        <f>IF(CalcF!$L25,Q6,"")</f>
        <v>Tunisia</v>
      </c>
      <c r="R45" s="542" t="str">
        <f>IF(CalcF!$L25,R6,"")</f>
        <v xml:space="preserve">   0        1 - 7</v>
      </c>
      <c r="S45" s="70" t="s">
        <v>1637</v>
      </c>
      <c r="T45" s="541" t="str">
        <f>IF(CalcG!$L25,T6,"")</f>
        <v>IR Iran</v>
      </c>
      <c r="U45" s="542" t="str">
        <f>IF(CalcG!$L25,U6,"")</f>
        <v xml:space="preserve">   0        1 - 6</v>
      </c>
      <c r="V45" s="70" t="s">
        <v>1638</v>
      </c>
      <c r="W45" s="541" t="str">
        <f>IF(CalcH!$L25,W6,"")</f>
        <v>Saudi Arabia</v>
      </c>
      <c r="X45" s="542" t="str">
        <f>IF(CalcH!$L25,X6,"")</f>
        <v xml:space="preserve">   0        2 - 10</v>
      </c>
      <c r="Y45" s="70" t="s">
        <v>1639</v>
      </c>
      <c r="Z45" s="541" t="str">
        <f>IF(CalcI!$L25,Z6,"")</f>
        <v>Iraq</v>
      </c>
      <c r="AA45" s="542" t="str">
        <f>IF(CalcI!$L25,AA6,"")</f>
        <v xml:space="preserve">   0        0 - 12</v>
      </c>
      <c r="AB45" s="70" t="s">
        <v>1640</v>
      </c>
      <c r="AC45" s="541" t="str">
        <f>IF(CalcJ!$L25,AC6,"")</f>
        <v>Jordan</v>
      </c>
      <c r="AD45" s="542" t="str">
        <f>IF(CalcJ!$L25,AD6,"")</f>
        <v xml:space="preserve">   0        1 - 10</v>
      </c>
      <c r="AE45" s="70" t="s">
        <v>1641</v>
      </c>
      <c r="AF45" s="541" t="str">
        <f>IF(CalcK!$L25,AF6,"")</f>
        <v>DR Congo</v>
      </c>
      <c r="AG45" s="542" t="str">
        <f>IF(CalcK!$L25,AG6,"")</f>
        <v xml:space="preserve">   0        2 - 8</v>
      </c>
      <c r="AH45" s="70" t="s">
        <v>1642</v>
      </c>
      <c r="AI45" s="541" t="str">
        <f>IF(CalcL!$L25,AI6,"")</f>
        <v>Panama</v>
      </c>
      <c r="AJ45" s="542" t="str">
        <f>IF(CalcL!$L25,AJ6,"")</f>
        <v xml:space="preserve">   0        1 - 9</v>
      </c>
      <c r="AK45" s="70"/>
      <c r="AL45" s="796" t="str">
        <f>IF(Distinctness!$G$17&gt;0,ThirdPlaced!$I30,"")</f>
        <v>ABCDGIJL</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Australia</v>
      </c>
      <c r="E50" s="34" t="str">
        <f>VLOOKUP(D48,Matches!$B$4:$K$113,8,0)</f>
        <v>France</v>
      </c>
      <c r="F50" s="35" t="str">
        <f>VLOOKUP(D48,Matches!$B$4:$K$113,9,0)</f>
        <v>New Zealand</v>
      </c>
      <c r="H50" s="34" t="str">
        <f>VLOOKUP(G48,Matches!$B$4:$K$113,8,0)</f>
        <v>Rep. of Korea</v>
      </c>
      <c r="I50" s="35" t="str">
        <f>VLOOKUP(G48,Matches!$B$4:$K$113,9,0)</f>
        <v>Bosnia/Herzeg.</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Argentina</v>
      </c>
      <c r="T50" s="34" t="str">
        <f>VLOOKUP(S48,Matches!$B$4:$K$113,8,0)</f>
        <v>Turkey</v>
      </c>
      <c r="U50" s="35" t="str">
        <f>VLOOKUP(S48,Matches!$B$4:$K$113,9,0)</f>
        <v>Canada</v>
      </c>
      <c r="W50" s="34" t="str">
        <f>VLOOKUP(V48,Matches!$B$4:$K$113,8,0)</f>
        <v>Belgium</v>
      </c>
      <c r="X50" s="35" t="str">
        <f>VLOOKUP(V48,Matches!$B$4:$K$113,9,0)</f>
        <v>Mexico</v>
      </c>
      <c r="Z50" s="34" t="str">
        <f>VLOOKUP(Y48,Matches!$B$4:$K$113,8,0)</f>
        <v>Brazil</v>
      </c>
      <c r="AA50" s="35" t="str">
        <f>VLOOKUP(Y48,Matches!$B$4:$K$113,9,0)</f>
        <v>Japan</v>
      </c>
      <c r="AC50" s="34" t="str">
        <f>VLOOKUP(AB48,Matches!$B$4:$K$113,8,0)</f>
        <v>Ivory Coast</v>
      </c>
      <c r="AD50" s="35" t="str">
        <f>VLOOKUP(AB48,Matches!$B$4:$K$113,9,0)</f>
        <v>Norway</v>
      </c>
      <c r="AF50" s="34" t="str">
        <f>VLOOKUP(AE48,Matches!$B$4:$K$113,8,0)</f>
        <v>Czech Rep.</v>
      </c>
      <c r="AG50" s="35" t="str">
        <f>VLOOKUP(AE48,Matches!$B$4:$K$113,9,0)</f>
        <v>Scotland</v>
      </c>
      <c r="AI50" s="34" t="str">
        <f>VLOOKUP(AH48,Matches!$B$4:$K$113,8,0)</f>
        <v>England</v>
      </c>
      <c r="AJ50" s="35" t="str">
        <f>VLOOKUP(AH48,Matches!$B$4:$K$113,9,0)</f>
        <v>Senegal</v>
      </c>
      <c r="AL50" s="34" t="str">
        <f>VLOOKUP(AK48,Matches!$B$4:$K$113,8,0)</f>
        <v>Austria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Algeria</v>
      </c>
      <c r="AU50" s="34" t="str">
        <f>VLOOKUP(AT48,Matches!$B$4:$K$113,8,0)</f>
        <v>Portugal</v>
      </c>
      <c r="AV50" s="35" t="str">
        <f>VLOOKUP(AT48,Matches!$B$4:$K$113,9,0)</f>
        <v>Ghana</v>
      </c>
    </row>
    <row r="51" spans="1:49" ht="15" thickBot="1">
      <c r="B51" s="1">
        <v>4</v>
      </c>
      <c r="C51" s="2">
        <v>1</v>
      </c>
      <c r="D51" s="187"/>
      <c r="E51" s="1">
        <v>5</v>
      </c>
      <c r="F51" s="2">
        <v>0</v>
      </c>
      <c r="G51" s="187"/>
      <c r="H51" s="1">
        <v>2</v>
      </c>
      <c r="I51" s="2">
        <v>1</v>
      </c>
      <c r="J51" s="187"/>
      <c r="K51" s="1">
        <v>2</v>
      </c>
      <c r="L51" s="2">
        <v>0</v>
      </c>
      <c r="M51" s="187"/>
      <c r="N51" s="1">
        <v>1</v>
      </c>
      <c r="O51" s="2">
        <v>0</v>
      </c>
      <c r="P51" s="187"/>
      <c r="Q51" s="1">
        <v>3</v>
      </c>
      <c r="R51" s="2">
        <v>1</v>
      </c>
      <c r="S51" s="187"/>
      <c r="T51" s="1">
        <v>2</v>
      </c>
      <c r="U51" s="2">
        <v>0</v>
      </c>
      <c r="V51" s="187"/>
      <c r="W51" s="1">
        <v>2</v>
      </c>
      <c r="X51" s="2">
        <v>1</v>
      </c>
      <c r="Y51" s="187"/>
      <c r="Z51" s="1">
        <v>3</v>
      </c>
      <c r="AA51" s="2">
        <v>2</v>
      </c>
      <c r="AB51" s="187"/>
      <c r="AC51" s="1">
        <v>0</v>
      </c>
      <c r="AD51" s="2">
        <v>3</v>
      </c>
      <c r="AE51" s="187"/>
      <c r="AF51" s="1">
        <v>2</v>
      </c>
      <c r="AG51" s="2">
        <v>1</v>
      </c>
      <c r="AH51" s="187"/>
      <c r="AI51" s="1">
        <v>2</v>
      </c>
      <c r="AJ51" s="2">
        <v>0</v>
      </c>
      <c r="AK51" s="187"/>
      <c r="AL51" s="1">
        <v>2</v>
      </c>
      <c r="AM51" s="2">
        <v>1</v>
      </c>
      <c r="AN51" s="187"/>
      <c r="AO51" s="1">
        <v>1</v>
      </c>
      <c r="AP51" s="2">
        <v>0</v>
      </c>
      <c r="AQ51" s="187"/>
      <c r="AR51" s="1">
        <v>2</v>
      </c>
      <c r="AS51" s="2">
        <v>0</v>
      </c>
      <c r="AT51" s="187"/>
      <c r="AU51" s="1">
        <v>4</v>
      </c>
      <c r="AV51" s="2">
        <v>1</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Rep. of Korea</v>
      </c>
      <c r="F60" s="35" t="str">
        <f>IF(AND(K51&lt;&gt;"",L51&lt;&gt;""),IF(K51&gt;L51,K50,IF(K51&lt;L51,L50,IF(AND(K53&lt;&gt;"",L53&lt;&gt;""),IF(K53&gt;L53,K50,IF(K53&lt;L53,L50,"")),""))),"")</f>
        <v>Netherlands</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Czech Rep.</v>
      </c>
      <c r="R60" s="35" t="str">
        <f>IF(AND(AI51&lt;&gt;"",AJ51&lt;&gt;""),IF(AI51&gt;AJ51,AI50,IF(AI51&lt;AJ51,AJ50,IF(AND(AI53&lt;&gt;"",AJ53&lt;&gt;""),IF(AI53&gt;AJ53,AI50,IF(AI53&lt;AJ53,AJ50,"")),""))),"")</f>
        <v>England</v>
      </c>
      <c r="T60" s="34" t="str">
        <f>IF(AND(AL51&lt;&gt;"",AM51&lt;&gt;""),IF(AL51&gt;AM51,AL50,IF(AL51&lt;AM51,AM50,IF(AND(AL53&lt;&gt;"",AM53&lt;&gt;""),IF(AL53&gt;AM53,AL50,IF(AL53&lt;AM53,AM50,"")),""))),"")</f>
        <v>Austria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2</v>
      </c>
      <c r="C61" s="2">
        <v>3</v>
      </c>
      <c r="D61" s="187"/>
      <c r="E61" s="1">
        <v>0</v>
      </c>
      <c r="F61" s="2">
        <v>2</v>
      </c>
      <c r="G61" s="187"/>
      <c r="H61" s="1">
        <v>1</v>
      </c>
      <c r="I61" s="2">
        <v>2</v>
      </c>
      <c r="J61" s="187"/>
      <c r="K61" s="1">
        <v>2</v>
      </c>
      <c r="L61" s="2">
        <v>1</v>
      </c>
      <c r="M61" s="187"/>
      <c r="N61" s="1">
        <v>0</v>
      </c>
      <c r="O61" s="2">
        <v>2</v>
      </c>
      <c r="P61" s="187"/>
      <c r="Q61" s="1">
        <v>0</v>
      </c>
      <c r="R61" s="2">
        <v>1</v>
      </c>
      <c r="S61" s="187"/>
      <c r="T61" s="1">
        <v>2</v>
      </c>
      <c r="U61" s="2">
        <v>0</v>
      </c>
      <c r="V61" s="187"/>
      <c r="W61" s="1">
        <v>0</v>
      </c>
      <c r="X61" s="2">
        <v>1</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Turkey</v>
      </c>
      <c r="O70" s="7" t="str">
        <f>IF(AND(N61&lt;&gt;"",O61&lt;&gt;""),IF(N61&gt;O61,N60,IF(N61&lt;O61,O60,IF(AND(N63&lt;&gt;"",O63&lt;&gt;""),IF(N63&gt;O63,N60,IF(N63&lt;O63,O60,"")),""))),"")</f>
        <v>Norway</v>
      </c>
      <c r="Q70" s="8" t="str">
        <f>IF(AND(Q61&lt;&gt;"",R61&lt;&gt;""),IF(Q61&gt;R61,Q60,IF(Q61&lt;R61,R60,IF(AND(Q63&lt;&gt;"",R63&lt;&gt;""),IF(Q63&gt;R63,Q60,IF(Q63&lt;R63,R60,"")),""))),"")</f>
        <v>England</v>
      </c>
      <c r="U70" s="7" t="str">
        <f>IF(AND(T61&lt;&gt;"",U61&lt;&gt;""),IF(T61&gt;U61,T60,IF(T61&lt;U61,U60,IF(AND(T63&lt;&gt;"",U63&lt;&gt;""),IF(T63&gt;U63,T60,IF(T63&lt;U63,U60,"")),""))),"")</f>
        <v>Austria</v>
      </c>
      <c r="W70" s="8" t="str">
        <f>IF(AND(W61&lt;&gt;"",X61&lt;&gt;""),IF(W61&gt;X61,W60,IF(W61&lt;X61,X60,IF(AND(W63&lt;&gt;"",X63&lt;&gt;""),IF(W63&gt;X63,W60,IF(W63&lt;X63,X60,"")),""))),"")</f>
        <v>Portugal</v>
      </c>
    </row>
    <row r="71" spans="1:25" ht="15" thickBot="1">
      <c r="C71" s="1">
        <v>3</v>
      </c>
      <c r="D71" s="12"/>
      <c r="E71" s="3">
        <v>1</v>
      </c>
      <c r="F71" s="188"/>
      <c r="I71" s="1">
        <v>2</v>
      </c>
      <c r="J71" s="12"/>
      <c r="K71" s="3">
        <v>1</v>
      </c>
      <c r="L71" s="188"/>
      <c r="O71" s="1">
        <v>2</v>
      </c>
      <c r="P71" s="12"/>
      <c r="Q71" s="3">
        <v>1</v>
      </c>
      <c r="R71" s="188"/>
      <c r="U71" s="1">
        <v>0</v>
      </c>
      <c r="V71" s="12"/>
      <c r="W71" s="3">
        <v>1</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Norway</v>
      </c>
      <c r="T80" s="8" t="str">
        <f>IF(AND(U71&lt;&gt;"",W71&lt;&gt;""),IF(U71&gt;W71,U70,IF(U71&lt;W71,W70,IF(AND(U73&lt;&gt;"",W73&lt;&gt;""),IF(U73&gt;W73,U70,IF(U73&lt;W73,W70,"")),""))),"")</f>
        <v>Portugal</v>
      </c>
    </row>
    <row r="81" spans="6:23" ht="15" thickBot="1">
      <c r="F81" s="1">
        <v>2</v>
      </c>
      <c r="G81" s="12"/>
      <c r="H81" s="3">
        <v>1</v>
      </c>
      <c r="I81" s="188"/>
      <c r="L81" s="16"/>
      <c r="R81" s="1">
        <v>1</v>
      </c>
      <c r="S81" s="12"/>
      <c r="T81" s="3">
        <v>2</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Norway</v>
      </c>
    </row>
    <row r="89" spans="6:23" ht="15" thickBot="1">
      <c r="L89" s="1">
        <v>3</v>
      </c>
      <c r="M89" s="12"/>
      <c r="N89" s="3">
        <v>0</v>
      </c>
      <c r="O89" s="188"/>
    </row>
    <row r="90" spans="6:23" ht="9.9"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Portugal</v>
      </c>
      <c r="R98" s="829" t="str">
        <f>IF(AND(L99&lt;&gt;"",N99&lt;&gt;""),IF(L99&gt;N99,L98,IF(L99&lt;N99,N98,IF(AND(L101&lt;&gt;"",N101&lt;&gt;""),IF(L101&gt;N101,L98,IF(L101&lt;N101,N98,"")),""))),"")</f>
        <v>Portugal</v>
      </c>
      <c r="S98" s="829"/>
      <c r="T98" s="829"/>
      <c r="U98" s="829"/>
      <c r="V98" s="829"/>
      <c r="W98" s="829"/>
    </row>
    <row r="99" spans="2:24" ht="15" thickBot="1">
      <c r="B99" s="15"/>
      <c r="L99" s="1">
        <v>0</v>
      </c>
      <c r="M99" s="11"/>
      <c r="N99" s="3">
        <v>1</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Australia</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New Zealand</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Czech Rep.</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Mexico</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Canada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Argentina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Austria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Rep. of Korea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Czech Rep.</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Austria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Turkey</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Norway</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Austria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Norway</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Norway</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France</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topLeftCell="A7"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Czech R</v>
      </c>
      <c r="K5" s="744" t="str">
        <v>Rep. of</v>
      </c>
      <c r="L5" s="744" t="str">
        <v>Mexico</v>
      </c>
      <c r="M5" s="745" t="str">
        <v>South A</v>
      </c>
      <c r="O5" s="743"/>
      <c r="P5" s="754" t="str">
        <f>Language!$E$131</f>
        <v>Pts.</v>
      </c>
      <c r="Q5" s="754" t="str">
        <f>Language!$E$132</f>
        <v>GD</v>
      </c>
      <c r="R5" s="847" t="str">
        <f>Language!$E$133</f>
        <v>Goals</v>
      </c>
      <c r="S5" s="848"/>
      <c r="T5" s="848"/>
      <c r="U5" s="746" t="str">
        <f t="array" ref="U5:X5">LEFT(CalcA!$BE$13:$BH$13,$D$4)</f>
        <v>Czech R</v>
      </c>
      <c r="V5" s="744" t="str">
        <v>Rep. of</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Czech Rep.</v>
      </c>
      <c r="E6" s="355">
        <f t="array" ref="E6:E9">CalcA!$E$22:$E$25</f>
        <v>7</v>
      </c>
      <c r="F6" s="355">
        <f>G6-I6</f>
        <v>3</v>
      </c>
      <c r="G6" s="741">
        <f t="array" ref="G6:G9">CalcA!$F$22:$F$25</f>
        <v>5</v>
      </c>
      <c r="H6" s="753" t="str">
        <f>Language!$E$197</f>
        <v xml:space="preserve"> - </v>
      </c>
      <c r="I6" s="750">
        <f t="array" ref="I6:I9">CalcA!$G$22:$G$25</f>
        <v>2</v>
      </c>
      <c r="J6" s="747" t="str">
        <f t="array" ref="J6:M9">CalcA!$H$22:$K$25</f>
        <v/>
      </c>
      <c r="K6" s="355" t="str">
        <v>1 - 1</v>
      </c>
      <c r="L6" s="355" t="str">
        <v>2 - 1</v>
      </c>
      <c r="M6" s="742" t="str">
        <v>2 - 0</v>
      </c>
      <c r="O6" s="756" t="str">
        <f t="array" ref="O6:O9">CalcA!$AZ$14:$AZ$17</f>
        <v>Czech Rep.</v>
      </c>
      <c r="P6" s="355">
        <f t="array" ref="P6:P9">CalcA!$BA$14:$BA$17</f>
        <v>1</v>
      </c>
      <c r="Q6" s="355">
        <f t="array" ref="Q6:Q9">CalcA!$BB$14:$BB$17</f>
        <v>0</v>
      </c>
      <c r="R6" s="741">
        <f t="array" ref="R6:R9">CalcA!$BC$14:$BC$17</f>
        <v>1</v>
      </c>
      <c r="S6" s="753" t="str">
        <f>Language!$E$197</f>
        <v xml:space="preserve"> - </v>
      </c>
      <c r="T6" s="750">
        <f>IF(O6="","",R6-Q6)</f>
        <v>1</v>
      </c>
      <c r="U6" s="747" t="str">
        <f t="array" ref="U6:X9">CalcA!$BE$14:$BH$17</f>
        <v/>
      </c>
      <c r="V6" s="355" t="str">
        <v>1 - 1</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41</v>
      </c>
    </row>
    <row r="7" spans="2:49">
      <c r="B7" s="761" t="str">
        <v/>
      </c>
      <c r="D7" s="757" t="str">
        <v>Rep. of Korea</v>
      </c>
      <c r="E7" s="198">
        <v>7</v>
      </c>
      <c r="F7" s="198">
        <f t="shared" ref="F7:F9" si="1">G7-I7</f>
        <v>2</v>
      </c>
      <c r="G7" s="737">
        <v>5</v>
      </c>
      <c r="H7" s="739" t="str">
        <f>Language!$E$197</f>
        <v xml:space="preserve"> - </v>
      </c>
      <c r="I7" s="751">
        <v>3</v>
      </c>
      <c r="J7" s="748" t="str">
        <v>1 - 1</v>
      </c>
      <c r="K7" s="733" t="str">
        <v/>
      </c>
      <c r="L7" s="198" t="str">
        <v>2 - 1</v>
      </c>
      <c r="M7" s="734" t="str">
        <v>2 - 1</v>
      </c>
      <c r="O7" s="757" t="str">
        <v>Rep. of Korea</v>
      </c>
      <c r="P7" s="198">
        <v>1</v>
      </c>
      <c r="Q7" s="198">
        <v>0</v>
      </c>
      <c r="R7" s="737">
        <v>1</v>
      </c>
      <c r="S7" s="739" t="str">
        <f>Language!$E$197</f>
        <v xml:space="preserve"> - </v>
      </c>
      <c r="T7" s="751">
        <f t="shared" ref="T7:T9" si="2">IF(O7="","",R7-Q7)</f>
        <v>1</v>
      </c>
      <c r="U7" s="748" t="str">
        <v>1 - 1</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Mexico</v>
      </c>
      <c r="E8" s="198">
        <v>3</v>
      </c>
      <c r="F8" s="198">
        <f t="shared" si="1"/>
        <v>1</v>
      </c>
      <c r="G8" s="737">
        <v>5</v>
      </c>
      <c r="H8" s="739" t="str">
        <f>Language!$E$197</f>
        <v xml:space="preserve"> - </v>
      </c>
      <c r="I8" s="751">
        <v>4</v>
      </c>
      <c r="J8" s="748" t="str">
        <v>1 - 2</v>
      </c>
      <c r="K8" s="198" t="str">
        <v>1 - 2</v>
      </c>
      <c r="L8" s="733" t="str">
        <v/>
      </c>
      <c r="M8" s="734" t="str">
        <v>3 - 0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15</v>
      </c>
    </row>
    <row r="9" spans="2:49" ht="15" thickBot="1">
      <c r="B9" s="761" t="str">
        <v/>
      </c>
      <c r="D9" s="758" t="str">
        <v>South Africa</v>
      </c>
      <c r="E9" s="735">
        <v>0</v>
      </c>
      <c r="F9" s="735">
        <f t="shared" si="1"/>
        <v>-6</v>
      </c>
      <c r="G9" s="738">
        <v>1</v>
      </c>
      <c r="H9" s="740" t="str">
        <f>Language!$E$197</f>
        <v xml:space="preserve"> - </v>
      </c>
      <c r="I9" s="752">
        <v>7</v>
      </c>
      <c r="J9" s="749" t="str">
        <v>0 - 2</v>
      </c>
      <c r="K9" s="735" t="str">
        <v>1 - 2</v>
      </c>
      <c r="L9" s="735" t="str">
        <v>0 - 3</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Bosnia/</v>
      </c>
      <c r="L13" s="744" t="str">
        <v>Canada</v>
      </c>
      <c r="M13" s="745" t="str">
        <v>Qatar</v>
      </c>
      <c r="O13" s="743"/>
      <c r="P13" s="754" t="str">
        <f>Language!$E$131</f>
        <v>Pts.</v>
      </c>
      <c r="Q13" s="754" t="str">
        <f>Language!$E$132</f>
        <v>GD</v>
      </c>
      <c r="R13" s="847" t="str">
        <f>Language!$E$133</f>
        <v>Goals</v>
      </c>
      <c r="S13" s="848"/>
      <c r="T13" s="848"/>
      <c r="U13" s="746" t="str">
        <f t="array" ref="U13:X13">LEFT(CalcB!$BE$13:$BH$13,$D$4)</f>
        <v/>
      </c>
      <c r="V13" s="744" t="str">
        <v>Bosnia/</v>
      </c>
      <c r="W13" s="744" t="str">
        <v>Canada</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8</v>
      </c>
      <c r="G14" s="741">
        <f t="array" ref="G14:G17">CalcB!$F$22:$F$25</f>
        <v>9</v>
      </c>
      <c r="H14" s="753" t="str">
        <f>Language!$E$197</f>
        <v xml:space="preserve"> - </v>
      </c>
      <c r="I14" s="750">
        <f t="array" ref="I14:I17">CalcB!$G$22:$G$25</f>
        <v>1</v>
      </c>
      <c r="J14" s="747" t="str">
        <f t="array" ref="J14:M17">CalcB!$H$22:$K$25</f>
        <v/>
      </c>
      <c r="K14" s="355" t="str">
        <v>2 - 1</v>
      </c>
      <c r="L14" s="355" t="str">
        <v>2 - 0</v>
      </c>
      <c r="M14" s="742" t="str">
        <v>5 - 0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Bosnia/Herzeg.</v>
      </c>
      <c r="E15" s="198">
        <v>4</v>
      </c>
      <c r="F15" s="198">
        <f t="shared" ref="F15:F17" si="7">G15-I15</f>
        <v>2</v>
      </c>
      <c r="G15" s="737">
        <v>5</v>
      </c>
      <c r="H15" s="739" t="str">
        <f>Language!$E$197</f>
        <v xml:space="preserve"> - </v>
      </c>
      <c r="I15" s="751">
        <v>3</v>
      </c>
      <c r="J15" s="748" t="str">
        <v>1 - 2</v>
      </c>
      <c r="K15" s="733" t="str">
        <v/>
      </c>
      <c r="L15" s="198" t="str">
        <v>1 - 1</v>
      </c>
      <c r="M15" s="734" t="str">
        <v>3 - 0</v>
      </c>
      <c r="O15" s="757" t="str">
        <v>Bosnia/Herzeg.</v>
      </c>
      <c r="P15" s="198">
        <v>1</v>
      </c>
      <c r="Q15" s="198">
        <v>0</v>
      </c>
      <c r="R15" s="737">
        <v>1</v>
      </c>
      <c r="S15" s="739" t="str">
        <f>Language!$E$197</f>
        <v xml:space="preserve"> - </v>
      </c>
      <c r="T15" s="751">
        <f t="shared" si="4"/>
        <v>1</v>
      </c>
      <c r="U15" s="748" t="str">
        <v/>
      </c>
      <c r="V15" s="733" t="str">
        <v/>
      </c>
      <c r="W15" s="198" t="str">
        <v>1 - 1</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Canada</v>
      </c>
      <c r="E16" s="198">
        <v>4</v>
      </c>
      <c r="F16" s="198">
        <f t="shared" si="7"/>
        <v>0</v>
      </c>
      <c r="G16" s="737">
        <v>4</v>
      </c>
      <c r="H16" s="739" t="str">
        <f>Language!$E$197</f>
        <v xml:space="preserve"> - </v>
      </c>
      <c r="I16" s="751">
        <v>4</v>
      </c>
      <c r="J16" s="748" t="str">
        <v>0 - 2</v>
      </c>
      <c r="K16" s="198" t="str">
        <v>1 - 1</v>
      </c>
      <c r="L16" s="733" t="str">
        <v/>
      </c>
      <c r="M16" s="734" t="str">
        <v>3 - 1</v>
      </c>
      <c r="O16" s="757" t="str">
        <v>Canada</v>
      </c>
      <c r="P16" s="198">
        <v>1</v>
      </c>
      <c r="Q16" s="198">
        <v>0</v>
      </c>
      <c r="R16" s="737">
        <v>1</v>
      </c>
      <c r="S16" s="739" t="str">
        <f>Language!$E$197</f>
        <v xml:space="preserve"> - </v>
      </c>
      <c r="T16" s="751">
        <f t="shared" si="4"/>
        <v>1</v>
      </c>
      <c r="U16" s="748" t="str">
        <v/>
      </c>
      <c r="V16" s="198" t="str">
        <v>1 - 1</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30</v>
      </c>
    </row>
    <row r="17" spans="2:49" ht="15" thickBot="1">
      <c r="B17" s="761" t="str">
        <v/>
      </c>
      <c r="D17" s="758" t="str">
        <v>Qatar</v>
      </c>
      <c r="E17" s="735">
        <v>0</v>
      </c>
      <c r="F17" s="735">
        <f t="shared" si="7"/>
        <v>-10</v>
      </c>
      <c r="G17" s="738">
        <v>1</v>
      </c>
      <c r="H17" s="740" t="str">
        <f>Language!$E$197</f>
        <v xml:space="preserve"> - </v>
      </c>
      <c r="I17" s="752">
        <v>11</v>
      </c>
      <c r="J17" s="749" t="str">
        <v>0 - 5</v>
      </c>
      <c r="K17" s="735" t="str">
        <v>0 - 3</v>
      </c>
      <c r="L17" s="735" t="str">
        <v>1 - 3</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7</v>
      </c>
      <c r="G22" s="741">
        <f t="array" ref="G22:G25">CalcC!$F$22:$F$25</f>
        <v>10</v>
      </c>
      <c r="H22" s="753" t="str">
        <f>Language!$E$197</f>
        <v xml:space="preserve"> - </v>
      </c>
      <c r="I22" s="750">
        <f t="array" ref="I22:I25">CalcC!$G$22:$G$25</f>
        <v>3</v>
      </c>
      <c r="J22" s="747" t="str">
        <f t="array" ref="J22:M25">CalcC!$H$22:$K$25</f>
        <v/>
      </c>
      <c r="K22" s="355" t="str">
        <v>2 - 1</v>
      </c>
      <c r="L22" s="355" t="str">
        <v>3 - 1</v>
      </c>
      <c r="M22" s="742" t="str">
        <v>5 - 1</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3</v>
      </c>
      <c r="G23" s="737">
        <v>5</v>
      </c>
      <c r="H23" s="739" t="str">
        <f>Language!$E$197</f>
        <v xml:space="preserve"> - </v>
      </c>
      <c r="I23" s="751">
        <v>2</v>
      </c>
      <c r="J23" s="748" t="str">
        <v>1 - 2</v>
      </c>
      <c r="K23" s="733" t="str">
        <v/>
      </c>
      <c r="L23" s="198" t="str">
        <v>2 - 0</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-2</v>
      </c>
      <c r="G24" s="737">
        <v>4</v>
      </c>
      <c r="H24" s="739" t="str">
        <f>Language!$E$197</f>
        <v xml:space="preserve"> - </v>
      </c>
      <c r="I24" s="751">
        <v>6</v>
      </c>
      <c r="J24" s="748" t="str">
        <v>1 - 3</v>
      </c>
      <c r="K24" s="198" t="str">
        <v>0 - 2</v>
      </c>
      <c r="L24" s="733" t="str">
        <v/>
      </c>
      <c r="M24" s="734" t="str">
        <v>3 - 1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-8</v>
      </c>
      <c r="G25" s="738">
        <v>2</v>
      </c>
      <c r="H25" s="740" t="str">
        <f>Language!$E$197</f>
        <v xml:space="preserve"> - </v>
      </c>
      <c r="I25" s="752">
        <v>10</v>
      </c>
      <c r="J25" s="749" t="str">
        <v>1 - 5</v>
      </c>
      <c r="K25" s="735" t="str">
        <v>0 - 2</v>
      </c>
      <c r="L25" s="735" t="str">
        <v>1 - 3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4</v>
      </c>
      <c r="G30" s="741">
        <f t="array" ref="G30:G33">CalcD!$F$22:$F$25</f>
        <v>8</v>
      </c>
      <c r="H30" s="753" t="str">
        <f>Language!$E$197</f>
        <v xml:space="preserve"> - </v>
      </c>
      <c r="I30" s="750">
        <f t="array" ref="I30:I33">CalcD!$G$22:$G$25</f>
        <v>4</v>
      </c>
      <c r="J30" s="747" t="str">
        <f t="array" ref="J30:M33">CalcD!$H$22:$K$25</f>
        <v/>
      </c>
      <c r="K30" s="355" t="str">
        <v>3 - 2</v>
      </c>
      <c r="L30" s="355" t="str">
        <v>3 - 1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4</v>
      </c>
      <c r="F31" s="198">
        <f t="shared" ref="F31:F33" si="15">G31-I31</f>
        <v>0</v>
      </c>
      <c r="G31" s="737">
        <v>5</v>
      </c>
      <c r="H31" s="739" t="str">
        <f>Language!$E$197</f>
        <v xml:space="preserve"> - </v>
      </c>
      <c r="I31" s="751">
        <v>5</v>
      </c>
      <c r="J31" s="748" t="str">
        <v>2 - 3</v>
      </c>
      <c r="K31" s="733" t="str">
        <v/>
      </c>
      <c r="L31" s="198" t="str">
        <v>2 - 1</v>
      </c>
      <c r="M31" s="734" t="str">
        <v>1 - 1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3</v>
      </c>
      <c r="F32" s="198">
        <f t="shared" si="15"/>
        <v>-1</v>
      </c>
      <c r="G32" s="737">
        <v>4</v>
      </c>
      <c r="H32" s="739" t="str">
        <f>Language!$E$197</f>
        <v xml:space="preserve"> - </v>
      </c>
      <c r="I32" s="751">
        <v>5</v>
      </c>
      <c r="J32" s="748" t="str">
        <v>1 - 3</v>
      </c>
      <c r="K32" s="198" t="str">
        <v>1 - 2</v>
      </c>
      <c r="L32" s="733" t="str">
        <v/>
      </c>
      <c r="M32" s="734" t="str">
        <v>2 - 0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1</v>
      </c>
      <c r="F33" s="735">
        <f t="shared" si="15"/>
        <v>-3</v>
      </c>
      <c r="G33" s="738">
        <v>2</v>
      </c>
      <c r="H33" s="740" t="str">
        <f>Language!$E$197</f>
        <v xml:space="preserve"> - </v>
      </c>
      <c r="I33" s="752">
        <v>5</v>
      </c>
      <c r="J33" s="749" t="str">
        <v>1 - 2</v>
      </c>
      <c r="K33" s="735" t="str">
        <v>1 - 1</v>
      </c>
      <c r="L33" s="735" t="str">
        <v>0 - 2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10</v>
      </c>
      <c r="G38" s="741">
        <f t="array" ref="G38:G41">CalcE!$F$22:$F$25</f>
        <v>11</v>
      </c>
      <c r="H38" s="753" t="str">
        <f>Language!$E$197</f>
        <v xml:space="preserve"> - </v>
      </c>
      <c r="I38" s="750">
        <f t="array" ref="I38:I41">CalcE!$G$22:$G$25</f>
        <v>1</v>
      </c>
      <c r="J38" s="747" t="str">
        <f t="array" ref="J38:M41">CalcE!$H$22:$K$25</f>
        <v/>
      </c>
      <c r="K38" s="355" t="str">
        <v>3 - 1</v>
      </c>
      <c r="L38" s="355" t="str">
        <v>2 - 0</v>
      </c>
      <c r="M38" s="742" t="str">
        <v>6 - 0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6</v>
      </c>
      <c r="F39" s="198">
        <f t="shared" ref="F39:F41" si="19">G39-I39</f>
        <v>2</v>
      </c>
      <c r="G39" s="737">
        <v>6</v>
      </c>
      <c r="H39" s="739" t="str">
        <f>Language!$E$197</f>
        <v xml:space="preserve"> - </v>
      </c>
      <c r="I39" s="751">
        <v>4</v>
      </c>
      <c r="J39" s="748" t="str">
        <v>1 - 3</v>
      </c>
      <c r="K39" s="733" t="str">
        <v/>
      </c>
      <c r="L39" s="198" t="str">
        <v>2 - 1</v>
      </c>
      <c r="M39" s="734" t="str">
        <v>3 - 0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-2</v>
      </c>
      <c r="G40" s="737">
        <v>2</v>
      </c>
      <c r="H40" s="739" t="str">
        <f>Language!$E$197</f>
        <v xml:space="preserve"> - </v>
      </c>
      <c r="I40" s="751">
        <v>4</v>
      </c>
      <c r="J40" s="748" t="str">
        <v>0 - 2</v>
      </c>
      <c r="K40" s="198" t="str">
        <v>1 - 2</v>
      </c>
      <c r="L40" s="733" t="str">
        <v/>
      </c>
      <c r="M40" s="734" t="str">
        <v>1 - 0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5" thickBot="1">
      <c r="B41" s="761" t="str">
        <v/>
      </c>
      <c r="D41" s="758" t="str">
        <v>Curaçao</v>
      </c>
      <c r="E41" s="735">
        <v>0</v>
      </c>
      <c r="F41" s="735">
        <f t="shared" si="19"/>
        <v>-10</v>
      </c>
      <c r="G41" s="738">
        <v>0</v>
      </c>
      <c r="H41" s="740" t="str">
        <f>Language!$E$197</f>
        <v xml:space="preserve"> - </v>
      </c>
      <c r="I41" s="752">
        <v>10</v>
      </c>
      <c r="J41" s="749" t="str">
        <v>0 - 6</v>
      </c>
      <c r="K41" s="735" t="str">
        <v>0 - 3</v>
      </c>
      <c r="L41" s="735" t="str">
        <v>0 - 1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Netherl</v>
      </c>
      <c r="V45" s="744" t="str">
        <v>Japan</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6</v>
      </c>
      <c r="G46" s="741">
        <f t="array" ref="G46:G49">CalcF!$F$22:$F$25</f>
        <v>7</v>
      </c>
      <c r="H46" s="753" t="str">
        <f>Language!$E$197</f>
        <v xml:space="preserve"> - </v>
      </c>
      <c r="I46" s="750">
        <f t="array" ref="I46:I49">CalcF!$G$22:$G$25</f>
        <v>1</v>
      </c>
      <c r="J46" s="747" t="str">
        <f t="array" ref="J46:M49">CalcF!$H$22:$K$25</f>
        <v/>
      </c>
      <c r="K46" s="355" t="str">
        <v>1 - 1</v>
      </c>
      <c r="L46" s="355" t="str">
        <v>3 - 0</v>
      </c>
      <c r="M46" s="742" t="str">
        <v>3 - 0</v>
      </c>
      <c r="O46" s="756" t="str">
        <f t="array" ref="O46:O49">CalcF!$AZ$14:$AZ$17</f>
        <v>Netherlands</v>
      </c>
      <c r="P46" s="355">
        <f t="array" ref="P46:P49">CalcF!$BA$14:$BA$17</f>
        <v>1</v>
      </c>
      <c r="Q46" s="355">
        <f t="array" ref="Q46:Q49">CalcF!$BB$14:$BB$17</f>
        <v>0</v>
      </c>
      <c r="R46" s="741">
        <f t="array" ref="R46:R49">CalcF!$BC$14:$BC$17</f>
        <v>1</v>
      </c>
      <c r="S46" s="753" t="str">
        <f>Language!$E$197</f>
        <v xml:space="preserve"> - </v>
      </c>
      <c r="T46" s="750">
        <f t="shared" ref="T46:T49" si="20">IF(O46="","",R46-Q46)</f>
        <v>1</v>
      </c>
      <c r="U46" s="747" t="str">
        <f t="array" ref="U46:X49">CalcF!$BE$14:$BH$17</f>
        <v/>
      </c>
      <c r="V46" s="355" t="str">
        <v>1 - 1</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7</v>
      </c>
      <c r="F47" s="198">
        <f t="shared" ref="F47:F49" si="23">G47-I47</f>
        <v>3</v>
      </c>
      <c r="G47" s="737">
        <v>4</v>
      </c>
      <c r="H47" s="739" t="str">
        <f>Language!$E$197</f>
        <v xml:space="preserve"> - </v>
      </c>
      <c r="I47" s="751">
        <v>1</v>
      </c>
      <c r="J47" s="748" t="str">
        <v>1 - 1</v>
      </c>
      <c r="K47" s="733" t="str">
        <v/>
      </c>
      <c r="L47" s="198" t="str">
        <v>1 - 0</v>
      </c>
      <c r="M47" s="734" t="str">
        <v>2 - 0</v>
      </c>
      <c r="O47" s="757" t="str">
        <v>Japan</v>
      </c>
      <c r="P47" s="198">
        <v>1</v>
      </c>
      <c r="Q47" s="198">
        <v>0</v>
      </c>
      <c r="R47" s="737">
        <v>1</v>
      </c>
      <c r="S47" s="739" t="str">
        <f>Language!$E$197</f>
        <v xml:space="preserve"> - </v>
      </c>
      <c r="T47" s="751">
        <f t="shared" si="20"/>
        <v>1</v>
      </c>
      <c r="U47" s="748" t="str">
        <v>1 - 1</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3</v>
      </c>
      <c r="F48" s="198">
        <f t="shared" si="23"/>
        <v>-3</v>
      </c>
      <c r="G48" s="737">
        <v>2</v>
      </c>
      <c r="H48" s="739" t="str">
        <f>Language!$E$197</f>
        <v xml:space="preserve"> - </v>
      </c>
      <c r="I48" s="751">
        <v>5</v>
      </c>
      <c r="J48" s="748" t="str">
        <v>0 - 3</v>
      </c>
      <c r="K48" s="198" t="str">
        <v>0 - 1</v>
      </c>
      <c r="L48" s="733" t="str">
        <v/>
      </c>
      <c r="M48" s="734" t="str">
        <v>2 - 1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Tunisia</v>
      </c>
      <c r="E49" s="735">
        <v>0</v>
      </c>
      <c r="F49" s="735">
        <f t="shared" si="23"/>
        <v>-6</v>
      </c>
      <c r="G49" s="738">
        <v>1</v>
      </c>
      <c r="H49" s="740" t="str">
        <f>Language!$E$197</f>
        <v xml:space="preserve"> - </v>
      </c>
      <c r="I49" s="752">
        <v>7</v>
      </c>
      <c r="J49" s="749" t="str">
        <v>0 - 3</v>
      </c>
      <c r="K49" s="735" t="str">
        <v>0 - 2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Egypt</v>
      </c>
      <c r="W53" s="744" t="str">
        <v>New Zea</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7</v>
      </c>
      <c r="H54" s="753" t="str">
        <f>Language!$E$197</f>
        <v xml:space="preserve"> - </v>
      </c>
      <c r="I54" s="750">
        <f t="array" ref="I54:I57">CalcG!$G$22:$G$25</f>
        <v>0</v>
      </c>
      <c r="J54" s="747" t="str">
        <f t="array" ref="J54:M57">CalcG!$H$22:$K$25</f>
        <v/>
      </c>
      <c r="K54" s="355" t="str">
        <v>3 - 0</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4</v>
      </c>
      <c r="F55" s="198">
        <f t="shared" ref="F55:F57" si="27">G55-I55</f>
        <v>-1</v>
      </c>
      <c r="G55" s="737">
        <v>4</v>
      </c>
      <c r="H55" s="739" t="str">
        <f>Language!$E$197</f>
        <v xml:space="preserve"> - </v>
      </c>
      <c r="I55" s="751">
        <v>5</v>
      </c>
      <c r="J55" s="748" t="str">
        <v>0 - 3</v>
      </c>
      <c r="K55" s="733" t="str">
        <v/>
      </c>
      <c r="L55" s="198" t="str">
        <v>1 - 1</v>
      </c>
      <c r="M55" s="734" t="str">
        <v>3 - 1</v>
      </c>
      <c r="O55" s="757" t="str">
        <v>Egypt</v>
      </c>
      <c r="P55" s="198">
        <v>1</v>
      </c>
      <c r="Q55" s="198">
        <v>0</v>
      </c>
      <c r="R55" s="737">
        <v>1</v>
      </c>
      <c r="S55" s="739" t="str">
        <f>Language!$E$197</f>
        <v xml:space="preserve"> - </v>
      </c>
      <c r="T55" s="751">
        <f t="shared" si="24"/>
        <v>1</v>
      </c>
      <c r="U55" s="748" t="str">
        <v/>
      </c>
      <c r="V55" s="733" t="str">
        <v/>
      </c>
      <c r="W55" s="198" t="str">
        <v>1 - 1</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4</v>
      </c>
      <c r="F56" s="198">
        <f t="shared" si="27"/>
        <v>-1</v>
      </c>
      <c r="G56" s="737">
        <v>2</v>
      </c>
      <c r="H56" s="739" t="str">
        <f>Language!$E$197</f>
        <v xml:space="preserve"> - </v>
      </c>
      <c r="I56" s="751">
        <v>3</v>
      </c>
      <c r="J56" s="748" t="str">
        <v>0 - 2</v>
      </c>
      <c r="K56" s="198" t="str">
        <v>1 - 1</v>
      </c>
      <c r="L56" s="733" t="str">
        <v/>
      </c>
      <c r="M56" s="734" t="str">
        <v>1 - 0</v>
      </c>
      <c r="O56" s="757" t="str">
        <v>New Zealand</v>
      </c>
      <c r="P56" s="198">
        <v>1</v>
      </c>
      <c r="Q56" s="198">
        <v>0</v>
      </c>
      <c r="R56" s="737">
        <v>1</v>
      </c>
      <c r="S56" s="739" t="str">
        <f>Language!$E$197</f>
        <v xml:space="preserve"> - </v>
      </c>
      <c r="T56" s="751">
        <f t="shared" si="24"/>
        <v>1</v>
      </c>
      <c r="U56" s="748" t="str">
        <v/>
      </c>
      <c r="V56" s="198" t="str">
        <v>1 - 1</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 thickBot="1">
      <c r="B57" s="761" t="str">
        <v/>
      </c>
      <c r="D57" s="758" t="str">
        <v>IR Iran</v>
      </c>
      <c r="E57" s="735">
        <v>0</v>
      </c>
      <c r="F57" s="735">
        <f t="shared" si="27"/>
        <v>-5</v>
      </c>
      <c r="G57" s="738">
        <v>1</v>
      </c>
      <c r="H57" s="740" t="str">
        <f>Language!$E$197</f>
        <v xml:space="preserve"> - </v>
      </c>
      <c r="I57" s="752">
        <v>6</v>
      </c>
      <c r="J57" s="749" t="str">
        <v>0 - 2</v>
      </c>
      <c r="K57" s="735" t="str">
        <v>1 - 3</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Cape Ve</v>
      </c>
      <c r="M61" s="745" t="str">
        <v>Saudi A</v>
      </c>
      <c r="O61" s="743"/>
      <c r="P61" s="754" t="str">
        <f>Language!$E$131</f>
        <v>Pts.</v>
      </c>
      <c r="Q61" s="754" t="str">
        <f>Language!$E$132</f>
        <v>GD</v>
      </c>
      <c r="R61" s="847" t="str">
        <f>Language!$E$133</f>
        <v>Goals</v>
      </c>
      <c r="S61" s="848"/>
      <c r="T61" s="848"/>
      <c r="U61" s="746" t="str">
        <f t="array" ref="U61:X61">LEFT(CalcH!$BE$13:$BH$13,$D$4)</f>
        <v>Spain</v>
      </c>
      <c r="V61" s="744" t="str">
        <v>Uruguay</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7</v>
      </c>
      <c r="F62" s="355">
        <f>G62-I62</f>
        <v>11</v>
      </c>
      <c r="G62" s="741">
        <f t="array" ref="G62:G65">CalcH!$F$22:$F$25</f>
        <v>13</v>
      </c>
      <c r="H62" s="753" t="str">
        <f>Language!$E$197</f>
        <v xml:space="preserve"> - </v>
      </c>
      <c r="I62" s="750">
        <f t="array" ref="I62:I65">CalcH!$G$22:$G$25</f>
        <v>2</v>
      </c>
      <c r="J62" s="747" t="str">
        <f t="array" ref="J62:M65">CalcH!$H$22:$K$25</f>
        <v/>
      </c>
      <c r="K62" s="355" t="str">
        <v>1 - 1</v>
      </c>
      <c r="L62" s="355" t="str">
        <v>7 - 0</v>
      </c>
      <c r="M62" s="742" t="str">
        <v>5 - 1</v>
      </c>
      <c r="O62" s="756" t="str">
        <f t="array" ref="O62:O65">CalcH!$AZ$14:$AZ$17</f>
        <v>Spain</v>
      </c>
      <c r="P62" s="355">
        <f t="array" ref="P62:P65">CalcH!$BA$14:$BA$17</f>
        <v>1</v>
      </c>
      <c r="Q62" s="355">
        <f t="array" ref="Q62:Q65">CalcH!$BB$14:$BB$17</f>
        <v>0</v>
      </c>
      <c r="R62" s="741">
        <f t="array" ref="R62:R65">CalcH!$BC$14:$BC$17</f>
        <v>1</v>
      </c>
      <c r="S62" s="753" t="str">
        <f>Language!$E$197</f>
        <v xml:space="preserve"> - </v>
      </c>
      <c r="T62" s="750">
        <f t="shared" ref="T62:T65" si="28">IF(O62="","",R62-Q62)</f>
        <v>1</v>
      </c>
      <c r="U62" s="747" t="str">
        <f t="array" ref="U62:X65">CalcH!$BE$14:$BH$17</f>
        <v/>
      </c>
      <c r="V62" s="355" t="str">
        <v>1 - 1</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7</v>
      </c>
      <c r="F63" s="198">
        <f t="shared" ref="F63:F65" si="31">G63-I63</f>
        <v>5</v>
      </c>
      <c r="G63" s="737">
        <v>7</v>
      </c>
      <c r="H63" s="739" t="str">
        <f>Language!$E$197</f>
        <v xml:space="preserve"> - </v>
      </c>
      <c r="I63" s="751">
        <v>2</v>
      </c>
      <c r="J63" s="748" t="str">
        <v>1 - 1</v>
      </c>
      <c r="K63" s="733" t="str">
        <v/>
      </c>
      <c r="L63" s="198" t="str">
        <v>3 - 1</v>
      </c>
      <c r="M63" s="734" t="str">
        <v>3 - 0</v>
      </c>
      <c r="O63" s="757" t="str">
        <v>Uruguay</v>
      </c>
      <c r="P63" s="198">
        <v>1</v>
      </c>
      <c r="Q63" s="198">
        <v>0</v>
      </c>
      <c r="R63" s="737">
        <v>1</v>
      </c>
      <c r="S63" s="739" t="str">
        <f>Language!$E$197</f>
        <v xml:space="preserve"> - </v>
      </c>
      <c r="T63" s="751">
        <f t="shared" si="28"/>
        <v>1</v>
      </c>
      <c r="U63" s="748" t="str">
        <v>1 - 1</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Cape Verde</v>
      </c>
      <c r="E64" s="198">
        <v>3</v>
      </c>
      <c r="F64" s="198">
        <f t="shared" si="31"/>
        <v>-8</v>
      </c>
      <c r="G64" s="737">
        <v>3</v>
      </c>
      <c r="H64" s="739" t="str">
        <f>Language!$E$197</f>
        <v xml:space="preserve"> - </v>
      </c>
      <c r="I64" s="751">
        <v>11</v>
      </c>
      <c r="J64" s="748" t="str">
        <v>0 - 7</v>
      </c>
      <c r="K64" s="198" t="str">
        <v>1 - 3</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69</v>
      </c>
    </row>
    <row r="65" spans="2:49" ht="15" thickBot="1">
      <c r="B65" s="761" t="str">
        <v/>
      </c>
      <c r="D65" s="758" t="str">
        <v>Saudi Arabia</v>
      </c>
      <c r="E65" s="735">
        <v>0</v>
      </c>
      <c r="F65" s="735">
        <f t="shared" si="31"/>
        <v>-8</v>
      </c>
      <c r="G65" s="738">
        <v>2</v>
      </c>
      <c r="H65" s="740" t="str">
        <f>Language!$E$197</f>
        <v xml:space="preserve"> - </v>
      </c>
      <c r="I65" s="752">
        <v>10</v>
      </c>
      <c r="J65" s="749" t="str">
        <v>1 - 5</v>
      </c>
      <c r="K65" s="735" t="str">
        <v>0 - 3</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61</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Norway</v>
      </c>
      <c r="W69" s="744" t="str">
        <v>Senegal</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8</v>
      </c>
      <c r="G70" s="741">
        <f t="array" ref="G70:G73">CalcI!$F$22:$F$25</f>
        <v>10</v>
      </c>
      <c r="H70" s="753" t="str">
        <f>Language!$E$197</f>
        <v xml:space="preserve"> - </v>
      </c>
      <c r="I70" s="750">
        <f t="array" ref="I70:I73">CalcI!$G$22:$G$25</f>
        <v>2</v>
      </c>
      <c r="J70" s="747" t="str">
        <f t="array" ref="J70:M73">CalcI!$H$22:$K$25</f>
        <v/>
      </c>
      <c r="K70" s="355" t="str">
        <v>2 - 1</v>
      </c>
      <c r="L70" s="355" t="str">
        <v>3 - 1</v>
      </c>
      <c r="M70" s="742" t="str">
        <v>5 - 0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4</v>
      </c>
      <c r="F71" s="198">
        <f t="shared" ref="F71:F73" si="35">G71-I71</f>
        <v>3</v>
      </c>
      <c r="G71" s="737">
        <v>6</v>
      </c>
      <c r="H71" s="739" t="str">
        <f>Language!$E$197</f>
        <v xml:space="preserve"> - </v>
      </c>
      <c r="I71" s="751">
        <v>3</v>
      </c>
      <c r="J71" s="748" t="str">
        <v>1 - 2</v>
      </c>
      <c r="K71" s="733" t="str">
        <v/>
      </c>
      <c r="L71" s="198" t="str">
        <v>1 - 1</v>
      </c>
      <c r="M71" s="734" t="str">
        <v>4 - 0</v>
      </c>
      <c r="O71" s="757" t="str">
        <v>Norway</v>
      </c>
      <c r="P71" s="198">
        <v>1</v>
      </c>
      <c r="Q71" s="198">
        <v>0</v>
      </c>
      <c r="R71" s="737">
        <v>1</v>
      </c>
      <c r="S71" s="739" t="str">
        <f>Language!$E$197</f>
        <v xml:space="preserve"> - </v>
      </c>
      <c r="T71" s="751">
        <f t="shared" si="32"/>
        <v>1</v>
      </c>
      <c r="U71" s="748" t="str">
        <v/>
      </c>
      <c r="V71" s="733" t="str">
        <v/>
      </c>
      <c r="W71" s="198" t="str">
        <v>1 - 1</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4</v>
      </c>
      <c r="F72" s="198">
        <f t="shared" si="35"/>
        <v>1</v>
      </c>
      <c r="G72" s="737">
        <v>5</v>
      </c>
      <c r="H72" s="739" t="str">
        <f>Language!$E$197</f>
        <v xml:space="preserve"> - </v>
      </c>
      <c r="I72" s="751">
        <v>4</v>
      </c>
      <c r="J72" s="748" t="str">
        <v>1 - 3</v>
      </c>
      <c r="K72" s="198" t="str">
        <v>1 - 1</v>
      </c>
      <c r="L72" s="733" t="str">
        <v/>
      </c>
      <c r="M72" s="734" t="str">
        <v>3 - 0</v>
      </c>
      <c r="O72" s="757" t="str">
        <v>Senegal</v>
      </c>
      <c r="P72" s="198">
        <v>1</v>
      </c>
      <c r="Q72" s="198">
        <v>0</v>
      </c>
      <c r="R72" s="737">
        <v>1</v>
      </c>
      <c r="S72" s="739" t="str">
        <f>Language!$E$197</f>
        <v xml:space="preserve"> - </v>
      </c>
      <c r="T72" s="751">
        <f t="shared" si="32"/>
        <v>1</v>
      </c>
      <c r="U72" s="748" t="str">
        <v/>
      </c>
      <c r="V72" s="198" t="str">
        <v>1 - 1</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-12</v>
      </c>
      <c r="G73" s="738">
        <v>0</v>
      </c>
      <c r="H73" s="740" t="str">
        <f>Language!$E$197</f>
        <v xml:space="preserve"> - </v>
      </c>
      <c r="I73" s="752">
        <v>12</v>
      </c>
      <c r="J73" s="749" t="str">
        <v>0 - 5</v>
      </c>
      <c r="K73" s="735" t="str">
        <v>0 - 4</v>
      </c>
      <c r="L73" s="735" t="str">
        <v>0 - 3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Austria</v>
      </c>
      <c r="K77" s="744" t="str">
        <v>Argenti</v>
      </c>
      <c r="L77" s="744" t="str">
        <v>Algeria</v>
      </c>
      <c r="M77" s="745" t="str">
        <v>Jordan</v>
      </c>
      <c r="O77" s="743"/>
      <c r="P77" s="754" t="str">
        <f>Language!$E$131</f>
        <v>Pts.</v>
      </c>
      <c r="Q77" s="754" t="str">
        <f>Language!$E$132</f>
        <v>GD</v>
      </c>
      <c r="R77" s="847" t="str">
        <f>Language!$E$133</f>
        <v>Goals</v>
      </c>
      <c r="S77" s="848"/>
      <c r="T77" s="848"/>
      <c r="U77" s="746" t="str">
        <f t="array" ref="U77:X77">LEFT(CalcJ!$BE$13:$BH$13,$D$4)</f>
        <v>Austria</v>
      </c>
      <c r="V77" s="744" t="str">
        <v>Argenti</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Austria</v>
      </c>
      <c r="E78" s="355">
        <f t="array" ref="E78:E81">CalcJ!$E$22:$E$25</f>
        <v>7</v>
      </c>
      <c r="F78" s="355">
        <f>G78-I78</f>
        <v>6</v>
      </c>
      <c r="G78" s="741">
        <f t="array" ref="G78:G81">CalcJ!$F$22:$F$25</f>
        <v>7</v>
      </c>
      <c r="H78" s="753" t="str">
        <f>Language!$E$197</f>
        <v xml:space="preserve"> - </v>
      </c>
      <c r="I78" s="750">
        <f t="array" ref="I78:I81">CalcJ!$G$22:$G$25</f>
        <v>1</v>
      </c>
      <c r="J78" s="747" t="str">
        <f t="array" ref="J78:M81">CalcJ!$H$22:$K$25</f>
        <v/>
      </c>
      <c r="K78" s="355" t="str">
        <v>1 - 1</v>
      </c>
      <c r="L78" s="355" t="str">
        <v>2 - 0</v>
      </c>
      <c r="M78" s="742" t="str">
        <v>4 - 0</v>
      </c>
      <c r="O78" s="756" t="str">
        <f t="array" ref="O78:O81">CalcJ!$AZ$14:$AZ$17</f>
        <v>Austria</v>
      </c>
      <c r="P78" s="355">
        <f t="array" ref="P78:P81">CalcJ!$BA$14:$BA$17</f>
        <v>1</v>
      </c>
      <c r="Q78" s="355">
        <f t="array" ref="Q78:Q81">CalcJ!$BB$14:$BB$17</f>
        <v>0</v>
      </c>
      <c r="R78" s="741">
        <f t="array" ref="R78:R81">CalcJ!$BC$14:$BC$17</f>
        <v>1</v>
      </c>
      <c r="S78" s="753" t="str">
        <f>Language!$E$197</f>
        <v xml:space="preserve"> - </v>
      </c>
      <c r="T78" s="750">
        <f t="shared" ref="T78:T81" si="36">IF(O78="","",R78-Q78)</f>
        <v>1</v>
      </c>
      <c r="U78" s="747" t="str">
        <f t="array" ref="U78:X81">CalcJ!$BE$14:$BH$17</f>
        <v/>
      </c>
      <c r="V78" s="355" t="str">
        <v>1 - 1</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24</v>
      </c>
    </row>
    <row r="79" spans="2:49">
      <c r="B79" s="761" t="str">
        <v/>
      </c>
      <c r="D79" s="757" t="str">
        <v>Argentina</v>
      </c>
      <c r="E79" s="198">
        <v>7</v>
      </c>
      <c r="F79" s="198">
        <f t="shared" ref="F79:F81" si="39">G79-I79</f>
        <v>5</v>
      </c>
      <c r="G79" s="737">
        <v>7</v>
      </c>
      <c r="H79" s="739" t="str">
        <f>Language!$E$197</f>
        <v xml:space="preserve"> - </v>
      </c>
      <c r="I79" s="751">
        <v>2</v>
      </c>
      <c r="J79" s="748" t="str">
        <v>1 - 1</v>
      </c>
      <c r="K79" s="733" t="str">
        <v/>
      </c>
      <c r="L79" s="198" t="str">
        <v>3 - 1</v>
      </c>
      <c r="M79" s="734" t="str">
        <v>3 - 0</v>
      </c>
      <c r="O79" s="757" t="str">
        <v>Argentina</v>
      </c>
      <c r="P79" s="198">
        <v>1</v>
      </c>
      <c r="Q79" s="198">
        <v>0</v>
      </c>
      <c r="R79" s="737">
        <v>1</v>
      </c>
      <c r="S79" s="739" t="str">
        <f>Language!$E$197</f>
        <v xml:space="preserve"> - </v>
      </c>
      <c r="T79" s="751">
        <f t="shared" si="36"/>
        <v>1</v>
      </c>
      <c r="U79" s="748" t="str">
        <v>1 - 1</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3</v>
      </c>
    </row>
    <row r="80" spans="2:49">
      <c r="B80" s="761" t="str">
        <v/>
      </c>
      <c r="D80" s="757" t="str">
        <v>Algeria</v>
      </c>
      <c r="E80" s="198">
        <v>3</v>
      </c>
      <c r="F80" s="198">
        <f t="shared" si="39"/>
        <v>-2</v>
      </c>
      <c r="G80" s="737">
        <v>4</v>
      </c>
      <c r="H80" s="739" t="str">
        <f>Language!$E$197</f>
        <v xml:space="preserve"> - </v>
      </c>
      <c r="I80" s="751">
        <v>6</v>
      </c>
      <c r="J80" s="748" t="str">
        <v>0 - 2</v>
      </c>
      <c r="K80" s="198" t="str">
        <v>1 - 3</v>
      </c>
      <c r="L80" s="733" t="str">
        <v/>
      </c>
      <c r="M80" s="734" t="str">
        <v>3 - 1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-9</v>
      </c>
      <c r="G81" s="738">
        <v>1</v>
      </c>
      <c r="H81" s="740" t="str">
        <f>Language!$E$197</f>
        <v xml:space="preserve"> - </v>
      </c>
      <c r="I81" s="752">
        <v>10</v>
      </c>
      <c r="J81" s="749" t="str">
        <v>0 - 4</v>
      </c>
      <c r="K81" s="735" t="str">
        <v>0 - 3</v>
      </c>
      <c r="L81" s="735" t="str">
        <v>1 - 3</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5</v>
      </c>
      <c r="G86" s="741">
        <f t="array" ref="G86:G89">CalcK!$F$22:$F$25</f>
        <v>6</v>
      </c>
      <c r="H86" s="753" t="str">
        <f>Language!$E$197</f>
        <v xml:space="preserve"> - </v>
      </c>
      <c r="I86" s="750">
        <f t="array" ref="I86:I89">CalcK!$G$22:$G$25</f>
        <v>1</v>
      </c>
      <c r="J86" s="747" t="str">
        <f t="array" ref="J86:M89">CalcK!$H$22:$K$25</f>
        <v/>
      </c>
      <c r="K86" s="355" t="str">
        <v>1 - 0</v>
      </c>
      <c r="L86" s="355" t="str">
        <v>2 - 0</v>
      </c>
      <c r="M86" s="742" t="str">
        <v>3 - 1</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4</v>
      </c>
      <c r="G87" s="737">
        <v>5</v>
      </c>
      <c r="H87" s="739" t="str">
        <f>Language!$E$197</f>
        <v xml:space="preserve"> - </v>
      </c>
      <c r="I87" s="751">
        <v>1</v>
      </c>
      <c r="J87" s="748" t="str">
        <v>0 - 1</v>
      </c>
      <c r="K87" s="733" t="str">
        <v/>
      </c>
      <c r="L87" s="198" t="str">
        <v>2 - 0</v>
      </c>
      <c r="M87" s="734" t="str">
        <v>3 - 0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3</v>
      </c>
      <c r="F88" s="198">
        <f t="shared" si="43"/>
        <v>-3</v>
      </c>
      <c r="G88" s="737">
        <v>2</v>
      </c>
      <c r="H88" s="739" t="str">
        <f>Language!$E$197</f>
        <v xml:space="preserve"> - </v>
      </c>
      <c r="I88" s="751">
        <v>5</v>
      </c>
      <c r="J88" s="748" t="str">
        <v>0 - 2</v>
      </c>
      <c r="K88" s="198" t="str">
        <v>0 - 2</v>
      </c>
      <c r="L88" s="733" t="str">
        <v/>
      </c>
      <c r="M88" s="734" t="str">
        <v>2 - 1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DR Congo</v>
      </c>
      <c r="E89" s="735">
        <v>0</v>
      </c>
      <c r="F89" s="735">
        <f t="shared" si="43"/>
        <v>-6</v>
      </c>
      <c r="G89" s="738">
        <v>2</v>
      </c>
      <c r="H89" s="740" t="str">
        <f>Language!$E$197</f>
        <v xml:space="preserve"> - </v>
      </c>
      <c r="I89" s="752">
        <v>8</v>
      </c>
      <c r="J89" s="749" t="str">
        <v>1 - 3</v>
      </c>
      <c r="K89" s="735" t="str">
        <v>0 - 3</v>
      </c>
      <c r="L89" s="735" t="str">
        <v>1 - 2</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7</v>
      </c>
      <c r="F94" s="355">
        <f>G94-I94</f>
        <v>6</v>
      </c>
      <c r="G94" s="741">
        <f t="array" ref="G94:G97">CalcL!$F$22:$F$25</f>
        <v>7</v>
      </c>
      <c r="H94" s="753" t="str">
        <f>Language!$E$197</f>
        <v xml:space="preserve"> - </v>
      </c>
      <c r="I94" s="750">
        <f t="array" ref="I94:I97">CalcL!$G$22:$G$25</f>
        <v>1</v>
      </c>
      <c r="J94" s="747" t="str">
        <f t="array" ref="J94:M97">CalcL!$H$22:$K$25</f>
        <v/>
      </c>
      <c r="K94" s="355" t="str">
        <v>1 - 1</v>
      </c>
      <c r="L94" s="355" t="str">
        <v>2 - 0</v>
      </c>
      <c r="M94" s="742" t="str">
        <v>4 - 0</v>
      </c>
      <c r="O94" s="756" t="str">
        <f t="array" ref="O94:O97">CalcL!$AZ$14:$AZ$17</f>
        <v>England</v>
      </c>
      <c r="P94" s="355">
        <f t="array" ref="P94:P97">CalcL!$BA$14:$BA$17</f>
        <v>1</v>
      </c>
      <c r="Q94" s="355">
        <f t="array" ref="Q94:Q97">CalcL!$BB$14:$BB$17</f>
        <v>0</v>
      </c>
      <c r="R94" s="741">
        <f t="array" ref="R94:R97">CalcL!$BC$14:$BC$17</f>
        <v>1</v>
      </c>
      <c r="S94" s="753" t="str">
        <f>Language!$E$197</f>
        <v xml:space="preserve"> - </v>
      </c>
      <c r="T94" s="750">
        <f t="shared" ref="T94:T97" si="44">IF(O94="","",R94-Q94)</f>
        <v>1</v>
      </c>
      <c r="U94" s="747" t="str">
        <f t="array" ref="U94:X97">CalcL!$BE$14:$BH$17</f>
        <v/>
      </c>
      <c r="V94" s="355" t="str">
        <v>1 - 1</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7</v>
      </c>
      <c r="F95" s="198">
        <f t="shared" ref="F95:F97" si="47">G95-I95</f>
        <v>3</v>
      </c>
      <c r="G95" s="737">
        <v>5</v>
      </c>
      <c r="H95" s="739" t="str">
        <f>Language!$E$197</f>
        <v xml:space="preserve"> - </v>
      </c>
      <c r="I95" s="751">
        <v>2</v>
      </c>
      <c r="J95" s="748" t="str">
        <v>1 - 1</v>
      </c>
      <c r="K95" s="733" t="str">
        <v/>
      </c>
      <c r="L95" s="198" t="str">
        <v>2 - 1</v>
      </c>
      <c r="M95" s="734" t="str">
        <v>2 - 0</v>
      </c>
      <c r="O95" s="757" t="str">
        <v>Croatia</v>
      </c>
      <c r="P95" s="198">
        <v>1</v>
      </c>
      <c r="Q95" s="198">
        <v>0</v>
      </c>
      <c r="R95" s="737">
        <v>1</v>
      </c>
      <c r="S95" s="739" t="str">
        <f>Language!$E$197</f>
        <v xml:space="preserve"> - </v>
      </c>
      <c r="T95" s="751">
        <f t="shared" si="44"/>
        <v>1</v>
      </c>
      <c r="U95" s="748" t="str">
        <v>1 - 1</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4</v>
      </c>
      <c r="H96" s="739" t="str">
        <f>Language!$E$197</f>
        <v xml:space="preserve"> - </v>
      </c>
      <c r="I96" s="751">
        <v>5</v>
      </c>
      <c r="J96" s="748" t="str">
        <v>0 - 2</v>
      </c>
      <c r="K96" s="198" t="str">
        <v>1 - 2</v>
      </c>
      <c r="L96" s="733" t="str">
        <v/>
      </c>
      <c r="M96" s="734" t="str">
        <v>3 - 1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-8</v>
      </c>
      <c r="G97" s="738">
        <v>1</v>
      </c>
      <c r="H97" s="740" t="str">
        <f>Language!$E$197</f>
        <v xml:space="preserve"> - </v>
      </c>
      <c r="I97" s="752">
        <v>9</v>
      </c>
      <c r="J97" s="749" t="str">
        <v>0 - 4</v>
      </c>
      <c r="K97" s="735" t="str">
        <v>0 - 2</v>
      </c>
      <c r="L97" s="735" t="str">
        <v>1 - 3</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2</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5</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3</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3</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0</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0</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3</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7</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3</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5</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1</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5</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4</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3</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1</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3</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27</v>
      </c>
      <c r="E90" s="197" t="str">
        <f>'World Cup'!$C$50</f>
        <v>Australia</v>
      </c>
      <c r="F90" s="199">
        <f>IF(AND('World Cup'!$B$51&lt;&gt;"",'World Cup'!$C$51&lt;&gt;""),'World Cup'!$B$51+IF(AND('World Cup'!$B$53&lt;&gt;"",'World Cup'!$C$53&lt;&gt;"",'World Cup'!$B$51='World Cup'!$C$51),'World Cup'!$B$53,0),"")</f>
        <v>4</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85</v>
      </c>
      <c r="E91" s="197" t="str">
        <f>'World Cup'!$F$50</f>
        <v>New Zealand</v>
      </c>
      <c r="F91" s="199">
        <f>IF(AND('World Cup'!$E$51&lt;&gt;"",'World Cup'!$F$51&lt;&gt;""),'World Cup'!$E$51+IF(AND('World Cup'!$E$53&lt;&gt;"",'World Cup'!$F$53&lt;&gt;"",'World Cup'!$E$51='World Cup'!$F$51),'World Cup'!$E$53,0),"")</f>
        <v>5</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65</v>
      </c>
      <c r="E92" s="197" t="str">
        <f>'World Cup'!$I$50</f>
        <v>Bosnia/Herzeg.</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0</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0</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3</v>
      </c>
      <c r="E95" s="197" t="str">
        <f>'World Cup'!$R$50</f>
        <v>Argentina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30</v>
      </c>
      <c r="E96" s="197" t="str">
        <f>'World Cup'!$U$50</f>
        <v>Canada</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15</v>
      </c>
      <c r="E97" s="197" t="str">
        <f>'World Cup'!$X$50</f>
        <v>Mexico</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2</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3</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41</v>
      </c>
      <c r="C100" s="197" t="str">
        <f>'World Cup'!$AF$50</f>
        <v>Czech Rep.</v>
      </c>
      <c r="D100" s="198">
        <f>IF(E100="","",INDEX(Groups!$C$7:$C$65,MATCH(E100,Groups!$D$7:$D$65,0)))</f>
        <v>43</v>
      </c>
      <c r="E100" s="197" t="str">
        <f>'World Cup'!$AG$50</f>
        <v>Scotland</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24</v>
      </c>
      <c r="C102" s="197" t="str">
        <f>'World Cup'!$AL$50</f>
        <v>Austria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4</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25</v>
      </c>
      <c r="C108" s="197" t="str">
        <f>'World Cup'!$E$60</f>
        <v>Rep. of Korea</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2</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0</v>
      </c>
      <c r="G111" s="200">
        <f>IF(AND('World Cup'!$N$61&lt;&gt;"",'World Cup'!$O$61&lt;&gt;""),'World Cup'!$O$61+IF(AND('World Cup'!$N$63&lt;&gt;"",'World Cup'!$O$63&lt;&gt;"",'World Cup'!$N$61='World Cup'!$O$61),'World Cup'!$O$63,0),"")</f>
        <v>2</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41</v>
      </c>
      <c r="C112" s="197" t="str">
        <f>'World Cup'!$Q$60</f>
        <v>Czech Rep.</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24</v>
      </c>
      <c r="C113" s="197" t="str">
        <f>'World Cup'!$T$60</f>
        <v>Austria</v>
      </c>
      <c r="D113" s="198">
        <f>IF(E113="","",INDEX(Groups!$C$7:$C$65,MATCH(E113,Groups!$D$7:$D$65,0)))</f>
        <v>16</v>
      </c>
      <c r="E113" s="197" t="str">
        <f>'World Cup'!$U$60</f>
        <v>USA</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1</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3</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31</v>
      </c>
      <c r="C118" s="197" t="str">
        <f>'World Cup'!$O$70</f>
        <v>Norway</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24</v>
      </c>
      <c r="C119" s="197" t="str">
        <f>'World Cup'!$U$70</f>
        <v>Austria</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31</v>
      </c>
      <c r="C122" s="197" t="str">
        <f>'World Cup'!$R$80</f>
        <v>Norway</v>
      </c>
      <c r="D122" s="198">
        <f>IF(E122="","",INDEX(Groups!$C$7:$C$65,MATCH(E122,Groups!$D$7:$D$65,0)))</f>
        <v>5</v>
      </c>
      <c r="E122" s="197" t="str">
        <f>'World Cup'!$T$80</f>
        <v>Portugal</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31</v>
      </c>
      <c r="E124" s="197" t="str">
        <f>'World Cup'!$N$88</f>
        <v>Norway</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2</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5</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3</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0</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3</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7</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3</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5</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1</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5</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4</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3</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1</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3</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27</v>
      </c>
      <c r="E90" s="197" t="str">
        <f>'World Cup'!$C$50</f>
        <v>Australia</v>
      </c>
      <c r="F90" s="199">
        <f>IF(AND('World Cup'!$B$51&lt;&gt;"",'World Cup'!$C$51&lt;&gt;""),'World Cup'!$B$51,"")</f>
        <v>4</v>
      </c>
      <c r="G90" s="200">
        <f>IF(AND('World Cup'!$B$51&lt;&gt;"",'World Cup'!$C$51&lt;&gt;""),'World Cup'!$C$51,"")</f>
        <v>1</v>
      </c>
      <c r="I90" s="196">
        <f>$B90</f>
        <v>10</v>
      </c>
      <c r="J90" s="197" t="str">
        <f>$C90</f>
        <v>Germany</v>
      </c>
      <c r="K90" s="198">
        <f>$D90</f>
        <v>27</v>
      </c>
      <c r="L90" s="197" t="str">
        <f>$E90</f>
        <v>Australia</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27</v>
      </c>
      <c r="Y90" s="197" t="str">
        <f>$E90</f>
        <v>Australia</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27</v>
      </c>
      <c r="AL90" s="197" t="str">
        <f>$E90</f>
        <v>Australia</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27</v>
      </c>
      <c r="AY90" s="197" t="str">
        <f>$E90</f>
        <v>Australia</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27</v>
      </c>
      <c r="BL90" s="197" t="str">
        <f>$E90</f>
        <v>Australia</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27</v>
      </c>
      <c r="BY90" s="197" t="str">
        <f>$E90</f>
        <v>Australia</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27</v>
      </c>
      <c r="CL90" s="197" t="str">
        <f>$E90</f>
        <v>Australia</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27</v>
      </c>
      <c r="CY90" s="197" t="str">
        <f>$E90</f>
        <v>Australia</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27</v>
      </c>
      <c r="DL90" s="197" t="str">
        <f>$E90</f>
        <v>Australia</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27</v>
      </c>
      <c r="DY90" s="197" t="str">
        <f>$E90</f>
        <v>Australia</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27</v>
      </c>
      <c r="EL90" s="197" t="str">
        <f>$E90</f>
        <v>Australia</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27</v>
      </c>
      <c r="EY90" s="197" t="str">
        <f>$E90</f>
        <v>Australia</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27</v>
      </c>
      <c r="FL90" s="197" t="str">
        <f>$E90</f>
        <v>Australia</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27</v>
      </c>
      <c r="FY90" s="197" t="str">
        <f>$E90</f>
        <v>Australia</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27</v>
      </c>
      <c r="GL90" s="197" t="str">
        <f>$E90</f>
        <v>Australia</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27</v>
      </c>
      <c r="GY90" s="197" t="str">
        <f>$E90</f>
        <v>Australia</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27</v>
      </c>
      <c r="HL90" s="197" t="str">
        <f>$E90</f>
        <v>Australia</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27</v>
      </c>
      <c r="HY90" s="197" t="str">
        <f>$E90</f>
        <v>Australia</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27</v>
      </c>
      <c r="IL90" s="197" t="str">
        <f>$E90</f>
        <v>Australia</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27</v>
      </c>
      <c r="IY90" s="197" t="str">
        <f>$E90</f>
        <v>Australia</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27</v>
      </c>
      <c r="JL90" s="197" t="str">
        <f>$E90</f>
        <v>Australia</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27</v>
      </c>
      <c r="JY90" s="197" t="str">
        <f>$E90</f>
        <v>Australia</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27</v>
      </c>
      <c r="KL90" s="197" t="str">
        <f>$E90</f>
        <v>Australia</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27</v>
      </c>
      <c r="KY90" s="197" t="str">
        <f>$E90</f>
        <v>Australia</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27</v>
      </c>
      <c r="LL90" s="197" t="str">
        <f>$E90</f>
        <v>Australia</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27</v>
      </c>
      <c r="LY90" s="197" t="str">
        <f>$E90</f>
        <v>Australia</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85</v>
      </c>
      <c r="E91" s="197" t="str">
        <f>'World Cup'!$F$50</f>
        <v>New Zealand</v>
      </c>
      <c r="F91" s="199">
        <f>IF(AND('World Cup'!$E$51&lt;&gt;"",'World Cup'!$F$51&lt;&gt;""),'World Cup'!$E$51,"")</f>
        <v>5</v>
      </c>
      <c r="G91" s="200">
        <f>IF(AND('World Cup'!$E$51&lt;&gt;"",'World Cup'!$F$51&lt;&gt;""),'World Cup'!$F$51,"")</f>
        <v>0</v>
      </c>
      <c r="I91" s="196">
        <f t="shared" ref="I91:I105" si="1482">$B91</f>
        <v>1</v>
      </c>
      <c r="J91" s="197" t="str">
        <f t="shared" ref="J91:J105" si="1483">$C91</f>
        <v>France</v>
      </c>
      <c r="K91" s="198">
        <f t="shared" ref="K91:K105" si="1484">$D91</f>
        <v>85</v>
      </c>
      <c r="L91" s="197" t="str">
        <f t="shared" ref="L91:L105" si="1485">$E91</f>
        <v>New Zealand</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85</v>
      </c>
      <c r="Y91" s="197" t="str">
        <f t="shared" ref="Y91:Y105" si="1490">$E91</f>
        <v>New Zealand</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85</v>
      </c>
      <c r="AL91" s="197" t="str">
        <f t="shared" ref="AL91:AL105" si="1495">$E91</f>
        <v>New Zealand</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85</v>
      </c>
      <c r="AY91" s="197" t="str">
        <f t="shared" ref="AY91:AY105" si="1500">$E91</f>
        <v>New Zealand</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85</v>
      </c>
      <c r="BL91" s="197" t="str">
        <f t="shared" ref="BL91:BL105" si="1505">$E91</f>
        <v>New Zealand</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85</v>
      </c>
      <c r="BY91" s="197" t="str">
        <f t="shared" ref="BY91:BY105" si="1510">$E91</f>
        <v>New Zealand</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85</v>
      </c>
      <c r="CL91" s="197" t="str">
        <f t="shared" ref="CL91:CL105" si="1515">$E91</f>
        <v>New Zealand</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85</v>
      </c>
      <c r="CY91" s="197" t="str">
        <f t="shared" ref="CY91:CY105" si="1520">$E91</f>
        <v>New Zealand</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85</v>
      </c>
      <c r="DL91" s="197" t="str">
        <f t="shared" ref="DL91:DL105" si="1525">$E91</f>
        <v>New Zealand</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85</v>
      </c>
      <c r="DY91" s="197" t="str">
        <f t="shared" ref="DY91:DY105" si="1530">$E91</f>
        <v>New Zealand</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85</v>
      </c>
      <c r="EL91" s="197" t="str">
        <f t="shared" ref="EL91:EL105" si="1535">$E91</f>
        <v>New Zealand</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85</v>
      </c>
      <c r="EY91" s="197" t="str">
        <f t="shared" ref="EY91:EY105" si="1540">$E91</f>
        <v>New Zealand</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85</v>
      </c>
      <c r="FL91" s="197" t="str">
        <f t="shared" ref="FL91:FL105" si="1545">$E91</f>
        <v>New Zealand</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85</v>
      </c>
      <c r="FY91" s="197" t="str">
        <f t="shared" ref="FY91:FY105" si="1550">$E91</f>
        <v>New Zealand</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85</v>
      </c>
      <c r="GL91" s="197" t="str">
        <f t="shared" ref="GL91:GL105" si="1555">$E91</f>
        <v>New Zealand</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85</v>
      </c>
      <c r="GY91" s="197" t="str">
        <f t="shared" ref="GY91:GY105" si="1560">$E91</f>
        <v>New Zealand</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85</v>
      </c>
      <c r="HL91" s="197" t="str">
        <f t="shared" ref="HL91:HL105" si="1565">$E91</f>
        <v>New Zealand</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85</v>
      </c>
      <c r="HY91" s="197" t="str">
        <f t="shared" ref="HY91:HY105" si="1570">$E91</f>
        <v>New Zealand</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85</v>
      </c>
      <c r="IL91" s="197" t="str">
        <f t="shared" ref="IL91:IL105" si="1575">$E91</f>
        <v>New Zealand</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85</v>
      </c>
      <c r="IY91" s="197" t="str">
        <f t="shared" ref="IY91:IY105" si="1580">$E91</f>
        <v>New Zealand</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85</v>
      </c>
      <c r="JL91" s="197" t="str">
        <f t="shared" ref="JL91:JL105" si="1585">$E91</f>
        <v>New Zealand</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85</v>
      </c>
      <c r="JY91" s="197" t="str">
        <f t="shared" ref="JY91:JY105" si="1590">$E91</f>
        <v>New Zealand</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85</v>
      </c>
      <c r="KL91" s="197" t="str">
        <f t="shared" ref="KL91:KL105" si="1595">$E91</f>
        <v>New Zealand</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85</v>
      </c>
      <c r="KY91" s="197" t="str">
        <f t="shared" ref="KY91:KY105" si="1600">$E91</f>
        <v>New Zealand</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85</v>
      </c>
      <c r="LL91" s="197" t="str">
        <f t="shared" ref="LL91:LL105" si="1605">$E91</f>
        <v>New Zealand</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85</v>
      </c>
      <c r="LY91" s="197" t="str">
        <f t="shared" ref="LY91:LY105" si="1610">$E91</f>
        <v>New Zealand</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65</v>
      </c>
      <c r="E92" s="197" t="str">
        <f>'World Cup'!$I$50</f>
        <v>Bosnia/Herzeg.</v>
      </c>
      <c r="F92" s="199">
        <f>IF(AND('World Cup'!$H$51&lt;&gt;"",'World Cup'!$I$51&lt;&gt;""),'World Cup'!$H$51,"")</f>
        <v>2</v>
      </c>
      <c r="G92" s="200">
        <f>IF(AND('World Cup'!$H$51&lt;&gt;"",'World Cup'!$I$51&lt;&gt;""),'World Cup'!$I$51,"")</f>
        <v>1</v>
      </c>
      <c r="I92" s="196">
        <f t="shared" si="1482"/>
        <v>25</v>
      </c>
      <c r="J92" s="197" t="str">
        <f t="shared" si="1483"/>
        <v>Rep. of Korea</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0</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0</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3</v>
      </c>
      <c r="E95" s="197" t="str">
        <f>'World Cup'!$R$50</f>
        <v>Argentina</v>
      </c>
      <c r="F95" s="199">
        <f>IF(AND('World Cup'!$Q$51&lt;&gt;"",'World Cup'!$R$51&lt;&gt;""),'World Cup'!$Q$51,"")</f>
        <v>3</v>
      </c>
      <c r="G95" s="200">
        <f>IF(AND('World Cup'!$Q$51&lt;&gt;"",'World Cup'!$R$51&lt;&gt;""),'World Cup'!$R$51,"")</f>
        <v>1</v>
      </c>
      <c r="I95" s="196">
        <f t="shared" si="1482"/>
        <v>2</v>
      </c>
      <c r="J95" s="197" t="str">
        <f t="shared" si="1483"/>
        <v>Spain</v>
      </c>
      <c r="K95" s="198">
        <f t="shared" si="1484"/>
        <v>3</v>
      </c>
      <c r="L95" s="197" t="str">
        <f t="shared" si="1485"/>
        <v>Argentina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3</v>
      </c>
      <c r="Y95" s="197" t="str">
        <f t="shared" si="1490"/>
        <v>Argentina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3</v>
      </c>
      <c r="AL95" s="197" t="str">
        <f t="shared" si="1495"/>
        <v>Argentina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3</v>
      </c>
      <c r="AY95" s="197" t="str">
        <f t="shared" si="1500"/>
        <v>Argentina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3</v>
      </c>
      <c r="BL95" s="197" t="str">
        <f t="shared" si="1505"/>
        <v>Argentina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3</v>
      </c>
      <c r="BY95" s="197" t="str">
        <f t="shared" si="1510"/>
        <v>Argentina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3</v>
      </c>
      <c r="CL95" s="197" t="str">
        <f t="shared" si="1515"/>
        <v>Argentina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3</v>
      </c>
      <c r="CY95" s="197" t="str">
        <f t="shared" si="1520"/>
        <v>Argentina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3</v>
      </c>
      <c r="DL95" s="197" t="str">
        <f t="shared" si="1525"/>
        <v>Argentina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3</v>
      </c>
      <c r="DY95" s="197" t="str">
        <f t="shared" si="1530"/>
        <v>Argentina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3</v>
      </c>
      <c r="EL95" s="197" t="str">
        <f t="shared" si="1535"/>
        <v>Argentina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3</v>
      </c>
      <c r="EY95" s="197" t="str">
        <f t="shared" si="1540"/>
        <v>Argentina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3</v>
      </c>
      <c r="FL95" s="197" t="str">
        <f t="shared" si="1545"/>
        <v>Argentina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3</v>
      </c>
      <c r="FY95" s="197" t="str">
        <f t="shared" si="1550"/>
        <v>Argentina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3</v>
      </c>
      <c r="GL95" s="197" t="str">
        <f t="shared" si="1555"/>
        <v>Argentina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3</v>
      </c>
      <c r="GY95" s="197" t="str">
        <f t="shared" si="1560"/>
        <v>Argentina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3</v>
      </c>
      <c r="HL95" s="197" t="str">
        <f t="shared" si="1565"/>
        <v>Argentina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3</v>
      </c>
      <c r="HY95" s="197" t="str">
        <f t="shared" si="1570"/>
        <v>Argentina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3</v>
      </c>
      <c r="IL95" s="197" t="str">
        <f t="shared" si="1575"/>
        <v>Argentina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3</v>
      </c>
      <c r="IY95" s="197" t="str">
        <f t="shared" si="1580"/>
        <v>Argentina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3</v>
      </c>
      <c r="JL95" s="197" t="str">
        <f t="shared" si="1585"/>
        <v>Argentina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3</v>
      </c>
      <c r="JY95" s="197" t="str">
        <f t="shared" si="1590"/>
        <v>Argentina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3</v>
      </c>
      <c r="KL95" s="197" t="str">
        <f t="shared" si="1595"/>
        <v>Argentina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3</v>
      </c>
      <c r="KY95" s="197" t="str">
        <f t="shared" si="1600"/>
        <v>Argentina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3</v>
      </c>
      <c r="LL95" s="197" t="str">
        <f t="shared" si="1605"/>
        <v>Argentina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3</v>
      </c>
      <c r="LY95" s="197" t="str">
        <f t="shared" si="1610"/>
        <v>Argentina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30</v>
      </c>
      <c r="E96" s="197" t="str">
        <f>'World Cup'!$U$50</f>
        <v>Canada</v>
      </c>
      <c r="F96" s="199">
        <f>IF(AND('World Cup'!$T$51&lt;&gt;"",'World Cup'!$U$51&lt;&gt;""),'World Cup'!$T$51,"")</f>
        <v>2</v>
      </c>
      <c r="G96" s="200">
        <f>IF(AND('World Cup'!$T$51&lt;&gt;"",'World Cup'!$U$51&lt;&gt;""),'World Cup'!$U$51,"")</f>
        <v>0</v>
      </c>
      <c r="I96" s="196">
        <f t="shared" si="1482"/>
        <v>22</v>
      </c>
      <c r="J96" s="197" t="str">
        <f t="shared" si="1483"/>
        <v>Turkey</v>
      </c>
      <c r="K96" s="198">
        <f t="shared" si="1484"/>
        <v>30</v>
      </c>
      <c r="L96" s="197" t="str">
        <f t="shared" si="1485"/>
        <v>Canada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30</v>
      </c>
      <c r="Y96" s="197" t="str">
        <f t="shared" si="1490"/>
        <v>Canada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30</v>
      </c>
      <c r="AL96" s="197" t="str">
        <f t="shared" si="1495"/>
        <v>Canada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30</v>
      </c>
      <c r="AY96" s="197" t="str">
        <f t="shared" si="1500"/>
        <v>Canada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30</v>
      </c>
      <c r="BL96" s="197" t="str">
        <f t="shared" si="1505"/>
        <v>Canada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30</v>
      </c>
      <c r="BY96" s="197" t="str">
        <f t="shared" si="1510"/>
        <v>Canada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30</v>
      </c>
      <c r="CL96" s="197" t="str">
        <f t="shared" si="1515"/>
        <v>Canada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30</v>
      </c>
      <c r="CY96" s="197" t="str">
        <f t="shared" si="1520"/>
        <v>Canada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30</v>
      </c>
      <c r="DL96" s="197" t="str">
        <f t="shared" si="1525"/>
        <v>Canada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30</v>
      </c>
      <c r="DY96" s="197" t="str">
        <f t="shared" si="1530"/>
        <v>Canada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30</v>
      </c>
      <c r="EL96" s="197" t="str">
        <f t="shared" si="1535"/>
        <v>Canada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30</v>
      </c>
      <c r="EY96" s="197" t="str">
        <f t="shared" si="1540"/>
        <v>Canada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30</v>
      </c>
      <c r="FL96" s="197" t="str">
        <f t="shared" si="1545"/>
        <v>Canada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30</v>
      </c>
      <c r="FY96" s="197" t="str">
        <f t="shared" si="1550"/>
        <v>Canada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30</v>
      </c>
      <c r="GL96" s="197" t="str">
        <f t="shared" si="1555"/>
        <v>Canada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30</v>
      </c>
      <c r="GY96" s="197" t="str">
        <f t="shared" si="1560"/>
        <v>Canada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30</v>
      </c>
      <c r="HL96" s="197" t="str">
        <f t="shared" si="1565"/>
        <v>Canada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30</v>
      </c>
      <c r="HY96" s="197" t="str">
        <f t="shared" si="1570"/>
        <v>Canada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30</v>
      </c>
      <c r="IL96" s="197" t="str">
        <f t="shared" si="1575"/>
        <v>Canada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30</v>
      </c>
      <c r="IY96" s="197" t="str">
        <f t="shared" si="1580"/>
        <v>Canada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30</v>
      </c>
      <c r="JL96" s="197" t="str">
        <f t="shared" si="1585"/>
        <v>Canada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30</v>
      </c>
      <c r="JY96" s="197" t="str">
        <f t="shared" si="1590"/>
        <v>Canada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30</v>
      </c>
      <c r="KL96" s="197" t="str">
        <f t="shared" si="1595"/>
        <v>Canada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30</v>
      </c>
      <c r="KY96" s="197" t="str">
        <f t="shared" si="1600"/>
        <v>Canada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30</v>
      </c>
      <c r="LL96" s="197" t="str">
        <f t="shared" si="1605"/>
        <v>Canada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30</v>
      </c>
      <c r="LY96" s="197" t="str">
        <f t="shared" si="1610"/>
        <v>Canada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15</v>
      </c>
      <c r="E97" s="197" t="str">
        <f>'World Cup'!$X$50</f>
        <v>Mexico</v>
      </c>
      <c r="F97" s="199">
        <f>IF(AND('World Cup'!$W$51&lt;&gt;"",'World Cup'!$X$51&lt;&gt;""),'World Cup'!$W$51,"")</f>
        <v>2</v>
      </c>
      <c r="G97" s="200">
        <f>IF(AND('World Cup'!$W$51&lt;&gt;"",'World Cup'!$X$51&lt;&gt;""),'World Cup'!$X$51,"")</f>
        <v>1</v>
      </c>
      <c r="I97" s="196">
        <f t="shared" si="1482"/>
        <v>9</v>
      </c>
      <c r="J97" s="197" t="str">
        <f t="shared" si="1483"/>
        <v>Belgium</v>
      </c>
      <c r="K97" s="198">
        <f t="shared" si="1484"/>
        <v>15</v>
      </c>
      <c r="L97" s="197" t="str">
        <f t="shared" si="1485"/>
        <v>Mexico</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15</v>
      </c>
      <c r="Y97" s="197" t="str">
        <f t="shared" si="1490"/>
        <v>Mexico</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15</v>
      </c>
      <c r="AL97" s="197" t="str">
        <f t="shared" si="1495"/>
        <v>Mexico</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15</v>
      </c>
      <c r="AY97" s="197" t="str">
        <f t="shared" si="1500"/>
        <v>Mexico</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15</v>
      </c>
      <c r="BL97" s="197" t="str">
        <f t="shared" si="1505"/>
        <v>Mexico</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15</v>
      </c>
      <c r="BY97" s="197" t="str">
        <f t="shared" si="1510"/>
        <v>Mexico</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15</v>
      </c>
      <c r="CL97" s="197" t="str">
        <f t="shared" si="1515"/>
        <v>Mexico</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15</v>
      </c>
      <c r="CY97" s="197" t="str">
        <f t="shared" si="1520"/>
        <v>Mexico</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15</v>
      </c>
      <c r="DL97" s="197" t="str">
        <f t="shared" si="1525"/>
        <v>Mexico</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15</v>
      </c>
      <c r="DY97" s="197" t="str">
        <f t="shared" si="1530"/>
        <v>Mexico</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15</v>
      </c>
      <c r="EL97" s="197" t="str">
        <f t="shared" si="1535"/>
        <v>Mexico</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15</v>
      </c>
      <c r="EY97" s="197" t="str">
        <f t="shared" si="1540"/>
        <v>Mexico</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15</v>
      </c>
      <c r="FL97" s="197" t="str">
        <f t="shared" si="1545"/>
        <v>Mexico</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15</v>
      </c>
      <c r="FY97" s="197" t="str">
        <f t="shared" si="1550"/>
        <v>Mexico</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15</v>
      </c>
      <c r="GL97" s="197" t="str">
        <f t="shared" si="1555"/>
        <v>Mexico</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15</v>
      </c>
      <c r="GY97" s="197" t="str">
        <f t="shared" si="1560"/>
        <v>Mexico</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15</v>
      </c>
      <c r="HL97" s="197" t="str">
        <f t="shared" si="1565"/>
        <v>Mexico</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15</v>
      </c>
      <c r="HY97" s="197" t="str">
        <f t="shared" si="1570"/>
        <v>Mexico</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15</v>
      </c>
      <c r="IL97" s="197" t="str">
        <f t="shared" si="1575"/>
        <v>Mexico</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15</v>
      </c>
      <c r="IY97" s="197" t="str">
        <f t="shared" si="1580"/>
        <v>Mexico</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15</v>
      </c>
      <c r="JL97" s="197" t="str">
        <f t="shared" si="1585"/>
        <v>Mexico</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15</v>
      </c>
      <c r="JY97" s="197" t="str">
        <f t="shared" si="1590"/>
        <v>Mexico</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15</v>
      </c>
      <c r="KL97" s="197" t="str">
        <f t="shared" si="1595"/>
        <v>Mexico</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15</v>
      </c>
      <c r="KY97" s="197" t="str">
        <f t="shared" si="1600"/>
        <v>Mexico</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15</v>
      </c>
      <c r="LL97" s="197" t="str">
        <f t="shared" si="1605"/>
        <v>Mexico</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15</v>
      </c>
      <c r="LY97" s="197" t="str">
        <f t="shared" si="1610"/>
        <v>Mexico</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3</v>
      </c>
      <c r="G98" s="200">
        <f>IF(AND('World Cup'!$Z$51&lt;&gt;"",'World Cup'!$AA$51&lt;&gt;""),'World Cup'!$AA$51,"")</f>
        <v>2</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f>
        <v>0</v>
      </c>
      <c r="G99" s="200">
        <f>IF(AND('World Cup'!$AC$51&lt;&gt;"",'World Cup'!$AD$51&lt;&gt;""),'World Cup'!$AD$51,"")</f>
        <v>3</v>
      </c>
      <c r="I99" s="196">
        <f t="shared" si="1482"/>
        <v>34</v>
      </c>
      <c r="J99" s="197" t="str">
        <f t="shared" si="1483"/>
        <v>Ivory Coast</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41</v>
      </c>
      <c r="C100" s="197" t="str">
        <f>'World Cup'!$AF$50</f>
        <v>Czech Rep.</v>
      </c>
      <c r="D100" s="198">
        <f>IF(E100="","",INDEX(Groups!$C$7:$C$65,MATCH(E100,Groups!$D$7:$D$65,0)))</f>
        <v>43</v>
      </c>
      <c r="E100" s="197" t="str">
        <f>'World Cup'!$AG$50</f>
        <v>Scotland</v>
      </c>
      <c r="F100" s="199">
        <f>IF(AND('World Cup'!$AF$51&lt;&gt;"",'World Cup'!$AG$51&lt;&gt;""),'World Cup'!$AF$51,"")</f>
        <v>2</v>
      </c>
      <c r="G100" s="200">
        <f>IF(AND('World Cup'!$AF$51&lt;&gt;"",'World Cup'!$AG$51&lt;&gt;""),'World Cup'!$AG$51,"")</f>
        <v>1</v>
      </c>
      <c r="I100" s="196">
        <f t="shared" si="1482"/>
        <v>41</v>
      </c>
      <c r="J100" s="197" t="str">
        <f t="shared" si="1483"/>
        <v>Czech Rep.</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41</v>
      </c>
      <c r="W100" s="197" t="str">
        <f t="shared" si="1488"/>
        <v>Czech Rep.</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41</v>
      </c>
      <c r="AJ100" s="197" t="str">
        <f t="shared" si="1493"/>
        <v>Czech Rep.</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41</v>
      </c>
      <c r="AW100" s="197" t="str">
        <f t="shared" si="1498"/>
        <v>Czech Rep.</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41</v>
      </c>
      <c r="BJ100" s="197" t="str">
        <f t="shared" si="1503"/>
        <v>Czech Rep.</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41</v>
      </c>
      <c r="BW100" s="197" t="str">
        <f t="shared" si="1508"/>
        <v>Czech Rep.</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41</v>
      </c>
      <c r="CJ100" s="197" t="str">
        <f t="shared" si="1513"/>
        <v>Czech Rep.</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41</v>
      </c>
      <c r="CW100" s="197" t="str">
        <f t="shared" si="1518"/>
        <v>Czech Rep.</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41</v>
      </c>
      <c r="DJ100" s="197" t="str">
        <f t="shared" si="1523"/>
        <v>Czech Rep.</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41</v>
      </c>
      <c r="DW100" s="197" t="str">
        <f t="shared" si="1528"/>
        <v>Czech Rep.</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41</v>
      </c>
      <c r="EJ100" s="197" t="str">
        <f t="shared" si="1533"/>
        <v>Czech Rep.</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41</v>
      </c>
      <c r="EW100" s="197" t="str">
        <f t="shared" si="1538"/>
        <v>Czech Rep.</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41</v>
      </c>
      <c r="FJ100" s="197" t="str">
        <f t="shared" si="1543"/>
        <v>Czech Rep.</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41</v>
      </c>
      <c r="FW100" s="197" t="str">
        <f t="shared" si="1548"/>
        <v>Czech Rep.</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41</v>
      </c>
      <c r="GJ100" s="197" t="str">
        <f t="shared" si="1553"/>
        <v>Czech Rep.</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41</v>
      </c>
      <c r="GW100" s="197" t="str">
        <f t="shared" si="1558"/>
        <v>Czech Rep.</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41</v>
      </c>
      <c r="HJ100" s="197" t="str">
        <f t="shared" si="1563"/>
        <v>Czech Rep.</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41</v>
      </c>
      <c r="HW100" s="197" t="str">
        <f t="shared" si="1568"/>
        <v>Czech Rep.</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41</v>
      </c>
      <c r="IJ100" s="197" t="str">
        <f t="shared" si="1573"/>
        <v>Czech Rep.</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41</v>
      </c>
      <c r="IW100" s="197" t="str">
        <f t="shared" si="1578"/>
        <v>Czech Rep.</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41</v>
      </c>
      <c r="JJ100" s="197" t="str">
        <f t="shared" si="1583"/>
        <v>Czech Rep.</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41</v>
      </c>
      <c r="JW100" s="197" t="str">
        <f t="shared" si="1588"/>
        <v>Czech Rep.</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41</v>
      </c>
      <c r="KJ100" s="197" t="str">
        <f t="shared" si="1593"/>
        <v>Czech Rep.</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41</v>
      </c>
      <c r="KW100" s="197" t="str">
        <f t="shared" si="1598"/>
        <v>Czech Rep.</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41</v>
      </c>
      <c r="LJ100" s="197" t="str">
        <f t="shared" si="1603"/>
        <v>Czech Rep.</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41</v>
      </c>
      <c r="LW100" s="197" t="str">
        <f t="shared" si="1608"/>
        <v>Czech Rep.</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2</v>
      </c>
      <c r="G101" s="200">
        <f>IF(AND('World Cup'!$AI$51&lt;&gt;"",'World Cup'!$AJ$51&lt;&gt;""),'World Cup'!$AJ$51,"")</f>
        <v>0</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24</v>
      </c>
      <c r="C102" s="197" t="str">
        <f>'World Cup'!$AL$50</f>
        <v>Austria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24</v>
      </c>
      <c r="J102" s="197" t="str">
        <f t="shared" si="1483"/>
        <v>Austria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24</v>
      </c>
      <c r="W102" s="197" t="str">
        <f t="shared" si="1488"/>
        <v>Austria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24</v>
      </c>
      <c r="AJ102" s="197" t="str">
        <f t="shared" si="1493"/>
        <v>Austria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24</v>
      </c>
      <c r="AW102" s="197" t="str">
        <f t="shared" si="1498"/>
        <v>Austria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24</v>
      </c>
      <c r="BJ102" s="197" t="str">
        <f t="shared" si="1503"/>
        <v>Austria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24</v>
      </c>
      <c r="BW102" s="197" t="str">
        <f t="shared" si="1508"/>
        <v>Austria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24</v>
      </c>
      <c r="CJ102" s="197" t="str">
        <f t="shared" si="1513"/>
        <v>Austria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24</v>
      </c>
      <c r="CW102" s="197" t="str">
        <f t="shared" si="1518"/>
        <v>Austria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24</v>
      </c>
      <c r="DJ102" s="197" t="str">
        <f t="shared" si="1523"/>
        <v>Austria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24</v>
      </c>
      <c r="DW102" s="197" t="str">
        <f t="shared" si="1528"/>
        <v>Austria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24</v>
      </c>
      <c r="EJ102" s="197" t="str">
        <f t="shared" si="1533"/>
        <v>Austria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24</v>
      </c>
      <c r="EW102" s="197" t="str">
        <f t="shared" si="1538"/>
        <v>Austria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24</v>
      </c>
      <c r="FJ102" s="197" t="str">
        <f t="shared" si="1543"/>
        <v>Austria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24</v>
      </c>
      <c r="FW102" s="197" t="str">
        <f t="shared" si="1548"/>
        <v>Austria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24</v>
      </c>
      <c r="GJ102" s="197" t="str">
        <f t="shared" si="1553"/>
        <v>Austria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24</v>
      </c>
      <c r="GW102" s="197" t="str">
        <f t="shared" si="1558"/>
        <v>Austria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24</v>
      </c>
      <c r="HJ102" s="197" t="str">
        <f t="shared" si="1563"/>
        <v>Austria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24</v>
      </c>
      <c r="HW102" s="197" t="str">
        <f t="shared" si="1568"/>
        <v>Austria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24</v>
      </c>
      <c r="IJ102" s="197" t="str">
        <f t="shared" si="1573"/>
        <v>Austria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24</v>
      </c>
      <c r="IW102" s="197" t="str">
        <f t="shared" si="1578"/>
        <v>Austria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24</v>
      </c>
      <c r="JJ102" s="197" t="str">
        <f t="shared" si="1583"/>
        <v>Austria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24</v>
      </c>
      <c r="JW102" s="197" t="str">
        <f t="shared" si="1588"/>
        <v>Austria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24</v>
      </c>
      <c r="KJ102" s="197" t="str">
        <f t="shared" si="1593"/>
        <v>Austria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24</v>
      </c>
      <c r="KW102" s="197" t="str">
        <f t="shared" si="1598"/>
        <v>Austria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24</v>
      </c>
      <c r="LJ102" s="197" t="str">
        <f t="shared" si="1603"/>
        <v>Austria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24</v>
      </c>
      <c r="LW102" s="197" t="str">
        <f t="shared" si="1608"/>
        <v>Austria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1</v>
      </c>
      <c r="G103" s="200">
        <f>IF(AND('World Cup'!$AO$51&lt;&gt;"",'World Cup'!$AP$51&lt;&gt;""),'World Cup'!$AP$51,"")</f>
        <v>0</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2</v>
      </c>
      <c r="G104" s="200">
        <f>IF(AND('World Cup'!$AR$51&lt;&gt;"",'World Cup'!$AS$51&lt;&gt;""),'World Cup'!$AS$51,"")</f>
        <v>0</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4</v>
      </c>
      <c r="G105" s="200">
        <f>IF(AND('World Cup'!$AU$51&lt;&gt;"",'World Cup'!$AV$51&lt;&gt;""),'World Cup'!$AV$51,"")</f>
        <v>1</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3</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25</v>
      </c>
      <c r="C108" s="197" t="str">
        <f>'World Cup'!$E$60</f>
        <v>Rep. of Korea</v>
      </c>
      <c r="D108" s="198">
        <f>IF(E108="","",INDEX(Groups!$C$7:$C$65,MATCH(E108,Groups!$D$7:$D$65,0)))</f>
        <v>7</v>
      </c>
      <c r="E108" s="197" t="str">
        <f>'World Cup'!$F$60</f>
        <v>Netherlands</v>
      </c>
      <c r="F108" s="199">
        <f>IF(AND('World Cup'!$E$61&lt;&gt;"",'World Cup'!$F$61&lt;&gt;""),'World Cup'!$E$61,"")</f>
        <v>0</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2</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0</v>
      </c>
      <c r="G111" s="200">
        <f>IF(AND('World Cup'!$N$61&lt;&gt;"",'World Cup'!$O$61&lt;&gt;""),'World Cup'!$O$61,"")</f>
        <v>2</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41</v>
      </c>
      <c r="C112" s="197" t="str">
        <f>'World Cup'!$Q$60</f>
        <v>Czech Rep.</v>
      </c>
      <c r="D112" s="198">
        <f>IF(E112="","",INDEX(Groups!$C$7:$C$65,MATCH(E112,Groups!$D$7:$D$65,0)))</f>
        <v>4</v>
      </c>
      <c r="E112" s="197" t="str">
        <f>'World Cup'!$R$60</f>
        <v>England</v>
      </c>
      <c r="F112" s="199">
        <f>IF(AND('World Cup'!$Q$61&lt;&gt;"",'World Cup'!$R$61&lt;&gt;""),'World Cup'!$Q$61,"")</f>
        <v>0</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24</v>
      </c>
      <c r="C113" s="197" t="str">
        <f>'World Cup'!$T$60</f>
        <v>Austria</v>
      </c>
      <c r="D113" s="198">
        <f>IF(E113="","",INDEX(Groups!$C$7:$C$65,MATCH(E113,Groups!$D$7:$D$65,0)))</f>
        <v>16</v>
      </c>
      <c r="E113" s="197" t="str">
        <f>'World Cup'!$U$60</f>
        <v>USA</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3</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31</v>
      </c>
      <c r="C118" s="197" t="str">
        <f>'World Cup'!$O$70</f>
        <v>Norway</v>
      </c>
      <c r="D118" s="198">
        <f>IF(E118="","",INDEX(Groups!$C$7:$C$65,MATCH(E118,Groups!$D$7:$D$65,0)))</f>
        <v>4</v>
      </c>
      <c r="E118" s="197" t="str">
        <f>'World Cup'!$Q$70</f>
        <v>England</v>
      </c>
      <c r="F118" s="199">
        <f>IF(AND('World Cup'!$O$71&lt;&gt;"",'World Cup'!$Q$71&lt;&gt;""),'World Cup'!$O$71,"")</f>
        <v>2</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24</v>
      </c>
      <c r="C119" s="197" t="str">
        <f>'World Cup'!$U$70</f>
        <v>Austria</v>
      </c>
      <c r="D119" s="198">
        <f>IF(E119="","",INDEX(Groups!$C$7:$C$65,MATCH(E119,Groups!$D$7:$D$65,0)))</f>
        <v>5</v>
      </c>
      <c r="E119" s="197" t="str">
        <f>'World Cup'!$W$70</f>
        <v>Portugal</v>
      </c>
      <c r="F119" s="199">
        <f>IF(AND('World Cup'!$U$71&lt;&gt;"",'World Cup'!$W$71&lt;&gt;""),'World Cup'!$U$71,"")</f>
        <v>0</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31</v>
      </c>
      <c r="C122" s="197" t="str">
        <f>'World Cup'!$R$80</f>
        <v>Norway</v>
      </c>
      <c r="D122" s="198">
        <f>IF(E122="","",INDEX(Groups!$C$7:$C$65,MATCH(E122,Groups!$D$7:$D$65,0)))</f>
        <v>5</v>
      </c>
      <c r="E122" s="197" t="str">
        <f>'World Cup'!$T$80</f>
        <v>Portugal</v>
      </c>
      <c r="F122" s="199">
        <f>IF(AND('World Cup'!$R$81&lt;&gt;"",'World Cup'!$T$81&lt;&gt;""),'World Cup'!$R$81,"")</f>
        <v>1</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31</v>
      </c>
      <c r="E124" s="197" t="str">
        <f>'World Cup'!$N$88</f>
        <v>Norway</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Canada</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Australia</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Mexico</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New Zealand</v>
      </c>
      <c r="O74" s="536" t="str">
        <f>IFERROR(VLOOKUP(ThirdPlaced!$I$30,AssignThird!$C$8:$K$502,7,0),"")</f>
        <v>G</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Bosnia/Herzeg.</v>
      </c>
      <c r="K77" s="168">
        <v>1</v>
      </c>
      <c r="M77" s="523" t="s">
        <v>2</v>
      </c>
      <c r="N77" s="524" t="str">
        <f>'World Cup'!$B$42</f>
        <v>Czech Rep.</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Australia</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New Zealand</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Czech Rep.</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Canada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Mexico</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Argentina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Austria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Austria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Argentina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Canada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Australia</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Mexico</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New Zealand</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Mexico</v>
      </c>
      <c r="D4" s="454">
        <f>CalcA!$E$24</f>
        <v>3</v>
      </c>
      <c r="E4" s="454">
        <f>F4-G4</f>
        <v>1</v>
      </c>
      <c r="F4" s="454">
        <f>CalcA!$F$24</f>
        <v>5</v>
      </c>
      <c r="G4" s="454">
        <f>CalcA!$G$24</f>
        <v>4</v>
      </c>
      <c r="H4" s="456">
        <f t="shared" ref="H4:H15" si="0">$D4*$S$4+($E4+$S$5/2)*$S$5+$F4*$S$6+$K4*$S$7+$L4*$S$8</f>
        <v>3501005.0000849999</v>
      </c>
      <c r="I4" s="454" t="s">
        <v>24</v>
      </c>
      <c r="J4" s="454"/>
      <c r="K4" s="454">
        <f>SUMIFS(FairPlay!$C$6:$C$27,FairPlay!$B$6:$B$27,$C4)+SUMIFS(FairPlay!$F$6:$F$27,FairPlay!$E$6:$E$27,$C4)+SUMIFS(FairPlay!$I$6:$I$27,FairPlay!$H$6:$H$27,$C4)</f>
        <v>0</v>
      </c>
      <c r="L4" s="454">
        <f>100-INDEX(Language!$D$5:$D$100,MATCH($C4,Language!$E$5:$E$100,0),1)</f>
        <v>85</v>
      </c>
      <c r="R4" s="723" t="s">
        <v>1798</v>
      </c>
      <c r="S4" s="724">
        <v>1000000</v>
      </c>
    </row>
    <row r="5" spans="1:19">
      <c r="A5" s="22"/>
      <c r="B5" s="22" t="s">
        <v>27</v>
      </c>
      <c r="C5" t="str">
        <f>CalcB!$D$24</f>
        <v>Canada</v>
      </c>
      <c r="D5" s="22">
        <f>CalcB!$E$24</f>
        <v>4</v>
      </c>
      <c r="E5" s="22">
        <f t="shared" ref="E5:E15" si="1">F5-G5</f>
        <v>0</v>
      </c>
      <c r="F5" s="22">
        <f>CalcB!$F$24</f>
        <v>4</v>
      </c>
      <c r="G5" s="22">
        <f>CalcB!$G$24</f>
        <v>4</v>
      </c>
      <c r="H5" s="457">
        <f t="shared" si="0"/>
        <v>4500004.0000700001</v>
      </c>
      <c r="I5" s="22" t="s">
        <v>20</v>
      </c>
      <c r="J5" s="22"/>
      <c r="K5" s="22">
        <f>SUMIFS(FairPlay!$C$6:$C$27,FairPlay!$B$6:$B$27,$C5)+SUMIFS(FairPlay!$F$6:$F$27,FairPlay!$E$6:$E$27,$C5)+SUMIFS(FairPlay!$I$6:$I$27,FairPlay!$H$6:$H$27,$C5)</f>
        <v>0</v>
      </c>
      <c r="L5" s="22">
        <f>100-INDEX(Language!$D$5:$D$100,MATCH($C5,Language!$E$5:$E$100,0),1)</f>
        <v>70</v>
      </c>
      <c r="R5" s="725" t="s">
        <v>1797</v>
      </c>
      <c r="S5" s="726">
        <v>1000</v>
      </c>
    </row>
    <row r="6" spans="1:19">
      <c r="A6" s="22"/>
      <c r="B6" s="22" t="s">
        <v>28</v>
      </c>
      <c r="C6" t="str">
        <f>CalcC!$D$24</f>
        <v>Scotland</v>
      </c>
      <c r="D6" s="22">
        <f>CalcC!$E$24</f>
        <v>3</v>
      </c>
      <c r="E6" s="22">
        <f t="shared" si="1"/>
        <v>-2</v>
      </c>
      <c r="F6" s="22">
        <f>CalcC!$F$24</f>
        <v>4</v>
      </c>
      <c r="G6" s="22">
        <f>CalcC!$G$24</f>
        <v>6</v>
      </c>
      <c r="H6" s="457">
        <f t="shared" si="0"/>
        <v>3498004.0000570002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3</v>
      </c>
      <c r="E7" s="22">
        <f t="shared" si="1"/>
        <v>-1</v>
      </c>
      <c r="F7" s="22">
        <f>CalcD!$F$24</f>
        <v>4</v>
      </c>
      <c r="G7" s="22">
        <f>CalcD!$G$24</f>
        <v>5</v>
      </c>
      <c r="H7" s="457">
        <f t="shared" si="0"/>
        <v>3499004.0000729999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Ecuador</v>
      </c>
      <c r="D8" s="22">
        <f>CalcE!$E$24</f>
        <v>3</v>
      </c>
      <c r="E8" s="22">
        <f t="shared" si="1"/>
        <v>-2</v>
      </c>
      <c r="F8" s="22">
        <f>CalcE!$F$24</f>
        <v>2</v>
      </c>
      <c r="G8" s="22">
        <f>CalcE!$G$24</f>
        <v>4</v>
      </c>
      <c r="H8" s="457">
        <f t="shared" si="0"/>
        <v>3498002.0000769999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Sweden</v>
      </c>
      <c r="D9" s="22">
        <f>CalcF!$E$24</f>
        <v>3</v>
      </c>
      <c r="E9" s="22">
        <f t="shared" si="1"/>
        <v>-3</v>
      </c>
      <c r="F9" s="22">
        <f>CalcF!$F$24</f>
        <v>2</v>
      </c>
      <c r="G9" s="22">
        <f>CalcF!$G$24</f>
        <v>5</v>
      </c>
      <c r="H9" s="457">
        <f t="shared" si="0"/>
        <v>3497002.000062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New Zealand</v>
      </c>
      <c r="D10" s="22">
        <f>CalcG!$E$24</f>
        <v>4</v>
      </c>
      <c r="E10" s="22">
        <f t="shared" si="1"/>
        <v>-1</v>
      </c>
      <c r="F10" s="22">
        <f>CalcG!$F$24</f>
        <v>2</v>
      </c>
      <c r="G10" s="22">
        <f>CalcG!$G$24</f>
        <v>3</v>
      </c>
      <c r="H10" s="457">
        <f t="shared" si="0"/>
        <v>4499002.0000149999</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Cape Verde</v>
      </c>
      <c r="D11" s="22">
        <f>CalcH!$E$24</f>
        <v>3</v>
      </c>
      <c r="E11" s="22">
        <f t="shared" si="1"/>
        <v>-8</v>
      </c>
      <c r="F11" s="22">
        <f>CalcH!$F$24</f>
        <v>3</v>
      </c>
      <c r="G11" s="22">
        <f>CalcH!$G$24</f>
        <v>11</v>
      </c>
      <c r="H11" s="457">
        <f t="shared" si="0"/>
        <v>3492003.000031</v>
      </c>
      <c r="I11" s="22" t="s">
        <v>31</v>
      </c>
      <c r="J11" s="22"/>
      <c r="K11" s="22">
        <f>SUMIFS(FairPlay!$C$6:$C$27,FairPlay!$B$6:$B$27,$C11)+SUMIFS(FairPlay!$F$6:$F$27,FairPlay!$E$6:$E$27,$C11)+SUMIFS(FairPlay!$I$6:$I$27,FairPlay!$H$6:$H$27,$C11)</f>
        <v>0</v>
      </c>
      <c r="L11" s="22">
        <f>100-INDEX(Language!$D$5:$D$100,MATCH($C11,Language!$E$5:$E$100,0),1)</f>
        <v>31</v>
      </c>
    </row>
    <row r="12" spans="1:19">
      <c r="A12" s="22"/>
      <c r="B12" s="22" t="s">
        <v>1117</v>
      </c>
      <c r="C12" t="str">
        <f>CalcI!$D$24</f>
        <v>Senegal</v>
      </c>
      <c r="D12" s="22">
        <f>CalcI!$E$24</f>
        <v>4</v>
      </c>
      <c r="E12" s="22">
        <f t="shared" si="1"/>
        <v>1</v>
      </c>
      <c r="F12" s="22">
        <f>CalcI!$F$24</f>
        <v>5</v>
      </c>
      <c r="G12" s="22">
        <f>CalcI!$G$24</f>
        <v>4</v>
      </c>
      <c r="H12" s="457">
        <f t="shared" si="0"/>
        <v>4501005.0000860002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-2</v>
      </c>
      <c r="F13" s="22">
        <f>CalcJ!$F$24</f>
        <v>4</v>
      </c>
      <c r="G13" s="22">
        <f>CalcJ!$G$24</f>
        <v>6</v>
      </c>
      <c r="H13" s="457">
        <f t="shared" si="0"/>
        <v>3498004.0000720001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3</v>
      </c>
      <c r="E14" s="22">
        <f t="shared" si="1"/>
        <v>-3</v>
      </c>
      <c r="F14" s="22">
        <f>CalcK!$F$24</f>
        <v>2</v>
      </c>
      <c r="G14" s="22">
        <f>CalcK!$G$24</f>
        <v>5</v>
      </c>
      <c r="H14" s="457">
        <f t="shared" si="0"/>
        <v>3497002.0000499999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3</v>
      </c>
      <c r="E15" s="28">
        <f t="shared" si="1"/>
        <v>-1</v>
      </c>
      <c r="F15" s="28">
        <f>CalcL!$F$24</f>
        <v>4</v>
      </c>
      <c r="G15" s="28">
        <f>CalcL!$G$24</f>
        <v>5</v>
      </c>
      <c r="H15" s="458">
        <f t="shared" si="0"/>
        <v>3499004.0000260002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Senegal</v>
      </c>
      <c r="D17" s="408">
        <f t="shared" si="2"/>
        <v>4</v>
      </c>
      <c r="E17" s="409">
        <f t="shared" si="2"/>
        <v>1</v>
      </c>
      <c r="F17" s="410">
        <f t="shared" si="2"/>
        <v>5</v>
      </c>
      <c r="G17" s="411">
        <f t="shared" si="2"/>
        <v>4</v>
      </c>
      <c r="H17" s="412">
        <f t="shared" ref="H17:H22" si="3">LARGE($H$4:$H$15,ROW(A1))</f>
        <v>4501005.0000860002</v>
      </c>
      <c r="I17" s="413" t="str">
        <f t="shared" ref="I17:I22" si="4">INDEX(I$4:I$15,MATCH($H17,$H$4:$H$15,0))</f>
        <v>I</v>
      </c>
      <c r="J17" s="451"/>
      <c r="K17" s="409">
        <f t="array" ref="K17">SUM(IF($I$17:$I$24 &lt; $I17,1))</f>
        <v>5</v>
      </c>
      <c r="L17" s="409" t="str">
        <f>INDEX($I$17:$I$24,MATCH(ROW(A1)-1,$K$17:$K$24,0))</f>
        <v>A</v>
      </c>
      <c r="M17" s="408">
        <f>D17</f>
        <v>4</v>
      </c>
      <c r="N17" s="414">
        <f>F17</f>
        <v>5</v>
      </c>
      <c r="O17" s="415" t="s">
        <v>1113</v>
      </c>
      <c r="P17" s="416">
        <f>G17</f>
        <v>4</v>
      </c>
    </row>
    <row r="18" spans="2:16">
      <c r="B18" s="417" t="s">
        <v>27</v>
      </c>
      <c r="C18" s="418" t="str">
        <f t="shared" si="2"/>
        <v>Canada</v>
      </c>
      <c r="D18" s="419">
        <f t="shared" si="2"/>
        <v>4</v>
      </c>
      <c r="E18" s="420">
        <f t="shared" si="2"/>
        <v>0</v>
      </c>
      <c r="F18" s="421">
        <f t="shared" si="2"/>
        <v>4</v>
      </c>
      <c r="G18" s="422">
        <f t="shared" si="2"/>
        <v>4</v>
      </c>
      <c r="H18" s="423">
        <f t="shared" si="3"/>
        <v>4500004.0000700001</v>
      </c>
      <c r="I18" s="424" t="str">
        <f t="shared" si="4"/>
        <v>B</v>
      </c>
      <c r="J18" s="452"/>
      <c r="K18" s="420">
        <f t="array" ref="K18">SUM(IF($I$17:$I$24 &lt; $I18,1))</f>
        <v>1</v>
      </c>
      <c r="L18" s="420" t="str">
        <f>INDEX($I$17:$I$24,MATCH(ROW(A2)-1,$K$17:$K$24,0))</f>
        <v>B</v>
      </c>
      <c r="M18" s="419">
        <f t="shared" ref="M18:M22" si="5">D18</f>
        <v>4</v>
      </c>
      <c r="N18" s="425">
        <f t="shared" ref="N18:N22" si="6">F18</f>
        <v>4</v>
      </c>
      <c r="O18" s="426" t="s">
        <v>1113</v>
      </c>
      <c r="P18" s="427">
        <f t="shared" ref="P18:P22" si="7">G18</f>
        <v>4</v>
      </c>
    </row>
    <row r="19" spans="2:16">
      <c r="B19" s="417" t="s">
        <v>28</v>
      </c>
      <c r="C19" s="418" t="str">
        <f t="shared" si="2"/>
        <v>New Zealand</v>
      </c>
      <c r="D19" s="419">
        <f t="shared" si="2"/>
        <v>4</v>
      </c>
      <c r="E19" s="420">
        <f t="shared" si="2"/>
        <v>-1</v>
      </c>
      <c r="F19" s="421">
        <f t="shared" si="2"/>
        <v>2</v>
      </c>
      <c r="G19" s="422">
        <f t="shared" si="2"/>
        <v>3</v>
      </c>
      <c r="H19" s="423">
        <f t="shared" si="3"/>
        <v>4499002.0000149999</v>
      </c>
      <c r="I19" s="424" t="str">
        <f t="shared" si="4"/>
        <v>G</v>
      </c>
      <c r="J19" s="452"/>
      <c r="K19" s="420">
        <f t="array" ref="K19">SUM(IF($I$17:$I$24 &lt; $I19,1))</f>
        <v>4</v>
      </c>
      <c r="L19" s="420" t="str">
        <f t="shared" ref="L19:L24" si="8">INDEX($I$17:$I$24,MATCH(ROW(A3)-1,$K$17:$K$24,0))</f>
        <v>C</v>
      </c>
      <c r="M19" s="419">
        <f t="shared" si="5"/>
        <v>4</v>
      </c>
      <c r="N19" s="425">
        <f t="shared" si="6"/>
        <v>2</v>
      </c>
      <c r="O19" s="426" t="s">
        <v>1113</v>
      </c>
      <c r="P19" s="427">
        <f t="shared" si="7"/>
        <v>3</v>
      </c>
    </row>
    <row r="20" spans="2:16">
      <c r="B20" s="417" t="s">
        <v>29</v>
      </c>
      <c r="C20" s="418" t="str">
        <f t="shared" si="2"/>
        <v>Mexico</v>
      </c>
      <c r="D20" s="419">
        <f t="shared" si="2"/>
        <v>3</v>
      </c>
      <c r="E20" s="420">
        <f t="shared" si="2"/>
        <v>1</v>
      </c>
      <c r="F20" s="421">
        <f t="shared" si="2"/>
        <v>5</v>
      </c>
      <c r="G20" s="422">
        <f t="shared" si="2"/>
        <v>4</v>
      </c>
      <c r="H20" s="423">
        <f t="shared" si="3"/>
        <v>3501005.0000849999</v>
      </c>
      <c r="I20" s="424" t="str">
        <f t="shared" si="4"/>
        <v>A</v>
      </c>
      <c r="J20" s="452"/>
      <c r="K20" s="420">
        <f t="array" ref="K20">SUM(IF($I$17:$I$24 &lt; $I20,1))</f>
        <v>0</v>
      </c>
      <c r="L20" s="420" t="str">
        <f t="shared" si="8"/>
        <v>D</v>
      </c>
      <c r="M20" s="419">
        <f t="shared" si="5"/>
        <v>3</v>
      </c>
      <c r="N20" s="425">
        <f t="shared" si="6"/>
        <v>5</v>
      </c>
      <c r="O20" s="426" t="s">
        <v>1113</v>
      </c>
      <c r="P20" s="427">
        <f t="shared" si="7"/>
        <v>4</v>
      </c>
    </row>
    <row r="21" spans="2:16">
      <c r="B21" s="417" t="s">
        <v>1111</v>
      </c>
      <c r="C21" s="418" t="str">
        <f t="shared" si="2"/>
        <v>Australia</v>
      </c>
      <c r="D21" s="419">
        <f t="shared" si="2"/>
        <v>3</v>
      </c>
      <c r="E21" s="420">
        <f t="shared" si="2"/>
        <v>-1</v>
      </c>
      <c r="F21" s="421">
        <f t="shared" si="2"/>
        <v>4</v>
      </c>
      <c r="G21" s="422">
        <f t="shared" si="2"/>
        <v>5</v>
      </c>
      <c r="H21" s="423">
        <f t="shared" si="3"/>
        <v>3499004.0000729999</v>
      </c>
      <c r="I21" s="424" t="str">
        <f t="shared" si="4"/>
        <v>D</v>
      </c>
      <c r="J21" s="452"/>
      <c r="K21" s="420">
        <f t="array" ref="K21">SUM(IF($I$17:$I$24 &lt; $I21,1))</f>
        <v>3</v>
      </c>
      <c r="L21" s="420" t="str">
        <f t="shared" si="8"/>
        <v>G</v>
      </c>
      <c r="M21" s="419">
        <f t="shared" si="5"/>
        <v>3</v>
      </c>
      <c r="N21" s="425">
        <f t="shared" si="6"/>
        <v>4</v>
      </c>
      <c r="O21" s="426" t="s">
        <v>1113</v>
      </c>
      <c r="P21" s="427">
        <f t="shared" si="7"/>
        <v>5</v>
      </c>
    </row>
    <row r="22" spans="2:16">
      <c r="B22" s="440" t="s">
        <v>1112</v>
      </c>
      <c r="C22" s="441" t="str">
        <f t="shared" si="2"/>
        <v>Ghana</v>
      </c>
      <c r="D22" s="442">
        <f t="shared" si="2"/>
        <v>3</v>
      </c>
      <c r="E22" s="443">
        <f t="shared" si="2"/>
        <v>-1</v>
      </c>
      <c r="F22" s="444">
        <f t="shared" si="2"/>
        <v>4</v>
      </c>
      <c r="G22" s="445">
        <f t="shared" si="2"/>
        <v>5</v>
      </c>
      <c r="H22" s="446">
        <f t="shared" si="3"/>
        <v>3499004.0000260002</v>
      </c>
      <c r="I22" s="447" t="str">
        <f t="shared" si="4"/>
        <v>L</v>
      </c>
      <c r="J22" s="452"/>
      <c r="K22" s="420">
        <f t="array" ref="K22">SUM(IF($I$17:$I$24 &lt; $I22,1))</f>
        <v>7</v>
      </c>
      <c r="L22" s="420" t="str">
        <f t="shared" si="8"/>
        <v>I</v>
      </c>
      <c r="M22" s="442">
        <f t="shared" si="5"/>
        <v>3</v>
      </c>
      <c r="N22" s="448">
        <f t="shared" si="6"/>
        <v>4</v>
      </c>
      <c r="O22" s="449" t="s">
        <v>1113</v>
      </c>
      <c r="P22" s="450">
        <f t="shared" si="7"/>
        <v>5</v>
      </c>
    </row>
    <row r="23" spans="2:16">
      <c r="B23" s="440" t="s">
        <v>1115</v>
      </c>
      <c r="C23" s="441" t="str">
        <f t="shared" ref="C23:G28" si="9">INDEX(C$4:C$15,MATCH($H23,$H$4:$H$15,0))</f>
        <v>Algeria</v>
      </c>
      <c r="D23" s="442">
        <f t="shared" si="9"/>
        <v>3</v>
      </c>
      <c r="E23" s="443">
        <f t="shared" si="9"/>
        <v>-2</v>
      </c>
      <c r="F23" s="444">
        <f t="shared" si="9"/>
        <v>4</v>
      </c>
      <c r="G23" s="445">
        <f t="shared" si="9"/>
        <v>6</v>
      </c>
      <c r="H23" s="446">
        <f t="shared" ref="H23:H28" si="10">LARGE($H$4:$H$15,ROW(A7))</f>
        <v>3498004.0000720001</v>
      </c>
      <c r="I23" s="447" t="str">
        <f t="shared" ref="I23:I28" si="11">INDEX(I$4:I$15,MATCH($H23,$H$4:$H$15,0))</f>
        <v>J</v>
      </c>
      <c r="K23" s="420">
        <f t="array" ref="K23">SUM(IF($I$17:$I$24 &lt; $I23,1))</f>
        <v>6</v>
      </c>
      <c r="L23" s="420" t="str">
        <f t="shared" si="8"/>
        <v>J</v>
      </c>
      <c r="M23" s="442">
        <f t="shared" ref="M23:M28" si="12">D23</f>
        <v>3</v>
      </c>
      <c r="N23" s="448">
        <f t="shared" ref="N23:N28" si="13">F23</f>
        <v>4</v>
      </c>
      <c r="O23" s="449" t="s">
        <v>1113</v>
      </c>
      <c r="P23" s="450">
        <f t="shared" ref="P23:P28" si="14">G23</f>
        <v>6</v>
      </c>
    </row>
    <row r="24" spans="2:16">
      <c r="B24" s="440" t="s">
        <v>1116</v>
      </c>
      <c r="C24" s="441" t="str">
        <f t="shared" si="9"/>
        <v>Scotland</v>
      </c>
      <c r="D24" s="442">
        <f t="shared" si="9"/>
        <v>3</v>
      </c>
      <c r="E24" s="443">
        <f t="shared" si="9"/>
        <v>-2</v>
      </c>
      <c r="F24" s="444">
        <f t="shared" si="9"/>
        <v>4</v>
      </c>
      <c r="G24" s="445">
        <f t="shared" si="9"/>
        <v>6</v>
      </c>
      <c r="H24" s="446">
        <f t="shared" si="10"/>
        <v>3498004.0000570002</v>
      </c>
      <c r="I24" s="447" t="str">
        <f t="shared" si="11"/>
        <v>C</v>
      </c>
      <c r="K24" s="420">
        <f t="array" ref="K24">SUM(IF($I$17:$I$24 &lt; $I24,1))</f>
        <v>2</v>
      </c>
      <c r="L24" s="420" t="str">
        <f t="shared" si="8"/>
        <v>L</v>
      </c>
      <c r="M24" s="442">
        <f t="shared" si="12"/>
        <v>3</v>
      </c>
      <c r="N24" s="448">
        <f t="shared" si="13"/>
        <v>4</v>
      </c>
      <c r="O24" s="449" t="s">
        <v>1113</v>
      </c>
      <c r="P24" s="450">
        <f t="shared" si="14"/>
        <v>6</v>
      </c>
    </row>
    <row r="25" spans="2:16">
      <c r="B25" s="440" t="s">
        <v>1117</v>
      </c>
      <c r="C25" s="441" t="str">
        <f t="shared" si="9"/>
        <v>Ecuador</v>
      </c>
      <c r="D25" s="442">
        <f t="shared" si="9"/>
        <v>3</v>
      </c>
      <c r="E25" s="443">
        <f t="shared" si="9"/>
        <v>-2</v>
      </c>
      <c r="F25" s="444">
        <f t="shared" si="9"/>
        <v>2</v>
      </c>
      <c r="G25" s="445">
        <f t="shared" si="9"/>
        <v>4</v>
      </c>
      <c r="H25" s="446">
        <f t="shared" si="10"/>
        <v>3498002.0000769999</v>
      </c>
      <c r="I25" s="447" t="str">
        <f t="shared" si="11"/>
        <v>E</v>
      </c>
      <c r="L25" s="25"/>
      <c r="M25" s="442">
        <f t="shared" si="12"/>
        <v>3</v>
      </c>
      <c r="N25" s="448">
        <f t="shared" si="13"/>
        <v>2</v>
      </c>
      <c r="O25" s="449" t="s">
        <v>1113</v>
      </c>
      <c r="P25" s="450">
        <f t="shared" si="14"/>
        <v>4</v>
      </c>
    </row>
    <row r="26" spans="2:16">
      <c r="B26" s="440" t="s">
        <v>1118</v>
      </c>
      <c r="C26" s="441" t="str">
        <f t="shared" si="9"/>
        <v>Sweden</v>
      </c>
      <c r="D26" s="442">
        <f t="shared" si="9"/>
        <v>3</v>
      </c>
      <c r="E26" s="443">
        <f t="shared" si="9"/>
        <v>-3</v>
      </c>
      <c r="F26" s="444">
        <f t="shared" si="9"/>
        <v>2</v>
      </c>
      <c r="G26" s="445">
        <f t="shared" si="9"/>
        <v>5</v>
      </c>
      <c r="H26" s="446">
        <f t="shared" si="10"/>
        <v>3497002.000062</v>
      </c>
      <c r="I26" s="447" t="str">
        <f t="shared" si="11"/>
        <v>F</v>
      </c>
      <c r="L26" s="25"/>
      <c r="M26" s="442">
        <f t="shared" si="12"/>
        <v>3</v>
      </c>
      <c r="N26" s="448">
        <f t="shared" si="13"/>
        <v>2</v>
      </c>
      <c r="O26" s="449" t="s">
        <v>1113</v>
      </c>
      <c r="P26" s="450">
        <f t="shared" si="14"/>
        <v>5</v>
      </c>
    </row>
    <row r="27" spans="2:16">
      <c r="B27" s="440" t="s">
        <v>1119</v>
      </c>
      <c r="C27" s="441" t="str">
        <f t="shared" si="9"/>
        <v>Uzbekistan</v>
      </c>
      <c r="D27" s="442">
        <f t="shared" si="9"/>
        <v>3</v>
      </c>
      <c r="E27" s="443">
        <f t="shared" si="9"/>
        <v>-3</v>
      </c>
      <c r="F27" s="444">
        <f t="shared" si="9"/>
        <v>2</v>
      </c>
      <c r="G27" s="445">
        <f t="shared" si="9"/>
        <v>5</v>
      </c>
      <c r="H27" s="446">
        <f t="shared" si="10"/>
        <v>3497002.0000499999</v>
      </c>
      <c r="I27" s="447" t="str">
        <f t="shared" si="11"/>
        <v>K</v>
      </c>
      <c r="L27" s="25"/>
      <c r="M27" s="442">
        <f t="shared" si="12"/>
        <v>3</v>
      </c>
      <c r="N27" s="448">
        <f t="shared" si="13"/>
        <v>2</v>
      </c>
      <c r="O27" s="449" t="s">
        <v>1113</v>
      </c>
      <c r="P27" s="450">
        <f t="shared" si="14"/>
        <v>5</v>
      </c>
    </row>
    <row r="28" spans="2:16" ht="15" thickBot="1">
      <c r="B28" s="428" t="s">
        <v>1120</v>
      </c>
      <c r="C28" s="429" t="str">
        <f t="shared" si="9"/>
        <v>Cape Verde</v>
      </c>
      <c r="D28" s="430">
        <f t="shared" si="9"/>
        <v>3</v>
      </c>
      <c r="E28" s="431">
        <f t="shared" si="9"/>
        <v>-8</v>
      </c>
      <c r="F28" s="432">
        <f t="shared" si="9"/>
        <v>3</v>
      </c>
      <c r="G28" s="433">
        <f t="shared" si="9"/>
        <v>11</v>
      </c>
      <c r="H28" s="434">
        <f t="shared" si="10"/>
        <v>3492003.000031</v>
      </c>
      <c r="I28" s="435" t="str">
        <f t="shared" si="11"/>
        <v>H</v>
      </c>
      <c r="J28" s="403"/>
      <c r="K28" s="403"/>
      <c r="L28" s="453"/>
      <c r="M28" s="430">
        <f t="shared" si="12"/>
        <v>3</v>
      </c>
      <c r="N28" s="436">
        <f t="shared" si="13"/>
        <v>3</v>
      </c>
      <c r="O28" s="437" t="s">
        <v>1113</v>
      </c>
      <c r="P28" s="438">
        <f t="shared" si="14"/>
        <v>11</v>
      </c>
    </row>
    <row r="29" spans="2:16" ht="15" thickTop="1">
      <c r="L29" s="25"/>
    </row>
    <row r="30" spans="2:16">
      <c r="D30" s="22"/>
      <c r="E30" s="22"/>
      <c r="F30" s="22"/>
      <c r="G30" s="956" t="s">
        <v>1083</v>
      </c>
      <c r="H30" s="956"/>
      <c r="I30" s="420" t="str">
        <f>IF(Distinctness!$G$17&gt;0,L17&amp;L18&amp;L19&amp;L20&amp;L21&amp;L22&amp;L23&amp;L24,"")</f>
        <v>ABCDGIJL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5</v>
      </c>
      <c r="I5" s="586">
        <f>SUMIFS($S$22:$S$27,$P$22:$P$27,$D5)+SUMIFS($R$22:$R$27,$Q$22:$Q$27,$D5)</f>
        <v>4</v>
      </c>
      <c r="J5" s="586">
        <f t="shared" ref="J5:J8" si="0">H5-I5</f>
        <v>1</v>
      </c>
      <c r="K5" s="595">
        <f>M5*3+N5</f>
        <v>3</v>
      </c>
      <c r="L5" s="586">
        <f>M5+N5+O5</f>
        <v>3</v>
      </c>
      <c r="M5" s="586">
        <f>SUMPRODUCT(($P$22:$P$27=D5)*($R$22:$R$27&gt;$S$22:$S$27))+SUMPRODUCT(($Q$22:$Q$27=D5)*($R$22:$R$27&lt;$S$22:$S$27))</f>
        <v>1</v>
      </c>
      <c r="N5" s="586">
        <f>SUMPRODUCT(($P$22:$Q$27=D5)*($R$22:$R$27=$S$22:$S$27)*($R$22:$R$27&lt;&gt;"")*($S$22:$S$27&lt;&gt;""))</f>
        <v>0</v>
      </c>
      <c r="O5" s="586">
        <f>SUMPRODUCT(($P$22:$P$27=D5)*($R$22:$R$27&lt;$S$22:$S$27))+SUMPRODUCT(($Q$22:$Q$27=D5)*($R$22:$R$27&gt;$S$22:$S$27))</f>
        <v>2</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South Africa</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Rep. of Korea</v>
      </c>
      <c r="E7" s="774"/>
      <c r="F7" s="594"/>
      <c r="G7" s="605"/>
      <c r="H7" s="586">
        <f>SUMIFS($R$22:$R$27,$P$22:$P$27,$D7)+SUMIFS($S$22:$S$27,$Q$22:$Q$27,$D7)</f>
        <v>5</v>
      </c>
      <c r="I7" s="586">
        <f>SUMIFS($S$22:$S$27,$P$22:$P$27,$D7)+SUMIFS($R$22:$R$27,$Q$22:$Q$27,$D7)</f>
        <v>3</v>
      </c>
      <c r="J7" s="586">
        <f t="shared" si="0"/>
        <v>2</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5</v>
      </c>
      <c r="I8" s="586">
        <f>SUMIFS($S$22:$S$27,$P$22:$P$27,$D8)+SUMIFS($R$22:$R$27,$Q$22:$Q$27,$D8)</f>
        <v>2</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Czech Rep.</v>
      </c>
      <c r="BF13" s="609" t="str">
        <v>Rep. of Korea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0</v>
      </c>
      <c r="AZ14" s="615" t="str">
        <f t="array" ref="AZ14:AZ17">IFERROR(VLOOKUP($BA$5:$BA$8,$C$14:$D$17,2,0),"")</f>
        <v>Czech Rep.</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Rep. of Korea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1</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1</v>
      </c>
      <c r="AF16" s="586">
        <f>COUNTIFS($AE$14:$AE$17,"&gt;"&amp;$AE16,$AC$14:$AC$17,"="&amp;$AC16)</f>
        <v>0</v>
      </c>
      <c r="AG16" s="599">
        <f t="shared" si="15"/>
        <v>1</v>
      </c>
      <c r="AH16" s="703"/>
      <c r="AI16" s="605">
        <f>COUNTIFS($J$5:$J$8,"&gt;"&amp;$J7,$AG$14:$AG$17,"="&amp;$AG16)</f>
        <v>1</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Czech Rep.</v>
      </c>
      <c r="I21" s="637" t="str">
        <v>Rep. of Korea</v>
      </c>
      <c r="J21" s="637" t="str">
        <v>Mexico</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Czech Rep.</v>
      </c>
      <c r="E22" s="709">
        <f>VLOOKUP($D22,$D$5:$K$8,8,0)</f>
        <v>7</v>
      </c>
      <c r="F22" s="642">
        <f>VLOOKUP($D22,$D$5:$K$8,5,0)</f>
        <v>5</v>
      </c>
      <c r="G22" s="710">
        <f>VLOOKUP($D22,$D$5:$K$8,6,0)</f>
        <v>2</v>
      </c>
      <c r="H22" s="641" t="str">
        <f t="array" ref="H22:K25">IFERROR(VLOOKUP($D$22:$D$25&amp;$H$21:$K$21,$Z$22:$AA$33,2,0),"")</f>
        <v/>
      </c>
      <c r="I22" s="642" t="str">
        <v>1 - 1</v>
      </c>
      <c r="J22" s="642" t="str">
        <v>2 - 1</v>
      </c>
      <c r="K22" s="706" t="str">
        <v>2 - 0</v>
      </c>
      <c r="L22" s="695" t="b">
        <f>OR($E22&gt;0,$G22&gt;0)</f>
        <v>1</v>
      </c>
      <c r="M22" s="695" t="b">
        <f t="array" ref="M22:M25">VLOOKUP($D$22:$D$25,$D$14:$AV$17,45,0)</f>
        <v>0</v>
      </c>
      <c r="N22" s="586">
        <f>VLOOKUP($D22,$D$5:$Q$8,14,0)</f>
        <v>41</v>
      </c>
      <c r="O22" s="647" t="s">
        <v>26</v>
      </c>
      <c r="P22" s="682" t="str">
        <f>INDEX('World Cup'!$B$13:$AJ$38,1,1+(CODE($B$1)-65)*3)</f>
        <v>Mexico</v>
      </c>
      <c r="Q22" s="683" t="str">
        <f>INDEX('World Cup'!$B$13:$AJ$38,1,2+(CODE($B$1)-65)*3)</f>
        <v>South Africa</v>
      </c>
      <c r="R22" s="683">
        <f>IF(OR(INDEX('World Cup'!$B$14:$AJ$39,1,1+(CODE($B$1)-65)*3)="",INDEX('World Cup'!$B$14:$AJ$39,1,2+(CODE($B$1)-65)*3)=""),"",INDEX('World Cup'!$B$14:$AJ$39,1,1+(CODE($B$1)-65)*3))</f>
        <v>3</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3</v>
      </c>
      <c r="X22" s="653">
        <f t="shared" ref="X22:X27" si="32">IF(OR(R22="",S22=""),0,R22)</f>
        <v>3</v>
      </c>
      <c r="Y22" s="654">
        <f t="shared" ref="Y22:Y27" si="33">IF(OR(R22="",S22=""),0,S22)</f>
        <v>0</v>
      </c>
      <c r="Z22" s="655" t="str">
        <f t="shared" ref="Z22:Z27" si="34">P22&amp;Q22</f>
        <v>MexicoSouth Africa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7</v>
      </c>
      <c r="F23" s="586">
        <f t="shared" ref="F23:F25" si="37">VLOOKUP($D23,$D$5:$K$8,5,0)</f>
        <v>5</v>
      </c>
      <c r="G23" s="711">
        <f t="shared" ref="G23:G25" si="38">VLOOKUP($D23,$D$5:$K$8,6,0)</f>
        <v>3</v>
      </c>
      <c r="H23" s="643" t="str">
        <v>1 - 1</v>
      </c>
      <c r="I23" s="644" t="str">
        <v/>
      </c>
      <c r="J23" s="586" t="str">
        <v>2 - 1</v>
      </c>
      <c r="K23" s="707" t="str">
        <v>2 - 1</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Mexico</v>
      </c>
      <c r="E24" s="704">
        <f t="shared" si="36"/>
        <v>3</v>
      </c>
      <c r="F24" s="586">
        <f t="shared" si="37"/>
        <v>5</v>
      </c>
      <c r="G24" s="711">
        <f t="shared" si="38"/>
        <v>4</v>
      </c>
      <c r="H24" s="643" t="str">
        <v>1 - 2</v>
      </c>
      <c r="I24" s="586" t="str">
        <v>1 - 2</v>
      </c>
      <c r="J24" s="644" t="str">
        <v/>
      </c>
      <c r="K24" s="707" t="str">
        <v>3 - 0</v>
      </c>
      <c r="L24" s="695" t="b">
        <f t="shared" si="39"/>
        <v>1</v>
      </c>
      <c r="M24" s="695" t="b">
        <v>0</v>
      </c>
      <c r="N24" s="586">
        <f t="shared" si="40"/>
        <v>15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Czech Rep.South Africa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1</v>
      </c>
      <c r="G25" s="713">
        <f t="shared" si="38"/>
        <v>7</v>
      </c>
      <c r="H25" s="645" t="str">
        <v>0 - 2</v>
      </c>
      <c r="I25" s="646" t="str">
        <v>1 - 2</v>
      </c>
      <c r="J25" s="646" t="str">
        <v>0 - 3</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MexicoRep. of Korea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2</v>
      </c>
      <c r="S26" s="687">
        <f>IF(OR(INDEX('World Cup'!$B$14:$AJ$39,21,1+(CODE($B$1)-65)*3)="",INDEX('World Cup'!$B$14:$AJ$39,21,2+(CODE($B$1)-65)*3)=""),"",INDEX('World Cup'!$B$14:$AJ$39,21,2+(CODE($B$1)-65)*3))</f>
        <v>1</v>
      </c>
      <c r="T26" s="586">
        <f t="shared" si="28"/>
        <v>1</v>
      </c>
      <c r="U26" s="661">
        <f t="shared" si="29"/>
        <v>3</v>
      </c>
      <c r="V26" s="586">
        <f t="shared" si="30"/>
        <v>0</v>
      </c>
      <c r="W26" s="662">
        <f t="shared" si="31"/>
        <v>1</v>
      </c>
      <c r="X26" s="663">
        <f t="shared" si="32"/>
        <v>2</v>
      </c>
      <c r="Y26" s="664">
        <f t="shared" si="33"/>
        <v>1</v>
      </c>
      <c r="Z26" s="665" t="str">
        <f t="shared" si="34"/>
        <v>Czech Rep.Mexico</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0 - 3</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4</v>
      </c>
      <c r="I5" s="586">
        <f>SUMIFS($S$22:$S$27,$P$22:$P$27,$D5)+SUMIFS($R$22:$R$27,$Q$22:$Q$27,$D5)</f>
        <v>4</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5</v>
      </c>
      <c r="I6" s="586">
        <f>SUMIFS($S$22:$S$27,$P$22:$P$27,$D6)+SUMIFS($R$22:$R$27,$Q$22:$Q$27,$D6)</f>
        <v>3</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Qatar</v>
      </c>
      <c r="E7" s="774"/>
      <c r="F7" s="594"/>
      <c r="G7" s="605"/>
      <c r="H7" s="586">
        <f>SUMIFS($R$22:$R$27,$P$22:$P$27,$D7)+SUMIFS($S$22:$S$27,$Q$22:$Q$27,$D7)</f>
        <v>1</v>
      </c>
      <c r="I7" s="586">
        <f>SUMIFS($S$22:$S$27,$P$22:$P$27,$D7)+SUMIFS($R$22:$R$27,$Q$22:$Q$27,$D7)</f>
        <v>11</v>
      </c>
      <c r="J7" s="586">
        <f t="shared" si="0"/>
        <v>-10</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Switzerland</v>
      </c>
      <c r="E8" s="774"/>
      <c r="F8" s="594"/>
      <c r="G8" s="605"/>
      <c r="H8" s="586">
        <f>SUMIFS($R$22:$R$27,$P$22:$P$27,$D8)+SUMIFS($S$22:$S$27,$Q$22:$Q$27,$D8)</f>
        <v>9</v>
      </c>
      <c r="I8" s="586">
        <f>SUMIFS($S$22:$S$27,$P$22:$P$27,$D8)+SUMIFS($R$22:$R$27,$Q$22:$Q$27,$D8)</f>
        <v>1</v>
      </c>
      <c r="J8" s="586">
        <f t="shared" si="0"/>
        <v>8</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Bosnia/Herzeg.</v>
      </c>
      <c r="BG13" s="609" t="str">
        <v>Canada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3</v>
      </c>
      <c r="F14" s="594">
        <f>G14+ROW()/1000+(D14="")*10</f>
        <v>3.0139999999999998</v>
      </c>
      <c r="G14" s="722">
        <f>AS14</f>
        <v>3</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1</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3</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Bosnia/Herzeg.</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Canada</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Bosnia/Herzeg.</v>
      </c>
      <c r="J21" s="637" t="str">
        <v>Canada</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9</v>
      </c>
      <c r="G22" s="710">
        <f>VLOOKUP($D22,$D$5:$K$8,6,0)</f>
        <v>1</v>
      </c>
      <c r="H22" s="641" t="str">
        <f t="array" ref="H22:K25">IFERROR(VLOOKUP($D$22:$D$25&amp;$H$21:$K$21,$Z$22:$AA$33,2,0),"")</f>
        <v/>
      </c>
      <c r="I22" s="642" t="str">
        <v>2 - 1</v>
      </c>
      <c r="J22" s="642" t="str">
        <v>2 - 0</v>
      </c>
      <c r="K22" s="706" t="str">
        <v>5 - 0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4</v>
      </c>
      <c r="F23" s="586">
        <f t="shared" ref="F23:F25" si="37">VLOOKUP($D23,$D$5:$K$8,5,0)</f>
        <v>5</v>
      </c>
      <c r="G23" s="711">
        <f t="shared" ref="G23:G25" si="38">VLOOKUP($D23,$D$5:$K$8,6,0)</f>
        <v>3</v>
      </c>
      <c r="H23" s="643" t="str">
        <v>1 - 2</v>
      </c>
      <c r="I23" s="644" t="str">
        <v/>
      </c>
      <c r="J23" s="586" t="str">
        <v>1 - 1</v>
      </c>
      <c r="K23" s="707" t="str">
        <v>3 - 0</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5</v>
      </c>
      <c r="T23" s="586">
        <f t="shared" si="28"/>
        <v>1</v>
      </c>
      <c r="U23" s="661">
        <f t="shared" si="29"/>
        <v>0</v>
      </c>
      <c r="V23" s="586">
        <f t="shared" si="30"/>
        <v>3</v>
      </c>
      <c r="W23" s="662">
        <f t="shared" si="31"/>
        <v>-5</v>
      </c>
      <c r="X23" s="663">
        <f t="shared" si="32"/>
        <v>0</v>
      </c>
      <c r="Y23" s="664">
        <f t="shared" si="33"/>
        <v>5</v>
      </c>
      <c r="Z23" s="665" t="str">
        <f t="shared" si="34"/>
        <v>QatarSwitzerland</v>
      </c>
      <c r="AA23" s="666" t="str">
        <f>IF($T23,$X23&amp;Language!$E$197&amp;$Y23,"")</f>
        <v>0 - 5</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Canada</v>
      </c>
      <c r="E24" s="704">
        <f t="shared" si="36"/>
        <v>4</v>
      </c>
      <c r="F24" s="586">
        <f t="shared" si="37"/>
        <v>4</v>
      </c>
      <c r="G24" s="711">
        <f t="shared" si="38"/>
        <v>4</v>
      </c>
      <c r="H24" s="643" t="str">
        <v>0 - 2</v>
      </c>
      <c r="I24" s="586" t="str">
        <v>1 - 1</v>
      </c>
      <c r="J24" s="644" t="str">
        <v/>
      </c>
      <c r="K24" s="707" t="str">
        <v>3 - 1</v>
      </c>
      <c r="L24" s="695" t="b">
        <f t="shared" si="39"/>
        <v>1</v>
      </c>
      <c r="M24" s="695" t="b">
        <v>0</v>
      </c>
      <c r="N24" s="586">
        <f t="shared" si="40"/>
        <v>30</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11</v>
      </c>
      <c r="H25" s="645" t="str">
        <v>0 - 5</v>
      </c>
      <c r="I25" s="646" t="str">
        <v>0 - 3</v>
      </c>
      <c r="J25" s="646" t="str">
        <v>1 - 3</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CanadaQatar</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SwitzerlandCanada</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Bosnia/Herzeg.Qatar</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5 - 0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10</v>
      </c>
      <c r="I5" s="586">
        <f>SUMIFS($S$22:$S$27,$P$22:$P$27,$D5)+SUMIFS($R$22:$R$27,$Q$22:$Q$27,$D5)</f>
        <v>3</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5</v>
      </c>
      <c r="I6" s="586">
        <f>SUMIFS($S$22:$S$27,$P$22:$P$27,$D6)+SUMIFS($R$22:$R$27,$Q$22:$Q$27,$D6)</f>
        <v>2</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2</v>
      </c>
      <c r="I7" s="586">
        <f>SUMIFS($S$22:$S$27,$P$22:$P$27,$D7)+SUMIFS($R$22:$R$27,$Q$22:$Q$27,$D7)</f>
        <v>10</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4</v>
      </c>
      <c r="I8" s="586">
        <f>SUMIFS($S$22:$S$27,$P$22:$P$27,$D8)+SUMIFS($R$22:$R$27,$Q$22:$Q$27,$D8)</f>
        <v>6</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10</v>
      </c>
      <c r="G22" s="710">
        <f>VLOOKUP($D22,$D$5:$K$8,6,0)</f>
        <v>3</v>
      </c>
      <c r="H22" s="641" t="str">
        <f t="array" ref="H22:K25">IFERROR(VLOOKUP($D$22:$D$25&amp;$H$21:$K$21,$Z$22:$AA$33,2,0),"")</f>
        <v/>
      </c>
      <c r="I22" s="642" t="str">
        <v>2 - 1</v>
      </c>
      <c r="J22" s="642" t="str">
        <v>3 - 1</v>
      </c>
      <c r="K22" s="706" t="str">
        <v>5 - 1</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HaitiScotland</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4</v>
      </c>
      <c r="G24" s="711">
        <f t="shared" si="38"/>
        <v>6</v>
      </c>
      <c r="H24" s="643" t="str">
        <v>1 - 3</v>
      </c>
      <c r="I24" s="586" t="str">
        <v>0 - 2</v>
      </c>
      <c r="J24" s="644" t="str">
        <v/>
      </c>
      <c r="K24" s="707" t="str">
        <v>3 - 1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2</v>
      </c>
      <c r="T24" s="586">
        <f t="shared" si="28"/>
        <v>1</v>
      </c>
      <c r="U24" s="661">
        <f t="shared" si="29"/>
        <v>0</v>
      </c>
      <c r="V24" s="586">
        <f t="shared" si="30"/>
        <v>3</v>
      </c>
      <c r="W24" s="662">
        <f t="shared" si="31"/>
        <v>-2</v>
      </c>
      <c r="X24" s="663">
        <f t="shared" si="32"/>
        <v>0</v>
      </c>
      <c r="Y24" s="664">
        <f t="shared" si="33"/>
        <v>2</v>
      </c>
      <c r="Z24" s="665" t="str">
        <f t="shared" si="34"/>
        <v>ScotlandMorocco</v>
      </c>
      <c r="AA24" s="666" t="str">
        <f>IF($T24,$X24&amp;Language!$E$197&amp;$Y24,"")</f>
        <v>0 - 2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2</v>
      </c>
      <c r="G25" s="713">
        <f t="shared" si="38"/>
        <v>10</v>
      </c>
      <c r="H25" s="645" t="str">
        <v>1 - 5</v>
      </c>
      <c r="I25" s="646" t="str">
        <v>0 - 2</v>
      </c>
      <c r="J25" s="646" t="str">
        <v>1 - 3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5</v>
      </c>
      <c r="S25" s="687">
        <f>IF(OR(INDEX('World Cup'!$B$14:$AJ$39,16,1+(CODE($B$1)-65)*3)="",INDEX('World Cup'!$B$14:$AJ$39,16,2+(CODE($B$1)-65)*3)=""),"",INDEX('World Cup'!$B$14:$AJ$39,16,2+(CODE($B$1)-65)*3))</f>
        <v>1</v>
      </c>
      <c r="T25" s="586">
        <f t="shared" si="28"/>
        <v>1</v>
      </c>
      <c r="U25" s="661">
        <f t="shared" si="29"/>
        <v>3</v>
      </c>
      <c r="V25" s="586">
        <f t="shared" si="30"/>
        <v>0</v>
      </c>
      <c r="W25" s="662">
        <f t="shared" si="31"/>
        <v>4</v>
      </c>
      <c r="X25" s="663">
        <f t="shared" si="32"/>
        <v>5</v>
      </c>
      <c r="Y25" s="664">
        <f t="shared" si="33"/>
        <v>1</v>
      </c>
      <c r="Z25" s="665" t="str">
        <f t="shared" si="34"/>
        <v>BrazilHaiti</v>
      </c>
      <c r="AA25" s="666" t="str">
        <f>IF($T25,$X25&amp;Language!$E$197&amp;$Y25,"")</f>
        <v>5 - 1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1 - 5</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5</v>
      </c>
      <c r="I5" s="586">
        <f>SUMIFS($S$22:$S$27,$P$22:$P$27,$D5)+SUMIFS($R$22:$R$27,$Q$22:$Q$27,$D5)</f>
        <v>5</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8</v>
      </c>
      <c r="I8" s="586">
        <f>SUMIFS($S$22:$S$27,$P$22:$P$27,$D8)+SUMIFS($R$22:$R$27,$Q$22:$Q$27,$D8)</f>
        <v>4</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8</v>
      </c>
      <c r="G22" s="710">
        <f>VLOOKUP($D22,$D$5:$K$8,6,0)</f>
        <v>4</v>
      </c>
      <c r="H22" s="641" t="str">
        <f t="array" ref="H22:K25">IFERROR(VLOOKUP($D$22:$D$25&amp;$H$21:$K$21,$Z$22:$AA$33,2,0),"")</f>
        <v/>
      </c>
      <c r="I22" s="642" t="str">
        <v>3 - 2</v>
      </c>
      <c r="J22" s="642" t="str">
        <v>3 - 1</v>
      </c>
      <c r="K22" s="706" t="str">
        <v>2 - 1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USAParaguay</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4</v>
      </c>
      <c r="F23" s="586">
        <f t="shared" ref="F23:F25" si="37">VLOOKUP($D23,$D$5:$K$8,5,0)</f>
        <v>5</v>
      </c>
      <c r="G23" s="711">
        <f t="shared" ref="G23:G25" si="38">VLOOKUP($D23,$D$5:$K$8,6,0)</f>
        <v>5</v>
      </c>
      <c r="H23" s="643" t="str">
        <v>2 - 3</v>
      </c>
      <c r="I23" s="644" t="str">
        <v/>
      </c>
      <c r="J23" s="586" t="str">
        <v>2 - 1</v>
      </c>
      <c r="K23" s="707" t="str">
        <v>1 - 1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AustraliaTurkey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1</v>
      </c>
      <c r="F25" s="646">
        <f t="shared" si="37"/>
        <v>2</v>
      </c>
      <c r="G25" s="713">
        <f t="shared" si="38"/>
        <v>5</v>
      </c>
      <c r="H25" s="645" t="str">
        <v>1 - 2</v>
      </c>
      <c r="I25" s="646" t="str">
        <v>1 - 1</v>
      </c>
      <c r="J25" s="646" t="str">
        <v>0 - 2</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TurkeyUSA</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ParaguayAustralia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11</v>
      </c>
      <c r="I5" s="586">
        <f>SUMIFS($S$22:$S$27,$P$22:$P$27,$D5)+SUMIFS($R$22:$R$27,$Q$22:$Q$27,$D5)</f>
        <v>1</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0</v>
      </c>
      <c r="I6" s="586">
        <f>SUMIFS($S$22:$S$27,$P$22:$P$27,$D6)+SUMIFS($R$22:$R$27,$Q$22:$Q$27,$D6)</f>
        <v>10</v>
      </c>
      <c r="J6" s="586">
        <f t="shared" si="0"/>
        <v>-10</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6</v>
      </c>
      <c r="I7" s="586">
        <f>SUMIFS($S$22:$S$27,$P$22:$P$27,$D7)+SUMIFS($R$22:$R$27,$Q$22:$Q$27,$D7)</f>
        <v>4</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2</v>
      </c>
      <c r="I8" s="586">
        <f>SUMIFS($S$22:$S$27,$P$22:$P$27,$D8)+SUMIFS($R$22:$R$27,$Q$22:$Q$27,$D8)</f>
        <v>4</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11</v>
      </c>
      <c r="G22" s="710">
        <f>VLOOKUP($D22,$D$5:$K$8,6,0)</f>
        <v>1</v>
      </c>
      <c r="H22" s="641" t="str">
        <f t="array" ref="H22:K25">IFERROR(VLOOKUP($D$22:$D$25&amp;$H$21:$K$21,$Z$22:$AA$33,2,0),"")</f>
        <v/>
      </c>
      <c r="I22" s="642" t="str">
        <v>3 - 1</v>
      </c>
      <c r="J22" s="642" t="str">
        <v>2 - 0</v>
      </c>
      <c r="K22" s="706" t="str">
        <v>6 - 0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6</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6</v>
      </c>
      <c r="X22" s="653">
        <f t="shared" ref="X22:X25" si="32">IF(OR(R22="",S22=""),0,R22)</f>
        <v>6</v>
      </c>
      <c r="Y22" s="654">
        <f t="shared" ref="Y22:Y25" si="33">IF(OR(R22="",S22=""),0,S22)</f>
        <v>0</v>
      </c>
      <c r="Z22" s="655" t="str">
        <f t="shared" ref="Z22:Z25" si="34">P22&amp;Q22</f>
        <v>GermanyCuraçao</v>
      </c>
      <c r="AA22" s="656" t="str">
        <f>IF($T22,$X22&amp;Language!$E$197&amp;$Y22,"")</f>
        <v>6 - 0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6</v>
      </c>
      <c r="F23" s="586">
        <f t="shared" ref="F23:F25" si="37">VLOOKUP($D23,$D$5:$K$8,5,0)</f>
        <v>6</v>
      </c>
      <c r="G23" s="711">
        <f t="shared" ref="G23:G25" si="38">VLOOKUP($D23,$D$5:$K$8,6,0)</f>
        <v>4</v>
      </c>
      <c r="H23" s="643" t="str">
        <v>1 - 3</v>
      </c>
      <c r="I23" s="644" t="str">
        <v/>
      </c>
      <c r="J23" s="586" t="str">
        <v>2 - 1</v>
      </c>
      <c r="K23" s="707" t="str">
        <v>3 - 0</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Ivory CoastEcuador</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GermanyIvory Coast</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10</v>
      </c>
      <c r="H25" s="645" t="str">
        <v>0 - 6</v>
      </c>
      <c r="I25" s="646" t="str">
        <v>0 - 3</v>
      </c>
      <c r="J25" s="646" t="str">
        <v>0 - 1</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EcuadorCuraçao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CuraçaoIvory Coast</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EcuadorGermany</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0 - 6</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7</v>
      </c>
      <c r="I5" s="586">
        <f>SUMIFS($S$22:$S$27,$P$22:$P$27,$D5)+SUMIFS($R$22:$R$27,$Q$22:$Q$27,$D5)</f>
        <v>1</v>
      </c>
      <c r="J5" s="586">
        <f t="shared" ref="J5:J8" si="0">H5-I5</f>
        <v>6</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Japan</v>
      </c>
      <c r="E6" s="774"/>
      <c r="F6" s="594"/>
      <c r="G6" s="605"/>
      <c r="H6" s="586">
        <f>SUMIFS($R$22:$R$27,$P$22:$P$27,$D6)+SUMIFS($S$22:$S$27,$Q$22:$Q$27,$D6)</f>
        <v>4</v>
      </c>
      <c r="I6" s="586">
        <f>SUMIFS($S$22:$S$27,$P$22:$P$27,$D6)+SUMIFS($R$22:$R$27,$Q$22:$Q$27,$D6)</f>
        <v>1</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Sweden</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Netherlands</v>
      </c>
      <c r="BF13" s="609" t="str">
        <v>Japan</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Netherlands</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Japan</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7</v>
      </c>
      <c r="F22" s="642">
        <f>VLOOKUP($D22,$D$5:$K$8,5,0)</f>
        <v>7</v>
      </c>
      <c r="G22" s="710">
        <f>VLOOKUP($D22,$D$5:$K$8,6,0)</f>
        <v>1</v>
      </c>
      <c r="H22" s="641" t="str">
        <f t="array" ref="H22:K25">IFERROR(VLOOKUP($D$22:$D$25&amp;$H$21:$K$21,$Z$22:$AA$33,2,0),"")</f>
        <v/>
      </c>
      <c r="I22" s="642" t="str">
        <v>1 - 1</v>
      </c>
      <c r="J22" s="642" t="str">
        <v>3 - 0</v>
      </c>
      <c r="K22" s="706" t="str">
        <v>3 - 0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NetherlandsJapan</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7</v>
      </c>
      <c r="F23" s="586">
        <f t="shared" ref="F23:F25" si="37">VLOOKUP($D23,$D$5:$K$8,5,0)</f>
        <v>4</v>
      </c>
      <c r="G23" s="711">
        <f t="shared" ref="G23:G25" si="38">VLOOKUP($D23,$D$5:$K$8,6,0)</f>
        <v>1</v>
      </c>
      <c r="H23" s="643" t="str">
        <v>1 - 1</v>
      </c>
      <c r="I23" s="644" t="str">
        <v/>
      </c>
      <c r="J23" s="586" t="str">
        <v>1 - 0</v>
      </c>
      <c r="K23" s="707" t="str">
        <v>2 - 0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3</v>
      </c>
      <c r="F24" s="586">
        <f t="shared" si="37"/>
        <v>2</v>
      </c>
      <c r="G24" s="711">
        <f t="shared" si="38"/>
        <v>5</v>
      </c>
      <c r="H24" s="643" t="str">
        <v>0 - 3</v>
      </c>
      <c r="I24" s="586" t="str">
        <v>0 - 1</v>
      </c>
      <c r="J24" s="644" t="str">
        <v/>
      </c>
      <c r="K24" s="707" t="str">
        <v>2 - 1</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NetherlandsSweden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JapanSweden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TunisiaNetherlands</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4</v>
      </c>
      <c r="I6" s="586">
        <f>SUMIFS($S$22:$S$27,$P$22:$P$27,$D6)+SUMIFS($R$22:$R$27,$Q$22:$Q$27,$D6)</f>
        <v>5</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 Iran</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New Zealand</v>
      </c>
      <c r="E8" s="774"/>
      <c r="F8" s="594"/>
      <c r="G8" s="605"/>
      <c r="H8" s="586">
        <f>SUMIFS($R$22:$R$27,$P$22:$P$27,$D8)+SUMIFS($S$22:$S$27,$Q$22:$Q$27,$D8)</f>
        <v>2</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Egypt</v>
      </c>
      <c r="BG13" s="609" t="str">
        <v>New Zealand</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Egypt</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New Zealand</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1</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7</v>
      </c>
      <c r="G22" s="710">
        <f>VLOOKUP($D22,$D$5:$K$8,6,0)</f>
        <v>0</v>
      </c>
      <c r="H22" s="641" t="str">
        <f t="array" ref="H22:K25">IFERROR(VLOOKUP($D$22:$D$25&amp;$H$21:$K$21,$Z$22:$AA$33,2,0),"")</f>
        <v/>
      </c>
      <c r="I22" s="642" t="str">
        <v>3 - 0</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BelgiumEgypt</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4</v>
      </c>
      <c r="F23" s="586">
        <f t="shared" ref="F23:F25" si="37">VLOOKUP($D23,$D$5:$K$8,5,0)</f>
        <v>4</v>
      </c>
      <c r="G23" s="711">
        <f t="shared" ref="G23:G25" si="38">VLOOKUP($D23,$D$5:$K$8,6,0)</f>
        <v>5</v>
      </c>
      <c r="H23" s="643" t="str">
        <v>0 - 3</v>
      </c>
      <c r="I23" s="644" t="str">
        <v/>
      </c>
      <c r="J23" s="586" t="str">
        <v>1 - 1</v>
      </c>
      <c r="K23" s="707" t="str">
        <v>3 - 1</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 IranNew Zealand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0</v>
      </c>
      <c r="F25" s="646">
        <f t="shared" si="37"/>
        <v>1</v>
      </c>
      <c r="G25" s="713">
        <f t="shared" si="38"/>
        <v>6</v>
      </c>
      <c r="H25" s="645" t="str">
        <v>0 - 2</v>
      </c>
      <c r="I25" s="646" t="str">
        <v>1 - 3</v>
      </c>
      <c r="J25" s="646" t="str">
        <v>0 - 1</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New ZealandEgypt</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3</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3</v>
      </c>
      <c r="Y26" s="664">
        <f t="shared" ref="Y26:Y27" si="47">IF(OR(R26="",S26=""),0,S26)</f>
        <v>1</v>
      </c>
      <c r="Z26" s="665" t="str">
        <f t="shared" ref="Z26:Z27" si="48">P26&amp;Q26</f>
        <v>EgyptIR Iran</v>
      </c>
      <c r="AA26" s="666" t="str">
        <f>IF($T26,$X26&amp;Language!$E$197&amp;$Y26,"")</f>
        <v>3 - 1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13</v>
      </c>
      <c r="I5" s="586">
        <f>SUMIFS($S$22:$S$27,$P$22:$P$27,$D5)+SUMIFS($R$22:$R$27,$Q$22:$Q$27,$D5)</f>
        <v>2</v>
      </c>
      <c r="J5" s="586">
        <f t="shared" ref="J5:J8" si="0">H5-I5</f>
        <v>11</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Cape Verde</v>
      </c>
      <c r="E6" s="774"/>
      <c r="F6" s="594"/>
      <c r="G6" s="605"/>
      <c r="H6" s="586">
        <f>SUMIFS($R$22:$R$27,$P$22:$P$27,$D6)+SUMIFS($S$22:$S$27,$Q$22:$Q$27,$D6)</f>
        <v>3</v>
      </c>
      <c r="I6" s="586">
        <f>SUMIFS($S$22:$S$27,$P$22:$P$27,$D6)+SUMIFS($R$22:$R$27,$Q$22:$Q$27,$D6)</f>
        <v>11</v>
      </c>
      <c r="J6" s="586">
        <f t="shared" si="0"/>
        <v>-8</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Saudi Arabia</v>
      </c>
      <c r="E7" s="774"/>
      <c r="F7" s="594"/>
      <c r="G7" s="605"/>
      <c r="H7" s="586">
        <f>SUMIFS($R$22:$R$27,$P$22:$P$27,$D7)+SUMIFS($S$22:$S$27,$Q$22:$Q$27,$D7)</f>
        <v>2</v>
      </c>
      <c r="I7" s="586">
        <f>SUMIFS($S$22:$S$27,$P$22:$P$27,$D7)+SUMIFS($R$22:$R$27,$Q$22:$Q$27,$D7)</f>
        <v>10</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7</v>
      </c>
      <c r="I8" s="586">
        <f>SUMIFS($S$22:$S$27,$P$22:$P$27,$D8)+SUMIFS($R$22:$R$27,$Q$22:$Q$27,$D8)</f>
        <v>2</v>
      </c>
      <c r="J8" s="586">
        <f t="shared" si="0"/>
        <v>5</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Spain</v>
      </c>
      <c r="BF13" s="609" t="str">
        <v>Uruguay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Spain</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Uruguay</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Cape Verde</v>
      </c>
      <c r="K21" s="638" t="str">
        <v>Saudi Arabia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7</v>
      </c>
      <c r="F22" s="642">
        <f>VLOOKUP($D22,$D$5:$K$8,5,0)</f>
        <v>13</v>
      </c>
      <c r="G22" s="710">
        <f>VLOOKUP($D22,$D$5:$K$8,6,0)</f>
        <v>2</v>
      </c>
      <c r="H22" s="641" t="str">
        <f t="array" ref="H22:K25">IFERROR(VLOOKUP($D$22:$D$25&amp;$H$21:$K$21,$Z$22:$AA$33,2,0),"")</f>
        <v/>
      </c>
      <c r="I22" s="642" t="str">
        <v>1 - 1</v>
      </c>
      <c r="J22" s="642" t="str">
        <v>7 - 0</v>
      </c>
      <c r="K22" s="706" t="str">
        <v>5 - 1</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7</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7</v>
      </c>
      <c r="X22" s="653">
        <f t="shared" ref="X22:X25" si="32">IF(OR(R22="",S22=""),0,R22)</f>
        <v>7</v>
      </c>
      <c r="Y22" s="654">
        <f t="shared" ref="Y22:Y25" si="33">IF(OR(R22="",S22=""),0,S22)</f>
        <v>0</v>
      </c>
      <c r="Z22" s="655" t="str">
        <f t="shared" ref="Z22:Z25" si="34">P22&amp;Q22</f>
        <v>SpainCape Verde</v>
      </c>
      <c r="AA22" s="656" t="str">
        <f>IF($T22,$X22&amp;Language!$E$197&amp;$Y22,"")</f>
        <v>7 - 0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7</v>
      </c>
      <c r="F23" s="586">
        <f t="shared" ref="F23:F25" si="37">VLOOKUP($D23,$D$5:$K$8,5,0)</f>
        <v>7</v>
      </c>
      <c r="G23" s="711">
        <f t="shared" ref="G23:G25" si="38">VLOOKUP($D23,$D$5:$K$8,6,0)</f>
        <v>2</v>
      </c>
      <c r="H23" s="643" t="str">
        <v>1 - 1</v>
      </c>
      <c r="I23" s="644" t="str">
        <v/>
      </c>
      <c r="J23" s="586" t="str">
        <v>3 - 1</v>
      </c>
      <c r="K23" s="707" t="str">
        <v>3 - 0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Saudi ArabiaUruguay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Cape Verde</v>
      </c>
      <c r="E24" s="704">
        <f t="shared" si="36"/>
        <v>3</v>
      </c>
      <c r="F24" s="586">
        <f t="shared" si="37"/>
        <v>3</v>
      </c>
      <c r="G24" s="711">
        <f t="shared" si="38"/>
        <v>11</v>
      </c>
      <c r="H24" s="643" t="str">
        <v>0 - 7</v>
      </c>
      <c r="I24" s="586" t="str">
        <v>1 - 3</v>
      </c>
      <c r="J24" s="644" t="str">
        <v/>
      </c>
      <c r="K24" s="707" t="str">
        <v>2 - 1</v>
      </c>
      <c r="L24" s="695" t="b">
        <f t="shared" si="39"/>
        <v>1</v>
      </c>
      <c r="M24" s="695" t="b">
        <v>0</v>
      </c>
      <c r="N24" s="586">
        <f t="shared" si="40"/>
        <v>69</v>
      </c>
      <c r="O24" s="659" t="s">
        <v>28</v>
      </c>
      <c r="P24" s="685" t="str">
        <f>INDEX('World Cup'!$B$13:$AJ$38,11,1+(CODE($B$1)-65)*3)</f>
        <v>Spain</v>
      </c>
      <c r="Q24" s="686" t="str">
        <f>INDEX('World Cup'!$B$13:$AJ$38,11,2+(CODE($B$1)-65)*3)</f>
        <v>Saudi Arabia</v>
      </c>
      <c r="R24" s="686">
        <f>IF(OR(INDEX('World Cup'!$B$14:$AJ$39,11,1+(CODE($B$1)-65)*3)="",INDEX('World Cup'!$B$14:$AJ$39,11,2+(CODE($B$1)-65)*3)=""),"",INDEX('World Cup'!$B$14:$AJ$39,11,1+(CODE($B$1)-65)*3))</f>
        <v>5</v>
      </c>
      <c r="S24" s="687">
        <f>IF(OR(INDEX('World Cup'!$B$14:$AJ$39,11,1+(CODE($B$1)-65)*3)="",INDEX('World Cup'!$B$14:$AJ$39,11,2+(CODE($B$1)-65)*3)=""),"",INDEX('World Cup'!$B$14:$AJ$39,11,2+(CODE($B$1)-65)*3))</f>
        <v>1</v>
      </c>
      <c r="T24" s="586">
        <f t="shared" si="28"/>
        <v>1</v>
      </c>
      <c r="U24" s="661">
        <f t="shared" si="29"/>
        <v>3</v>
      </c>
      <c r="V24" s="586">
        <f t="shared" si="30"/>
        <v>0</v>
      </c>
      <c r="W24" s="662">
        <f t="shared" si="31"/>
        <v>4</v>
      </c>
      <c r="X24" s="663">
        <f t="shared" si="32"/>
        <v>5</v>
      </c>
      <c r="Y24" s="664">
        <f t="shared" si="33"/>
        <v>1</v>
      </c>
      <c r="Z24" s="665" t="str">
        <f t="shared" si="34"/>
        <v>SpainSaudi Arabia</v>
      </c>
      <c r="AA24" s="666" t="str">
        <f>IF($T24,$X24&amp;Language!$E$197&amp;$Y24,"")</f>
        <v>5 - 1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Saudi Arabia</v>
      </c>
      <c r="E25" s="712">
        <f t="shared" si="36"/>
        <v>0</v>
      </c>
      <c r="F25" s="646">
        <f t="shared" si="37"/>
        <v>2</v>
      </c>
      <c r="G25" s="713">
        <f t="shared" si="38"/>
        <v>10</v>
      </c>
      <c r="H25" s="645" t="str">
        <v>1 - 5</v>
      </c>
      <c r="I25" s="646" t="str">
        <v>0 - 3</v>
      </c>
      <c r="J25" s="646" t="str">
        <v>1 - 2</v>
      </c>
      <c r="K25" s="708" t="str">
        <v/>
      </c>
      <c r="L25" s="695" t="b">
        <f t="shared" si="39"/>
        <v>1</v>
      </c>
      <c r="M25" s="695" t="b">
        <v>0</v>
      </c>
      <c r="N25" s="586">
        <f t="shared" si="40"/>
        <v>61</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UruguayCape Verde</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Cape VerdeSaudi Arabia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UruguaySpain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0 - 7</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1 - 5</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10</v>
      </c>
      <c r="I5" s="586">
        <f>SUMIFS($S$22:$S$27,$P$22:$P$27,$D5)+SUMIFS($R$22:$R$27,$Q$22:$Q$27,$D5)</f>
        <v>2</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5</v>
      </c>
      <c r="I6" s="586">
        <f>SUMIFS($S$22:$S$27,$P$22:$P$27,$D6)+SUMIFS($R$22:$R$27,$Q$22:$Q$27,$D6)</f>
        <v>4</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Iraq</v>
      </c>
      <c r="E7" s="774"/>
      <c r="F7" s="594"/>
      <c r="G7" s="605"/>
      <c r="H7" s="586">
        <f>SUMIFS($R$22:$R$27,$P$22:$P$27,$D7)+SUMIFS($S$22:$S$27,$Q$22:$Q$27,$D7)</f>
        <v>0</v>
      </c>
      <c r="I7" s="586">
        <f>SUMIFS($S$22:$S$27,$P$22:$P$27,$D7)+SUMIFS($R$22:$R$27,$Q$22:$Q$27,$D7)</f>
        <v>12</v>
      </c>
      <c r="J7" s="586">
        <f t="shared" si="0"/>
        <v>-12</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Norway</v>
      </c>
      <c r="E8" s="774"/>
      <c r="F8" s="594"/>
      <c r="G8" s="605"/>
      <c r="H8" s="586">
        <f>SUMIFS($R$22:$R$27,$P$22:$P$27,$D8)+SUMIFS($S$22:$S$27,$Q$22:$Q$27,$D8)</f>
        <v>6</v>
      </c>
      <c r="I8" s="586">
        <f>SUMIFS($S$22:$S$27,$P$22:$P$27,$D8)+SUMIFS($R$22:$R$27,$Q$22:$Q$27,$D8)</f>
        <v>3</v>
      </c>
      <c r="J8" s="586">
        <f t="shared" si="0"/>
        <v>3</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Norway</v>
      </c>
      <c r="BG13" s="609" t="str">
        <v>Senegal</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Norway</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Senegal</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10</v>
      </c>
      <c r="G22" s="710">
        <f>VLOOKUP($D22,$D$5:$K$8,6,0)</f>
        <v>2</v>
      </c>
      <c r="H22" s="641" t="str">
        <f t="array" ref="H22:K25">IFERROR(VLOOKUP($D$22:$D$25&amp;$H$21:$K$21,$Z$22:$AA$33,2,0),"")</f>
        <v/>
      </c>
      <c r="I22" s="642" t="str">
        <v>2 - 1</v>
      </c>
      <c r="J22" s="642" t="str">
        <v>3 - 1</v>
      </c>
      <c r="K22" s="706" t="str">
        <v>5 - 0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4</v>
      </c>
      <c r="F23" s="586">
        <f t="shared" ref="F23:F25" si="37">VLOOKUP($D23,$D$5:$K$8,5,0)</f>
        <v>6</v>
      </c>
      <c r="G23" s="711">
        <f t="shared" ref="G23:G25" si="38">VLOOKUP($D23,$D$5:$K$8,6,0)</f>
        <v>3</v>
      </c>
      <c r="H23" s="643" t="str">
        <v>1 - 2</v>
      </c>
      <c r="I23" s="644" t="str">
        <v/>
      </c>
      <c r="J23" s="586" t="str">
        <v>1 - 1</v>
      </c>
      <c r="K23" s="707" t="str">
        <v>4 - 0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IraqNorway</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4</v>
      </c>
      <c r="F24" s="586">
        <f t="shared" si="37"/>
        <v>5</v>
      </c>
      <c r="G24" s="711">
        <f t="shared" si="38"/>
        <v>4</v>
      </c>
      <c r="H24" s="643" t="str">
        <v>1 - 3</v>
      </c>
      <c r="I24" s="586" t="str">
        <v>1 - 1</v>
      </c>
      <c r="J24" s="644" t="str">
        <v/>
      </c>
      <c r="K24" s="707" t="str">
        <v>3 - 0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5</v>
      </c>
      <c r="S24" s="687">
        <f>IF(OR(INDEX('World Cup'!$B$14:$AJ$39,11,1+(CODE($B$1)-65)*3)="",INDEX('World Cup'!$B$14:$AJ$39,11,2+(CODE($B$1)-65)*3)=""),"",INDEX('World Cup'!$B$14:$AJ$39,11,2+(CODE($B$1)-65)*3))</f>
        <v>0</v>
      </c>
      <c r="T24" s="586">
        <f t="shared" si="28"/>
        <v>1</v>
      </c>
      <c r="U24" s="661">
        <f t="shared" si="29"/>
        <v>3</v>
      </c>
      <c r="V24" s="586">
        <f t="shared" si="30"/>
        <v>0</v>
      </c>
      <c r="W24" s="662">
        <f t="shared" si="31"/>
        <v>5</v>
      </c>
      <c r="X24" s="663">
        <f t="shared" si="32"/>
        <v>5</v>
      </c>
      <c r="Y24" s="664">
        <f t="shared" si="33"/>
        <v>0</v>
      </c>
      <c r="Z24" s="665" t="str">
        <f t="shared" si="34"/>
        <v>FranceIraq</v>
      </c>
      <c r="AA24" s="666" t="str">
        <f>IF($T24,$X24&amp;Language!$E$197&amp;$Y24,"")</f>
        <v>5 - 0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12</v>
      </c>
      <c r="H25" s="645" t="str">
        <v>0 - 5</v>
      </c>
      <c r="I25" s="646" t="str">
        <v>0 - 4</v>
      </c>
      <c r="J25" s="646" t="str">
        <v>0 - 3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SenegalIraq</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0 - 5</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7</v>
      </c>
      <c r="I5" s="586">
        <f>SUMIFS($S$22:$S$27,$P$22:$P$27,$D5)+SUMIFS($R$22:$R$27,$Q$22:$Q$27,$D5)</f>
        <v>2</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3</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Algeria</v>
      </c>
      <c r="E6" s="774"/>
      <c r="F6" s="594"/>
      <c r="G6" s="605"/>
      <c r="H6" s="586">
        <f>SUMIFS($R$22:$R$27,$P$22:$P$27,$D6)+SUMIFS($S$22:$S$27,$Q$22:$Q$27,$D6)</f>
        <v>4</v>
      </c>
      <c r="I6" s="586">
        <f>SUMIFS($S$22:$S$27,$P$22:$P$27,$D6)+SUMIFS($R$22:$R$27,$Q$22:$Q$27,$D6)</f>
        <v>6</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Austria</v>
      </c>
      <c r="E7" s="774"/>
      <c r="F7" s="594"/>
      <c r="G7" s="605"/>
      <c r="H7" s="586">
        <f>SUMIFS($R$22:$R$27,$P$22:$P$27,$D7)+SUMIFS($S$22:$S$27,$Q$22:$Q$27,$D7)</f>
        <v>7</v>
      </c>
      <c r="I7" s="586">
        <f>SUMIFS($S$22:$S$27,$P$22:$P$27,$D7)+SUMIFS($R$22:$R$27,$Q$22:$Q$27,$D7)</f>
        <v>1</v>
      </c>
      <c r="J7" s="586">
        <f t="shared" si="0"/>
        <v>6</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1</v>
      </c>
      <c r="I8" s="586">
        <f>SUMIFS($S$22:$S$27,$P$22:$P$27,$D8)+SUMIFS($R$22:$R$27,$Q$22:$Q$27,$D8)</f>
        <v>10</v>
      </c>
      <c r="J8" s="586">
        <f t="shared" si="0"/>
        <v>-9</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Austria</v>
      </c>
      <c r="BF13" s="609" t="str">
        <v>Argentina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Austria</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Argentina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1</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1</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1</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Austria</v>
      </c>
      <c r="I21" s="637" t="str">
        <v>Argentina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Austria</v>
      </c>
      <c r="E22" s="709">
        <f>VLOOKUP($D22,$D$5:$K$8,8,0)</f>
        <v>7</v>
      </c>
      <c r="F22" s="642">
        <f>VLOOKUP($D22,$D$5:$K$8,5,0)</f>
        <v>7</v>
      </c>
      <c r="G22" s="710">
        <f>VLOOKUP($D22,$D$5:$K$8,6,0)</f>
        <v>1</v>
      </c>
      <c r="H22" s="641" t="str">
        <f t="array" ref="H22:K25">IFERROR(VLOOKUP($D$22:$D$25&amp;$H$21:$K$21,$Z$22:$AA$33,2,0),"")</f>
        <v/>
      </c>
      <c r="I22" s="642" t="str">
        <v>1 - 1</v>
      </c>
      <c r="J22" s="642" t="str">
        <v>2 - 0</v>
      </c>
      <c r="K22" s="706" t="str">
        <v>4 - 0</v>
      </c>
      <c r="L22" s="695" t="b">
        <f>OR($E22&gt;0,$G22&gt;0)</f>
        <v>1</v>
      </c>
      <c r="M22" s="695" t="b">
        <f t="array" ref="M22:M25">VLOOKUP($D$22:$D$25,$D$14:$AV$17,45,0)</f>
        <v>0</v>
      </c>
      <c r="N22" s="586">
        <f>VLOOKUP($D22,$D$5:$Q$8,14,0)</f>
        <v>24</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ArgentinaAlgeria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Argentina</v>
      </c>
      <c r="E23" s="704">
        <f t="shared" ref="E23:E25" si="36">VLOOKUP($D23,$D$5:$K$8,8,0)</f>
        <v>7</v>
      </c>
      <c r="F23" s="586">
        <f t="shared" ref="F23:F25" si="37">VLOOKUP($D23,$D$5:$K$8,5,0)</f>
        <v>7</v>
      </c>
      <c r="G23" s="711">
        <f t="shared" ref="G23:G25" si="38">VLOOKUP($D23,$D$5:$K$8,6,0)</f>
        <v>2</v>
      </c>
      <c r="H23" s="643" t="str">
        <v>1 - 1</v>
      </c>
      <c r="I23" s="644" t="str">
        <v/>
      </c>
      <c r="J23" s="586" t="str">
        <v>3 - 1</v>
      </c>
      <c r="K23" s="707" t="str">
        <v>3 - 0</v>
      </c>
      <c r="L23" s="695" t="b">
        <f t="shared" ref="L23:L25" si="39">OR($E23&gt;0,$G23&gt;0)</f>
        <v>1</v>
      </c>
      <c r="M23" s="695" t="b">
        <v>0</v>
      </c>
      <c r="N23" s="586">
        <f t="shared" ref="N23:N25" si="40">VLOOKUP($D23,$D$5:$Q$8,14,0)</f>
        <v>3</v>
      </c>
      <c r="O23" s="659" t="s">
        <v>27</v>
      </c>
      <c r="P23" s="685" t="str">
        <f>INDEX('World Cup'!$B$13:$AJ$38,6,1+(CODE($B$1)-65)*3)</f>
        <v>Austria</v>
      </c>
      <c r="Q23" s="686" t="str">
        <f>INDEX('World Cup'!$B$13:$AJ$38,6,2+(CODE($B$1)-65)*3)</f>
        <v>Jordan</v>
      </c>
      <c r="R23" s="686">
        <f>IF(OR(INDEX('World Cup'!$B$14:$AJ$39,6,1+(CODE($B$1)-65)*3)="",INDEX('World Cup'!$B$14:$AJ$39,6,2+(CODE($B$1)-65)*3)=""),"",INDEX('World Cup'!$B$14:$AJ$39,6,1+(CODE($B$1)-65)*3))</f>
        <v>4</v>
      </c>
      <c r="S23" s="687">
        <f>IF(OR(INDEX('World Cup'!$B$14:$AJ$39,6,1+(CODE($B$1)-65)*3)="",INDEX('World Cup'!$B$14:$AJ$39,6,2+(CODE($B$1)-65)*3)=""),"",INDEX('World Cup'!$B$14:$AJ$39,6,2+(CODE($B$1)-65)*3))</f>
        <v>0</v>
      </c>
      <c r="T23" s="586">
        <f t="shared" si="28"/>
        <v>1</v>
      </c>
      <c r="U23" s="661">
        <f t="shared" si="29"/>
        <v>3</v>
      </c>
      <c r="V23" s="586">
        <f t="shared" si="30"/>
        <v>0</v>
      </c>
      <c r="W23" s="662">
        <f t="shared" si="31"/>
        <v>4</v>
      </c>
      <c r="X23" s="663">
        <f t="shared" si="32"/>
        <v>4</v>
      </c>
      <c r="Y23" s="664">
        <f t="shared" si="33"/>
        <v>0</v>
      </c>
      <c r="Z23" s="665" t="str">
        <f t="shared" si="34"/>
        <v>AustriaJordan</v>
      </c>
      <c r="AA23" s="666" t="str">
        <f>IF($T23,$X23&amp;Language!$E$197&amp;$Y23,"")</f>
        <v>4 - 0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4</v>
      </c>
      <c r="G24" s="711">
        <f t="shared" si="38"/>
        <v>6</v>
      </c>
      <c r="H24" s="643" t="str">
        <v>0 - 2</v>
      </c>
      <c r="I24" s="586" t="str">
        <v>1 - 3</v>
      </c>
      <c r="J24" s="644" t="str">
        <v/>
      </c>
      <c r="K24" s="707" t="str">
        <v>3 - 1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ArgentinaAustria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10</v>
      </c>
      <c r="H25" s="645" t="str">
        <v>0 - 4</v>
      </c>
      <c r="I25" s="646" t="str">
        <v>0 - 3</v>
      </c>
      <c r="J25" s="646" t="str">
        <v>1 - 3</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3</v>
      </c>
      <c r="T25" s="586">
        <f t="shared" si="28"/>
        <v>1</v>
      </c>
      <c r="U25" s="661">
        <f t="shared" si="29"/>
        <v>0</v>
      </c>
      <c r="V25" s="586">
        <f t="shared" si="30"/>
        <v>3</v>
      </c>
      <c r="W25" s="662">
        <f t="shared" si="31"/>
        <v>-2</v>
      </c>
      <c r="X25" s="663">
        <f t="shared" si="32"/>
        <v>1</v>
      </c>
      <c r="Y25" s="664">
        <f t="shared" si="33"/>
        <v>3</v>
      </c>
      <c r="Z25" s="665" t="str">
        <f t="shared" si="34"/>
        <v>JordanAlgeria</v>
      </c>
      <c r="AA25" s="666" t="str">
        <f>IF($T25,$X25&amp;Language!$E$197&amp;$Y25,"")</f>
        <v>1 - 3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AlgeriaAustria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0 - 4</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3 - 1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2</v>
      </c>
      <c r="I6" s="586">
        <f>SUMIFS($S$22:$S$27,$P$22:$P$27,$D6)+SUMIFS($R$22:$R$27,$Q$22:$Q$27,$D6)</f>
        <v>8</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Colombia</v>
      </c>
      <c r="E8" s="774"/>
      <c r="F8" s="594"/>
      <c r="G8" s="605"/>
      <c r="H8" s="586">
        <f>SUMIFS($R$22:$R$27,$P$22:$P$27,$D8)+SUMIFS($S$22:$S$27,$Q$22:$Q$27,$D8)</f>
        <v>5</v>
      </c>
      <c r="I8" s="586">
        <f>SUMIFS($S$22:$S$27,$P$22:$P$27,$D8)+SUMIFS($R$22:$R$27,$Q$22:$Q$27,$D8)</f>
        <v>1</v>
      </c>
      <c r="J8" s="586">
        <f t="shared" si="0"/>
        <v>4</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6</v>
      </c>
      <c r="G22" s="710">
        <f>VLOOKUP($D22,$D$5:$K$8,6,0)</f>
        <v>1</v>
      </c>
      <c r="H22" s="641" t="str">
        <f t="array" ref="H22:K25">IFERROR(VLOOKUP($D$22:$D$25&amp;$H$21:$K$21,$Z$22:$AA$33,2,0),"")</f>
        <v/>
      </c>
      <c r="I22" s="642" t="str">
        <v>1 - 0</v>
      </c>
      <c r="J22" s="642" t="str">
        <v>2 - 0</v>
      </c>
      <c r="K22" s="706" t="str">
        <v>3 - 1</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PortugalDR Congo</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1</v>
      </c>
      <c r="H23" s="643" t="str">
        <v>0 - 1</v>
      </c>
      <c r="I23" s="644" t="str">
        <v/>
      </c>
      <c r="J23" s="586" t="str">
        <v>2 - 0</v>
      </c>
      <c r="K23" s="707" t="str">
        <v>3 - 0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3</v>
      </c>
      <c r="F24" s="586">
        <f t="shared" si="37"/>
        <v>2</v>
      </c>
      <c r="G24" s="711">
        <f t="shared" si="38"/>
        <v>5</v>
      </c>
      <c r="H24" s="643" t="str">
        <v>0 - 2</v>
      </c>
      <c r="I24" s="586" t="str">
        <v>0 - 2</v>
      </c>
      <c r="J24" s="644" t="str">
        <v/>
      </c>
      <c r="K24" s="707" t="str">
        <v>2 - 1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0</v>
      </c>
      <c r="F25" s="646">
        <f t="shared" si="37"/>
        <v>2</v>
      </c>
      <c r="G25" s="713">
        <f t="shared" si="38"/>
        <v>8</v>
      </c>
      <c r="H25" s="645" t="str">
        <v>1 - 3</v>
      </c>
      <c r="I25" s="646" t="str">
        <v>0 - 3</v>
      </c>
      <c r="J25" s="646" t="str">
        <v>1 - 2</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ColombiaDR Congo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ColombiaPortugal</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DR CongoUzbekistan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7</v>
      </c>
      <c r="I5" s="586">
        <f>SUMIFS($S$22:$S$27,$P$22:$P$27,$D5)+SUMIFS($R$22:$R$27,$Q$22:$Q$27,$D5)</f>
        <v>1</v>
      </c>
      <c r="J5" s="586">
        <f t="shared" ref="J5:J8" si="0">H5-I5</f>
        <v>6</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Croatia</v>
      </c>
      <c r="E6" s="774"/>
      <c r="F6" s="594"/>
      <c r="G6" s="605"/>
      <c r="H6" s="586">
        <f>SUMIFS($R$22:$R$27,$P$22:$P$27,$D6)+SUMIFS($S$22:$S$27,$Q$22:$Q$27,$D6)</f>
        <v>5</v>
      </c>
      <c r="I6" s="586">
        <f>SUMIFS($S$22:$S$27,$P$22:$P$27,$D6)+SUMIFS($R$22:$R$27,$Q$22:$Q$27,$D6)</f>
        <v>2</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Ghana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1</v>
      </c>
      <c r="I8" s="586">
        <f>SUMIFS($S$22:$S$27,$P$22:$P$27,$D8)+SUMIFS($R$22:$R$27,$Q$22:$Q$27,$D8)</f>
        <v>9</v>
      </c>
      <c r="J8" s="586">
        <f t="shared" si="0"/>
        <v>-8</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7</v>
      </c>
      <c r="F22" s="642">
        <f>VLOOKUP($D22,$D$5:$K$8,5,0)</f>
        <v>7</v>
      </c>
      <c r="G22" s="710">
        <f>VLOOKUP($D22,$D$5:$K$8,6,0)</f>
        <v>1</v>
      </c>
      <c r="H22" s="641" t="str">
        <f t="array" ref="H22:K25">IFERROR(VLOOKUP($D$22:$D$25&amp;$H$21:$K$21,$Z$22:$AA$33,2,0),"")</f>
        <v/>
      </c>
      <c r="I22" s="642" t="str">
        <v>1 - 1</v>
      </c>
      <c r="J22" s="642" t="str">
        <v>2 - 0</v>
      </c>
      <c r="K22" s="706" t="str">
        <v>4 - 0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EnglandCroatia</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7</v>
      </c>
      <c r="F23" s="586">
        <f t="shared" ref="F23:F25" si="37">VLOOKUP($D23,$D$5:$K$8,5,0)</f>
        <v>5</v>
      </c>
      <c r="G23" s="711">
        <f t="shared" ref="G23:G25" si="38">VLOOKUP($D23,$D$5:$K$8,6,0)</f>
        <v>2</v>
      </c>
      <c r="H23" s="643" t="str">
        <v>1 - 1</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3</v>
      </c>
      <c r="S23" s="687">
        <f>IF(OR(INDEX('World Cup'!$B$14:$AJ$39,6,1+(CODE($B$1)-65)*3)="",INDEX('World Cup'!$B$14:$AJ$39,6,2+(CODE($B$1)-65)*3)=""),"",INDEX('World Cup'!$B$14:$AJ$39,6,2+(CODE($B$1)-65)*3))</f>
        <v>1</v>
      </c>
      <c r="T23" s="586">
        <f t="shared" si="28"/>
        <v>1</v>
      </c>
      <c r="U23" s="661">
        <f t="shared" si="29"/>
        <v>3</v>
      </c>
      <c r="V23" s="586">
        <f t="shared" si="30"/>
        <v>0</v>
      </c>
      <c r="W23" s="662">
        <f t="shared" si="31"/>
        <v>2</v>
      </c>
      <c r="X23" s="663">
        <f t="shared" si="32"/>
        <v>3</v>
      </c>
      <c r="Y23" s="664">
        <f t="shared" si="33"/>
        <v>1</v>
      </c>
      <c r="Z23" s="665" t="str">
        <f t="shared" si="34"/>
        <v>GhanaPanama</v>
      </c>
      <c r="AA23" s="666" t="str">
        <f>IF($T23,$X23&amp;Language!$E$197&amp;$Y23,"")</f>
        <v>3 - 1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4</v>
      </c>
      <c r="G24" s="711">
        <f t="shared" si="38"/>
        <v>5</v>
      </c>
      <c r="H24" s="643" t="str">
        <v>0 - 2</v>
      </c>
      <c r="I24" s="586" t="str">
        <v>1 - 2</v>
      </c>
      <c r="J24" s="644" t="str">
        <v/>
      </c>
      <c r="K24" s="707" t="str">
        <v>3 - 1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EnglandGhana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9</v>
      </c>
      <c r="H25" s="645" t="str">
        <v>0 - 4</v>
      </c>
      <c r="I25" s="646" t="str">
        <v>0 - 2</v>
      </c>
      <c r="J25" s="646" t="str">
        <v>1 - 3</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PanamaEngland</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4 - 0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Alvar Kasak</cp:lastModifiedBy>
  <cp:lastPrinted>2024-08-12T08:42:52Z</cp:lastPrinted>
  <dcterms:created xsi:type="dcterms:W3CDTF">2018-06-13T10:24:55Z</dcterms:created>
  <dcterms:modified xsi:type="dcterms:W3CDTF">2026-06-11T12:09:32Z</dcterms:modified>
</cp:coreProperties>
</file>